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/>
  <bookViews>
    <workbookView xWindow="0" yWindow="0" windowWidth="24000" windowHeight="12570"/>
  </bookViews>
  <sheets>
    <sheet name="TRIAL" sheetId="11" r:id="rId1"/>
    <sheet name="seating plan example" sheetId="7" state="veryHidden" r:id="rId2"/>
    <sheet name="Sheet10" sheetId="6" state="veryHidden" r:id="rId3"/>
    <sheet name="Grade &amp; Graph Data" sheetId="5" state="veryHidden" r:id="rId4"/>
    <sheet name="SPtemplate2" sheetId="4" state="veryHidden" r:id="rId5"/>
    <sheet name="10B-So1" sheetId="13" state="veryHidden" r:id="rId6"/>
    <sheet name="Sheet2rng" sheetId="3" state="veryHidden" r:id="rId7"/>
    <sheet name="class2" sheetId="14" state="veryHidden" r:id="rId8"/>
    <sheet name="Class3" sheetId="15" state="veryHidden" r:id="rId9"/>
    <sheet name="Class4" sheetId="17" state="veryHidden" r:id="rId10"/>
    <sheet name="Class5" sheetId="18" state="veryHidden" r:id="rId11"/>
    <sheet name="Class6" sheetId="19" state="veryHidden" r:id="rId12"/>
    <sheet name="Conversions" sheetId="2" state="veryHidden" r:id="rId13"/>
    <sheet name="Sheet2" sheetId="1" state="veryHidden" r:id="rId14"/>
    <sheet name="Main" sheetId="8" state="veryHidden" r:id="rId15"/>
    <sheet name="rank data" sheetId="9" state="veryHidden" r:id="rId16"/>
    <sheet name="Update" sheetId="10" state="veryHidden" r:id="rId17"/>
  </sheets>
  <externalReferences>
    <externalReference r:id="rId18"/>
    <externalReference r:id="rId19"/>
  </externalReferences>
  <definedNames>
    <definedName name="_xlnm._FilterDatabase" localSheetId="14">Main!$B$4:$B$5</definedName>
    <definedName name="_xlnm._FilterDatabase" localSheetId="6" hidden="1">Sheet2rng!$A$1:$AK$2016</definedName>
    <definedName name="AAut1">Main!$P$18:$P$1500</definedName>
    <definedName name="AAut2">Main!$Q$18:$Q$1500</definedName>
    <definedName name="ASpr1">Main!$R$18:$R$1500</definedName>
    <definedName name="Aspr2">Main!$S$18:$S$1500</definedName>
    <definedName name="ASum1">Main!$T$18:$T$1500</definedName>
    <definedName name="Asum2">Main!$U$18:$U$1500</definedName>
    <definedName name="attV">'Grade &amp; Graph Data'!$AJ$8</definedName>
    <definedName name="averagepoints">Conversions!$T$60:$U$106</definedName>
    <definedName name="Base">Main!$B$17:$I$1500</definedName>
    <definedName name="BlanksRange">Sheet2rng!$BC$4:$BC$36</definedName>
    <definedName name="cht4data">'Grade &amp; Graph Data'!$AI$12</definedName>
    <definedName name="chtavgpts">'Grade &amp; Graph Data'!$Z$26</definedName>
    <definedName name="chtE" localSheetId="1">OFFSET([1]!chtLabels,0,3)</definedName>
    <definedName name="chtField">'Grade &amp; Graph Data'!$AA$2</definedName>
    <definedName name="chtField2">'Grade &amp; Graph Data'!$AA$3</definedName>
    <definedName name="chtField3">'Grade &amp; Graph Data'!$AC$30</definedName>
    <definedName name="chtLabels">OFFSET('Grade &amp; Graph Data'!$AB$5,0,0,COUNTA('Grade &amp; Graph Data'!$AB$5:$AB$23)-COUNTIF('Grade &amp; Graph Data'!$AB$5:$AB$23,""),1)</definedName>
    <definedName name="chtO" localSheetId="1">OFFSET([1]!chtLabels,0,2)</definedName>
    <definedName name="chtU" localSheetId="1">OFFSET([1]!chtLabels,0,1)</definedName>
    <definedName name="chtwkv1" localSheetId="1">OFFSET('seating plan example'!chtwklbl,0,1)</definedName>
    <definedName name="chtwkv2" localSheetId="1">OFFSET('seating plan example'!chtwklbl,0,2)</definedName>
    <definedName name="chtwkv3" localSheetId="1">OFFSET('seating plan example'!chtwklbl,0,3)</definedName>
    <definedName name="classlist">Sheet2rng!$BC$3:$BC$10001</definedName>
    <definedName name="classlistwo">Sheet2rng!$BC$4:$BC$10000</definedName>
    <definedName name="columns">Sheet2rng!$A$1:$AK$1</definedName>
    <definedName name="Com" localSheetId="1">OR(INDIRECT("'"&amp;MyWorkSheet&amp;"'!A$1") = "Aut 1",INDIRECT("'"&amp;MyWorkSheet&amp;"'!A$1") = "Aut 2", INDIRECT("'"&amp;MyWorkSheet&amp;"'!A$1") = "Spr 1")</definedName>
    <definedName name="Com">OR(INDIRECT("'"&amp;MyWorkSheet&amp;"'!A$1") = "Aut 1",INDIRECT("'"&amp;MyWorkSheet&amp;"'!A$1") = "Aut 2", INDIRECT("'"&amp;MyWorkSheet&amp;"'!A$1") = "Spr 1")</definedName>
    <definedName name="COMPTERM1" localSheetId="1">OR(INDIRECT("'"&amp;MyWorkSheet&amp;"'!A$1") = "Aut 1",INDIRECT("'"&amp;MyWorkSheet&amp;"'!A$1") = "Aut 2", INDIRECT("'"&amp;MyWorkSheet&amp;"'!A$1") = "Spr 1")</definedName>
    <definedName name="COMPTERM1">OR(INDIRECT("'"&amp;MyWorkSheet&amp;"'!A$1") = "Aut 1",INDIRECT("'"&amp;MyWorkSheet&amp;"'!A$1") = "Aut 2", INDIRECT("'"&amp;MyWorkSheet&amp;"'!A$1") = "Spr 1")</definedName>
    <definedName name="COMPTERM2" localSheetId="1">OR(INDIRECT("'"&amp;MyWorkSheet&amp;"'!A$1") = "Spr 2", INDIRECT("'"&amp;MyWorkSheet&amp;"'!A$1") = "Sum 1",INDIRECT("'"&amp;MyWorkSheet&amp;"'!A$1") = "Sum 2")</definedName>
    <definedName name="COMPTERM2">OR(INDIRECT("'"&amp;MyWorkSheet&amp;"'!A$1") = "Spr 2", INDIRECT("'"&amp;MyWorkSheet&amp;"'!A$1") = "Sum 1",INDIRECT("'"&amp;MyWorkSheet&amp;"'!A$1") = "Sum 2")</definedName>
    <definedName name="conform1">Main!$B$18:$B$1500</definedName>
    <definedName name="conform2">Main!$J$18:$O$1500</definedName>
    <definedName name="conform3">Main!$P$18:$U$1500</definedName>
    <definedName name="Disabled">'Grade &amp; Graph Data'!$T$23:$T$31</definedName>
    <definedName name="EAL">'Grade &amp; Graph Data'!$U$23:$U$28</definedName>
    <definedName name="erithaveragepoints">Conversions!$W$60:$X$106</definedName>
    <definedName name="erithaveragepoints2">Conversions!$X$60:$Y$106</definedName>
    <definedName name="erithgrades" localSheetId="12">Conversions!$K$55:$L$94</definedName>
    <definedName name="ethnicity" localSheetId="12">Conversions!$H$1:$I$19</definedName>
    <definedName name="Ethnicity">'Grade &amp; Graph Data'!$P$23:$P$41</definedName>
    <definedName name="FSM">'Grade &amp; Graph Data'!$S$23:$S$24</definedName>
    <definedName name="GandT">'Grade &amp; Graph Data'!$V$23:$V$24</definedName>
    <definedName name="Gender">'Grade &amp; Graph Data'!$O$23:$O$24</definedName>
    <definedName name="Grade_Conv">'Grade &amp; Graph Data'!$A$150:$B$189</definedName>
    <definedName name="Grade_Conv2">'Grade &amp; Graph Data'!$D$150:$E$280</definedName>
    <definedName name="Grade_Conv3">'Grade &amp; Graph Data'!$G$159:$H$202</definedName>
    <definedName name="gradeestimate">Conversions!$A$23:$B$43</definedName>
    <definedName name="Group">'Grade &amp; Graph Data'!$N$23:$N$59</definedName>
    <definedName name="Group2">OFFSET(Sheet2rng!$B$1,0,0,COUNTA(Sheet2rng!$B:$B),1)</definedName>
    <definedName name="groupmerge">OFFSET(Sheet2rng!$A$1,0,0,COUNTA(Sheet2rng!$A:$A),COUNTA(Sheet2rng!$A$1:$DT$1))</definedName>
    <definedName name="halftermperiods">Sheet2rng!$C$1:$O$1</definedName>
    <definedName name="halfterms" localSheetId="5">'10B-So1'!$BC$1:$BC$6</definedName>
    <definedName name="halfterms" localSheetId="7">class2!$BC$1:$BC$6</definedName>
    <definedName name="halfterms" localSheetId="8">Class3!$BC$1:$BC$6</definedName>
    <definedName name="halfterms" localSheetId="9">Class4!$BC$1:$BC$6</definedName>
    <definedName name="halfterms" localSheetId="10">Class5!$BC$1:$BC$6</definedName>
    <definedName name="halfterms" localSheetId="11">Class6!$BC$1:$BC$6</definedName>
    <definedName name="halfterms">SPtemplate2!$BC$1:$BC$6</definedName>
    <definedName name="index2">Main!$P$18:$U$18</definedName>
    <definedName name="indexdatabase">OFFSET(Sheet2rng!$A$1,0,0,COUNTA(Sheet2rng!$A:$A),COUNTA(Sheet2rng!$A$1:$AK$1))</definedName>
    <definedName name="indexref">Main!$A$4</definedName>
    <definedName name="inpClass" localSheetId="7">class2!$AZ$14</definedName>
    <definedName name="inpClass" localSheetId="8">Class3!$AZ$14</definedName>
    <definedName name="inpClass" localSheetId="9">Class4!$AZ$14</definedName>
    <definedName name="inpClass" localSheetId="10">Class5!$AZ$14</definedName>
    <definedName name="inpClass" localSheetId="11">Class6!$AZ$14</definedName>
    <definedName name="inpClass">SPtemplate2!$AZ$14</definedName>
    <definedName name="inpExpDate" hidden="1">43555</definedName>
    <definedName name="levelsgradesconversion">Conversions!$K$14:$L$53</definedName>
    <definedName name="lstcht4">'Grade &amp; Graph Data'!$AI$8:$AI$10</definedName>
    <definedName name="lstCompare">'Grade &amp; Graph Data'!$L$23:$L$32</definedName>
    <definedName name="lstDisabled">'Grade &amp; Graph Data'!$L$3:$L$7</definedName>
    <definedName name="lstEAL">'Grade &amp; Graph Data'!$M$3:$M$9</definedName>
    <definedName name="lstEthnicity">'Grade &amp; Graph Data'!$J$3:$J$22</definedName>
    <definedName name="lstFSM">'Grade &amp; Graph Data'!$K$3:$K$5</definedName>
    <definedName name="lstGender">'Grade &amp; Graph Data'!$I$3:$I$5</definedName>
    <definedName name="lstGroup">OFFSET('Grade &amp; Graph Data'!$F$3,0,0,COUNTA('Grade &amp; Graph Data'!$F$3:$F$16)-COUNTIF('Grade &amp; Graph Data'!$F$3:$F$16,""),1)</definedName>
    <definedName name="lstGT">'Grade &amp; Graph Data'!$N$3:$N$5</definedName>
    <definedName name="lstPeriod">'Grade &amp; Graph Data'!$O$3:$O$8</definedName>
    <definedName name="lstRank">'Grade &amp; Graph Data'!$H$3:$H$12</definedName>
    <definedName name="lstSEN">'Grade &amp; Graph Data'!$G$3:$G$7</definedName>
    <definedName name="lstYear">'Grade &amp; Graph Data'!$E$3:$E$8</definedName>
    <definedName name="mainpiv">Main!$B$18:$U$1500</definedName>
    <definedName name="MyWorkSheet">MID(CELL("filename",'seating plan example'!G1048572),FIND("]",CELL("filename",'seating plan example'!G1048572))+1,256)</definedName>
    <definedName name="name">OFFSET(Sheet2rng!$A$1,0,0,COUNTA(Sheet2rng!$A:$A),1)</definedName>
    <definedName name="Names">OFFSET(Main!$B$18,0,0,COUNTIF(Main!$B$18:$B$1500,"&lt;&gt;"&amp;""),1)</definedName>
    <definedName name="NameSelect">Main!$B$5</definedName>
    <definedName name="needstable" localSheetId="5">'10B-So1'!$BB$15:$BM$48</definedName>
    <definedName name="needstable" localSheetId="7">class2!$BB$15:$BM$48</definedName>
    <definedName name="needstable" localSheetId="8">Class3!$BB$15:$BM$48</definedName>
    <definedName name="needstable" localSheetId="9">Class4!$BB$15:$BM$48</definedName>
    <definedName name="needstable" localSheetId="10">Class5!$BB$15:$BM$48</definedName>
    <definedName name="needstable" localSheetId="11">Class6!$BB$15:$BM$48</definedName>
    <definedName name="needstable">SPtemplate2!$BB$15:$BM$48</definedName>
    <definedName name="numbertolevels">Conversions!$Q$75:$R$92</definedName>
    <definedName name="_xlnm.Print_Titles" localSheetId="14">Main!$13:$13</definedName>
    <definedName name="Ranked_Need">'Grade &amp; Graph Data'!$R$23:$R$31</definedName>
    <definedName name="RAut1">Main!$J$18:$J$1500</definedName>
    <definedName name="RAut2">Main!$K$18:$K$1500</definedName>
    <definedName name="Raw">Main!$J$17:$O$1500</definedName>
    <definedName name="RAWGRADES">Main!$V$1253:$V$1274</definedName>
    <definedName name="RawTerm" localSheetId="1">OR(INDIRECT("'"&amp;MyWorkSheet&amp;"'!A$1") = "Aut 1",INDIRECT("'"&amp;MyWorkSheet&amp;"'!A$1") = "Aut 2", INDIRECT("'"&amp;MyWorkSheet&amp;"'!A$1") = "Spr 1",INDIRECT("'"&amp;MyWorkSheet&amp;"'!A$1") = "Spr 2", INDIRECT("'"&amp;MyWorkSheet&amp;"'!A$1") = "Sum 1",INDIRECT("'"&amp;MyWorkSheet&amp;"'!A$1") = "Sum 2")</definedName>
    <definedName name="RawTerm" comment="Verify  specific terms">OR(INDIRECT("'"&amp;MyWorkSheet&amp;"'!A$1") = "Aut 1",INDIRECT("'"&amp;MyWorkSheet&amp;"'!A$1") = "Aut 2", INDIRECT("'"&amp;MyWorkSheet&amp;"'!A$1") = "Spr 1",INDIRECT("'"&amp;MyWorkSheet&amp;"'!A$1") = "Spr 2", INDIRECT("'"&amp;MyWorkSheet&amp;"'!A$1") = "Sum 1",INDIRECT("'"&amp;MyWorkSheet&amp;"'!A$1") = "Sum 2")</definedName>
    <definedName name="Records">Main!$C$18:$C$1500</definedName>
    <definedName name="Removeblanks">OFFSET(Sheet2rng!$BH$4,0,0,COUNTA(Sheet2rng!$BH:$BH)-3)</definedName>
    <definedName name="Report_Content">Main!$B$14:$AA$1500</definedName>
    <definedName name="Report_Main">Main!$A$11:$AA$1500</definedName>
    <definedName name="rngIDs">TRIAL!$A$105:$A$107</definedName>
    <definedName name="rngSeatingPlan" localSheetId="7">class2!$I$12:$AY$61</definedName>
    <definedName name="rngSeatingPlan" localSheetId="8">Class3!$I$12:$AY$61</definedName>
    <definedName name="rngSeatingPlan" localSheetId="9">Class4!$I$12:$AY$61</definedName>
    <definedName name="rngSeatingPlan" localSheetId="10">Class5!$I$12:$AY$61</definedName>
    <definedName name="rngSeatingPlan" localSheetId="11">Class6!$I$12:$AY$61</definedName>
    <definedName name="rngSeatingPlan">SPtemplate2!$I$12:$AY$61</definedName>
    <definedName name="row">OFFSET(Sheet2rng!$A$1,0,0,COUNTA(Sheet2rng!$A:$A),1)</definedName>
    <definedName name="RowAddress" localSheetId="5">'10B-So1'!$C$3</definedName>
    <definedName name="RowAddress" localSheetId="7">class2!$C$3</definedName>
    <definedName name="RowAddress" localSheetId="8">Class3!$C$3</definedName>
    <definedName name="RowAddress" localSheetId="9">Class4!$C$3</definedName>
    <definedName name="RowAddress" localSheetId="10">Class5!$C$3</definedName>
    <definedName name="RowAddress" localSheetId="11">Class6!$C$3</definedName>
    <definedName name="RowAddress">SPtemplate2!$C$3</definedName>
    <definedName name="RSpr1">Main!$L$18:$L$1500</definedName>
    <definedName name="RSpr2">Main!$M$18:$M$1500</definedName>
    <definedName name="RSum1">Main!$N$18:$N$1500</definedName>
    <definedName name="RSum2">Main!$O$18:$O$1500</definedName>
    <definedName name="selBreakout">'Grade &amp; Graph Data'!$Z$5</definedName>
    <definedName name="selCompare">'Grade &amp; Graph Data'!$L$34</definedName>
    <definedName name="selComparetbl">'Grade &amp; Graph Data'!$K$34</definedName>
    <definedName name="selDisabled">'Grade &amp; Graph Data'!$L$9</definedName>
    <definedName name="selEAL">'Grade &amp; Graph Data'!$M$11</definedName>
    <definedName name="selEnd">'Grade &amp; Graph Data'!$Q$3</definedName>
    <definedName name="selEthnicity">'Grade &amp; Graph Data'!$J$24</definedName>
    <definedName name="selFSM">'Grade &amp; Graph Data'!$K$7</definedName>
    <definedName name="selGender">'Grade &amp; Graph Data'!$I$7</definedName>
    <definedName name="selGroup">'Grade &amp; Graph Data'!$F$18</definedName>
    <definedName name="selGT">'Grade &amp; Graph Data'!$N$7</definedName>
    <definedName name="selPeriod">'Grade &amp; Graph Data'!$R$3</definedName>
    <definedName name="selPeriod2">'Grade &amp; Graph Data'!$R$6</definedName>
    <definedName name="selRank">'Grade &amp; Graph Data'!$H$14</definedName>
    <definedName name="selSEN">'Grade &amp; Graph Data'!$G$9</definedName>
    <definedName name="selStart">'Grade &amp; Graph Data'!$P$3</definedName>
    <definedName name="selYear">'Grade &amp; Graph Data'!$E$10</definedName>
    <definedName name="selYrTbl">'Grade &amp; Graph Data'!$E$12</definedName>
    <definedName name="SEN">Conversions!$K$1:$L$10</definedName>
    <definedName name="SEN_Stage">'Grade &amp; Graph Data'!$Q$23:$Q$26</definedName>
    <definedName name="sheet2columns">Sheet2rng!$1:$1</definedName>
    <definedName name="Sheet2rng">OFFSET(Sheet2rng!$A$1,0,0,COUNTA(Sheet2rng!$A:$A),COUNTA(Sheet2rng!$A$1:$AK$1))</definedName>
    <definedName name="Sheet2rngcnt" localSheetId="5">OFFSET(Sheet2rng!#REF!,0,0,COUNTA(Sheet2rng!$A:$A),COUNTA(Sheet2rng!$C$1:$AK$1))</definedName>
    <definedName name="Sheet2rngcnt" localSheetId="7">OFFSET(Sheet2rng!#REF!,0,0,COUNTA(Sheet2rng!$A:$A),COUNTA(Sheet2rng!$C$1:$AK$1))</definedName>
    <definedName name="Sheet2rngcnt" localSheetId="8">OFFSET(Sheet2rng!#REF!,0,0,COUNTA(Sheet2rng!$A:$A),COUNTA(Sheet2rng!$C$1:$AK$1))</definedName>
    <definedName name="Sheet2rngcnt" localSheetId="9">OFFSET(Sheet2rng!#REF!,0,0,COUNTA(Sheet2rng!$A:$A),COUNTA(Sheet2rng!$C$1:$AK$1))</definedName>
    <definedName name="Sheet2rngcnt" localSheetId="10">OFFSET(Sheet2rng!#REF!,0,0,COUNTA(Sheet2rng!$A:$A),COUNTA(Sheet2rng!$C$1:$AK$1))</definedName>
    <definedName name="Sheet2rngcnt" localSheetId="11">OFFSET(Sheet2rng!#REF!,0,0,COUNTA(Sheet2rng!$A:$A),COUNTA(Sheet2rng!$C$1:$AK$1))</definedName>
    <definedName name="Sheet2rngcnt">OFFSET(Sheet2rng!#REF!,0,0,COUNTA(Sheet2rng!$A:$A),COUNTA(Sheet2rng!$C$1:$AK$1))</definedName>
    <definedName name="sheet2rows">Sheet2rng!$A:$A</definedName>
    <definedName name="Sheet2rowscnt">Sheet2rng!$AA:$AA</definedName>
    <definedName name="sNames">OFFSET(Main!$B$18,0,0,COUNTA(Main!$B$18:$B$211)-COUNTIF(Main!$B$18:$B$211,""),1)</definedName>
    <definedName name="T_rue">Main!$P$17:$U$1500</definedName>
    <definedName name="table">OFFSET(Sheet2rng!$A$1,0,0,COUNTA(Sheet2rng!$A:$A),COUNTA(Sheet2rng!$A$1:$AE$1))</definedName>
    <definedName name="targetforSPtemplate2">Sheet2rng!$AT$2:$AU$2016</definedName>
    <definedName name="tempclasslist">'rank data'!$B$2:$J$2271</definedName>
    <definedName name="update">[2]Update!$A$1:$E$2017</definedName>
    <definedName name="updateOLD">Update!$A$1:$E$2017</definedName>
    <definedName name="valScores1" localSheetId="1">OFFSET('seating plan example'!lblScores,0,1)</definedName>
    <definedName name="valScores2" localSheetId="1">OFFSET('seating plan example'!lblScores,0,2)</definedName>
    <definedName name="valScores3" localSheetId="1">OFFSET('seating plan example'!lblScores,0,3)</definedName>
    <definedName name="valScores4" localSheetId="1">OFFSET('seating plan example'!lblScores,0,4)</definedName>
    <definedName name="valScores5" localSheetId="1">OFFSET('seating plan example'!lblScores,0,5)</definedName>
    <definedName name="valVisibleSheets">OFFSET(TRIAL!$C$100,0,0,2,COUNTA(TRIAL!$100:$100))</definedName>
    <definedName name="Version">"ES020-v1.1-119 | SeatingPlan"</definedName>
    <definedName name="Year">'Grade &amp; Graph Data'!$M$23:$M$27</definedName>
    <definedName name="Year_10">'Grade &amp; Graph Data'!$V$4:$V$16</definedName>
    <definedName name="Year_11">'Grade &amp; Graph Data'!$W$4:$W$16</definedName>
    <definedName name="Year_7">'Grade &amp; Graph Data'!$S$4:$S$16</definedName>
    <definedName name="Year_8">'Grade &amp; Graph Data'!$T$4:$T$16</definedName>
    <definedName name="Year_9">'Grade &amp; Graph Data'!$U$4:$U$16</definedName>
  </definedNames>
  <calcPr calcId="145621" calcMode="manual"/>
  <fileRecoveryPr autoRecover="0"/>
</workbook>
</file>

<file path=xl/calcChain.xml><?xml version="1.0" encoding="utf-8"?>
<calcChain xmlns="http://schemas.openxmlformats.org/spreadsheetml/2006/main">
  <c r="FR64" i="19" l="1"/>
  <c r="FU64" i="19" s="1"/>
  <c r="FJ64" i="19"/>
  <c r="FM64" i="19" s="1"/>
  <c r="FB64" i="19"/>
  <c r="FE64" i="19" s="1"/>
  <c r="ET64" i="19"/>
  <c r="EW64" i="19" s="1"/>
  <c r="EL64" i="19"/>
  <c r="EO64" i="19" s="1"/>
  <c r="EG64" i="19"/>
  <c r="ED64" i="19"/>
  <c r="AQ54" i="19" a="1"/>
  <c r="AQ54" i="19" s="1"/>
  <c r="AB54" i="19" a="1"/>
  <c r="AB54" i="19" s="1"/>
  <c r="Z54" i="19" a="1"/>
  <c r="Z54" i="19" s="1"/>
  <c r="O54" i="19" a="1"/>
  <c r="O54" i="19" s="1"/>
  <c r="M54" i="19" a="1"/>
  <c r="M54" i="19" s="1"/>
  <c r="AS53" i="19"/>
  <c r="AQ53" i="19"/>
  <c r="AO53" i="19"/>
  <c r="AM53" i="19"/>
  <c r="AF53" i="19"/>
  <c r="AD53" i="19"/>
  <c r="AB53" i="19"/>
  <c r="Z53" i="19"/>
  <c r="S53" i="19"/>
  <c r="Q53" i="19"/>
  <c r="O53" i="19"/>
  <c r="M53" i="19"/>
  <c r="AS52" i="19" a="1"/>
  <c r="AS52" i="19" s="1"/>
  <c r="AQ52" i="19" a="1"/>
  <c r="AQ52" i="19" s="1"/>
  <c r="AO52" i="19" a="1"/>
  <c r="AO52" i="19" s="1"/>
  <c r="AB52" i="19" a="1"/>
  <c r="AB52" i="19" s="1"/>
  <c r="Z52" i="19" a="1"/>
  <c r="Z52" i="19" s="1"/>
  <c r="O52" i="19" a="1"/>
  <c r="O52" i="19" s="1"/>
  <c r="M52" i="19" a="1"/>
  <c r="M52" i="19" s="1"/>
  <c r="HU51" i="19"/>
  <c r="AS51" i="19"/>
  <c r="AO51" i="19"/>
  <c r="AF51" i="19"/>
  <c r="AB51" i="19"/>
  <c r="S51" i="19"/>
  <c r="O51" i="19"/>
  <c r="HU50" i="19"/>
  <c r="HT50" i="19"/>
  <c r="FR50" i="19"/>
  <c r="FJ50" i="19"/>
  <c r="FB50" i="19"/>
  <c r="HU49" i="19"/>
  <c r="HT49" i="19"/>
  <c r="HU48" i="19"/>
  <c r="HT48" i="19"/>
  <c r="BE48" i="19" a="1"/>
  <c r="BE48" i="19" s="1"/>
  <c r="BH48" i="19" s="1"/>
  <c r="BD48" i="19" a="1"/>
  <c r="BD48" i="19" s="1"/>
  <c r="BG48" i="19" s="1"/>
  <c r="BC48" i="19" a="1"/>
  <c r="BC48" i="19" s="1"/>
  <c r="BF48" i="19" s="1"/>
  <c r="AQ48" i="19"/>
  <c r="AM48" i="19"/>
  <c r="AD48" i="19"/>
  <c r="AF54" i="19" s="1" a="1"/>
  <c r="AF54" i="19" s="1"/>
  <c r="Q48" i="19"/>
  <c r="M48" i="19"/>
  <c r="HU47" i="19"/>
  <c r="HT47" i="19"/>
  <c r="BE47" i="19" a="1"/>
  <c r="BE47" i="19" s="1"/>
  <c r="BH47" i="19" s="1"/>
  <c r="BD47" i="19" a="1"/>
  <c r="BD47" i="19" s="1"/>
  <c r="BG47" i="19" s="1"/>
  <c r="BC47" i="19" a="1"/>
  <c r="BC47" i="19" s="1"/>
  <c r="BF47" i="19" s="1"/>
  <c r="AM47" i="19" a="1"/>
  <c r="AM47" i="19" s="1"/>
  <c r="AF47" i="19" a="1"/>
  <c r="AF47" i="19" s="1"/>
  <c r="AB47" i="19" a="1"/>
  <c r="AB47" i="19" s="1"/>
  <c r="Z47" i="19" a="1"/>
  <c r="Z47" i="19" s="1"/>
  <c r="Q47" i="19" a="1"/>
  <c r="Q47" i="19" s="1"/>
  <c r="HU46" i="19"/>
  <c r="HT46" i="19"/>
  <c r="AS46" i="19"/>
  <c r="AQ46" i="19"/>
  <c r="AO46" i="19"/>
  <c r="AM46" i="19"/>
  <c r="AF46" i="19"/>
  <c r="AD46" i="19"/>
  <c r="AB46" i="19"/>
  <c r="Z46" i="19"/>
  <c r="S46" i="19"/>
  <c r="Q46" i="19"/>
  <c r="O46" i="19"/>
  <c r="M46" i="19"/>
  <c r="HU45" i="19"/>
  <c r="HT45" i="19"/>
  <c r="AD45" i="19" a="1"/>
  <c r="AD45" i="19" s="1"/>
  <c r="AB45" i="19" a="1"/>
  <c r="AB45" i="19" s="1"/>
  <c r="Z45" i="19" a="1"/>
  <c r="Z45" i="19" s="1"/>
  <c r="S45" i="19" a="1"/>
  <c r="S45" i="19" s="1"/>
  <c r="HU44" i="19"/>
  <c r="HT44" i="19"/>
  <c r="AS44" i="19"/>
  <c r="AO44" i="19"/>
  <c r="AF44" i="19"/>
  <c r="AB44" i="19"/>
  <c r="S44" i="19"/>
  <c r="O44" i="19"/>
  <c r="HU43" i="19"/>
  <c r="HT43" i="19"/>
  <c r="HU42" i="19"/>
  <c r="HT42" i="19"/>
  <c r="HU41" i="19"/>
  <c r="HT41" i="19"/>
  <c r="AQ41" i="19"/>
  <c r="AQ47" i="19" s="1" a="1"/>
  <c r="AQ47" i="19" s="1"/>
  <c r="AM41" i="19"/>
  <c r="AD41" i="19"/>
  <c r="Q41" i="19"/>
  <c r="S47" i="19" s="1" a="1"/>
  <c r="S47" i="19" s="1"/>
  <c r="M41" i="19"/>
  <c r="HU40" i="19"/>
  <c r="HT40" i="19"/>
  <c r="AS40" i="19" a="1"/>
  <c r="AS40" i="19" s="1"/>
  <c r="AO40" i="19" a="1"/>
  <c r="AO40" i="19" s="1"/>
  <c r="AB40" i="19" a="1"/>
  <c r="AB40" i="19" s="1"/>
  <c r="Z40" i="19" a="1"/>
  <c r="Z40" i="19" s="1"/>
  <c r="HU39" i="19"/>
  <c r="HT39" i="19"/>
  <c r="AS39" i="19"/>
  <c r="AQ39" i="19"/>
  <c r="AO39" i="19"/>
  <c r="AM39" i="19"/>
  <c r="AF39" i="19"/>
  <c r="AD39" i="19"/>
  <c r="AB39" i="19"/>
  <c r="Z39" i="19"/>
  <c r="S39" i="19"/>
  <c r="Q39" i="19"/>
  <c r="O39" i="19"/>
  <c r="M39" i="19"/>
  <c r="HU38" i="19"/>
  <c r="HT38" i="19"/>
  <c r="AS38" i="19" a="1"/>
  <c r="AS38" i="19" s="1"/>
  <c r="AQ38" i="19" a="1"/>
  <c r="AQ38" i="19" s="1"/>
  <c r="AB38" i="19" a="1"/>
  <c r="AB38" i="19" s="1"/>
  <c r="Z38" i="19" a="1"/>
  <c r="Z38" i="19" s="1"/>
  <c r="HU37" i="19"/>
  <c r="HT37" i="19"/>
  <c r="AS37" i="19"/>
  <c r="AO37" i="19"/>
  <c r="AF37" i="19"/>
  <c r="AB37" i="19"/>
  <c r="S37" i="19"/>
  <c r="O37" i="19"/>
  <c r="HU36" i="19"/>
  <c r="HT36" i="19"/>
  <c r="HU35" i="19"/>
  <c r="HT35" i="19"/>
  <c r="HU34" i="19"/>
  <c r="HT34" i="19"/>
  <c r="FJ34" i="19"/>
  <c r="FJ35" i="19" s="1"/>
  <c r="FJ36" i="19" s="1"/>
  <c r="FJ37" i="19" s="1"/>
  <c r="FJ38" i="19" s="1"/>
  <c r="FJ39" i="19" s="1"/>
  <c r="FJ40" i="19" s="1"/>
  <c r="FJ41" i="19" s="1"/>
  <c r="FJ42" i="19" s="1"/>
  <c r="FJ43" i="19" s="1"/>
  <c r="FJ44" i="19" s="1"/>
  <c r="AQ34" i="19"/>
  <c r="AQ40" i="19" s="1" a="1"/>
  <c r="AQ40" i="19" s="1"/>
  <c r="AM34" i="19"/>
  <c r="AD34" i="19"/>
  <c r="HU33" i="19"/>
  <c r="HT33" i="19"/>
  <c r="HU32" i="19"/>
  <c r="HT32" i="19"/>
  <c r="HU31" i="19"/>
  <c r="HT31" i="19"/>
  <c r="HU30" i="19"/>
  <c r="HT30" i="19"/>
  <c r="EL30" i="19"/>
  <c r="EL31" i="19" s="1"/>
  <c r="EL32" i="19" s="1"/>
  <c r="EL33" i="19" s="1"/>
  <c r="EL34" i="19" s="1"/>
  <c r="EL35" i="19" s="1"/>
  <c r="EL36" i="19" s="1"/>
  <c r="EL37" i="19" s="1"/>
  <c r="EL38" i="19" s="1"/>
  <c r="EL39" i="19" s="1"/>
  <c r="EL40" i="19" s="1"/>
  <c r="EL41" i="19" s="1"/>
  <c r="EL42" i="19" s="1"/>
  <c r="EL43" i="19" s="1"/>
  <c r="EL44" i="19" s="1"/>
  <c r="HU29" i="19"/>
  <c r="HT29" i="19"/>
  <c r="EL29" i="19"/>
  <c r="AQ29" i="19" a="1"/>
  <c r="AQ29" i="19" s="1"/>
  <c r="AM29" i="19" a="1"/>
  <c r="AM29" i="19" s="1"/>
  <c r="AB29" i="19" a="1"/>
  <c r="AB29" i="19" s="1"/>
  <c r="Z29" i="19" a="1"/>
  <c r="Z29" i="19" s="1"/>
  <c r="HU28" i="19"/>
  <c r="HT28" i="19"/>
  <c r="EL28" i="19"/>
  <c r="AS28" i="19"/>
  <c r="AQ28" i="19"/>
  <c r="AO28" i="19"/>
  <c r="AM28" i="19"/>
  <c r="AF28" i="19"/>
  <c r="AD28" i="19"/>
  <c r="AB28" i="19"/>
  <c r="Z28" i="19"/>
  <c r="HU27" i="19"/>
  <c r="HT27" i="19"/>
  <c r="EL27" i="19"/>
  <c r="AZ27" i="19"/>
  <c r="CB9" i="19" s="1"/>
  <c r="AS27" i="19" a="1"/>
  <c r="AS27" i="19" s="1"/>
  <c r="AO27" i="19" a="1"/>
  <c r="AO27" i="19" s="1"/>
  <c r="AB27" i="19" a="1"/>
  <c r="AB27" i="19" s="1"/>
  <c r="Z27" i="19" a="1"/>
  <c r="Z27" i="19" s="1"/>
  <c r="HU26" i="19"/>
  <c r="HT26" i="19"/>
  <c r="EL26" i="19"/>
  <c r="AS26" i="19"/>
  <c r="AO26" i="19"/>
  <c r="AF26" i="19"/>
  <c r="AB26" i="19"/>
  <c r="HU25" i="19"/>
  <c r="HT25" i="19"/>
  <c r="EL25" i="19"/>
  <c r="HU24" i="19"/>
  <c r="HT24" i="19"/>
  <c r="EL24" i="19"/>
  <c r="HU23" i="19"/>
  <c r="HT23" i="19"/>
  <c r="EL23" i="19"/>
  <c r="AQ23" i="19"/>
  <c r="AS29" i="19" s="1" a="1"/>
  <c r="AS29" i="19" s="1"/>
  <c r="AM23" i="19"/>
  <c r="AO29" i="19" s="1" a="1"/>
  <c r="AO29" i="19" s="1"/>
  <c r="AD23" i="19"/>
  <c r="HU22" i="19"/>
  <c r="HT22" i="19"/>
  <c r="FB22" i="19"/>
  <c r="FB23" i="19" s="1"/>
  <c r="FB24" i="19" s="1"/>
  <c r="FB25" i="19" s="1"/>
  <c r="FB26" i="19" s="1"/>
  <c r="FB27" i="19" s="1"/>
  <c r="FB28" i="19" s="1"/>
  <c r="FB29" i="19" s="1"/>
  <c r="FB30" i="19" s="1"/>
  <c r="FB31" i="19" s="1"/>
  <c r="FB32" i="19" s="1"/>
  <c r="FB33" i="19" s="1"/>
  <c r="FB34" i="19" s="1"/>
  <c r="FB35" i="19" s="1"/>
  <c r="FB36" i="19" s="1"/>
  <c r="FB37" i="19" s="1"/>
  <c r="FB38" i="19" s="1"/>
  <c r="FB39" i="19" s="1"/>
  <c r="FB40" i="19" s="1"/>
  <c r="FB41" i="19" s="1"/>
  <c r="FB42" i="19" s="1"/>
  <c r="FB43" i="19" s="1"/>
  <c r="FB44" i="19" s="1"/>
  <c r="EL22" i="19"/>
  <c r="AQ22" i="19" a="1"/>
  <c r="AQ22" i="19" s="1"/>
  <c r="AB22" i="19" a="1"/>
  <c r="AB22" i="19" s="1"/>
  <c r="Z22" i="19" a="1"/>
  <c r="Z22" i="19" s="1"/>
  <c r="HU21" i="19"/>
  <c r="HT21" i="19"/>
  <c r="FR21" i="19"/>
  <c r="FR22" i="19" s="1"/>
  <c r="FR23" i="19" s="1"/>
  <c r="FR24" i="19" s="1"/>
  <c r="FR25" i="19" s="1"/>
  <c r="FR26" i="19" s="1"/>
  <c r="FR27" i="19" s="1"/>
  <c r="FR28" i="19" s="1"/>
  <c r="FR29" i="19" s="1"/>
  <c r="FR30" i="19" s="1"/>
  <c r="FR31" i="19" s="1"/>
  <c r="FR32" i="19" s="1"/>
  <c r="FR33" i="19" s="1"/>
  <c r="FR34" i="19" s="1"/>
  <c r="FR35" i="19" s="1"/>
  <c r="FR36" i="19" s="1"/>
  <c r="FR37" i="19" s="1"/>
  <c r="FR38" i="19" s="1"/>
  <c r="FR39" i="19" s="1"/>
  <c r="FR40" i="19" s="1"/>
  <c r="FR41" i="19" s="1"/>
  <c r="FR42" i="19" s="1"/>
  <c r="FR43" i="19" s="1"/>
  <c r="FR44" i="19" s="1"/>
  <c r="EL21" i="19"/>
  <c r="ED21" i="19"/>
  <c r="ED22" i="19" s="1"/>
  <c r="ED23" i="19" s="1"/>
  <c r="ED24" i="19" s="1"/>
  <c r="ED25" i="19" s="1"/>
  <c r="ED26" i="19" s="1"/>
  <c r="ED27" i="19" s="1"/>
  <c r="ED28" i="19" s="1"/>
  <c r="ED29" i="19" s="1"/>
  <c r="ED30" i="19" s="1"/>
  <c r="ED31" i="19" s="1"/>
  <c r="ED32" i="19" s="1"/>
  <c r="ED33" i="19" s="1"/>
  <c r="ED34" i="19" s="1"/>
  <c r="ED35" i="19" s="1"/>
  <c r="ED36" i="19" s="1"/>
  <c r="ED37" i="19" s="1"/>
  <c r="ED38" i="19" s="1"/>
  <c r="ED39" i="19" s="1"/>
  <c r="ED40" i="19" s="1"/>
  <c r="ED41" i="19" s="1"/>
  <c r="ED42" i="19" s="1"/>
  <c r="ED43" i="19" s="1"/>
  <c r="ED44" i="19" s="1"/>
  <c r="AS21" i="19"/>
  <c r="AQ21" i="19"/>
  <c r="AO21" i="19"/>
  <c r="AM21" i="19"/>
  <c r="AF21" i="19"/>
  <c r="AD21" i="19"/>
  <c r="AB21" i="19"/>
  <c r="Z21" i="19"/>
  <c r="HU20" i="19"/>
  <c r="HT20" i="19"/>
  <c r="FR20" i="19"/>
  <c r="FJ20" i="19"/>
  <c r="FJ21" i="19" s="1"/>
  <c r="FJ22" i="19" s="1"/>
  <c r="FJ23" i="19" s="1"/>
  <c r="FJ24" i="19" s="1"/>
  <c r="FJ25" i="19" s="1"/>
  <c r="FJ26" i="19" s="1"/>
  <c r="FJ27" i="19" s="1"/>
  <c r="FJ28" i="19" s="1"/>
  <c r="FJ29" i="19" s="1"/>
  <c r="FJ30" i="19" s="1"/>
  <c r="FJ31" i="19" s="1"/>
  <c r="FJ32" i="19" s="1"/>
  <c r="FJ33" i="19" s="1"/>
  <c r="FB20" i="19"/>
  <c r="FB21" i="19" s="1"/>
  <c r="ET20" i="19"/>
  <c r="ET21" i="19" s="1"/>
  <c r="ET22" i="19" s="1"/>
  <c r="ET23" i="19" s="1"/>
  <c r="ET24" i="19" s="1"/>
  <c r="ET25" i="19" s="1"/>
  <c r="ET26" i="19" s="1"/>
  <c r="ET27" i="19" s="1"/>
  <c r="ET28" i="19" s="1"/>
  <c r="ET29" i="19" s="1"/>
  <c r="ET30" i="19" s="1"/>
  <c r="ET31" i="19" s="1"/>
  <c r="ET32" i="19" s="1"/>
  <c r="ET33" i="19" s="1"/>
  <c r="ET34" i="19" s="1"/>
  <c r="ET35" i="19" s="1"/>
  <c r="ET36" i="19" s="1"/>
  <c r="ET37" i="19" s="1"/>
  <c r="ET38" i="19" s="1"/>
  <c r="ET39" i="19" s="1"/>
  <c r="ET40" i="19" s="1"/>
  <c r="ET41" i="19" s="1"/>
  <c r="ET42" i="19" s="1"/>
  <c r="ET43" i="19" s="1"/>
  <c r="ET44" i="19" s="1"/>
  <c r="EL20" i="19"/>
  <c r="ED20" i="19"/>
  <c r="BT20" i="19" a="1"/>
  <c r="BT20" i="19" s="1"/>
  <c r="AS20" i="19" a="1"/>
  <c r="AS20" i="19" s="1"/>
  <c r="AB20" i="19" a="1"/>
  <c r="AB20" i="19" s="1"/>
  <c r="Z20" i="19" a="1"/>
  <c r="Z20" i="19" s="1"/>
  <c r="HU19" i="19"/>
  <c r="HT19" i="19"/>
  <c r="BT19" i="19" a="1"/>
  <c r="BT19" i="19" s="1"/>
  <c r="AS19" i="19"/>
  <c r="AO19" i="19"/>
  <c r="AF19" i="19"/>
  <c r="AB19" i="19"/>
  <c r="HT16" i="19"/>
  <c r="AQ16" i="19"/>
  <c r="AM16" i="19"/>
  <c r="AF22" i="19" a="1"/>
  <c r="AF22" i="19" s="1"/>
  <c r="BT13" i="19" a="1"/>
  <c r="BT13" i="19" s="1"/>
  <c r="BQ13" i="19" s="1"/>
  <c r="CA10" i="19"/>
  <c r="BA10" i="19"/>
  <c r="BT25" i="19" s="1" a="1"/>
  <c r="BT25" i="19" s="1"/>
  <c r="BQ25" i="19" s="1"/>
  <c r="CD9" i="19" a="1"/>
  <c r="CD9" i="19" s="1"/>
  <c r="CC9" i="19"/>
  <c r="CA9" i="19" a="1"/>
  <c r="CA9" i="19" s="1"/>
  <c r="L9" i="19"/>
  <c r="K7" i="19" a="1"/>
  <c r="K7" i="19" s="1"/>
  <c r="K6" i="19"/>
  <c r="I6" i="19"/>
  <c r="K4" i="19"/>
  <c r="C3" i="19" a="1"/>
  <c r="C3" i="19" s="1"/>
  <c r="N1" i="19"/>
  <c r="I1" i="19"/>
  <c r="I7" i="19" s="1" a="1"/>
  <c r="I7" i="19" s="1"/>
  <c r="H1" i="19"/>
  <c r="G1" i="19"/>
  <c r="F1" i="19"/>
  <c r="E1" i="19"/>
  <c r="A1" i="19"/>
  <c r="FU64" i="18"/>
  <c r="FR64" i="18"/>
  <c r="FJ64" i="18"/>
  <c r="FM64" i="18" s="1"/>
  <c r="FE64" i="18"/>
  <c r="FB64" i="18"/>
  <c r="ET64" i="18"/>
  <c r="EW64" i="18" s="1"/>
  <c r="EO64" i="18"/>
  <c r="EL64" i="18"/>
  <c r="ED64" i="18"/>
  <c r="EG64" i="18" s="1"/>
  <c r="AQ54" i="18" a="1"/>
  <c r="AQ54" i="18" s="1"/>
  <c r="AM54" i="18" a="1"/>
  <c r="AM54" i="18" s="1"/>
  <c r="AB54" i="18" a="1"/>
  <c r="AB54" i="18" s="1"/>
  <c r="Z54" i="18" a="1"/>
  <c r="Z54" i="18" s="1"/>
  <c r="Q54" i="18" a="1"/>
  <c r="Q54" i="18" s="1"/>
  <c r="O54" i="18" a="1"/>
  <c r="O54" i="18" s="1"/>
  <c r="M54" i="18" a="1"/>
  <c r="M54" i="18" s="1"/>
  <c r="AS53" i="18"/>
  <c r="AQ53" i="18"/>
  <c r="AO53" i="18"/>
  <c r="AM53" i="18"/>
  <c r="AF53" i="18"/>
  <c r="AD53" i="18"/>
  <c r="AB53" i="18"/>
  <c r="Z53" i="18"/>
  <c r="S53" i="18"/>
  <c r="Q53" i="18"/>
  <c r="O53" i="18"/>
  <c r="M53" i="18"/>
  <c r="AS52" i="18" a="1"/>
  <c r="AS52" i="18" s="1"/>
  <c r="AQ52" i="18" a="1"/>
  <c r="AQ52" i="18" s="1"/>
  <c r="AO52" i="18" a="1"/>
  <c r="AO52" i="18" s="1"/>
  <c r="AB52" i="18" a="1"/>
  <c r="AB52" i="18" s="1"/>
  <c r="Z52" i="18" a="1"/>
  <c r="Z52" i="18" s="1"/>
  <c r="Q52" i="18" a="1"/>
  <c r="Q52" i="18" s="1"/>
  <c r="O52" i="18" a="1"/>
  <c r="O52" i="18" s="1"/>
  <c r="M52" i="18" a="1"/>
  <c r="M52" i="18" s="1"/>
  <c r="HU51" i="18"/>
  <c r="AS51" i="18"/>
  <c r="AO51" i="18"/>
  <c r="AF51" i="18"/>
  <c r="AB51" i="18"/>
  <c r="S51" i="18"/>
  <c r="O51" i="18"/>
  <c r="HU50" i="18"/>
  <c r="HT50" i="18"/>
  <c r="FR50" i="18"/>
  <c r="FJ50" i="18"/>
  <c r="FB50" i="18"/>
  <c r="HU49" i="18"/>
  <c r="HT49" i="18"/>
  <c r="HU48" i="18"/>
  <c r="HT48" i="18"/>
  <c r="BE48" i="18" a="1"/>
  <c r="BE48" i="18" s="1"/>
  <c r="BH48" i="18" s="1"/>
  <c r="BD48" i="18" a="1"/>
  <c r="BD48" i="18" s="1"/>
  <c r="BG48" i="18" s="1"/>
  <c r="BC48" i="18" a="1"/>
  <c r="BC48" i="18" s="1"/>
  <c r="BF48" i="18" s="1"/>
  <c r="AQ48" i="18"/>
  <c r="AM48" i="18"/>
  <c r="AD48" i="18"/>
  <c r="AF54" i="18" s="1" a="1"/>
  <c r="AF54" i="18" s="1"/>
  <c r="Q48" i="18"/>
  <c r="M48" i="18"/>
  <c r="HU47" i="18"/>
  <c r="HT47" i="18"/>
  <c r="BE47" i="18" a="1"/>
  <c r="BE47" i="18" s="1"/>
  <c r="BH47" i="18" s="1"/>
  <c r="BD47" i="18" a="1"/>
  <c r="BD47" i="18" s="1"/>
  <c r="BG47" i="18" s="1"/>
  <c r="BC47" i="18" a="1"/>
  <c r="BC47" i="18" s="1"/>
  <c r="BF47" i="18" s="1"/>
  <c r="AS47" i="18" a="1"/>
  <c r="AS47" i="18" s="1"/>
  <c r="AQ47" i="18" a="1"/>
  <c r="AQ47" i="18" s="1"/>
  <c r="AD47" i="18" a="1"/>
  <c r="AD47" i="18" s="1"/>
  <c r="AB47" i="18" a="1"/>
  <c r="AB47" i="18" s="1"/>
  <c r="Z47" i="18" a="1"/>
  <c r="Z47" i="18" s="1"/>
  <c r="S47" i="18" a="1"/>
  <c r="S47" i="18" s="1"/>
  <c r="O47" i="18" a="1"/>
  <c r="O47" i="18" s="1"/>
  <c r="M47" i="18" a="1"/>
  <c r="M47" i="18" s="1"/>
  <c r="HU46" i="18"/>
  <c r="HT46" i="18"/>
  <c r="AS46" i="18"/>
  <c r="AQ46" i="18"/>
  <c r="AO46" i="18"/>
  <c r="AM46" i="18"/>
  <c r="AF46" i="18"/>
  <c r="AD46" i="18"/>
  <c r="AB46" i="18"/>
  <c r="Z46" i="18"/>
  <c r="S46" i="18"/>
  <c r="Q46" i="18"/>
  <c r="O46" i="18"/>
  <c r="M46" i="18"/>
  <c r="HU45" i="18"/>
  <c r="HT45" i="18"/>
  <c r="AS45" i="18" a="1"/>
  <c r="AS45" i="18" s="1"/>
  <c r="AQ45" i="18" a="1"/>
  <c r="AQ45" i="18" s="1"/>
  <c r="AM45" i="18" a="1"/>
  <c r="AM45" i="18" s="1"/>
  <c r="AF45" i="18" a="1"/>
  <c r="AF45" i="18" s="1"/>
  <c r="AB45" i="18" a="1"/>
  <c r="AB45" i="18" s="1"/>
  <c r="Z45" i="18" a="1"/>
  <c r="Z45" i="18" s="1"/>
  <c r="Q45" i="18" a="1"/>
  <c r="Q45" i="18" s="1"/>
  <c r="O45" i="18" a="1"/>
  <c r="O45" i="18" s="1"/>
  <c r="M45" i="18" a="1"/>
  <c r="M45" i="18" s="1"/>
  <c r="HU44" i="18"/>
  <c r="HT44" i="18"/>
  <c r="AS44" i="18"/>
  <c r="AO44" i="18"/>
  <c r="AF44" i="18"/>
  <c r="AB44" i="18"/>
  <c r="S44" i="18"/>
  <c r="O44" i="18"/>
  <c r="HU43" i="18"/>
  <c r="HT43" i="18"/>
  <c r="HU42" i="18"/>
  <c r="HT42" i="18"/>
  <c r="HU41" i="18"/>
  <c r="HT41" i="18"/>
  <c r="AQ41" i="18"/>
  <c r="AM41" i="18"/>
  <c r="AD41" i="18"/>
  <c r="AF47" i="18" s="1" a="1"/>
  <c r="AF47" i="18" s="1"/>
  <c r="Q41" i="18"/>
  <c r="Q47" i="18" s="1" a="1"/>
  <c r="Q47" i="18" s="1"/>
  <c r="M41" i="18"/>
  <c r="HU40" i="18"/>
  <c r="HT40" i="18"/>
  <c r="AQ40" i="18" a="1"/>
  <c r="AQ40" i="18" s="1"/>
  <c r="AD40" i="18" a="1"/>
  <c r="AD40" i="18" s="1"/>
  <c r="AB40" i="18" a="1"/>
  <c r="AB40" i="18" s="1"/>
  <c r="Z40" i="18" a="1"/>
  <c r="Z40" i="18" s="1"/>
  <c r="HU39" i="18"/>
  <c r="HT39" i="18"/>
  <c r="AS39" i="18"/>
  <c r="AQ39" i="18"/>
  <c r="AO39" i="18"/>
  <c r="AM39" i="18"/>
  <c r="AF39" i="18"/>
  <c r="AD39" i="18"/>
  <c r="AB39" i="18"/>
  <c r="Z39" i="18"/>
  <c r="S39" i="18"/>
  <c r="Q39" i="18"/>
  <c r="O39" i="18"/>
  <c r="M39" i="18"/>
  <c r="HU38" i="18"/>
  <c r="HT38" i="18"/>
  <c r="AS38" i="18" a="1"/>
  <c r="AS38" i="18" s="1"/>
  <c r="AQ38" i="18" a="1"/>
  <c r="AQ38" i="18" s="1"/>
  <c r="AB38" i="18" a="1"/>
  <c r="AB38" i="18" s="1"/>
  <c r="Z38" i="18" a="1"/>
  <c r="Z38" i="18" s="1"/>
  <c r="HU37" i="18"/>
  <c r="HT37" i="18"/>
  <c r="AS37" i="18"/>
  <c r="AO37" i="18"/>
  <c r="AF37" i="18"/>
  <c r="AB37" i="18"/>
  <c r="S37" i="18"/>
  <c r="O37" i="18"/>
  <c r="HU36" i="18"/>
  <c r="HT36" i="18"/>
  <c r="HU35" i="18"/>
  <c r="HT35" i="18"/>
  <c r="HU34" i="18"/>
  <c r="HT34" i="18"/>
  <c r="AQ34" i="18"/>
  <c r="AS40" i="18" s="1" a="1"/>
  <c r="AS40" i="18" s="1"/>
  <c r="AM34" i="18"/>
  <c r="AD34" i="18"/>
  <c r="HU33" i="18"/>
  <c r="HT33" i="18"/>
  <c r="HU32" i="18"/>
  <c r="HT32" i="18"/>
  <c r="HU31" i="18"/>
  <c r="HT31" i="18"/>
  <c r="HU30" i="18"/>
  <c r="HT30" i="18"/>
  <c r="EL30" i="18"/>
  <c r="EL31" i="18" s="1"/>
  <c r="EL32" i="18" s="1"/>
  <c r="EL33" i="18" s="1"/>
  <c r="EL34" i="18" s="1"/>
  <c r="EL35" i="18" s="1"/>
  <c r="EL36" i="18" s="1"/>
  <c r="EL37" i="18" s="1"/>
  <c r="EL38" i="18" s="1"/>
  <c r="EL39" i="18" s="1"/>
  <c r="EL40" i="18" s="1"/>
  <c r="EL41" i="18" s="1"/>
  <c r="EL42" i="18" s="1"/>
  <c r="EL43" i="18" s="1"/>
  <c r="EL44" i="18" s="1"/>
  <c r="HU29" i="18"/>
  <c r="HT29" i="18"/>
  <c r="EL29" i="18"/>
  <c r="AM29" i="18" a="1"/>
  <c r="AM29" i="18" s="1"/>
  <c r="AD29" i="18" a="1"/>
  <c r="AD29" i="18" s="1"/>
  <c r="AB29" i="18" a="1"/>
  <c r="AB29" i="18" s="1"/>
  <c r="Z29" i="18" a="1"/>
  <c r="Z29" i="18" s="1"/>
  <c r="HU28" i="18"/>
  <c r="HT28" i="18"/>
  <c r="EL28" i="18"/>
  <c r="AS28" i="18"/>
  <c r="AQ28" i="18"/>
  <c r="AO28" i="18"/>
  <c r="AM28" i="18"/>
  <c r="AF28" i="18"/>
  <c r="AD28" i="18"/>
  <c r="AB28" i="18"/>
  <c r="Z28" i="18"/>
  <c r="HU27" i="18"/>
  <c r="HT27" i="18"/>
  <c r="EL27" i="18"/>
  <c r="AZ27" i="18"/>
  <c r="AQ27" i="18" a="1"/>
  <c r="AQ27" i="18" s="1"/>
  <c r="AM27" i="18" a="1"/>
  <c r="AM27" i="18" s="1"/>
  <c r="AD27" i="18" a="1"/>
  <c r="AD27" i="18" s="1"/>
  <c r="AB27" i="18" a="1"/>
  <c r="AB27" i="18" s="1"/>
  <c r="Z27" i="18" a="1"/>
  <c r="Z27" i="18" s="1"/>
  <c r="HU26" i="18"/>
  <c r="HT26" i="18"/>
  <c r="EL26" i="18"/>
  <c r="AS26" i="18"/>
  <c r="AO26" i="18"/>
  <c r="AF26" i="18"/>
  <c r="AB26" i="18"/>
  <c r="HU25" i="18"/>
  <c r="HT25" i="18"/>
  <c r="ET25" i="18"/>
  <c r="ET26" i="18" s="1"/>
  <c r="ET27" i="18" s="1"/>
  <c r="ET28" i="18" s="1"/>
  <c r="ET29" i="18" s="1"/>
  <c r="ET30" i="18" s="1"/>
  <c r="ET31" i="18" s="1"/>
  <c r="ET32" i="18" s="1"/>
  <c r="ET33" i="18" s="1"/>
  <c r="ET34" i="18" s="1"/>
  <c r="ET35" i="18" s="1"/>
  <c r="ET36" i="18" s="1"/>
  <c r="ET37" i="18" s="1"/>
  <c r="ET38" i="18" s="1"/>
  <c r="ET39" i="18" s="1"/>
  <c r="ET40" i="18" s="1"/>
  <c r="ET41" i="18" s="1"/>
  <c r="ET42" i="18" s="1"/>
  <c r="ET43" i="18" s="1"/>
  <c r="ET44" i="18" s="1"/>
  <c r="EL25" i="18"/>
  <c r="HU24" i="18"/>
  <c r="HT24" i="18"/>
  <c r="EL24" i="18"/>
  <c r="HU23" i="18"/>
  <c r="HT23" i="18"/>
  <c r="ET23" i="18"/>
  <c r="ET24" i="18" s="1"/>
  <c r="EL23" i="18"/>
  <c r="AQ23" i="18"/>
  <c r="AS29" i="18" s="1" a="1"/>
  <c r="AS29" i="18" s="1"/>
  <c r="AM23" i="18"/>
  <c r="AO29" i="18" s="1" a="1"/>
  <c r="AO29" i="18" s="1"/>
  <c r="AD23" i="18"/>
  <c r="HU22" i="18"/>
  <c r="HT22" i="18"/>
  <c r="FJ22" i="18"/>
  <c r="FJ23" i="18" s="1"/>
  <c r="FJ24" i="18" s="1"/>
  <c r="FJ25" i="18" s="1"/>
  <c r="FJ26" i="18" s="1"/>
  <c r="FJ27" i="18" s="1"/>
  <c r="FJ28" i="18" s="1"/>
  <c r="FJ29" i="18" s="1"/>
  <c r="FJ30" i="18" s="1"/>
  <c r="FJ31" i="18" s="1"/>
  <c r="FJ32" i="18" s="1"/>
  <c r="FJ33" i="18" s="1"/>
  <c r="FJ34" i="18" s="1"/>
  <c r="FJ35" i="18" s="1"/>
  <c r="FJ36" i="18" s="1"/>
  <c r="FJ37" i="18" s="1"/>
  <c r="FJ38" i="18" s="1"/>
  <c r="FJ39" i="18" s="1"/>
  <c r="FJ40" i="18" s="1"/>
  <c r="FJ41" i="18" s="1"/>
  <c r="FJ42" i="18" s="1"/>
  <c r="FJ43" i="18" s="1"/>
  <c r="FJ44" i="18" s="1"/>
  <c r="EL22" i="18"/>
  <c r="AO22" i="18" a="1"/>
  <c r="AO22" i="18" s="1"/>
  <c r="AB22" i="18" a="1"/>
  <c r="AB22" i="18" s="1"/>
  <c r="Z22" i="18" a="1"/>
  <c r="Z22" i="18" s="1"/>
  <c r="HU21" i="18"/>
  <c r="HT21" i="18"/>
  <c r="FR21" i="18"/>
  <c r="FR22" i="18" s="1"/>
  <c r="FR23" i="18" s="1"/>
  <c r="FR24" i="18" s="1"/>
  <c r="FR25" i="18" s="1"/>
  <c r="FR26" i="18" s="1"/>
  <c r="FR27" i="18" s="1"/>
  <c r="FR28" i="18" s="1"/>
  <c r="FR29" i="18" s="1"/>
  <c r="FR30" i="18" s="1"/>
  <c r="FR31" i="18" s="1"/>
  <c r="FR32" i="18" s="1"/>
  <c r="FR33" i="18" s="1"/>
  <c r="FR34" i="18" s="1"/>
  <c r="FR35" i="18" s="1"/>
  <c r="FR36" i="18" s="1"/>
  <c r="FR37" i="18" s="1"/>
  <c r="FR38" i="18" s="1"/>
  <c r="FR39" i="18" s="1"/>
  <c r="FR40" i="18" s="1"/>
  <c r="FR41" i="18" s="1"/>
  <c r="FR42" i="18" s="1"/>
  <c r="FR43" i="18" s="1"/>
  <c r="FR44" i="18" s="1"/>
  <c r="ET21" i="18"/>
  <c r="ET22" i="18" s="1"/>
  <c r="EL21" i="18"/>
  <c r="BT21" i="18" a="1"/>
  <c r="BT21" i="18" s="1"/>
  <c r="AS21" i="18"/>
  <c r="AQ21" i="18"/>
  <c r="AO21" i="18"/>
  <c r="AM21" i="18"/>
  <c r="AF21" i="18"/>
  <c r="AD21" i="18"/>
  <c r="AB21" i="18"/>
  <c r="Z21" i="18"/>
  <c r="HU20" i="18"/>
  <c r="HT20" i="18"/>
  <c r="FR20" i="18"/>
  <c r="FJ20" i="18"/>
  <c r="FJ21" i="18" s="1"/>
  <c r="FB20" i="18"/>
  <c r="FB21" i="18" s="1"/>
  <c r="FB22" i="18" s="1"/>
  <c r="FB23" i="18" s="1"/>
  <c r="FB24" i="18" s="1"/>
  <c r="FB25" i="18" s="1"/>
  <c r="FB26" i="18" s="1"/>
  <c r="FB27" i="18" s="1"/>
  <c r="FB28" i="18" s="1"/>
  <c r="FB29" i="18" s="1"/>
  <c r="FB30" i="18" s="1"/>
  <c r="FB31" i="18" s="1"/>
  <c r="FB32" i="18" s="1"/>
  <c r="FB33" i="18" s="1"/>
  <c r="FB34" i="18" s="1"/>
  <c r="FB35" i="18" s="1"/>
  <c r="FB36" i="18" s="1"/>
  <c r="FB37" i="18" s="1"/>
  <c r="FB38" i="18" s="1"/>
  <c r="FB39" i="18" s="1"/>
  <c r="FB40" i="18" s="1"/>
  <c r="FB41" i="18" s="1"/>
  <c r="FB42" i="18" s="1"/>
  <c r="FB43" i="18" s="1"/>
  <c r="FB44" i="18" s="1"/>
  <c r="ET20" i="18"/>
  <c r="EL20" i="18"/>
  <c r="ED20" i="18"/>
  <c r="ED21" i="18" s="1"/>
  <c r="ED22" i="18" s="1"/>
  <c r="ED23" i="18" s="1"/>
  <c r="ED24" i="18" s="1"/>
  <c r="ED25" i="18" s="1"/>
  <c r="ED26" i="18" s="1"/>
  <c r="ED27" i="18" s="1"/>
  <c r="ED28" i="18" s="1"/>
  <c r="ED29" i="18" s="1"/>
  <c r="ED30" i="18" s="1"/>
  <c r="ED31" i="18" s="1"/>
  <c r="ED32" i="18" s="1"/>
  <c r="ED33" i="18" s="1"/>
  <c r="ED34" i="18" s="1"/>
  <c r="ED35" i="18" s="1"/>
  <c r="ED36" i="18" s="1"/>
  <c r="ED37" i="18" s="1"/>
  <c r="ED38" i="18" s="1"/>
  <c r="ED39" i="18" s="1"/>
  <c r="ED40" i="18" s="1"/>
  <c r="ED41" i="18" s="1"/>
  <c r="ED42" i="18" s="1"/>
  <c r="ED43" i="18" s="1"/>
  <c r="ED44" i="18" s="1"/>
  <c r="AQ20" i="18" a="1"/>
  <c r="AQ20" i="18" s="1"/>
  <c r="AO20" i="18" a="1"/>
  <c r="AO20" i="18" s="1"/>
  <c r="AB20" i="18" a="1"/>
  <c r="AB20" i="18" s="1"/>
  <c r="Z20" i="18" a="1"/>
  <c r="Z20" i="18" s="1"/>
  <c r="HU19" i="18"/>
  <c r="HT19" i="18"/>
  <c r="AS19" i="18"/>
  <c r="AO19" i="18"/>
  <c r="AF19" i="18"/>
  <c r="AB19" i="18"/>
  <c r="BT16" i="18" a="1"/>
  <c r="BT16" i="18" s="1"/>
  <c r="AQ22" i="18" a="1"/>
  <c r="AQ22" i="18" s="1"/>
  <c r="AM16" i="18"/>
  <c r="AM22" i="18" s="1" a="1"/>
  <c r="AM22" i="18" s="1"/>
  <c r="AD16" i="18"/>
  <c r="BT13" i="18" a="1"/>
  <c r="BT13" i="18" s="1"/>
  <c r="CA10" i="18"/>
  <c r="BA10" i="18"/>
  <c r="BT55" i="18" s="1" a="1"/>
  <c r="BT55" i="18" s="1"/>
  <c r="CD9" i="18" a="1"/>
  <c r="CD9" i="18" s="1"/>
  <c r="CC9" i="18"/>
  <c r="CB9" i="18"/>
  <c r="CA9" i="18" a="1"/>
  <c r="CA9" i="18" s="1"/>
  <c r="L9" i="18"/>
  <c r="K6" i="18"/>
  <c r="I6" i="18"/>
  <c r="K4" i="18"/>
  <c r="C3" i="18" a="1"/>
  <c r="C3" i="18" s="1"/>
  <c r="N1" i="18"/>
  <c r="I1" i="18"/>
  <c r="I7" i="18" s="1" a="1"/>
  <c r="I7" i="18" s="1"/>
  <c r="H1" i="18"/>
  <c r="G1" i="18"/>
  <c r="F1" i="18"/>
  <c r="E1" i="18"/>
  <c r="A1" i="18"/>
  <c r="FR64" i="17"/>
  <c r="FU64" i="17" s="1"/>
  <c r="FM64" i="17"/>
  <c r="FJ64" i="17"/>
  <c r="FB64" i="17"/>
  <c r="FE64" i="17" s="1"/>
  <c r="EW64" i="17"/>
  <c r="ET64" i="17"/>
  <c r="EL64" i="17"/>
  <c r="EO64" i="17" s="1"/>
  <c r="EG64" i="17"/>
  <c r="ED64" i="17"/>
  <c r="AB54" i="17" a="1"/>
  <c r="AB54" i="17" s="1"/>
  <c r="Z54" i="17" a="1"/>
  <c r="Z54" i="17" s="1"/>
  <c r="O54" i="17" a="1"/>
  <c r="O54" i="17" s="1"/>
  <c r="M54" i="17" a="1"/>
  <c r="M54" i="17" s="1"/>
  <c r="AS53" i="17"/>
  <c r="AQ53" i="17"/>
  <c r="AO53" i="17"/>
  <c r="AM53" i="17"/>
  <c r="AF53" i="17"/>
  <c r="AD53" i="17"/>
  <c r="AB53" i="17"/>
  <c r="Z53" i="17"/>
  <c r="S53" i="17"/>
  <c r="Q53" i="17"/>
  <c r="O53" i="17"/>
  <c r="M53" i="17"/>
  <c r="AS52" i="17" a="1"/>
  <c r="AS52" i="17" s="1"/>
  <c r="AQ52" i="17" a="1"/>
  <c r="AQ52" i="17" s="1"/>
  <c r="AF52" i="17" a="1"/>
  <c r="AF52" i="17" s="1"/>
  <c r="AD52" i="17" a="1"/>
  <c r="AD52" i="17" s="1"/>
  <c r="AB52" i="17" a="1"/>
  <c r="AB52" i="17" s="1"/>
  <c r="Z52" i="17" a="1"/>
  <c r="Z52" i="17" s="1"/>
  <c r="O52" i="17" a="1"/>
  <c r="O52" i="17" s="1"/>
  <c r="M52" i="17" a="1"/>
  <c r="M52" i="17" s="1"/>
  <c r="HU51" i="17"/>
  <c r="AS51" i="17"/>
  <c r="AO51" i="17"/>
  <c r="AF51" i="17"/>
  <c r="AB51" i="17"/>
  <c r="S51" i="17"/>
  <c r="O51" i="17"/>
  <c r="HU50" i="17"/>
  <c r="HT50" i="17"/>
  <c r="FR50" i="17"/>
  <c r="FJ50" i="17"/>
  <c r="FB50" i="17"/>
  <c r="HU49" i="17"/>
  <c r="HT49" i="17"/>
  <c r="HU48" i="17"/>
  <c r="HT48" i="17"/>
  <c r="BE48" i="17" a="1"/>
  <c r="BE48" i="17" s="1"/>
  <c r="BH48" i="17" s="1"/>
  <c r="BD48" i="17" a="1"/>
  <c r="BD48" i="17" s="1"/>
  <c r="BG48" i="17" s="1"/>
  <c r="BC48" i="17" a="1"/>
  <c r="BC48" i="17" s="1"/>
  <c r="BF48" i="17" s="1"/>
  <c r="AQ48" i="17"/>
  <c r="AM48" i="17"/>
  <c r="AO52" i="17" s="1" a="1"/>
  <c r="AO52" i="17" s="1"/>
  <c r="AD48" i="17"/>
  <c r="AF54" i="17" s="1" a="1"/>
  <c r="AF54" i="17" s="1"/>
  <c r="Q48" i="17"/>
  <c r="S52" i="17" s="1" a="1"/>
  <c r="S52" i="17" s="1"/>
  <c r="M48" i="17"/>
  <c r="HU47" i="17"/>
  <c r="HT47" i="17"/>
  <c r="BE47" i="17" a="1"/>
  <c r="BE47" i="17" s="1"/>
  <c r="BH47" i="17" s="1"/>
  <c r="BD47" i="17" a="1"/>
  <c r="BD47" i="17" s="1"/>
  <c r="BG47" i="17" s="1"/>
  <c r="BC47" i="17" a="1"/>
  <c r="BC47" i="17" s="1"/>
  <c r="BF47" i="17" s="1"/>
  <c r="AB47" i="17" a="1"/>
  <c r="AB47" i="17" s="1"/>
  <c r="Z47" i="17" a="1"/>
  <c r="Z47" i="17" s="1"/>
  <c r="HU46" i="17"/>
  <c r="HT46" i="17"/>
  <c r="AS46" i="17"/>
  <c r="AQ46" i="17"/>
  <c r="AO46" i="17"/>
  <c r="AM46" i="17"/>
  <c r="AF46" i="17"/>
  <c r="AD46" i="17"/>
  <c r="AB46" i="17"/>
  <c r="Z46" i="17"/>
  <c r="S46" i="17"/>
  <c r="Q46" i="17"/>
  <c r="O46" i="17"/>
  <c r="M46" i="17"/>
  <c r="HU45" i="17"/>
  <c r="HT45" i="17"/>
  <c r="AS45" i="17" a="1"/>
  <c r="AS45" i="17" s="1"/>
  <c r="AF45" i="17" a="1"/>
  <c r="AF45" i="17" s="1"/>
  <c r="AB45" i="17" a="1"/>
  <c r="AB45" i="17" s="1"/>
  <c r="Z45" i="17" a="1"/>
  <c r="Z45" i="17" s="1"/>
  <c r="S45" i="17" a="1"/>
  <c r="S45" i="17" s="1"/>
  <c r="HU44" i="17"/>
  <c r="HT44" i="17"/>
  <c r="AS44" i="17"/>
  <c r="AO44" i="17"/>
  <c r="AF44" i="17"/>
  <c r="AB44" i="17"/>
  <c r="S44" i="17"/>
  <c r="O44" i="17"/>
  <c r="HU43" i="17"/>
  <c r="HT43" i="17"/>
  <c r="HU42" i="17"/>
  <c r="HT42" i="17"/>
  <c r="HU41" i="17"/>
  <c r="HT41" i="17"/>
  <c r="AQ41" i="17"/>
  <c r="AQ45" i="17" s="1" a="1"/>
  <c r="AQ45" i="17" s="1"/>
  <c r="AM41" i="17"/>
  <c r="AD41" i="17"/>
  <c r="AF47" i="17" s="1" a="1"/>
  <c r="AF47" i="17" s="1"/>
  <c r="Q41" i="17"/>
  <c r="Q45" i="17" s="1" a="1"/>
  <c r="Q45" i="17" s="1"/>
  <c r="M41" i="17"/>
  <c r="M47" i="17" s="1" a="1"/>
  <c r="M47" i="17" s="1"/>
  <c r="HU40" i="17"/>
  <c r="HT40" i="17"/>
  <c r="AB40" i="17" a="1"/>
  <c r="AB40" i="17" s="1"/>
  <c r="Z40" i="17" a="1"/>
  <c r="Z40" i="17" s="1"/>
  <c r="HU39" i="17"/>
  <c r="HT39" i="17"/>
  <c r="AS39" i="17"/>
  <c r="AQ39" i="17"/>
  <c r="AO39" i="17"/>
  <c r="AM39" i="17"/>
  <c r="AF39" i="17"/>
  <c r="AD39" i="17"/>
  <c r="AB39" i="17"/>
  <c r="Z39" i="17"/>
  <c r="S39" i="17"/>
  <c r="Q39" i="17"/>
  <c r="O39" i="17"/>
  <c r="M39" i="17"/>
  <c r="HU38" i="17"/>
  <c r="HT38" i="17"/>
  <c r="AO38" i="17" a="1"/>
  <c r="AO38" i="17" s="1"/>
  <c r="AM38" i="17" a="1"/>
  <c r="AM38" i="17" s="1"/>
  <c r="AB38" i="17" a="1"/>
  <c r="AB38" i="17" s="1"/>
  <c r="Z38" i="17" a="1"/>
  <c r="Z38" i="17" s="1"/>
  <c r="HU37" i="17"/>
  <c r="HT37" i="17"/>
  <c r="AS37" i="17"/>
  <c r="AO37" i="17"/>
  <c r="AF37" i="17"/>
  <c r="AB37" i="17"/>
  <c r="S37" i="17"/>
  <c r="O37" i="17"/>
  <c r="HU36" i="17"/>
  <c r="HT36" i="17"/>
  <c r="HU35" i="17"/>
  <c r="HT35" i="17"/>
  <c r="HU34" i="17"/>
  <c r="HT34" i="17"/>
  <c r="AQ34" i="17"/>
  <c r="AM34" i="17"/>
  <c r="AD34" i="17"/>
  <c r="HU33" i="17"/>
  <c r="HT33" i="17"/>
  <c r="HU32" i="17"/>
  <c r="HT32" i="17"/>
  <c r="HU31" i="17"/>
  <c r="HT31" i="17"/>
  <c r="HU30" i="17"/>
  <c r="HT30" i="17"/>
  <c r="EL30" i="17"/>
  <c r="EL31" i="17" s="1"/>
  <c r="EL32" i="17" s="1"/>
  <c r="EL33" i="17" s="1"/>
  <c r="EL34" i="17" s="1"/>
  <c r="EL35" i="17" s="1"/>
  <c r="EL36" i="17" s="1"/>
  <c r="EL37" i="17" s="1"/>
  <c r="EL38" i="17" s="1"/>
  <c r="EL39" i="17" s="1"/>
  <c r="EL40" i="17" s="1"/>
  <c r="EL41" i="17" s="1"/>
  <c r="EL42" i="17" s="1"/>
  <c r="EL43" i="17" s="1"/>
  <c r="EL44" i="17" s="1"/>
  <c r="HU29" i="17"/>
  <c r="HT29" i="17"/>
  <c r="EL29" i="17"/>
  <c r="AB29" i="17" a="1"/>
  <c r="AB29" i="17" s="1"/>
  <c r="Z29" i="17" a="1"/>
  <c r="Z29" i="17" s="1"/>
  <c r="HU28" i="17"/>
  <c r="HT28" i="17"/>
  <c r="EL28" i="17"/>
  <c r="AS28" i="17"/>
  <c r="AQ28" i="17"/>
  <c r="AO28" i="17"/>
  <c r="AM28" i="17"/>
  <c r="AF28" i="17"/>
  <c r="AD28" i="17"/>
  <c r="AB28" i="17"/>
  <c r="Z28" i="17"/>
  <c r="HU27" i="17"/>
  <c r="HT27" i="17"/>
  <c r="EL27" i="17"/>
  <c r="AZ27" i="17"/>
  <c r="AB27" i="17" a="1"/>
  <c r="AB27" i="17" s="1"/>
  <c r="Z27" i="17" a="1"/>
  <c r="Z27" i="17" s="1"/>
  <c r="HU26" i="17"/>
  <c r="HT26" i="17"/>
  <c r="EL26" i="17"/>
  <c r="AS26" i="17"/>
  <c r="AO26" i="17"/>
  <c r="AF26" i="17"/>
  <c r="AB26" i="17"/>
  <c r="HU25" i="17"/>
  <c r="HT25" i="17"/>
  <c r="EL25" i="17"/>
  <c r="HU24" i="17"/>
  <c r="HT24" i="17"/>
  <c r="EL24" i="17"/>
  <c r="HU23" i="17"/>
  <c r="HT23" i="17"/>
  <c r="EL23" i="17"/>
  <c r="AQ23" i="17"/>
  <c r="AQ27" i="17" s="1" a="1"/>
  <c r="AQ27" i="17" s="1"/>
  <c r="AM23" i="17"/>
  <c r="AM27" i="17" s="1" a="1"/>
  <c r="AM27" i="17" s="1"/>
  <c r="AD23" i="17"/>
  <c r="AD29" i="17" s="1" a="1"/>
  <c r="AD29" i="17" s="1"/>
  <c r="HU22" i="17"/>
  <c r="HT22" i="17"/>
  <c r="EL22" i="17"/>
  <c r="AB22" i="17" a="1"/>
  <c r="AB22" i="17" s="1"/>
  <c r="Z22" i="17" a="1"/>
  <c r="Z22" i="17" s="1"/>
  <c r="HU21" i="17"/>
  <c r="HT21" i="17"/>
  <c r="FJ21" i="17"/>
  <c r="FJ22" i="17" s="1"/>
  <c r="FJ23" i="17" s="1"/>
  <c r="FJ24" i="17" s="1"/>
  <c r="FJ25" i="17" s="1"/>
  <c r="FJ26" i="17" s="1"/>
  <c r="FJ27" i="17" s="1"/>
  <c r="FJ28" i="17" s="1"/>
  <c r="FJ29" i="17" s="1"/>
  <c r="FJ30" i="17" s="1"/>
  <c r="FJ31" i="17" s="1"/>
  <c r="FJ32" i="17" s="1"/>
  <c r="FJ33" i="17" s="1"/>
  <c r="FJ34" i="17" s="1"/>
  <c r="FJ35" i="17" s="1"/>
  <c r="FJ36" i="17" s="1"/>
  <c r="FJ37" i="17" s="1"/>
  <c r="FJ38" i="17" s="1"/>
  <c r="FJ39" i="17" s="1"/>
  <c r="FJ40" i="17" s="1"/>
  <c r="FJ41" i="17" s="1"/>
  <c r="FJ42" i="17" s="1"/>
  <c r="FJ43" i="17" s="1"/>
  <c r="FJ44" i="17" s="1"/>
  <c r="FB21" i="17"/>
  <c r="FB22" i="17" s="1"/>
  <c r="FB23" i="17" s="1"/>
  <c r="FB24" i="17" s="1"/>
  <c r="FB25" i="17" s="1"/>
  <c r="FB26" i="17" s="1"/>
  <c r="FB27" i="17" s="1"/>
  <c r="FB28" i="17" s="1"/>
  <c r="FB29" i="17" s="1"/>
  <c r="FB30" i="17" s="1"/>
  <c r="FB31" i="17" s="1"/>
  <c r="FB32" i="17" s="1"/>
  <c r="FB33" i="17" s="1"/>
  <c r="FB34" i="17" s="1"/>
  <c r="FB35" i="17" s="1"/>
  <c r="FB36" i="17" s="1"/>
  <c r="FB37" i="17" s="1"/>
  <c r="FB38" i="17" s="1"/>
  <c r="FB39" i="17" s="1"/>
  <c r="FB40" i="17" s="1"/>
  <c r="FB41" i="17" s="1"/>
  <c r="FB42" i="17" s="1"/>
  <c r="FB43" i="17" s="1"/>
  <c r="FB44" i="17" s="1"/>
  <c r="EL21" i="17"/>
  <c r="ED21" i="17"/>
  <c r="ED22" i="17" s="1"/>
  <c r="ED23" i="17" s="1"/>
  <c r="ED24" i="17" s="1"/>
  <c r="ED25" i="17" s="1"/>
  <c r="ED26" i="17" s="1"/>
  <c r="ED27" i="17" s="1"/>
  <c r="ED28" i="17" s="1"/>
  <c r="ED29" i="17" s="1"/>
  <c r="ED30" i="17" s="1"/>
  <c r="ED31" i="17" s="1"/>
  <c r="ED32" i="17" s="1"/>
  <c r="ED33" i="17" s="1"/>
  <c r="ED34" i="17" s="1"/>
  <c r="ED35" i="17" s="1"/>
  <c r="ED36" i="17" s="1"/>
  <c r="ED37" i="17" s="1"/>
  <c r="ED38" i="17" s="1"/>
  <c r="ED39" i="17" s="1"/>
  <c r="ED40" i="17" s="1"/>
  <c r="ED41" i="17" s="1"/>
  <c r="ED42" i="17" s="1"/>
  <c r="ED43" i="17" s="1"/>
  <c r="ED44" i="17" s="1"/>
  <c r="AS21" i="17"/>
  <c r="AQ21" i="17"/>
  <c r="AO21" i="17"/>
  <c r="AM21" i="17"/>
  <c r="AF21" i="17"/>
  <c r="AD21" i="17"/>
  <c r="AB21" i="17"/>
  <c r="Z21" i="17"/>
  <c r="HU20" i="17"/>
  <c r="HT20" i="17"/>
  <c r="FR20" i="17"/>
  <c r="FR21" i="17" s="1"/>
  <c r="FR22" i="17" s="1"/>
  <c r="FR23" i="17" s="1"/>
  <c r="FR24" i="17" s="1"/>
  <c r="FR25" i="17" s="1"/>
  <c r="FR26" i="17" s="1"/>
  <c r="FR27" i="17" s="1"/>
  <c r="FR28" i="17" s="1"/>
  <c r="FR29" i="17" s="1"/>
  <c r="FR30" i="17" s="1"/>
  <c r="FR31" i="17" s="1"/>
  <c r="FR32" i="17" s="1"/>
  <c r="FR33" i="17" s="1"/>
  <c r="FR34" i="17" s="1"/>
  <c r="FR35" i="17" s="1"/>
  <c r="FR36" i="17" s="1"/>
  <c r="FR37" i="17" s="1"/>
  <c r="FR38" i="17" s="1"/>
  <c r="FR39" i="17" s="1"/>
  <c r="FR40" i="17" s="1"/>
  <c r="FR41" i="17" s="1"/>
  <c r="FR42" i="17" s="1"/>
  <c r="FR43" i="17" s="1"/>
  <c r="FR44" i="17" s="1"/>
  <c r="FJ20" i="17"/>
  <c r="FB20" i="17"/>
  <c r="ET20" i="17"/>
  <c r="ET21" i="17" s="1"/>
  <c r="ET22" i="17" s="1"/>
  <c r="ET23" i="17" s="1"/>
  <c r="ET24" i="17" s="1"/>
  <c r="ET25" i="17" s="1"/>
  <c r="ET26" i="17" s="1"/>
  <c r="ET27" i="17" s="1"/>
  <c r="ET28" i="17" s="1"/>
  <c r="ET29" i="17" s="1"/>
  <c r="ET30" i="17" s="1"/>
  <c r="ET31" i="17" s="1"/>
  <c r="ET32" i="17" s="1"/>
  <c r="ET33" i="17" s="1"/>
  <c r="ET34" i="17" s="1"/>
  <c r="ET35" i="17" s="1"/>
  <c r="ET36" i="17" s="1"/>
  <c r="ET37" i="17" s="1"/>
  <c r="ET38" i="17" s="1"/>
  <c r="ET39" i="17" s="1"/>
  <c r="ET40" i="17" s="1"/>
  <c r="ET41" i="17" s="1"/>
  <c r="ET42" i="17" s="1"/>
  <c r="ET43" i="17" s="1"/>
  <c r="ET44" i="17" s="1"/>
  <c r="EL20" i="17"/>
  <c r="ED20" i="17"/>
  <c r="AB20" i="17" a="1"/>
  <c r="AB20" i="17" s="1"/>
  <c r="Z20" i="17" a="1"/>
  <c r="Z20" i="17" s="1"/>
  <c r="HU19" i="17"/>
  <c r="HT19" i="17"/>
  <c r="AS19" i="17"/>
  <c r="AO19" i="17"/>
  <c r="AF19" i="17"/>
  <c r="AB19" i="17"/>
  <c r="AQ16" i="17"/>
  <c r="AQ20" i="17" s="1" a="1"/>
  <c r="AQ20" i="17" s="1"/>
  <c r="AM16" i="17"/>
  <c r="AD16" i="17"/>
  <c r="CA10" i="17"/>
  <c r="BA10" i="17"/>
  <c r="BT18" i="17" s="1" a="1"/>
  <c r="BT18" i="17" s="1"/>
  <c r="CD9" i="17" a="1"/>
  <c r="CD9" i="17" s="1"/>
  <c r="CC9" i="17"/>
  <c r="CB9" i="17"/>
  <c r="L9" i="17"/>
  <c r="K6" i="17"/>
  <c r="I6" i="17"/>
  <c r="K4" i="17"/>
  <c r="C3" i="17" a="1"/>
  <c r="C3" i="17" s="1"/>
  <c r="N1" i="17"/>
  <c r="H1" i="17"/>
  <c r="G1" i="17"/>
  <c r="F1" i="17"/>
  <c r="A1" i="17"/>
  <c r="CA9" i="17" s="1" a="1"/>
  <c r="CA9" i="17" s="1"/>
  <c r="FR64" i="15"/>
  <c r="FU64" i="15" s="1"/>
  <c r="FJ64" i="15"/>
  <c r="FM64" i="15" s="1"/>
  <c r="FB64" i="15"/>
  <c r="FE64" i="15" s="1"/>
  <c r="ET64" i="15"/>
  <c r="EW64" i="15" s="1"/>
  <c r="EL64" i="15"/>
  <c r="EO64" i="15" s="1"/>
  <c r="ED64" i="15"/>
  <c r="EG64" i="15" s="1"/>
  <c r="AB54" i="15" a="1"/>
  <c r="AB54" i="15" s="1"/>
  <c r="Z54" i="15" a="1"/>
  <c r="Z54" i="15" s="1"/>
  <c r="O54" i="15" a="1"/>
  <c r="O54" i="15" s="1"/>
  <c r="M54" i="15" a="1"/>
  <c r="M54" i="15" s="1"/>
  <c r="AS53" i="15"/>
  <c r="AQ53" i="15"/>
  <c r="AO53" i="15"/>
  <c r="AM53" i="15"/>
  <c r="AF53" i="15"/>
  <c r="AD53" i="15"/>
  <c r="AB53" i="15"/>
  <c r="Z53" i="15"/>
  <c r="S53" i="15"/>
  <c r="Q53" i="15"/>
  <c r="O53" i="15"/>
  <c r="M53" i="15"/>
  <c r="AS52" i="15" a="1"/>
  <c r="AS52" i="15" s="1"/>
  <c r="AQ52" i="15" a="1"/>
  <c r="AQ52" i="15" s="1"/>
  <c r="AF52" i="15" a="1"/>
  <c r="AF52" i="15" s="1"/>
  <c r="AD52" i="15" a="1"/>
  <c r="AD52" i="15" s="1"/>
  <c r="AB52" i="15" a="1"/>
  <c r="AB52" i="15" s="1"/>
  <c r="Z52" i="15" a="1"/>
  <c r="Z52" i="15" s="1"/>
  <c r="O52" i="15" a="1"/>
  <c r="O52" i="15" s="1"/>
  <c r="M52" i="15" a="1"/>
  <c r="M52" i="15" s="1"/>
  <c r="HU51" i="15"/>
  <c r="AS51" i="15"/>
  <c r="AO51" i="15"/>
  <c r="AF51" i="15"/>
  <c r="AB51" i="15"/>
  <c r="S51" i="15"/>
  <c r="O51" i="15"/>
  <c r="HU50" i="15"/>
  <c r="HT50" i="15"/>
  <c r="FR50" i="15"/>
  <c r="FJ50" i="15"/>
  <c r="FB50" i="15"/>
  <c r="HU49" i="15"/>
  <c r="HT49" i="15"/>
  <c r="HU48" i="15"/>
  <c r="HT48" i="15"/>
  <c r="BE48" i="15" a="1"/>
  <c r="BE48" i="15" s="1"/>
  <c r="BH48" i="15" s="1"/>
  <c r="BD48" i="15" a="1"/>
  <c r="BD48" i="15" s="1"/>
  <c r="BG48" i="15" s="1"/>
  <c r="BC48" i="15" a="1"/>
  <c r="BC48" i="15" s="1"/>
  <c r="BF48" i="15" s="1"/>
  <c r="AQ48" i="15"/>
  <c r="AM48" i="15"/>
  <c r="AO52" i="15" s="1" a="1"/>
  <c r="AO52" i="15" s="1"/>
  <c r="AD48" i="15"/>
  <c r="AF54" i="15" s="1" a="1"/>
  <c r="AF54" i="15" s="1"/>
  <c r="Q48" i="15"/>
  <c r="S52" i="15" s="1" a="1"/>
  <c r="S52" i="15" s="1"/>
  <c r="M48" i="15"/>
  <c r="HU47" i="15"/>
  <c r="HT47" i="15"/>
  <c r="BE47" i="15" a="1"/>
  <c r="BE47" i="15" s="1"/>
  <c r="BH47" i="15" s="1"/>
  <c r="BD47" i="15" a="1"/>
  <c r="BD47" i="15" s="1"/>
  <c r="BG47" i="15" s="1"/>
  <c r="BC47" i="15" a="1"/>
  <c r="BC47" i="15" s="1"/>
  <c r="BF47" i="15" s="1"/>
  <c r="AB47" i="15" a="1"/>
  <c r="AB47" i="15" s="1"/>
  <c r="Z47" i="15" a="1"/>
  <c r="Z47" i="15" s="1"/>
  <c r="HU46" i="15"/>
  <c r="HT46" i="15"/>
  <c r="AS46" i="15"/>
  <c r="AQ46" i="15"/>
  <c r="AO46" i="15"/>
  <c r="AM46" i="15"/>
  <c r="AF46" i="15"/>
  <c r="AD46" i="15"/>
  <c r="AB46" i="15"/>
  <c r="Z46" i="15"/>
  <c r="S46" i="15"/>
  <c r="Q46" i="15"/>
  <c r="O46" i="15"/>
  <c r="M46" i="15"/>
  <c r="HU45" i="15"/>
  <c r="HT45" i="15"/>
  <c r="AF45" i="15" a="1"/>
  <c r="AF45" i="15" s="1"/>
  <c r="AB45" i="15" a="1"/>
  <c r="AB45" i="15" s="1"/>
  <c r="Z45" i="15" a="1"/>
  <c r="Z45" i="15" s="1"/>
  <c r="HU44" i="15"/>
  <c r="HT44" i="15"/>
  <c r="AS44" i="15"/>
  <c r="AO44" i="15"/>
  <c r="AF44" i="15"/>
  <c r="AB44" i="15"/>
  <c r="S44" i="15"/>
  <c r="O44" i="15"/>
  <c r="HU43" i="15"/>
  <c r="HT43" i="15"/>
  <c r="HU42" i="15"/>
  <c r="HT42" i="15"/>
  <c r="HU41" i="15"/>
  <c r="HT41" i="15"/>
  <c r="AQ41" i="15"/>
  <c r="AS47" i="15" s="1" a="1"/>
  <c r="AS47" i="15" s="1"/>
  <c r="AM41" i="15"/>
  <c r="AM45" i="15" s="1" a="1"/>
  <c r="AM45" i="15" s="1"/>
  <c r="AD41" i="15"/>
  <c r="AD45" i="15" s="1" a="1"/>
  <c r="AD45" i="15" s="1"/>
  <c r="Q41" i="15"/>
  <c r="Q45" i="15" s="1" a="1"/>
  <c r="Q45" i="15" s="1"/>
  <c r="M41" i="15"/>
  <c r="M45" i="15" s="1" a="1"/>
  <c r="M45" i="15" s="1"/>
  <c r="HU40" i="15"/>
  <c r="HT40" i="15"/>
  <c r="AB40" i="15" a="1"/>
  <c r="AB40" i="15" s="1"/>
  <c r="Z40" i="15" a="1"/>
  <c r="Z40" i="15" s="1"/>
  <c r="HU39" i="15"/>
  <c r="HT39" i="15"/>
  <c r="AS39" i="15"/>
  <c r="AQ39" i="15"/>
  <c r="AO39" i="15"/>
  <c r="AM39" i="15"/>
  <c r="AF39" i="15"/>
  <c r="AD39" i="15"/>
  <c r="AB39" i="15"/>
  <c r="Z39" i="15"/>
  <c r="S39" i="15"/>
  <c r="Q39" i="15"/>
  <c r="O39" i="15"/>
  <c r="M39" i="15"/>
  <c r="HU38" i="15"/>
  <c r="HT38" i="15"/>
  <c r="AM38" i="15" a="1"/>
  <c r="AM38" i="15" s="1"/>
  <c r="AB38" i="15" a="1"/>
  <c r="AB38" i="15" s="1"/>
  <c r="Z38" i="15" a="1"/>
  <c r="Z38" i="15" s="1"/>
  <c r="HU37" i="15"/>
  <c r="HT37" i="15"/>
  <c r="AS37" i="15"/>
  <c r="AO37" i="15"/>
  <c r="AF37" i="15"/>
  <c r="AB37" i="15"/>
  <c r="S37" i="15"/>
  <c r="O37" i="15"/>
  <c r="HU36" i="15"/>
  <c r="HT36" i="15"/>
  <c r="HU35" i="15"/>
  <c r="HT35" i="15"/>
  <c r="HU34" i="15"/>
  <c r="HT34" i="15"/>
  <c r="AQ34" i="15"/>
  <c r="AM34" i="15"/>
  <c r="AO38" i="15" s="1" a="1"/>
  <c r="AO38" i="15" s="1"/>
  <c r="AD34" i="15"/>
  <c r="HU33" i="15"/>
  <c r="HT33" i="15"/>
  <c r="HU32" i="15"/>
  <c r="HT32" i="15"/>
  <c r="HU31" i="15"/>
  <c r="HT31" i="15"/>
  <c r="HU30" i="15"/>
  <c r="HT30" i="15"/>
  <c r="HU29" i="15"/>
  <c r="HT29" i="15"/>
  <c r="EL29" i="15"/>
  <c r="EL30" i="15" s="1"/>
  <c r="EL31" i="15" s="1"/>
  <c r="EL32" i="15" s="1"/>
  <c r="EL33" i="15" s="1"/>
  <c r="EL34" i="15" s="1"/>
  <c r="EL35" i="15" s="1"/>
  <c r="EL36" i="15" s="1"/>
  <c r="EL37" i="15" s="1"/>
  <c r="EL38" i="15" s="1"/>
  <c r="EL39" i="15" s="1"/>
  <c r="EL40" i="15" s="1"/>
  <c r="EL41" i="15" s="1"/>
  <c r="EL42" i="15" s="1"/>
  <c r="EL43" i="15" s="1"/>
  <c r="EL44" i="15" s="1"/>
  <c r="AO29" i="15" a="1"/>
  <c r="AO29" i="15" s="1"/>
  <c r="AB29" i="15" a="1"/>
  <c r="AB29" i="15" s="1"/>
  <c r="Z29" i="15" a="1"/>
  <c r="Z29" i="15" s="1"/>
  <c r="HU28" i="15"/>
  <c r="HT28" i="15"/>
  <c r="EL28" i="15"/>
  <c r="AS28" i="15"/>
  <c r="AQ28" i="15"/>
  <c r="AO28" i="15"/>
  <c r="AM28" i="15"/>
  <c r="AF28" i="15"/>
  <c r="AD28" i="15"/>
  <c r="AB28" i="15"/>
  <c r="Z28" i="15"/>
  <c r="HU27" i="15"/>
  <c r="HT27" i="15"/>
  <c r="EL27" i="15"/>
  <c r="AZ27" i="15"/>
  <c r="AB27" i="15" a="1"/>
  <c r="AB27" i="15" s="1"/>
  <c r="Z27" i="15" a="1"/>
  <c r="Z27" i="15" s="1"/>
  <c r="HU26" i="15"/>
  <c r="HT26" i="15"/>
  <c r="EL26" i="15"/>
  <c r="AS26" i="15"/>
  <c r="AO26" i="15"/>
  <c r="AF26" i="15"/>
  <c r="AB26" i="15"/>
  <c r="HU25" i="15"/>
  <c r="HT25" i="15"/>
  <c r="EL25" i="15"/>
  <c r="HU24" i="15"/>
  <c r="HT24" i="15"/>
  <c r="EL24" i="15"/>
  <c r="HU23" i="15"/>
  <c r="HT23" i="15"/>
  <c r="EL23" i="15"/>
  <c r="AQ23" i="15"/>
  <c r="AM23" i="15"/>
  <c r="AO27" i="15" s="1" a="1"/>
  <c r="AO27" i="15" s="1"/>
  <c r="AD23" i="15"/>
  <c r="HU22" i="15"/>
  <c r="HT22" i="15"/>
  <c r="EL22" i="15"/>
  <c r="AO22" i="15" a="1"/>
  <c r="AO22" i="15" s="1"/>
  <c r="AB22" i="15" a="1"/>
  <c r="AB22" i="15" s="1"/>
  <c r="Z22" i="15" a="1"/>
  <c r="Z22" i="15" s="1"/>
  <c r="HU21" i="15"/>
  <c r="HT21" i="15"/>
  <c r="ET21" i="15"/>
  <c r="ET22" i="15" s="1"/>
  <c r="ET23" i="15" s="1"/>
  <c r="ET24" i="15" s="1"/>
  <c r="ET25" i="15" s="1"/>
  <c r="ET26" i="15" s="1"/>
  <c r="ET27" i="15" s="1"/>
  <c r="ET28" i="15" s="1"/>
  <c r="ET29" i="15" s="1"/>
  <c r="ET30" i="15" s="1"/>
  <c r="ET31" i="15" s="1"/>
  <c r="ET32" i="15" s="1"/>
  <c r="ET33" i="15" s="1"/>
  <c r="ET34" i="15" s="1"/>
  <c r="ET35" i="15" s="1"/>
  <c r="ET36" i="15" s="1"/>
  <c r="ET37" i="15" s="1"/>
  <c r="ET38" i="15" s="1"/>
  <c r="ET39" i="15" s="1"/>
  <c r="ET40" i="15" s="1"/>
  <c r="ET41" i="15" s="1"/>
  <c r="ET42" i="15" s="1"/>
  <c r="ET43" i="15" s="1"/>
  <c r="ET44" i="15" s="1"/>
  <c r="EL21" i="15"/>
  <c r="AS21" i="15"/>
  <c r="AQ21" i="15"/>
  <c r="AO21" i="15"/>
  <c r="AM21" i="15"/>
  <c r="AF21" i="15"/>
  <c r="AD21" i="15"/>
  <c r="AB21" i="15"/>
  <c r="Z21" i="15"/>
  <c r="HU20" i="15"/>
  <c r="HT20" i="15"/>
  <c r="FR20" i="15"/>
  <c r="FR21" i="15" s="1"/>
  <c r="FR22" i="15" s="1"/>
  <c r="FR23" i="15" s="1"/>
  <c r="FR24" i="15" s="1"/>
  <c r="FR25" i="15" s="1"/>
  <c r="FR26" i="15" s="1"/>
  <c r="FR27" i="15" s="1"/>
  <c r="FR28" i="15" s="1"/>
  <c r="FR29" i="15" s="1"/>
  <c r="FR30" i="15" s="1"/>
  <c r="FR31" i="15" s="1"/>
  <c r="FR32" i="15" s="1"/>
  <c r="FR33" i="15" s="1"/>
  <c r="FR34" i="15" s="1"/>
  <c r="FR35" i="15" s="1"/>
  <c r="FR36" i="15" s="1"/>
  <c r="FR37" i="15" s="1"/>
  <c r="FR38" i="15" s="1"/>
  <c r="FR39" i="15" s="1"/>
  <c r="FR40" i="15" s="1"/>
  <c r="FR41" i="15" s="1"/>
  <c r="FR42" i="15" s="1"/>
  <c r="FR43" i="15" s="1"/>
  <c r="FR44" i="15" s="1"/>
  <c r="FJ20" i="15"/>
  <c r="FJ21" i="15" s="1"/>
  <c r="FJ22" i="15" s="1"/>
  <c r="FJ23" i="15" s="1"/>
  <c r="FJ24" i="15" s="1"/>
  <c r="FJ25" i="15" s="1"/>
  <c r="FJ26" i="15" s="1"/>
  <c r="FJ27" i="15" s="1"/>
  <c r="FJ28" i="15" s="1"/>
  <c r="FJ29" i="15" s="1"/>
  <c r="FJ30" i="15" s="1"/>
  <c r="FJ31" i="15" s="1"/>
  <c r="FJ32" i="15" s="1"/>
  <c r="FJ33" i="15" s="1"/>
  <c r="FJ34" i="15" s="1"/>
  <c r="FJ35" i="15" s="1"/>
  <c r="FJ36" i="15" s="1"/>
  <c r="FJ37" i="15" s="1"/>
  <c r="FJ38" i="15" s="1"/>
  <c r="FJ39" i="15" s="1"/>
  <c r="FJ40" i="15" s="1"/>
  <c r="FJ41" i="15" s="1"/>
  <c r="FJ42" i="15" s="1"/>
  <c r="FJ43" i="15" s="1"/>
  <c r="FJ44" i="15" s="1"/>
  <c r="FB20" i="15"/>
  <c r="FB21" i="15" s="1"/>
  <c r="FB22" i="15" s="1"/>
  <c r="FB23" i="15" s="1"/>
  <c r="FB24" i="15" s="1"/>
  <c r="FB25" i="15" s="1"/>
  <c r="FB26" i="15" s="1"/>
  <c r="FB27" i="15" s="1"/>
  <c r="FB28" i="15" s="1"/>
  <c r="FB29" i="15" s="1"/>
  <c r="FB30" i="15" s="1"/>
  <c r="FB31" i="15" s="1"/>
  <c r="FB32" i="15" s="1"/>
  <c r="FB33" i="15" s="1"/>
  <c r="FB34" i="15" s="1"/>
  <c r="FB35" i="15" s="1"/>
  <c r="FB36" i="15" s="1"/>
  <c r="FB37" i="15" s="1"/>
  <c r="FB38" i="15" s="1"/>
  <c r="FB39" i="15" s="1"/>
  <c r="FB40" i="15" s="1"/>
  <c r="FB41" i="15" s="1"/>
  <c r="FB42" i="15" s="1"/>
  <c r="FB43" i="15" s="1"/>
  <c r="FB44" i="15" s="1"/>
  <c r="ET20" i="15"/>
  <c r="EL20" i="15"/>
  <c r="ED20" i="15"/>
  <c r="ED21" i="15" s="1"/>
  <c r="ED22" i="15" s="1"/>
  <c r="ED23" i="15" s="1"/>
  <c r="ED24" i="15" s="1"/>
  <c r="ED25" i="15" s="1"/>
  <c r="ED26" i="15" s="1"/>
  <c r="ED27" i="15" s="1"/>
  <c r="ED28" i="15" s="1"/>
  <c r="ED29" i="15" s="1"/>
  <c r="ED30" i="15" s="1"/>
  <c r="ED31" i="15" s="1"/>
  <c r="ED32" i="15" s="1"/>
  <c r="ED33" i="15" s="1"/>
  <c r="ED34" i="15" s="1"/>
  <c r="ED35" i="15" s="1"/>
  <c r="ED36" i="15" s="1"/>
  <c r="ED37" i="15" s="1"/>
  <c r="ED38" i="15" s="1"/>
  <c r="ED39" i="15" s="1"/>
  <c r="ED40" i="15" s="1"/>
  <c r="ED41" i="15" s="1"/>
  <c r="ED42" i="15" s="1"/>
  <c r="ED43" i="15" s="1"/>
  <c r="ED44" i="15" s="1"/>
  <c r="AO20" i="15" a="1"/>
  <c r="AO20" i="15" s="1"/>
  <c r="AM20" i="15" a="1"/>
  <c r="AM20" i="15" s="1"/>
  <c r="AB20" i="15" a="1"/>
  <c r="AB20" i="15" s="1"/>
  <c r="Z20" i="15" a="1"/>
  <c r="Z20" i="15" s="1"/>
  <c r="HU19" i="15"/>
  <c r="HT19" i="15"/>
  <c r="AS19" i="15"/>
  <c r="AO19" i="15"/>
  <c r="AF19" i="15"/>
  <c r="AB19" i="15"/>
  <c r="AQ22" i="15" a="1"/>
  <c r="AQ22" i="15" s="1"/>
  <c r="AM16" i="15"/>
  <c r="AM22" i="15" s="1" a="1"/>
  <c r="AM22" i="15" s="1"/>
  <c r="AD16" i="15"/>
  <c r="AD22" i="15" s="1" a="1"/>
  <c r="AD22" i="15" s="1"/>
  <c r="CA10" i="15"/>
  <c r="BA10" i="15"/>
  <c r="BT28" i="15" s="1" a="1"/>
  <c r="BT28" i="15" s="1"/>
  <c r="CD9" i="15" a="1"/>
  <c r="CD9" i="15" s="1"/>
  <c r="CC9" i="15"/>
  <c r="CB9" i="15"/>
  <c r="CA9" i="15" a="1"/>
  <c r="CA9" i="15" s="1"/>
  <c r="L9" i="15"/>
  <c r="K6" i="15"/>
  <c r="I6" i="15"/>
  <c r="K4" i="15"/>
  <c r="C3" i="15" a="1"/>
  <c r="C3" i="15" s="1"/>
  <c r="N1" i="15"/>
  <c r="H1" i="15"/>
  <c r="F1" i="15"/>
  <c r="A1" i="15"/>
  <c r="FR64" i="14"/>
  <c r="FU64" i="14" s="1"/>
  <c r="FM64" i="14"/>
  <c r="FJ64" i="14"/>
  <c r="FB64" i="14"/>
  <c r="FE64" i="14" s="1"/>
  <c r="EW64" i="14"/>
  <c r="ET64" i="14"/>
  <c r="EL64" i="14"/>
  <c r="EO64" i="14" s="1"/>
  <c r="EG64" i="14"/>
  <c r="ED64" i="14"/>
  <c r="AB54" i="14" a="1"/>
  <c r="AB54" i="14" s="1"/>
  <c r="Z54" i="14" a="1"/>
  <c r="Z54" i="14" s="1"/>
  <c r="O54" i="14" a="1"/>
  <c r="O54" i="14" s="1"/>
  <c r="M54" i="14" a="1"/>
  <c r="M54" i="14" s="1"/>
  <c r="AS53" i="14"/>
  <c r="AQ53" i="14"/>
  <c r="AO53" i="14"/>
  <c r="AM53" i="14"/>
  <c r="AF53" i="14"/>
  <c r="AD53" i="14"/>
  <c r="AB53" i="14"/>
  <c r="Z53" i="14"/>
  <c r="S53" i="14"/>
  <c r="Q53" i="14"/>
  <c r="O53" i="14"/>
  <c r="M53" i="14"/>
  <c r="AS52" i="14" a="1"/>
  <c r="AS52" i="14" s="1"/>
  <c r="AQ52" i="14" a="1"/>
  <c r="AQ52" i="14" s="1"/>
  <c r="AF52" i="14" a="1"/>
  <c r="AF52" i="14" s="1"/>
  <c r="AD52" i="14" a="1"/>
  <c r="AD52" i="14" s="1"/>
  <c r="AB52" i="14" a="1"/>
  <c r="AB52" i="14" s="1"/>
  <c r="Z52" i="14" a="1"/>
  <c r="Z52" i="14" s="1"/>
  <c r="O52" i="14" a="1"/>
  <c r="O52" i="14" s="1"/>
  <c r="M52" i="14" a="1"/>
  <c r="M52" i="14" s="1"/>
  <c r="HU51" i="14"/>
  <c r="AS51" i="14"/>
  <c r="AO51" i="14"/>
  <c r="AF51" i="14"/>
  <c r="AB51" i="14"/>
  <c r="S51" i="14"/>
  <c r="O51" i="14"/>
  <c r="HU50" i="14"/>
  <c r="HT50" i="14"/>
  <c r="FR50" i="14"/>
  <c r="FJ50" i="14"/>
  <c r="FB50" i="14"/>
  <c r="HU49" i="14"/>
  <c r="HT49" i="14"/>
  <c r="HU48" i="14"/>
  <c r="HT48" i="14"/>
  <c r="BE48" i="14" a="1"/>
  <c r="BE48" i="14" s="1"/>
  <c r="BH48" i="14" s="1"/>
  <c r="BD48" i="14" a="1"/>
  <c r="BD48" i="14" s="1"/>
  <c r="BG48" i="14" s="1"/>
  <c r="BC48" i="14" a="1"/>
  <c r="BC48" i="14" s="1"/>
  <c r="BF48" i="14" s="1"/>
  <c r="AQ48" i="14"/>
  <c r="AM48" i="14"/>
  <c r="AO52" i="14" s="1" a="1"/>
  <c r="AO52" i="14" s="1"/>
  <c r="AD48" i="14"/>
  <c r="AF54" i="14" s="1" a="1"/>
  <c r="AF54" i="14" s="1"/>
  <c r="Q48" i="14"/>
  <c r="S52" i="14" s="1" a="1"/>
  <c r="S52" i="14" s="1"/>
  <c r="M48" i="14"/>
  <c r="HU47" i="14"/>
  <c r="HT47" i="14"/>
  <c r="BE47" i="14" a="1"/>
  <c r="BE47" i="14" s="1"/>
  <c r="BH47" i="14" s="1"/>
  <c r="BD47" i="14" a="1"/>
  <c r="BD47" i="14" s="1"/>
  <c r="BG47" i="14" s="1"/>
  <c r="BC47" i="14" a="1"/>
  <c r="BC47" i="14" s="1"/>
  <c r="BF47" i="14" s="1"/>
  <c r="AB47" i="14" a="1"/>
  <c r="AB47" i="14" s="1"/>
  <c r="Z47" i="14" a="1"/>
  <c r="Z47" i="14" s="1"/>
  <c r="HU46" i="14"/>
  <c r="HT46" i="14"/>
  <c r="AS46" i="14"/>
  <c r="AQ46" i="14"/>
  <c r="AO46" i="14"/>
  <c r="AM46" i="14"/>
  <c r="AF46" i="14"/>
  <c r="AD46" i="14"/>
  <c r="AB46" i="14"/>
  <c r="Z46" i="14"/>
  <c r="S46" i="14"/>
  <c r="Q46" i="14"/>
  <c r="O46" i="14"/>
  <c r="M46" i="14"/>
  <c r="HU45" i="14"/>
  <c r="HT45" i="14"/>
  <c r="AB45" i="14" a="1"/>
  <c r="AB45" i="14" s="1"/>
  <c r="Z45" i="14" a="1"/>
  <c r="Z45" i="14" s="1"/>
  <c r="S45" i="14" a="1"/>
  <c r="S45" i="14" s="1"/>
  <c r="HU44" i="14"/>
  <c r="HT44" i="14"/>
  <c r="AS44" i="14"/>
  <c r="AO44" i="14"/>
  <c r="AF44" i="14"/>
  <c r="AB44" i="14"/>
  <c r="S44" i="14"/>
  <c r="O44" i="14"/>
  <c r="HU43" i="14"/>
  <c r="HT43" i="14"/>
  <c r="HU42" i="14"/>
  <c r="HT42" i="14"/>
  <c r="HU41" i="14"/>
  <c r="HT41" i="14"/>
  <c r="AQ41" i="14"/>
  <c r="AQ47" i="14" s="1" a="1"/>
  <c r="AQ47" i="14" s="1"/>
  <c r="AM41" i="14"/>
  <c r="AM47" i="14" s="1" a="1"/>
  <c r="AM47" i="14" s="1"/>
  <c r="AD41" i="14"/>
  <c r="Q41" i="14"/>
  <c r="S47" i="14" s="1" a="1"/>
  <c r="S47" i="14" s="1"/>
  <c r="M41" i="14"/>
  <c r="M47" i="14" s="1" a="1"/>
  <c r="M47" i="14" s="1"/>
  <c r="HU40" i="14"/>
  <c r="HT40" i="14"/>
  <c r="AQ40" i="14" a="1"/>
  <c r="AQ40" i="14" s="1"/>
  <c r="AB40" i="14" a="1"/>
  <c r="AB40" i="14" s="1"/>
  <c r="Z40" i="14" a="1"/>
  <c r="Z40" i="14" s="1"/>
  <c r="HU39" i="14"/>
  <c r="HT39" i="14"/>
  <c r="AS39" i="14"/>
  <c r="AQ39" i="14"/>
  <c r="AO39" i="14"/>
  <c r="AM39" i="14"/>
  <c r="AF39" i="14"/>
  <c r="AD39" i="14"/>
  <c r="AB39" i="14"/>
  <c r="Z39" i="14"/>
  <c r="S39" i="14"/>
  <c r="Q39" i="14"/>
  <c r="O39" i="14"/>
  <c r="M39" i="14"/>
  <c r="HU38" i="14"/>
  <c r="HT38" i="14"/>
  <c r="AS38" i="14" a="1"/>
  <c r="AS38" i="14" s="1"/>
  <c r="AQ38" i="14" a="1"/>
  <c r="AQ38" i="14" s="1"/>
  <c r="AB38" i="14" a="1"/>
  <c r="AB38" i="14" s="1"/>
  <c r="Z38" i="14" a="1"/>
  <c r="Z38" i="14" s="1"/>
  <c r="HU37" i="14"/>
  <c r="HT37" i="14"/>
  <c r="AS37" i="14"/>
  <c r="AO37" i="14"/>
  <c r="AF37" i="14"/>
  <c r="AB37" i="14"/>
  <c r="S37" i="14"/>
  <c r="O37" i="14"/>
  <c r="HU36" i="14"/>
  <c r="HT36" i="14"/>
  <c r="HU35" i="14"/>
  <c r="HT35" i="14"/>
  <c r="HU34" i="14"/>
  <c r="HT34" i="14"/>
  <c r="AQ34" i="14"/>
  <c r="AS40" i="14" s="1" a="1"/>
  <c r="AS40" i="14" s="1"/>
  <c r="AM34" i="14"/>
  <c r="AO40" i="14" s="1" a="1"/>
  <c r="AO40" i="14" s="1"/>
  <c r="AD34" i="14"/>
  <c r="AD40" i="14" s="1" a="1"/>
  <c r="AD40" i="14" s="1"/>
  <c r="HU33" i="14"/>
  <c r="HT33" i="14"/>
  <c r="HU32" i="14"/>
  <c r="HT32" i="14"/>
  <c r="HU31" i="14"/>
  <c r="HT31" i="14"/>
  <c r="HU30" i="14"/>
  <c r="HT30" i="14"/>
  <c r="EL30" i="14"/>
  <c r="EL31" i="14" s="1"/>
  <c r="EL32" i="14" s="1"/>
  <c r="EL33" i="14" s="1"/>
  <c r="EL34" i="14" s="1"/>
  <c r="EL35" i="14" s="1"/>
  <c r="EL36" i="14" s="1"/>
  <c r="EL37" i="14" s="1"/>
  <c r="EL38" i="14" s="1"/>
  <c r="EL39" i="14" s="1"/>
  <c r="EL40" i="14" s="1"/>
  <c r="EL41" i="14" s="1"/>
  <c r="EL42" i="14" s="1"/>
  <c r="EL43" i="14" s="1"/>
  <c r="EL44" i="14" s="1"/>
  <c r="HU29" i="14"/>
  <c r="HT29" i="14"/>
  <c r="EL29" i="14"/>
  <c r="AB29" i="14" a="1"/>
  <c r="AB29" i="14" s="1"/>
  <c r="Z29" i="14" a="1"/>
  <c r="Z29" i="14" s="1"/>
  <c r="HU28" i="14"/>
  <c r="HT28" i="14"/>
  <c r="EL28" i="14"/>
  <c r="AS28" i="14"/>
  <c r="AQ28" i="14"/>
  <c r="AO28" i="14"/>
  <c r="AM28" i="14"/>
  <c r="AF28" i="14"/>
  <c r="AD28" i="14"/>
  <c r="AB28" i="14"/>
  <c r="Z28" i="14"/>
  <c r="HU27" i="14"/>
  <c r="HT27" i="14"/>
  <c r="EL27" i="14"/>
  <c r="AZ27" i="14"/>
  <c r="AB27" i="14" a="1"/>
  <c r="AB27" i="14" s="1"/>
  <c r="Z27" i="14" a="1"/>
  <c r="Z27" i="14" s="1"/>
  <c r="HU26" i="14"/>
  <c r="HT26" i="14"/>
  <c r="EL26" i="14"/>
  <c r="AS26" i="14"/>
  <c r="AO26" i="14"/>
  <c r="AF26" i="14"/>
  <c r="AB26" i="14"/>
  <c r="HU25" i="14"/>
  <c r="HT25" i="14"/>
  <c r="EL25" i="14"/>
  <c r="HU24" i="14"/>
  <c r="HT24" i="14"/>
  <c r="EL24" i="14"/>
  <c r="HU23" i="14"/>
  <c r="HT23" i="14"/>
  <c r="EL23" i="14"/>
  <c r="AQ23" i="14"/>
  <c r="AM23" i="14"/>
  <c r="AD23" i="14"/>
  <c r="HU22" i="14"/>
  <c r="HT22" i="14"/>
  <c r="EL22" i="14"/>
  <c r="AB22" i="14" a="1"/>
  <c r="AB22" i="14" s="1"/>
  <c r="Z22" i="14" a="1"/>
  <c r="Z22" i="14" s="1"/>
  <c r="HU21" i="14"/>
  <c r="HT21" i="14"/>
  <c r="FJ21" i="14"/>
  <c r="FJ22" i="14" s="1"/>
  <c r="FJ23" i="14" s="1"/>
  <c r="FJ24" i="14" s="1"/>
  <c r="FJ25" i="14" s="1"/>
  <c r="FJ26" i="14" s="1"/>
  <c r="FJ27" i="14" s="1"/>
  <c r="FJ28" i="14" s="1"/>
  <c r="FJ29" i="14" s="1"/>
  <c r="FJ30" i="14" s="1"/>
  <c r="FJ31" i="14" s="1"/>
  <c r="FJ32" i="14" s="1"/>
  <c r="FJ33" i="14" s="1"/>
  <c r="FJ34" i="14" s="1"/>
  <c r="FJ35" i="14" s="1"/>
  <c r="FJ36" i="14" s="1"/>
  <c r="FJ37" i="14" s="1"/>
  <c r="FJ38" i="14" s="1"/>
  <c r="FJ39" i="14" s="1"/>
  <c r="FJ40" i="14" s="1"/>
  <c r="FJ41" i="14" s="1"/>
  <c r="FJ42" i="14" s="1"/>
  <c r="FJ43" i="14" s="1"/>
  <c r="FJ44" i="14" s="1"/>
  <c r="FB21" i="14"/>
  <c r="FB22" i="14" s="1"/>
  <c r="FB23" i="14" s="1"/>
  <c r="FB24" i="14" s="1"/>
  <c r="FB25" i="14" s="1"/>
  <c r="FB26" i="14" s="1"/>
  <c r="FB27" i="14" s="1"/>
  <c r="FB28" i="14" s="1"/>
  <c r="FB29" i="14" s="1"/>
  <c r="FB30" i="14" s="1"/>
  <c r="FB31" i="14" s="1"/>
  <c r="FB32" i="14" s="1"/>
  <c r="FB33" i="14" s="1"/>
  <c r="FB34" i="14" s="1"/>
  <c r="FB35" i="14" s="1"/>
  <c r="FB36" i="14" s="1"/>
  <c r="FB37" i="14" s="1"/>
  <c r="FB38" i="14" s="1"/>
  <c r="FB39" i="14" s="1"/>
  <c r="FB40" i="14" s="1"/>
  <c r="FB41" i="14" s="1"/>
  <c r="FB42" i="14" s="1"/>
  <c r="FB43" i="14" s="1"/>
  <c r="FB44" i="14" s="1"/>
  <c r="EL21" i="14"/>
  <c r="ED21" i="14"/>
  <c r="ED22" i="14" s="1"/>
  <c r="ED23" i="14" s="1"/>
  <c r="ED24" i="14" s="1"/>
  <c r="ED25" i="14" s="1"/>
  <c r="ED26" i="14" s="1"/>
  <c r="ED27" i="14" s="1"/>
  <c r="ED28" i="14" s="1"/>
  <c r="ED29" i="14" s="1"/>
  <c r="ED30" i="14" s="1"/>
  <c r="ED31" i="14" s="1"/>
  <c r="ED32" i="14" s="1"/>
  <c r="ED33" i="14" s="1"/>
  <c r="ED34" i="14" s="1"/>
  <c r="ED35" i="14" s="1"/>
  <c r="ED36" i="14" s="1"/>
  <c r="ED37" i="14" s="1"/>
  <c r="ED38" i="14" s="1"/>
  <c r="ED39" i="14" s="1"/>
  <c r="ED40" i="14" s="1"/>
  <c r="ED41" i="14" s="1"/>
  <c r="ED42" i="14" s="1"/>
  <c r="ED43" i="14" s="1"/>
  <c r="ED44" i="14" s="1"/>
  <c r="AS21" i="14"/>
  <c r="AQ21" i="14"/>
  <c r="AO21" i="14"/>
  <c r="AM21" i="14"/>
  <c r="AF21" i="14"/>
  <c r="AD21" i="14"/>
  <c r="AB21" i="14"/>
  <c r="Z21" i="14"/>
  <c r="HU20" i="14"/>
  <c r="HT20" i="14"/>
  <c r="FR20" i="14"/>
  <c r="FR21" i="14" s="1"/>
  <c r="FR22" i="14" s="1"/>
  <c r="FR23" i="14" s="1"/>
  <c r="FR24" i="14" s="1"/>
  <c r="FR25" i="14" s="1"/>
  <c r="FR26" i="14" s="1"/>
  <c r="FR27" i="14" s="1"/>
  <c r="FR28" i="14" s="1"/>
  <c r="FR29" i="14" s="1"/>
  <c r="FR30" i="14" s="1"/>
  <c r="FR31" i="14" s="1"/>
  <c r="FR32" i="14" s="1"/>
  <c r="FR33" i="14" s="1"/>
  <c r="FR34" i="14" s="1"/>
  <c r="FR35" i="14" s="1"/>
  <c r="FR36" i="14" s="1"/>
  <c r="FR37" i="14" s="1"/>
  <c r="FR38" i="14" s="1"/>
  <c r="FR39" i="14" s="1"/>
  <c r="FR40" i="14" s="1"/>
  <c r="FR41" i="14" s="1"/>
  <c r="FR42" i="14" s="1"/>
  <c r="FR43" i="14" s="1"/>
  <c r="FR44" i="14" s="1"/>
  <c r="FJ20" i="14"/>
  <c r="FB20" i="14"/>
  <c r="ET20" i="14"/>
  <c r="ET21" i="14" s="1"/>
  <c r="ET22" i="14" s="1"/>
  <c r="ET23" i="14" s="1"/>
  <c r="ET24" i="14" s="1"/>
  <c r="ET25" i="14" s="1"/>
  <c r="ET26" i="14" s="1"/>
  <c r="ET27" i="14" s="1"/>
  <c r="ET28" i="14" s="1"/>
  <c r="ET29" i="14" s="1"/>
  <c r="ET30" i="14" s="1"/>
  <c r="ET31" i="14" s="1"/>
  <c r="ET32" i="14" s="1"/>
  <c r="ET33" i="14" s="1"/>
  <c r="ET34" i="14" s="1"/>
  <c r="ET35" i="14" s="1"/>
  <c r="ET36" i="14" s="1"/>
  <c r="ET37" i="14" s="1"/>
  <c r="ET38" i="14" s="1"/>
  <c r="ET39" i="14" s="1"/>
  <c r="ET40" i="14" s="1"/>
  <c r="ET41" i="14" s="1"/>
  <c r="ET42" i="14" s="1"/>
  <c r="ET43" i="14" s="1"/>
  <c r="ET44" i="14" s="1"/>
  <c r="EL20" i="14"/>
  <c r="ED20" i="14"/>
  <c r="AO20" i="14" a="1"/>
  <c r="AO20" i="14" s="1"/>
  <c r="AM20" i="14" a="1"/>
  <c r="AM20" i="14" s="1"/>
  <c r="AB20" i="14" a="1"/>
  <c r="AB20" i="14" s="1"/>
  <c r="Z20" i="14" a="1"/>
  <c r="Z20" i="14" s="1"/>
  <c r="HU19" i="14"/>
  <c r="HT19" i="14"/>
  <c r="AS19" i="14"/>
  <c r="AO19" i="14"/>
  <c r="AF19" i="14"/>
  <c r="AB19" i="14"/>
  <c r="AM16" i="14"/>
  <c r="AM22" i="14" s="1" a="1"/>
  <c r="AM22" i="14" s="1"/>
  <c r="AD16" i="14"/>
  <c r="AD22" i="14" s="1" a="1"/>
  <c r="AD22" i="14" s="1"/>
  <c r="CA10" i="14"/>
  <c r="BA10" i="14"/>
  <c r="BT28" i="14" s="1" a="1"/>
  <c r="BT28" i="14" s="1"/>
  <c r="CD9" i="14" a="1"/>
  <c r="CD9" i="14" s="1"/>
  <c r="CC9" i="14"/>
  <c r="CB9" i="14"/>
  <c r="CA9" i="14" a="1"/>
  <c r="CA9" i="14" s="1"/>
  <c r="L9" i="14"/>
  <c r="K6" i="14"/>
  <c r="I6" i="14"/>
  <c r="K4" i="14"/>
  <c r="C3" i="14" a="1"/>
  <c r="C3" i="14" s="1"/>
  <c r="N1" i="14"/>
  <c r="F1" i="14"/>
  <c r="A1" i="14"/>
  <c r="AS54" i="4" a="1"/>
  <c r="AS54" i="4" s="1"/>
  <c r="AQ54" i="4" a="1"/>
  <c r="AQ54" i="4" s="1"/>
  <c r="AS53" i="4"/>
  <c r="AQ53" i="4"/>
  <c r="AS52" i="4" a="1"/>
  <c r="AS52" i="4" s="1"/>
  <c r="AQ52" i="4" a="1"/>
  <c r="AQ52" i="4" s="1"/>
  <c r="AS51" i="4"/>
  <c r="AQ48" i="4"/>
  <c r="AO54" i="4" a="1"/>
  <c r="AO54" i="4" s="1"/>
  <c r="AM54" i="4" a="1"/>
  <c r="AM54" i="4" s="1"/>
  <c r="AO53" i="4"/>
  <c r="AM53" i="4"/>
  <c r="AO52" i="4" a="1"/>
  <c r="AO52" i="4" s="1"/>
  <c r="AM52" i="4" a="1"/>
  <c r="AM52" i="4" s="1"/>
  <c r="AO51" i="4"/>
  <c r="AM48" i="4"/>
  <c r="AS47" i="4" a="1"/>
  <c r="AS47" i="4" s="1"/>
  <c r="AQ47" i="4" a="1"/>
  <c r="AQ47" i="4" s="1"/>
  <c r="AS46" i="4"/>
  <c r="AQ46" i="4"/>
  <c r="AS45" i="4" a="1"/>
  <c r="AS45" i="4" s="1"/>
  <c r="AQ45" i="4" a="1"/>
  <c r="AQ45" i="4" s="1"/>
  <c r="AS44" i="4"/>
  <c r="AQ41" i="4"/>
  <c r="AM47" i="4" a="1"/>
  <c r="AM47" i="4" s="1"/>
  <c r="AO46" i="4"/>
  <c r="AM46" i="4"/>
  <c r="AO45" i="4" a="1"/>
  <c r="AO45" i="4" s="1"/>
  <c r="AO44" i="4"/>
  <c r="AM41" i="4"/>
  <c r="AO47" i="4" s="1" a="1"/>
  <c r="AO47" i="4" s="1"/>
  <c r="AS40" i="4" a="1"/>
  <c r="AS40" i="4" s="1"/>
  <c r="AQ40" i="4" a="1"/>
  <c r="AQ40" i="4" s="1"/>
  <c r="AS39" i="4"/>
  <c r="AQ39" i="4"/>
  <c r="AS38" i="4" a="1"/>
  <c r="AS38" i="4" s="1"/>
  <c r="AQ38" i="4" a="1"/>
  <c r="AQ38" i="4" s="1"/>
  <c r="AS37" i="4"/>
  <c r="AQ34" i="4"/>
  <c r="AO40" i="4" a="1"/>
  <c r="AO40" i="4" s="1"/>
  <c r="AM40" i="4" a="1"/>
  <c r="AM40" i="4" s="1"/>
  <c r="AO39" i="4"/>
  <c r="AM39" i="4"/>
  <c r="AO38" i="4" a="1"/>
  <c r="AO38" i="4" s="1"/>
  <c r="AM38" i="4" a="1"/>
  <c r="AM38" i="4" s="1"/>
  <c r="AO37" i="4"/>
  <c r="AM34" i="4"/>
  <c r="AF54" i="4" a="1"/>
  <c r="AF54" i="4" s="1"/>
  <c r="AD54" i="4" a="1"/>
  <c r="AD54" i="4" s="1"/>
  <c r="AF53" i="4"/>
  <c r="AD53" i="4"/>
  <c r="AF52" i="4" a="1"/>
  <c r="AF52" i="4" s="1"/>
  <c r="AD52" i="4" a="1"/>
  <c r="AD52" i="4" s="1"/>
  <c r="AF51" i="4"/>
  <c r="AD48" i="4"/>
  <c r="AB54" i="4" a="1"/>
  <c r="AB54" i="4" s="1"/>
  <c r="Z54" i="4" a="1"/>
  <c r="Z54" i="4" s="1"/>
  <c r="AB53" i="4"/>
  <c r="Z53" i="4"/>
  <c r="AB52" i="4" a="1"/>
  <c r="AB52" i="4" s="1"/>
  <c r="Z52" i="4" a="1"/>
  <c r="Z52" i="4" s="1"/>
  <c r="AB51" i="4"/>
  <c r="AF47" i="4" a="1"/>
  <c r="AF47" i="4" s="1"/>
  <c r="AD47" i="4" a="1"/>
  <c r="AD47" i="4" s="1"/>
  <c r="AF46" i="4"/>
  <c r="AD46" i="4"/>
  <c r="AF45" i="4" a="1"/>
  <c r="AF45" i="4" s="1"/>
  <c r="AD45" i="4" a="1"/>
  <c r="AD45" i="4" s="1"/>
  <c r="AF44" i="4"/>
  <c r="AD41" i="4"/>
  <c r="AB47" i="4" a="1"/>
  <c r="AB47" i="4" s="1"/>
  <c r="Z47" i="4" a="1"/>
  <c r="Z47" i="4" s="1"/>
  <c r="AB46" i="4"/>
  <c r="Z46" i="4"/>
  <c r="AB45" i="4" a="1"/>
  <c r="AB45" i="4" s="1"/>
  <c r="Z45" i="4" a="1"/>
  <c r="Z45" i="4" s="1"/>
  <c r="AB44" i="4"/>
  <c r="AF40" i="4" a="1"/>
  <c r="AF40" i="4" s="1"/>
  <c r="AD40" i="4" a="1"/>
  <c r="AD40" i="4" s="1"/>
  <c r="AF39" i="4"/>
  <c r="AD39" i="4"/>
  <c r="AF38" i="4" a="1"/>
  <c r="AF38" i="4" s="1"/>
  <c r="AD38" i="4" a="1"/>
  <c r="AD38" i="4" s="1"/>
  <c r="AF37" i="4"/>
  <c r="AD34" i="4"/>
  <c r="AB40" i="4" a="1"/>
  <c r="AB40" i="4" s="1"/>
  <c r="Z40" i="4" a="1"/>
  <c r="Z40" i="4" s="1"/>
  <c r="AB39" i="4"/>
  <c r="Z39" i="4"/>
  <c r="AB38" i="4" a="1"/>
  <c r="AB38" i="4" s="1"/>
  <c r="Z38" i="4" a="1"/>
  <c r="Z38" i="4" s="1"/>
  <c r="AB37" i="4"/>
  <c r="S54" i="4" a="1"/>
  <c r="S54" i="4" s="1"/>
  <c r="Q54" i="4" a="1"/>
  <c r="Q54" i="4" s="1"/>
  <c r="S53" i="4"/>
  <c r="Q53" i="4"/>
  <c r="S52" i="4" a="1"/>
  <c r="S52" i="4" s="1"/>
  <c r="Q52" i="4" a="1"/>
  <c r="Q52" i="4" s="1"/>
  <c r="S51" i="4"/>
  <c r="Q48" i="4"/>
  <c r="O54" i="4" a="1"/>
  <c r="O54" i="4" s="1"/>
  <c r="M54" i="4" a="1"/>
  <c r="M54" i="4" s="1"/>
  <c r="O53" i="4"/>
  <c r="M53" i="4"/>
  <c r="O52" i="4" a="1"/>
  <c r="O52" i="4" s="1"/>
  <c r="M52" i="4" a="1"/>
  <c r="M52" i="4" s="1"/>
  <c r="O51" i="4"/>
  <c r="M48" i="4"/>
  <c r="S47" i="4" a="1"/>
  <c r="S47" i="4" s="1"/>
  <c r="Q47" i="4" a="1"/>
  <c r="Q47" i="4" s="1"/>
  <c r="S46" i="4"/>
  <c r="Q46" i="4"/>
  <c r="S45" i="4" a="1"/>
  <c r="S45" i="4" s="1"/>
  <c r="Q45" i="4" a="1"/>
  <c r="Q45" i="4" s="1"/>
  <c r="S44" i="4"/>
  <c r="Q41" i="4"/>
  <c r="O47" i="4" a="1"/>
  <c r="O47" i="4" s="1"/>
  <c r="M47" i="4" a="1"/>
  <c r="M47" i="4" s="1"/>
  <c r="O46" i="4"/>
  <c r="M46" i="4"/>
  <c r="O45" i="4" a="1"/>
  <c r="O45" i="4" s="1"/>
  <c r="M45" i="4" a="1"/>
  <c r="M45" i="4" s="1"/>
  <c r="O44" i="4"/>
  <c r="M41" i="4"/>
  <c r="S39" i="4"/>
  <c r="Q39" i="4"/>
  <c r="S37" i="4"/>
  <c r="O39" i="4"/>
  <c r="M39" i="4"/>
  <c r="O37" i="4"/>
  <c r="AS29" i="4" a="1"/>
  <c r="AS29" i="4" s="1"/>
  <c r="AQ29" i="4" a="1"/>
  <c r="AQ29" i="4" s="1"/>
  <c r="AS28" i="4"/>
  <c r="AQ28" i="4"/>
  <c r="AS27" i="4" a="1"/>
  <c r="AS27" i="4" s="1"/>
  <c r="AQ27" i="4" a="1"/>
  <c r="AQ27" i="4" s="1"/>
  <c r="AS26" i="4"/>
  <c r="AQ23" i="4"/>
  <c r="AO29" i="4" a="1"/>
  <c r="AO29" i="4" s="1"/>
  <c r="AM29" i="4" a="1"/>
  <c r="AM29" i="4" s="1"/>
  <c r="AO28" i="4"/>
  <c r="AM28" i="4"/>
  <c r="AO27" i="4" a="1"/>
  <c r="AO27" i="4" s="1"/>
  <c r="AM27" i="4" a="1"/>
  <c r="AM27" i="4" s="1"/>
  <c r="AO26" i="4"/>
  <c r="AM23" i="4"/>
  <c r="AS22" i="4" a="1"/>
  <c r="AS22" i="4" s="1"/>
  <c r="AQ22" i="4" a="1"/>
  <c r="AQ22" i="4" s="1"/>
  <c r="AS21" i="4"/>
  <c r="AQ21" i="4"/>
  <c r="AS20" i="4" a="1"/>
  <c r="AS20" i="4" s="1"/>
  <c r="AQ20" i="4" a="1"/>
  <c r="AQ20" i="4" s="1"/>
  <c r="AS19" i="4"/>
  <c r="AO22" i="4" a="1"/>
  <c r="AO22" i="4" s="1"/>
  <c r="AM22" i="4" a="1"/>
  <c r="AM22" i="4" s="1"/>
  <c r="AO21" i="4"/>
  <c r="AM21" i="4"/>
  <c r="AO20" i="4" a="1"/>
  <c r="AO20" i="4" s="1"/>
  <c r="AM20" i="4" a="1"/>
  <c r="AM20" i="4" s="1"/>
  <c r="AO19" i="4"/>
  <c r="AM16" i="4"/>
  <c r="AF29" i="4" a="1"/>
  <c r="AF29" i="4" s="1"/>
  <c r="AD29" i="4" a="1"/>
  <c r="AD29" i="4" s="1"/>
  <c r="AF28" i="4"/>
  <c r="AD28" i="4"/>
  <c r="AF27" i="4" a="1"/>
  <c r="AF27" i="4" s="1"/>
  <c r="AD27" i="4" a="1"/>
  <c r="AD27" i="4" s="1"/>
  <c r="AF26" i="4"/>
  <c r="AD23" i="4"/>
  <c r="AB29" i="4" a="1"/>
  <c r="AB29" i="4" s="1"/>
  <c r="Z29" i="4" a="1"/>
  <c r="Z29" i="4" s="1"/>
  <c r="AB28" i="4"/>
  <c r="Z28" i="4"/>
  <c r="AB27" i="4" a="1"/>
  <c r="AB27" i="4" s="1"/>
  <c r="Z27" i="4" a="1"/>
  <c r="Z27" i="4" s="1"/>
  <c r="AB26" i="4"/>
  <c r="AF22" i="4" a="1"/>
  <c r="AF22" i="4" s="1"/>
  <c r="AD22" i="4" a="1"/>
  <c r="AD22" i="4" s="1"/>
  <c r="AF21" i="4"/>
  <c r="AD21" i="4"/>
  <c r="AF20" i="4" a="1"/>
  <c r="AF20" i="4" s="1"/>
  <c r="AD20" i="4" a="1"/>
  <c r="AD20" i="4" s="1"/>
  <c r="AF19" i="4"/>
  <c r="AD16" i="4"/>
  <c r="AB22" i="4" a="1"/>
  <c r="AB22" i="4" s="1"/>
  <c r="Z22" i="4" a="1"/>
  <c r="Z22" i="4" s="1"/>
  <c r="AB21" i="4"/>
  <c r="Z21" i="4"/>
  <c r="AB20" i="4" a="1"/>
  <c r="AB20" i="4" s="1"/>
  <c r="Z20" i="4" a="1"/>
  <c r="Z20" i="4" s="1"/>
  <c r="AB19" i="4"/>
  <c r="I5" i="19" l="1" a="1"/>
  <c r="I5" i="19" s="1"/>
  <c r="BT12" i="19" a="1"/>
  <c r="BT12" i="19" s="1"/>
  <c r="BQ12" i="19" s="1"/>
  <c r="BB16" i="19" s="1"/>
  <c r="BT14" i="19" a="1"/>
  <c r="BT14" i="19" s="1"/>
  <c r="BT16" i="19" a="1"/>
  <c r="BT16" i="19" s="1"/>
  <c r="BQ16" i="19" s="1"/>
  <c r="BA20" i="19" s="1" a="1"/>
  <c r="BA20" i="19" s="1"/>
  <c r="BT18" i="19" a="1"/>
  <c r="BT18" i="19" s="1"/>
  <c r="BT42" i="19" a="1"/>
  <c r="BT42" i="19" s="1"/>
  <c r="BT12" i="18" a="1"/>
  <c r="BT12" i="18" s="1"/>
  <c r="BQ12" i="18" s="1"/>
  <c r="BT19" i="18" a="1"/>
  <c r="BT19" i="18" s="1"/>
  <c r="BT25" i="18" a="1"/>
  <c r="BT25" i="18" s="1"/>
  <c r="BQ25" i="18" s="1"/>
  <c r="BT27" i="18" a="1"/>
  <c r="BT27" i="18" s="1"/>
  <c r="H1" i="14"/>
  <c r="BI48" i="19"/>
  <c r="BA17" i="19" a="1"/>
  <c r="BA17" i="19" s="1"/>
  <c r="BS13" i="19" a="1"/>
  <c r="BS13" i="19" s="1"/>
  <c r="BB17" i="19"/>
  <c r="BB20" i="19"/>
  <c r="BA16" i="19" a="1"/>
  <c r="BA16" i="19" s="1"/>
  <c r="BS12" i="19" a="1"/>
  <c r="BS12" i="19" s="1"/>
  <c r="AF29" i="19" a="1"/>
  <c r="AF29" i="19" s="1"/>
  <c r="AD29" i="19" a="1"/>
  <c r="AD29" i="19" s="1"/>
  <c r="AD27" i="19" a="1"/>
  <c r="AD27" i="19" s="1"/>
  <c r="BB29" i="19"/>
  <c r="BA29" i="19" a="1"/>
  <c r="BA29" i="19" s="1"/>
  <c r="BS25" i="19" a="1"/>
  <c r="BS25" i="19" s="1"/>
  <c r="AD22" i="19" a="1"/>
  <c r="AD22" i="19" s="1"/>
  <c r="AF20" i="19" a="1"/>
  <c r="AF20" i="19" s="1"/>
  <c r="AD20" i="19" a="1"/>
  <c r="AD20" i="19" s="1"/>
  <c r="AO22" i="19" a="1"/>
  <c r="AO22" i="19" s="1"/>
  <c r="AM20" i="19" a="1"/>
  <c r="AM20" i="19" s="1"/>
  <c r="AM22" i="19" a="1"/>
  <c r="AM22" i="19" s="1"/>
  <c r="AO20" i="19" a="1"/>
  <c r="AO20" i="19" s="1"/>
  <c r="AF27" i="19" a="1"/>
  <c r="AF27" i="19" s="1"/>
  <c r="AD40" i="19" a="1"/>
  <c r="AD40" i="19" s="1"/>
  <c r="AD38" i="19" a="1"/>
  <c r="AD38" i="19" s="1"/>
  <c r="AF40" i="19" a="1"/>
  <c r="AF40" i="19" s="1"/>
  <c r="AF38" i="19" a="1"/>
  <c r="AF38" i="19" s="1"/>
  <c r="BT58" i="19" a="1"/>
  <c r="BT58" i="19" s="1"/>
  <c r="BQ58" i="19" s="1"/>
  <c r="BS58" i="19" s="1" a="1"/>
  <c r="BS58" i="19" s="1"/>
  <c r="BT54" i="19" a="1"/>
  <c r="BT54" i="19" s="1"/>
  <c r="BQ54" i="19" s="1"/>
  <c r="BS54" i="19" s="1" a="1"/>
  <c r="BS54" i="19" s="1"/>
  <c r="BT51" i="19" a="1"/>
  <c r="BT51" i="19" s="1"/>
  <c r="BQ51" i="19" s="1"/>
  <c r="BS51" i="19" s="1" a="1"/>
  <c r="BS51" i="19" s="1"/>
  <c r="BT50" i="19" a="1"/>
  <c r="BT50" i="19" s="1"/>
  <c r="BQ50" i="19" s="1"/>
  <c r="BS50" i="19" s="1" a="1"/>
  <c r="BS50" i="19" s="1"/>
  <c r="BT48" i="19" a="1"/>
  <c r="BT48" i="19" s="1"/>
  <c r="BT47" i="19" a="1"/>
  <c r="BT47" i="19" s="1"/>
  <c r="BQ47" i="19" s="1"/>
  <c r="BS47" i="19" s="1" a="1"/>
  <c r="BS47" i="19" s="1"/>
  <c r="BQ42" i="19"/>
  <c r="BT61" i="19" a="1"/>
  <c r="BT61" i="19" s="1"/>
  <c r="BQ61" i="19" s="1"/>
  <c r="BS61" i="19" s="1" a="1"/>
  <c r="BS61" i="19" s="1"/>
  <c r="BT57" i="19" a="1"/>
  <c r="BT57" i="19" s="1"/>
  <c r="BQ57" i="19" s="1"/>
  <c r="BS57" i="19" s="1" a="1"/>
  <c r="BS57" i="19" s="1"/>
  <c r="BT55" i="19" a="1"/>
  <c r="BT55" i="19" s="1"/>
  <c r="BQ55" i="19" s="1"/>
  <c r="BS55" i="19" s="1" a="1"/>
  <c r="BS55" i="19" s="1"/>
  <c r="BT32" i="19" a="1"/>
  <c r="BT32" i="19" s="1"/>
  <c r="BQ32" i="19" s="1"/>
  <c r="BT30" i="19" a="1"/>
  <c r="BT30" i="19" s="1"/>
  <c r="BQ30" i="19" s="1"/>
  <c r="BT28" i="19" a="1"/>
  <c r="BT28" i="19" s="1"/>
  <c r="BQ28" i="19" s="1"/>
  <c r="BT60" i="19" a="1"/>
  <c r="BT60" i="19" s="1"/>
  <c r="BQ60" i="19" s="1"/>
  <c r="BS60" i="19" s="1" a="1"/>
  <c r="BS60" i="19" s="1"/>
  <c r="BT53" i="19" a="1"/>
  <c r="BT53" i="19" s="1"/>
  <c r="BQ53" i="19" s="1"/>
  <c r="BS53" i="19" s="1" a="1"/>
  <c r="BS53" i="19" s="1"/>
  <c r="BT52" i="19" a="1"/>
  <c r="BT52" i="19" s="1"/>
  <c r="BQ52" i="19" s="1"/>
  <c r="BS52" i="19" s="1" a="1"/>
  <c r="BS52" i="19" s="1"/>
  <c r="BT44" i="19" a="1"/>
  <c r="BT44" i="19" s="1"/>
  <c r="BQ44" i="19" s="1"/>
  <c r="BT40" i="19" a="1"/>
  <c r="BT40" i="19" s="1"/>
  <c r="BQ40" i="19" s="1"/>
  <c r="BT38" i="19" a="1"/>
  <c r="BT38" i="19" s="1"/>
  <c r="BQ38" i="19" s="1"/>
  <c r="BT49" i="19" a="1"/>
  <c r="BT49" i="19" s="1"/>
  <c r="BQ49" i="19" s="1"/>
  <c r="BS49" i="19" s="1" a="1"/>
  <c r="BS49" i="19" s="1"/>
  <c r="BQ48" i="19"/>
  <c r="BS48" i="19" s="1" a="1"/>
  <c r="BS48" i="19" s="1"/>
  <c r="BT43" i="19" a="1"/>
  <c r="BT43" i="19" s="1"/>
  <c r="BQ43" i="19" s="1"/>
  <c r="BT35" i="19" a="1"/>
  <c r="BT35" i="19" s="1"/>
  <c r="BQ35" i="19" s="1"/>
  <c r="BT34" i="19" a="1"/>
  <c r="BT34" i="19" s="1"/>
  <c r="BQ34" i="19" s="1"/>
  <c r="BT33" i="19" a="1"/>
  <c r="BT33" i="19" s="1"/>
  <c r="BQ33" i="19" s="1"/>
  <c r="BT31" i="19" a="1"/>
  <c r="BT31" i="19" s="1"/>
  <c r="BQ31" i="19" s="1"/>
  <c r="BT29" i="19" a="1"/>
  <c r="BT29" i="19" s="1"/>
  <c r="BQ29" i="19" s="1"/>
  <c r="BT24" i="19" a="1"/>
  <c r="BT24" i="19" s="1"/>
  <c r="BQ24" i="19" s="1"/>
  <c r="BQ18" i="19"/>
  <c r="BT46" i="19" a="1"/>
  <c r="BT46" i="19" s="1"/>
  <c r="BQ46" i="19" s="1"/>
  <c r="BS46" i="19" s="1" a="1"/>
  <c r="BS46" i="19" s="1"/>
  <c r="BT37" i="19" a="1"/>
  <c r="BT37" i="19" s="1"/>
  <c r="BQ37" i="19" s="1"/>
  <c r="BQ14" i="19"/>
  <c r="BT15" i="19" a="1"/>
  <c r="BT15" i="19" s="1"/>
  <c r="BQ15" i="19" s="1"/>
  <c r="AQ20" i="19" a="1"/>
  <c r="AQ20" i="19" s="1"/>
  <c r="AS22" i="19" a="1"/>
  <c r="AS22" i="19" s="1"/>
  <c r="AM40" i="19" a="1"/>
  <c r="AM40" i="19" s="1"/>
  <c r="AM38" i="19" a="1"/>
  <c r="AM38" i="19" s="1"/>
  <c r="AO38" i="19" a="1"/>
  <c r="AO38" i="19" s="1"/>
  <c r="BT36" i="19" a="1"/>
  <c r="BT36" i="19" s="1"/>
  <c r="BQ36" i="19" s="1"/>
  <c r="BT39" i="19" a="1"/>
  <c r="BT39" i="19" s="1"/>
  <c r="BQ39" i="19" s="1"/>
  <c r="AO47" i="19" a="1"/>
  <c r="AO47" i="19" s="1"/>
  <c r="AM45" i="19" a="1"/>
  <c r="AM45" i="19" s="1"/>
  <c r="BT41" i="19" a="1"/>
  <c r="BT41" i="19" s="1"/>
  <c r="BQ41" i="19" s="1"/>
  <c r="AO45" i="19" a="1"/>
  <c r="AO45" i="19" s="1"/>
  <c r="BT45" i="19" a="1"/>
  <c r="BT45" i="19" s="1"/>
  <c r="BQ45" i="19" s="1"/>
  <c r="BS45" i="19" s="1" a="1"/>
  <c r="BS45" i="19" s="1"/>
  <c r="BT56" i="19" a="1"/>
  <c r="BT56" i="19" s="1"/>
  <c r="BQ56" i="19" s="1"/>
  <c r="BS56" i="19" s="1" a="1"/>
  <c r="BS56" i="19" s="1"/>
  <c r="K5" i="19" a="1"/>
  <c r="K5" i="19" s="1"/>
  <c r="BT17" i="19" a="1"/>
  <c r="BT17" i="19" s="1"/>
  <c r="BQ17" i="19" s="1"/>
  <c r="BQ19" i="19"/>
  <c r="BQ20" i="19"/>
  <c r="BT21" i="19" a="1"/>
  <c r="BT21" i="19" s="1"/>
  <c r="BQ21" i="19" s="1"/>
  <c r="BT22" i="19" a="1"/>
  <c r="BT22" i="19" s="1"/>
  <c r="BQ22" i="19" s="1"/>
  <c r="BT23" i="19" a="1"/>
  <c r="BT23" i="19" s="1"/>
  <c r="BQ23" i="19" s="1"/>
  <c r="BT26" i="19" a="1"/>
  <c r="BT26" i="19" s="1"/>
  <c r="BQ26" i="19" s="1"/>
  <c r="AQ27" i="19" a="1"/>
  <c r="AQ27" i="19" s="1"/>
  <c r="BT27" i="19" a="1"/>
  <c r="BT27" i="19" s="1"/>
  <c r="BQ27" i="19" s="1"/>
  <c r="O47" i="19" a="1"/>
  <c r="O47" i="19" s="1"/>
  <c r="M45" i="19" a="1"/>
  <c r="M45" i="19" s="1"/>
  <c r="O45" i="19" a="1"/>
  <c r="O45" i="19" s="1"/>
  <c r="AS47" i="19" a="1"/>
  <c r="AS47" i="19" s="1"/>
  <c r="AQ45" i="19" a="1"/>
  <c r="AQ45" i="19" s="1"/>
  <c r="AS45" i="19" a="1"/>
  <c r="AS45" i="19" s="1"/>
  <c r="M47" i="19" a="1"/>
  <c r="M47" i="19" s="1"/>
  <c r="BI47" i="19"/>
  <c r="BT59" i="19" a="1"/>
  <c r="BT59" i="19" s="1"/>
  <c r="BQ59" i="19" s="1"/>
  <c r="BS59" i="19" s="1" a="1"/>
  <c r="BS59" i="19" s="1"/>
  <c r="AD52" i="19" a="1"/>
  <c r="AD52" i="19" s="1"/>
  <c r="AD54" i="19" a="1"/>
  <c r="AD54" i="19" s="1"/>
  <c r="AM27" i="19" a="1"/>
  <c r="AM27" i="19" s="1"/>
  <c r="AO54" i="19" a="1"/>
  <c r="AO54" i="19" s="1"/>
  <c r="AM54" i="19" a="1"/>
  <c r="AM54" i="19" s="1"/>
  <c r="AM52" i="19" a="1"/>
  <c r="AM52" i="19" s="1"/>
  <c r="AF52" i="19" a="1"/>
  <c r="AF52" i="19" s="1"/>
  <c r="S54" i="19" a="1"/>
  <c r="S54" i="19" s="1"/>
  <c r="S52" i="19" a="1"/>
  <c r="S52" i="19" s="1"/>
  <c r="Q54" i="19" a="1"/>
  <c r="Q54" i="19" s="1"/>
  <c r="Q45" i="19" a="1"/>
  <c r="Q45" i="19" s="1"/>
  <c r="AF45" i="19" a="1"/>
  <c r="AF45" i="19" s="1"/>
  <c r="AD47" i="19" a="1"/>
  <c r="AD47" i="19" s="1"/>
  <c r="Q52" i="19" a="1"/>
  <c r="Q52" i="19" s="1"/>
  <c r="AS54" i="19" a="1"/>
  <c r="AS54" i="19" s="1"/>
  <c r="BB16" i="18"/>
  <c r="BS12" i="18" a="1"/>
  <c r="BS12" i="18" s="1"/>
  <c r="BA16" i="18" a="1"/>
  <c r="BA16" i="18" s="1"/>
  <c r="BB29" i="18"/>
  <c r="BA29" i="18" a="1"/>
  <c r="BA29" i="18" s="1"/>
  <c r="BS25" i="18" a="1"/>
  <c r="BS25" i="18" s="1"/>
  <c r="AD22" i="18" a="1"/>
  <c r="AD22" i="18" s="1"/>
  <c r="I5" i="18" a="1"/>
  <c r="I5" i="18" s="1"/>
  <c r="K7" i="18" a="1"/>
  <c r="K7" i="18" s="1"/>
  <c r="BQ13" i="18"/>
  <c r="BT14" i="18" a="1"/>
  <c r="BT14" i="18" s="1"/>
  <c r="BQ14" i="18" s="1"/>
  <c r="BQ16" i="18"/>
  <c r="BT17" i="18" a="1"/>
  <c r="BT17" i="18" s="1"/>
  <c r="BQ17" i="18" s="1"/>
  <c r="BQ19" i="18"/>
  <c r="AM20" i="18" a="1"/>
  <c r="AM20" i="18" s="1"/>
  <c r="BT23" i="18" a="1"/>
  <c r="BT23" i="18" s="1"/>
  <c r="BQ23" i="18" s="1"/>
  <c r="K5" i="18" a="1"/>
  <c r="K5" i="18" s="1"/>
  <c r="AO40" i="18" a="1"/>
  <c r="AO40" i="18" s="1"/>
  <c r="AO38" i="18" a="1"/>
  <c r="AO38" i="18" s="1"/>
  <c r="AM40" i="18" a="1"/>
  <c r="AM40" i="18" s="1"/>
  <c r="AM38" i="18" a="1"/>
  <c r="AM38" i="18" s="1"/>
  <c r="AF20" i="18" a="1"/>
  <c r="AF20" i="18" s="1"/>
  <c r="BT58" i="18" a="1"/>
  <c r="BT58" i="18" s="1"/>
  <c r="BQ58" i="18" s="1"/>
  <c r="BS58" i="18" s="1" a="1"/>
  <c r="BS58" i="18" s="1"/>
  <c r="BT54" i="18" a="1"/>
  <c r="BT54" i="18" s="1"/>
  <c r="BQ54" i="18" s="1"/>
  <c r="BS54" i="18" s="1" a="1"/>
  <c r="BS54" i="18" s="1"/>
  <c r="BT51" i="18" a="1"/>
  <c r="BT51" i="18" s="1"/>
  <c r="BQ51" i="18" s="1"/>
  <c r="BS51" i="18" s="1" a="1"/>
  <c r="BS51" i="18" s="1"/>
  <c r="BT50" i="18" a="1"/>
  <c r="BT50" i="18" s="1"/>
  <c r="BQ50" i="18" s="1"/>
  <c r="BS50" i="18" s="1" a="1"/>
  <c r="BS50" i="18" s="1"/>
  <c r="BT48" i="18" a="1"/>
  <c r="BT48" i="18" s="1"/>
  <c r="BQ48" i="18" s="1"/>
  <c r="BS48" i="18" s="1" a="1"/>
  <c r="BS48" i="18" s="1"/>
  <c r="BT47" i="18" a="1"/>
  <c r="BT47" i="18" s="1"/>
  <c r="BQ47" i="18" s="1"/>
  <c r="BS47" i="18" s="1" a="1"/>
  <c r="BS47" i="18" s="1"/>
  <c r="BT61" i="18" a="1"/>
  <c r="BT61" i="18" s="1"/>
  <c r="BQ61" i="18" s="1"/>
  <c r="BS61" i="18" s="1" a="1"/>
  <c r="BS61" i="18" s="1"/>
  <c r="BT57" i="18" a="1"/>
  <c r="BT57" i="18" s="1"/>
  <c r="BQ57" i="18" s="1"/>
  <c r="BS57" i="18" s="1" a="1"/>
  <c r="BS57" i="18" s="1"/>
  <c r="BT53" i="18" a="1"/>
  <c r="BT53" i="18" s="1"/>
  <c r="BQ53" i="18" s="1"/>
  <c r="BS53" i="18" s="1" a="1"/>
  <c r="BS53" i="18" s="1"/>
  <c r="BT56" i="18" a="1"/>
  <c r="BT56" i="18" s="1"/>
  <c r="BQ56" i="18" s="1"/>
  <c r="BS56" i="18" s="1" a="1"/>
  <c r="BS56" i="18" s="1"/>
  <c r="BQ55" i="18"/>
  <c r="BS55" i="18" s="1" a="1"/>
  <c r="BS55" i="18" s="1"/>
  <c r="BT52" i="18" a="1"/>
  <c r="BT52" i="18" s="1"/>
  <c r="BQ52" i="18" s="1"/>
  <c r="BS52" i="18" s="1" a="1"/>
  <c r="BS52" i="18" s="1"/>
  <c r="BT46" i="18" a="1"/>
  <c r="BT46" i="18" s="1"/>
  <c r="BT45" i="18" a="1"/>
  <c r="BT45" i="18" s="1"/>
  <c r="BQ45" i="18" s="1"/>
  <c r="BS45" i="18" s="1" a="1"/>
  <c r="BS45" i="18" s="1"/>
  <c r="BT43" i="18" a="1"/>
  <c r="BT43" i="18" s="1"/>
  <c r="BQ43" i="18" s="1"/>
  <c r="BT32" i="18" a="1"/>
  <c r="BT32" i="18" s="1"/>
  <c r="BT30" i="18" a="1"/>
  <c r="BT30" i="18" s="1"/>
  <c r="BT59" i="18" a="1"/>
  <c r="BT59" i="18" s="1"/>
  <c r="BQ59" i="18" s="1"/>
  <c r="BS59" i="18" s="1" a="1"/>
  <c r="BS59" i="18" s="1"/>
  <c r="BT49" i="18" a="1"/>
  <c r="BT49" i="18" s="1"/>
  <c r="BQ49" i="18" s="1"/>
  <c r="BS49" i="18" s="1" a="1"/>
  <c r="BS49" i="18" s="1"/>
  <c r="BT42" i="18" a="1"/>
  <c r="BT42" i="18" s="1"/>
  <c r="BQ42" i="18" s="1"/>
  <c r="BT41" i="18" a="1"/>
  <c r="BT41" i="18" s="1"/>
  <c r="BQ41" i="18" s="1"/>
  <c r="BT39" i="18" a="1"/>
  <c r="BT39" i="18" s="1"/>
  <c r="BQ39" i="18" s="1"/>
  <c r="BT37" i="18" a="1"/>
  <c r="BT37" i="18" s="1"/>
  <c r="BQ37" i="18" s="1"/>
  <c r="BT60" i="18" a="1"/>
  <c r="BT60" i="18" s="1"/>
  <c r="BQ60" i="18" s="1"/>
  <c r="BS60" i="18" s="1" a="1"/>
  <c r="BS60" i="18" s="1"/>
  <c r="BT44" i="18" a="1"/>
  <c r="BT44" i="18" s="1"/>
  <c r="BQ44" i="18" s="1"/>
  <c r="BT40" i="18" a="1"/>
  <c r="BT40" i="18" s="1"/>
  <c r="BQ40" i="18" s="1"/>
  <c r="BT36" i="18" a="1"/>
  <c r="BT36" i="18" s="1"/>
  <c r="BQ36" i="18" s="1"/>
  <c r="BQ32" i="18"/>
  <c r="BQ30" i="18"/>
  <c r="BT28" i="18" a="1"/>
  <c r="BT28" i="18" s="1"/>
  <c r="BQ28" i="18" s="1"/>
  <c r="BT22" i="18" a="1"/>
  <c r="BT22" i="18" s="1"/>
  <c r="BQ22" i="18" s="1"/>
  <c r="BT20" i="18" a="1"/>
  <c r="BT20" i="18" s="1"/>
  <c r="BQ20" i="18" s="1"/>
  <c r="BQ46" i="18"/>
  <c r="BS46" i="18" s="1" a="1"/>
  <c r="BS46" i="18" s="1"/>
  <c r="BT38" i="18" a="1"/>
  <c r="BT38" i="18" s="1"/>
  <c r="BQ38" i="18" s="1"/>
  <c r="BT35" i="18" a="1"/>
  <c r="BT35" i="18" s="1"/>
  <c r="BQ35" i="18" s="1"/>
  <c r="BT34" i="18" a="1"/>
  <c r="BT34" i="18" s="1"/>
  <c r="BQ34" i="18" s="1"/>
  <c r="BT33" i="18" a="1"/>
  <c r="BT33" i="18" s="1"/>
  <c r="BQ33" i="18" s="1"/>
  <c r="BT31" i="18" a="1"/>
  <c r="BT31" i="18" s="1"/>
  <c r="BQ31" i="18" s="1"/>
  <c r="BT29" i="18" a="1"/>
  <c r="BT29" i="18" s="1"/>
  <c r="BQ29" i="18" s="1"/>
  <c r="BQ27" i="18"/>
  <c r="BT26" i="18" a="1"/>
  <c r="BT26" i="18" s="1"/>
  <c r="BQ26" i="18" s="1"/>
  <c r="BT24" i="18" a="1"/>
  <c r="BT24" i="18" s="1"/>
  <c r="BQ24" i="18" s="1"/>
  <c r="BQ21" i="18"/>
  <c r="HT16" i="18"/>
  <c r="BT15" i="18" a="1"/>
  <c r="BT15" i="18" s="1"/>
  <c r="BQ15" i="18" s="1"/>
  <c r="BT18" i="18" a="1"/>
  <c r="BT18" i="18" s="1"/>
  <c r="BQ18" i="18" s="1"/>
  <c r="AD20" i="18" a="1"/>
  <c r="AD20" i="18" s="1"/>
  <c r="AS20" i="18" a="1"/>
  <c r="AS20" i="18" s="1"/>
  <c r="AF22" i="18" a="1"/>
  <c r="AF22" i="18" s="1"/>
  <c r="AS22" i="18" a="1"/>
  <c r="AS22" i="18" s="1"/>
  <c r="AF29" i="18" a="1"/>
  <c r="AF29" i="18" s="1"/>
  <c r="AF27" i="18" a="1"/>
  <c r="AF27" i="18" s="1"/>
  <c r="AM47" i="18" a="1"/>
  <c r="AM47" i="18" s="1"/>
  <c r="AO45" i="18" a="1"/>
  <c r="AO45" i="18" s="1"/>
  <c r="AO47" i="18" a="1"/>
  <c r="AO47" i="18" s="1"/>
  <c r="AO27" i="18" a="1"/>
  <c r="AO27" i="18" s="1"/>
  <c r="AS27" i="18" a="1"/>
  <c r="AS27" i="18" s="1"/>
  <c r="S54" i="18" a="1"/>
  <c r="S54" i="18" s="1"/>
  <c r="S52" i="18" a="1"/>
  <c r="S52" i="18" s="1"/>
  <c r="AQ29" i="18" a="1"/>
  <c r="AQ29" i="18" s="1"/>
  <c r="AF40" i="18" a="1"/>
  <c r="AF40" i="18" s="1"/>
  <c r="AF38" i="18" a="1"/>
  <c r="AF38" i="18" s="1"/>
  <c r="AD38" i="18" a="1"/>
  <c r="AD38" i="18" s="1"/>
  <c r="BI47" i="18"/>
  <c r="BI48" i="18"/>
  <c r="S45" i="18" a="1"/>
  <c r="S45" i="18" s="1"/>
  <c r="AD45" i="18" a="1"/>
  <c r="AD45" i="18" s="1"/>
  <c r="AD52" i="18" a="1"/>
  <c r="AD52" i="18" s="1"/>
  <c r="AD54" i="18" a="1"/>
  <c r="AD54" i="18" s="1"/>
  <c r="AO54" i="18" a="1"/>
  <c r="AO54" i="18" s="1"/>
  <c r="AM52" i="18" a="1"/>
  <c r="AM52" i="18" s="1"/>
  <c r="AF52" i="18" a="1"/>
  <c r="AF52" i="18" s="1"/>
  <c r="AS54" i="18" a="1"/>
  <c r="AS54" i="18" s="1"/>
  <c r="BI48" i="17"/>
  <c r="BI47" i="17"/>
  <c r="AF22" i="17" a="1"/>
  <c r="AF22" i="17" s="1"/>
  <c r="AF20" i="17" a="1"/>
  <c r="AF20" i="17" s="1"/>
  <c r="AD22" i="17" a="1"/>
  <c r="AD22" i="17" s="1"/>
  <c r="HT16" i="17"/>
  <c r="BT58" i="17" a="1"/>
  <c r="BT58" i="17" s="1"/>
  <c r="BQ58" i="17" s="1"/>
  <c r="BS58" i="17" s="1" a="1"/>
  <c r="BS58" i="17" s="1"/>
  <c r="BT54" i="17" a="1"/>
  <c r="BT54" i="17" s="1"/>
  <c r="BQ54" i="17" s="1"/>
  <c r="BS54" i="17" s="1" a="1"/>
  <c r="BS54" i="17" s="1"/>
  <c r="BT51" i="17" a="1"/>
  <c r="BT51" i="17" s="1"/>
  <c r="BT50" i="17" a="1"/>
  <c r="BT50" i="17" s="1"/>
  <c r="BQ50" i="17" s="1"/>
  <c r="BS50" i="17" s="1" a="1"/>
  <c r="BS50" i="17" s="1"/>
  <c r="BT48" i="17" a="1"/>
  <c r="BT48" i="17" s="1"/>
  <c r="BQ48" i="17" s="1"/>
  <c r="BS48" i="17" s="1" a="1"/>
  <c r="BS48" i="17" s="1"/>
  <c r="BT47" i="17" a="1"/>
  <c r="BT47" i="17" s="1"/>
  <c r="BQ47" i="17" s="1"/>
  <c r="BS47" i="17" s="1" a="1"/>
  <c r="BS47" i="17" s="1"/>
  <c r="BT61" i="17" a="1"/>
  <c r="BT61" i="17" s="1"/>
  <c r="BQ61" i="17" s="1"/>
  <c r="BS61" i="17" s="1" a="1"/>
  <c r="BS61" i="17" s="1"/>
  <c r="BT57" i="17" a="1"/>
  <c r="BT57" i="17" s="1"/>
  <c r="BQ57" i="17" s="1"/>
  <c r="BS57" i="17" s="1" a="1"/>
  <c r="BS57" i="17" s="1"/>
  <c r="BT53" i="17" a="1"/>
  <c r="BT53" i="17" s="1"/>
  <c r="BQ53" i="17" s="1"/>
  <c r="BS53" i="17" s="1" a="1"/>
  <c r="BS53" i="17" s="1"/>
  <c r="BT60" i="17" a="1"/>
  <c r="BT60" i="17" s="1"/>
  <c r="BQ60" i="17" s="1"/>
  <c r="BS60" i="17" s="1" a="1"/>
  <c r="BS60" i="17" s="1"/>
  <c r="BT56" i="17" a="1"/>
  <c r="BT56" i="17" s="1"/>
  <c r="BQ56" i="17" s="1"/>
  <c r="BS56" i="17" s="1" a="1"/>
  <c r="BS56" i="17" s="1"/>
  <c r="BT52" i="17" a="1"/>
  <c r="BT52" i="17" s="1"/>
  <c r="BQ52" i="17" s="1"/>
  <c r="BS52" i="17" s="1" a="1"/>
  <c r="BS52" i="17" s="1"/>
  <c r="BT59" i="17" a="1"/>
  <c r="BT59" i="17" s="1"/>
  <c r="BQ59" i="17" s="1"/>
  <c r="BS59" i="17" s="1" a="1"/>
  <c r="BS59" i="17" s="1"/>
  <c r="BT55" i="17" a="1"/>
  <c r="BT55" i="17" s="1"/>
  <c r="BQ55" i="17" s="1"/>
  <c r="BS55" i="17" s="1" a="1"/>
  <c r="BS55" i="17" s="1"/>
  <c r="BQ51" i="17"/>
  <c r="BS51" i="17" s="1" a="1"/>
  <c r="BS51" i="17" s="1"/>
  <c r="BT49" i="17" a="1"/>
  <c r="BT49" i="17" s="1"/>
  <c r="BQ49" i="17" s="1"/>
  <c r="BS49" i="17" s="1" a="1"/>
  <c r="BS49" i="17" s="1"/>
  <c r="BT44" i="17" a="1"/>
  <c r="BT44" i="17" s="1"/>
  <c r="BQ44" i="17" s="1"/>
  <c r="BT40" i="17" a="1"/>
  <c r="BT40" i="17" s="1"/>
  <c r="BQ40" i="17" s="1"/>
  <c r="BT45" i="17" a="1"/>
  <c r="BT45" i="17" s="1"/>
  <c r="BQ45" i="17" s="1"/>
  <c r="BS45" i="17" s="1" a="1"/>
  <c r="BS45" i="17" s="1"/>
  <c r="BT43" i="17" a="1"/>
  <c r="BT43" i="17" s="1"/>
  <c r="BQ43" i="17" s="1"/>
  <c r="BT46" i="17" a="1"/>
  <c r="BT46" i="17" s="1"/>
  <c r="BQ46" i="17" s="1"/>
  <c r="BS46" i="17" s="1" a="1"/>
  <c r="BS46" i="17" s="1"/>
  <c r="BT42" i="17" a="1"/>
  <c r="BT42" i="17" s="1"/>
  <c r="BQ42" i="17" s="1"/>
  <c r="BT35" i="17" a="1"/>
  <c r="BT35" i="17" s="1"/>
  <c r="BQ35" i="17" s="1"/>
  <c r="BT34" i="17" a="1"/>
  <c r="BT34" i="17" s="1"/>
  <c r="BQ34" i="17" s="1"/>
  <c r="BT37" i="17" a="1"/>
  <c r="BT37" i="17" s="1"/>
  <c r="BQ37" i="17" s="1"/>
  <c r="BT41" i="17" a="1"/>
  <c r="BT41" i="17" s="1"/>
  <c r="BQ41" i="17" s="1"/>
  <c r="BT39" i="17" a="1"/>
  <c r="BT39" i="17" s="1"/>
  <c r="BQ39" i="17" s="1"/>
  <c r="BT38" i="17" a="1"/>
  <c r="BT38" i="17" s="1"/>
  <c r="BQ38" i="17" s="1"/>
  <c r="BT33" i="17" a="1"/>
  <c r="BT33" i="17" s="1"/>
  <c r="BQ33" i="17" s="1"/>
  <c r="BT31" i="17" a="1"/>
  <c r="BT31" i="17" s="1"/>
  <c r="BQ31" i="17" s="1"/>
  <c r="BT27" i="17" a="1"/>
  <c r="BT27" i="17" s="1"/>
  <c r="BQ27" i="17" s="1"/>
  <c r="BT21" i="17" a="1"/>
  <c r="BT21" i="17" s="1"/>
  <c r="BQ21" i="17" s="1"/>
  <c r="BT28" i="17" a="1"/>
  <c r="BT28" i="17" s="1"/>
  <c r="BQ28" i="17" s="1"/>
  <c r="BT25" i="17" a="1"/>
  <c r="BT25" i="17" s="1"/>
  <c r="BQ25" i="17" s="1"/>
  <c r="BT23" i="17" a="1"/>
  <c r="BT23" i="17" s="1"/>
  <c r="BQ23" i="17" s="1"/>
  <c r="BT16" i="17" a="1"/>
  <c r="BT16" i="17" s="1"/>
  <c r="BQ16" i="17" s="1"/>
  <c r="BT36" i="17" a="1"/>
  <c r="BT36" i="17" s="1"/>
  <c r="BQ36" i="17" s="1"/>
  <c r="BT32" i="17" a="1"/>
  <c r="BT32" i="17" s="1"/>
  <c r="BQ32" i="17" s="1"/>
  <c r="BT29" i="17" a="1"/>
  <c r="BT29" i="17" s="1"/>
  <c r="BQ29" i="17" s="1"/>
  <c r="BT22" i="17" a="1"/>
  <c r="BT22" i="17" s="1"/>
  <c r="BQ22" i="17" s="1"/>
  <c r="BT30" i="17" a="1"/>
  <c r="BT30" i="17" s="1"/>
  <c r="BQ30" i="17" s="1"/>
  <c r="BT26" i="17" a="1"/>
  <c r="BT26" i="17" s="1"/>
  <c r="BQ26" i="17" s="1"/>
  <c r="BT24" i="17" a="1"/>
  <c r="BT24" i="17" s="1"/>
  <c r="BQ24" i="17" s="1"/>
  <c r="BQ18" i="17"/>
  <c r="AO22" i="17" a="1"/>
  <c r="AO22" i="17" s="1"/>
  <c r="AO20" i="17" a="1"/>
  <c r="AO20" i="17" s="1"/>
  <c r="AM22" i="17" a="1"/>
  <c r="AM22" i="17" s="1"/>
  <c r="BT17" i="17" a="1"/>
  <c r="BT17" i="17" s="1"/>
  <c r="BQ17" i="17" s="1"/>
  <c r="BT19" i="17" a="1"/>
  <c r="BT19" i="17" s="1"/>
  <c r="BQ19" i="17" s="1"/>
  <c r="BT20" i="17" a="1"/>
  <c r="BT20" i="17" s="1"/>
  <c r="BQ20" i="17" s="1"/>
  <c r="E1" i="17"/>
  <c r="I1" i="17"/>
  <c r="BT12" i="17" a="1"/>
  <c r="BT12" i="17" s="1"/>
  <c r="BQ12" i="17" s="1"/>
  <c r="AS22" i="17" a="1"/>
  <c r="AS22" i="17" s="1"/>
  <c r="AS20" i="17" a="1"/>
  <c r="AS20" i="17" s="1"/>
  <c r="AQ22" i="17" a="1"/>
  <c r="AQ22" i="17" s="1"/>
  <c r="AD20" i="17" a="1"/>
  <c r="AD20" i="17" s="1"/>
  <c r="BT13" i="17" a="1"/>
  <c r="BT13" i="17" s="1"/>
  <c r="BQ13" i="17" s="1"/>
  <c r="BT14" i="17" a="1"/>
  <c r="BT14" i="17" s="1"/>
  <c r="BQ14" i="17" s="1"/>
  <c r="BT15" i="17" a="1"/>
  <c r="BT15" i="17" s="1"/>
  <c r="BQ15" i="17" s="1"/>
  <c r="AM20" i="17" a="1"/>
  <c r="AM20" i="17" s="1"/>
  <c r="AF27" i="17" a="1"/>
  <c r="AF27" i="17" s="1"/>
  <c r="AF29" i="17" a="1"/>
  <c r="AF29" i="17" s="1"/>
  <c r="AS29" i="17" a="1"/>
  <c r="AS29" i="17" s="1"/>
  <c r="AQ40" i="17" a="1"/>
  <c r="AQ40" i="17" s="1"/>
  <c r="AS40" i="17" a="1"/>
  <c r="AS40" i="17" s="1"/>
  <c r="AS38" i="17" a="1"/>
  <c r="AS38" i="17" s="1"/>
  <c r="AQ38" i="17" a="1"/>
  <c r="AQ38" i="17" s="1"/>
  <c r="AM29" i="17" a="1"/>
  <c r="AM29" i="17" s="1"/>
  <c r="AD27" i="17" a="1"/>
  <c r="AD27" i="17" s="1"/>
  <c r="AS27" i="17" a="1"/>
  <c r="AS27" i="17" s="1"/>
  <c r="AO29" i="17" a="1"/>
  <c r="AO29" i="17" s="1"/>
  <c r="AD40" i="17" a="1"/>
  <c r="AD40" i="17" s="1"/>
  <c r="AF40" i="17" a="1"/>
  <c r="AF40" i="17" s="1"/>
  <c r="AD38" i="17" a="1"/>
  <c r="AD38" i="17" s="1"/>
  <c r="AF38" i="17" a="1"/>
  <c r="AF38" i="17" s="1"/>
  <c r="AO27" i="17" a="1"/>
  <c r="AO27" i="17" s="1"/>
  <c r="AQ29" i="17" a="1"/>
  <c r="AQ29" i="17" s="1"/>
  <c r="AM40" i="17" a="1"/>
  <c r="AM40" i="17" s="1"/>
  <c r="AO40" i="17" a="1"/>
  <c r="AO40" i="17" s="1"/>
  <c r="AM47" i="17" a="1"/>
  <c r="AM47" i="17" s="1"/>
  <c r="AO45" i="17" a="1"/>
  <c r="AO45" i="17" s="1"/>
  <c r="AM45" i="17" a="1"/>
  <c r="AM45" i="17" s="1"/>
  <c r="AO47" i="17" a="1"/>
  <c r="AO47" i="17" s="1"/>
  <c r="O47" i="17" a="1"/>
  <c r="O47" i="17" s="1"/>
  <c r="M45" i="17" a="1"/>
  <c r="M45" i="17" s="1"/>
  <c r="Q47" i="17" a="1"/>
  <c r="Q47" i="17" s="1"/>
  <c r="AD47" i="17" a="1"/>
  <c r="AD47" i="17" s="1"/>
  <c r="AQ47" i="17" a="1"/>
  <c r="AQ47" i="17" s="1"/>
  <c r="AO54" i="17" a="1"/>
  <c r="AO54" i="17" s="1"/>
  <c r="AM54" i="17" a="1"/>
  <c r="AM54" i="17" s="1"/>
  <c r="Q52" i="17" a="1"/>
  <c r="Q52" i="17" s="1"/>
  <c r="O45" i="17" a="1"/>
  <c r="O45" i="17" s="1"/>
  <c r="S47" i="17" a="1"/>
  <c r="S47" i="17" s="1"/>
  <c r="AS47" i="17" a="1"/>
  <c r="AS47" i="17" s="1"/>
  <c r="AD45" i="17" a="1"/>
  <c r="AD45" i="17" s="1"/>
  <c r="S54" i="17" a="1"/>
  <c r="S54" i="17" s="1"/>
  <c r="Q54" i="17" a="1"/>
  <c r="Q54" i="17" s="1"/>
  <c r="AM52" i="17" a="1"/>
  <c r="AM52" i="17" s="1"/>
  <c r="AD54" i="17" a="1"/>
  <c r="AD54" i="17" s="1"/>
  <c r="AQ54" i="17" a="1"/>
  <c r="AQ54" i="17" s="1"/>
  <c r="AS54" i="17" a="1"/>
  <c r="AS54" i="17" s="1"/>
  <c r="BI47" i="15"/>
  <c r="E1" i="15"/>
  <c r="I1" i="15"/>
  <c r="BT12" i="15" a="1"/>
  <c r="BT12" i="15" s="1"/>
  <c r="BQ12" i="15" s="1"/>
  <c r="BT16" i="15" a="1"/>
  <c r="BT16" i="15" s="1"/>
  <c r="BQ16" i="15" s="1"/>
  <c r="AF27" i="15" a="1"/>
  <c r="AF27" i="15" s="1"/>
  <c r="AD29" i="15" a="1"/>
  <c r="AD29" i="15" s="1"/>
  <c r="AD27" i="15" a="1"/>
  <c r="AD27" i="15" s="1"/>
  <c r="BT13" i="15" a="1"/>
  <c r="BT13" i="15" s="1"/>
  <c r="BQ13" i="15" s="1"/>
  <c r="BT18" i="15" a="1"/>
  <c r="BT18" i="15" s="1"/>
  <c r="BQ18" i="15" s="1"/>
  <c r="AF20" i="15" a="1"/>
  <c r="AF20" i="15" s="1"/>
  <c r="AS20" i="15" a="1"/>
  <c r="AS20" i="15" s="1"/>
  <c r="BT21" i="15" a="1"/>
  <c r="BT21" i="15" s="1"/>
  <c r="BQ21" i="15" s="1"/>
  <c r="AF22" i="15" a="1"/>
  <c r="AF22" i="15" s="1"/>
  <c r="AS22" i="15" a="1"/>
  <c r="AS22" i="15" s="1"/>
  <c r="AF29" i="15" a="1"/>
  <c r="AF29" i="15" s="1"/>
  <c r="BT30" i="15" a="1"/>
  <c r="BT30" i="15" s="1"/>
  <c r="BQ30" i="15" s="1"/>
  <c r="G1" i="15"/>
  <c r="BT14" i="15" a="1"/>
  <c r="BT14" i="15" s="1"/>
  <c r="BQ14" i="15" s="1"/>
  <c r="HT16" i="15"/>
  <c r="AS27" i="15" a="1"/>
  <c r="AS27" i="15" s="1"/>
  <c r="AQ29" i="15" a="1"/>
  <c r="AQ29" i="15" s="1"/>
  <c r="AQ27" i="15" a="1"/>
  <c r="AQ27" i="15" s="1"/>
  <c r="BI48" i="14"/>
  <c r="BT58" i="15" a="1"/>
  <c r="BT58" i="15" s="1"/>
  <c r="BQ58" i="15" s="1"/>
  <c r="BS58" i="15" s="1" a="1"/>
  <c r="BS58" i="15" s="1"/>
  <c r="BT54" i="15" a="1"/>
  <c r="BT54" i="15" s="1"/>
  <c r="BT51" i="15" a="1"/>
  <c r="BT51" i="15" s="1"/>
  <c r="BT50" i="15" a="1"/>
  <c r="BT50" i="15" s="1"/>
  <c r="BQ50" i="15" s="1"/>
  <c r="BS50" i="15" s="1" a="1"/>
  <c r="BS50" i="15" s="1"/>
  <c r="BT48" i="15" a="1"/>
  <c r="BT48" i="15" s="1"/>
  <c r="BQ48" i="15" s="1"/>
  <c r="BS48" i="15" s="1" a="1"/>
  <c r="BS48" i="15" s="1"/>
  <c r="BT47" i="15" a="1"/>
  <c r="BT47" i="15" s="1"/>
  <c r="BQ47" i="15" s="1"/>
  <c r="BS47" i="15" s="1" a="1"/>
  <c r="BS47" i="15" s="1"/>
  <c r="BT61" i="15" a="1"/>
  <c r="BT61" i="15" s="1"/>
  <c r="BQ61" i="15" s="1"/>
  <c r="BS61" i="15" s="1" a="1"/>
  <c r="BS61" i="15" s="1"/>
  <c r="BT57" i="15" a="1"/>
  <c r="BT57" i="15" s="1"/>
  <c r="BQ57" i="15" s="1"/>
  <c r="BS57" i="15" s="1" a="1"/>
  <c r="BS57" i="15" s="1"/>
  <c r="BT60" i="15" a="1"/>
  <c r="BT60" i="15" s="1"/>
  <c r="BQ60" i="15" s="1"/>
  <c r="BS60" i="15" s="1" a="1"/>
  <c r="BS60" i="15" s="1"/>
  <c r="BT56" i="15" a="1"/>
  <c r="BT56" i="15" s="1"/>
  <c r="BQ56" i="15" s="1"/>
  <c r="BS56" i="15" s="1" a="1"/>
  <c r="BS56" i="15" s="1"/>
  <c r="BT52" i="15" a="1"/>
  <c r="BT52" i="15" s="1"/>
  <c r="BQ52" i="15" s="1"/>
  <c r="BS52" i="15" s="1" a="1"/>
  <c r="BS52" i="15" s="1"/>
  <c r="BT59" i="15" a="1"/>
  <c r="BT59" i="15" s="1"/>
  <c r="BQ59" i="15" s="1"/>
  <c r="BS59" i="15" s="1" a="1"/>
  <c r="BS59" i="15" s="1"/>
  <c r="BT55" i="15" a="1"/>
  <c r="BT55" i="15" s="1"/>
  <c r="BQ55" i="15" s="1"/>
  <c r="BS55" i="15" s="1" a="1"/>
  <c r="BS55" i="15" s="1"/>
  <c r="BQ54" i="15"/>
  <c r="BS54" i="15" s="1" a="1"/>
  <c r="BS54" i="15" s="1"/>
  <c r="BT45" i="15" a="1"/>
  <c r="BT45" i="15" s="1"/>
  <c r="BQ45" i="15" s="1"/>
  <c r="BS45" i="15" s="1" a="1"/>
  <c r="BS45" i="15" s="1"/>
  <c r="BT40" i="15" a="1"/>
  <c r="BT40" i="15" s="1"/>
  <c r="BQ40" i="15" s="1"/>
  <c r="BT46" i="15" a="1"/>
  <c r="BT46" i="15" s="1"/>
  <c r="BQ46" i="15" s="1"/>
  <c r="BS46" i="15" s="1" a="1"/>
  <c r="BS46" i="15" s="1"/>
  <c r="BT53" i="15" a="1"/>
  <c r="BT53" i="15" s="1"/>
  <c r="BQ53" i="15" s="1"/>
  <c r="BS53" i="15" s="1" a="1"/>
  <c r="BS53" i="15" s="1"/>
  <c r="BQ51" i="15"/>
  <c r="BS51" i="15" s="1" a="1"/>
  <c r="BS51" i="15" s="1"/>
  <c r="BT49" i="15" a="1"/>
  <c r="BT49" i="15" s="1"/>
  <c r="BQ49" i="15" s="1"/>
  <c r="BS49" i="15" s="1" a="1"/>
  <c r="BS49" i="15" s="1"/>
  <c r="BT44" i="15" a="1"/>
  <c r="BT44" i="15" s="1"/>
  <c r="BQ44" i="15" s="1"/>
  <c r="BT43" i="15" a="1"/>
  <c r="BT43" i="15" s="1"/>
  <c r="BQ43" i="15" s="1"/>
  <c r="BT39" i="15" a="1"/>
  <c r="BT39" i="15" s="1"/>
  <c r="BQ39" i="15" s="1"/>
  <c r="BT42" i="15" a="1"/>
  <c r="BT42" i="15" s="1"/>
  <c r="BQ42" i="15" s="1"/>
  <c r="BT41" i="15" a="1"/>
  <c r="BT41" i="15" s="1"/>
  <c r="BQ41" i="15" s="1"/>
  <c r="BT26" i="15" a="1"/>
  <c r="BT26" i="15" s="1"/>
  <c r="BQ26" i="15" s="1"/>
  <c r="BT24" i="15" a="1"/>
  <c r="BT24" i="15" s="1"/>
  <c r="BQ24" i="15" s="1"/>
  <c r="BT37" i="15" a="1"/>
  <c r="BT37" i="15" s="1"/>
  <c r="BQ37" i="15" s="1"/>
  <c r="BT36" i="15" a="1"/>
  <c r="BT36" i="15" s="1"/>
  <c r="BQ36" i="15" s="1"/>
  <c r="BT33" i="15" a="1"/>
  <c r="BT33" i="15" s="1"/>
  <c r="BQ33" i="15" s="1"/>
  <c r="BT31" i="15" a="1"/>
  <c r="BT31" i="15" s="1"/>
  <c r="BQ31" i="15" s="1"/>
  <c r="BT29" i="15" a="1"/>
  <c r="BT29" i="15" s="1"/>
  <c r="BQ29" i="15" s="1"/>
  <c r="BT27" i="15" a="1"/>
  <c r="BT27" i="15" s="1"/>
  <c r="BQ27" i="15" s="1"/>
  <c r="BQ28" i="15"/>
  <c r="BT25" i="15" a="1"/>
  <c r="BT25" i="15" s="1"/>
  <c r="BQ25" i="15" s="1"/>
  <c r="BT38" i="15" a="1"/>
  <c r="BT38" i="15" s="1"/>
  <c r="BQ38" i="15" s="1"/>
  <c r="BT35" i="15" a="1"/>
  <c r="BT35" i="15" s="1"/>
  <c r="BQ35" i="15" s="1"/>
  <c r="BT34" i="15" a="1"/>
  <c r="BT34" i="15" s="1"/>
  <c r="BQ34" i="15" s="1"/>
  <c r="BT32" i="15" a="1"/>
  <c r="BT32" i="15" s="1"/>
  <c r="BQ32" i="15" s="1"/>
  <c r="BT15" i="15" a="1"/>
  <c r="BT15" i="15" s="1"/>
  <c r="BQ15" i="15" s="1"/>
  <c r="BT17" i="15" a="1"/>
  <c r="BT17" i="15" s="1"/>
  <c r="BQ17" i="15" s="1"/>
  <c r="BT19" i="15" a="1"/>
  <c r="BT19" i="15" s="1"/>
  <c r="BQ19" i="15" s="1"/>
  <c r="AD20" i="15" a="1"/>
  <c r="AD20" i="15" s="1"/>
  <c r="AQ20" i="15" a="1"/>
  <c r="AQ20" i="15" s="1"/>
  <c r="BT20" i="15" a="1"/>
  <c r="BT20" i="15" s="1"/>
  <c r="BQ20" i="15" s="1"/>
  <c r="BT22" i="15" a="1"/>
  <c r="BT22" i="15" s="1"/>
  <c r="BQ22" i="15" s="1"/>
  <c r="BT23" i="15" a="1"/>
  <c r="BT23" i="15" s="1"/>
  <c r="BQ23" i="15" s="1"/>
  <c r="AS29" i="15" a="1"/>
  <c r="AS29" i="15" s="1"/>
  <c r="AQ40" i="15" a="1"/>
  <c r="AQ40" i="15" s="1"/>
  <c r="AS40" i="15" a="1"/>
  <c r="AS40" i="15" s="1"/>
  <c r="AM27" i="15" a="1"/>
  <c r="AM27" i="15" s="1"/>
  <c r="AM29" i="15" a="1"/>
  <c r="AM29" i="15" s="1"/>
  <c r="AD40" i="15" a="1"/>
  <c r="AD40" i="15" s="1"/>
  <c r="AF40" i="15" a="1"/>
  <c r="AF40" i="15" s="1"/>
  <c r="AD38" i="15" a="1"/>
  <c r="AD38" i="15" s="1"/>
  <c r="AQ38" i="15" a="1"/>
  <c r="AQ38" i="15" s="1"/>
  <c r="AM40" i="15" a="1"/>
  <c r="AM40" i="15" s="1"/>
  <c r="AO40" i="15" a="1"/>
  <c r="AO40" i="15" s="1"/>
  <c r="AF38" i="15" a="1"/>
  <c r="AF38" i="15" s="1"/>
  <c r="AS38" i="15" a="1"/>
  <c r="AS38" i="15" s="1"/>
  <c r="O45" i="15" a="1"/>
  <c r="O45" i="15" s="1"/>
  <c r="AO45" i="15" a="1"/>
  <c r="AO45" i="15" s="1"/>
  <c r="S47" i="15" a="1"/>
  <c r="S47" i="15" s="1"/>
  <c r="AF47" i="15" a="1"/>
  <c r="AF47" i="15" s="1"/>
  <c r="AQ45" i="15" a="1"/>
  <c r="AQ45" i="15" s="1"/>
  <c r="M47" i="15" a="1"/>
  <c r="M47" i="15" s="1"/>
  <c r="AM47" i="15" a="1"/>
  <c r="AM47" i="15" s="1"/>
  <c r="S54" i="15" a="1"/>
  <c r="S54" i="15" s="1"/>
  <c r="Q54" i="15" a="1"/>
  <c r="Q54" i="15" s="1"/>
  <c r="BI48" i="15"/>
  <c r="AM52" i="15" a="1"/>
  <c r="AM52" i="15" s="1"/>
  <c r="S45" i="15" a="1"/>
  <c r="S45" i="15" s="1"/>
  <c r="AS45" i="15" a="1"/>
  <c r="AS45" i="15" s="1"/>
  <c r="O47" i="15" a="1"/>
  <c r="O47" i="15" s="1"/>
  <c r="AO47" i="15" a="1"/>
  <c r="AO47" i="15" s="1"/>
  <c r="Q47" i="15" a="1"/>
  <c r="Q47" i="15" s="1"/>
  <c r="AD47" i="15" a="1"/>
  <c r="AD47" i="15" s="1"/>
  <c r="AQ47" i="15" a="1"/>
  <c r="AQ47" i="15" s="1"/>
  <c r="AO54" i="15" a="1"/>
  <c r="AO54" i="15" s="1"/>
  <c r="AM54" i="15" a="1"/>
  <c r="AM54" i="15" s="1"/>
  <c r="Q52" i="15" a="1"/>
  <c r="Q52" i="15" s="1"/>
  <c r="AD54" i="15" a="1"/>
  <c r="AD54" i="15" s="1"/>
  <c r="AQ54" i="15" a="1"/>
  <c r="AQ54" i="15" s="1"/>
  <c r="AS54" i="15" a="1"/>
  <c r="AS54" i="15" s="1"/>
  <c r="BT13" i="14" a="1"/>
  <c r="BT13" i="14" s="1"/>
  <c r="BQ13" i="14" s="1"/>
  <c r="BT18" i="14" a="1"/>
  <c r="BT18" i="14" s="1"/>
  <c r="BQ18" i="14" s="1"/>
  <c r="AF20" i="14" a="1"/>
  <c r="AF20" i="14" s="1"/>
  <c r="AS20" i="14" a="1"/>
  <c r="AS20" i="14" s="1"/>
  <c r="BT21" i="14" a="1"/>
  <c r="BT21" i="14" s="1"/>
  <c r="BQ21" i="14" s="1"/>
  <c r="AF22" i="14" a="1"/>
  <c r="AF22" i="14" s="1"/>
  <c r="AO22" i="14" a="1"/>
  <c r="AO22" i="14" s="1"/>
  <c r="AS22" i="14" a="1"/>
  <c r="AS22" i="14" s="1"/>
  <c r="AF29" i="14" a="1"/>
  <c r="AF29" i="14" s="1"/>
  <c r="AD29" i="14" a="1"/>
  <c r="AD29" i="14" s="1"/>
  <c r="AD27" i="14" a="1"/>
  <c r="AD27" i="14" s="1"/>
  <c r="BT26" i="14" a="1"/>
  <c r="BT26" i="14" s="1"/>
  <c r="BQ26" i="14" s="1"/>
  <c r="G1" i="14"/>
  <c r="BT14" i="14" a="1"/>
  <c r="BT14" i="14" s="1"/>
  <c r="BQ14" i="14" s="1"/>
  <c r="HT16" i="14"/>
  <c r="AO29" i="14" a="1"/>
  <c r="AO29" i="14" s="1"/>
  <c r="AO27" i="14" a="1"/>
  <c r="AO27" i="14" s="1"/>
  <c r="AM29" i="14" a="1"/>
  <c r="AM29" i="14" s="1"/>
  <c r="AM27" i="14" a="1"/>
  <c r="AM27" i="14" s="1"/>
  <c r="BT24" i="14" a="1"/>
  <c r="BT24" i="14" s="1"/>
  <c r="BQ24" i="14" s="1"/>
  <c r="AF27" i="14" a="1"/>
  <c r="AF27" i="14" s="1"/>
  <c r="BT58" i="14" a="1"/>
  <c r="BT58" i="14" s="1"/>
  <c r="BQ58" i="14" s="1"/>
  <c r="BS58" i="14" s="1" a="1"/>
  <c r="BS58" i="14" s="1"/>
  <c r="BT54" i="14" a="1"/>
  <c r="BT54" i="14" s="1"/>
  <c r="BQ54" i="14" s="1"/>
  <c r="BS54" i="14" s="1" a="1"/>
  <c r="BS54" i="14" s="1"/>
  <c r="BT51" i="14" a="1"/>
  <c r="BT51" i="14" s="1"/>
  <c r="BQ51" i="14" s="1"/>
  <c r="BS51" i="14" s="1" a="1"/>
  <c r="BS51" i="14" s="1"/>
  <c r="BT50" i="14" a="1"/>
  <c r="BT50" i="14" s="1"/>
  <c r="BQ50" i="14" s="1"/>
  <c r="BS50" i="14" s="1" a="1"/>
  <c r="BS50" i="14" s="1"/>
  <c r="BT48" i="14" a="1"/>
  <c r="BT48" i="14" s="1"/>
  <c r="BQ48" i="14" s="1"/>
  <c r="BS48" i="14" s="1" a="1"/>
  <c r="BS48" i="14" s="1"/>
  <c r="BT47" i="14" a="1"/>
  <c r="BT47" i="14" s="1"/>
  <c r="BQ47" i="14" s="1"/>
  <c r="BS47" i="14" s="1" a="1"/>
  <c r="BS47" i="14" s="1"/>
  <c r="BT61" i="14" a="1"/>
  <c r="BT61" i="14" s="1"/>
  <c r="BQ61" i="14" s="1"/>
  <c r="BS61" i="14" s="1" a="1"/>
  <c r="BS61" i="14" s="1"/>
  <c r="BT57" i="14" a="1"/>
  <c r="BT57" i="14" s="1"/>
  <c r="BQ57" i="14" s="1"/>
  <c r="BS57" i="14" s="1" a="1"/>
  <c r="BS57" i="14" s="1"/>
  <c r="BT53" i="14" a="1"/>
  <c r="BT53" i="14" s="1"/>
  <c r="BQ53" i="14" s="1"/>
  <c r="BS53" i="14" s="1" a="1"/>
  <c r="BS53" i="14" s="1"/>
  <c r="BT60" i="14" a="1"/>
  <c r="BT60" i="14" s="1"/>
  <c r="BQ60" i="14" s="1"/>
  <c r="BS60" i="14" s="1" a="1"/>
  <c r="BS60" i="14" s="1"/>
  <c r="BT56" i="14" a="1"/>
  <c r="BT56" i="14" s="1"/>
  <c r="BQ56" i="14" s="1"/>
  <c r="BS56" i="14" s="1" a="1"/>
  <c r="BS56" i="14" s="1"/>
  <c r="BT52" i="14" a="1"/>
  <c r="BT52" i="14" s="1"/>
  <c r="BQ52" i="14" s="1"/>
  <c r="BS52" i="14" s="1" a="1"/>
  <c r="BS52" i="14" s="1"/>
  <c r="BT59" i="14" a="1"/>
  <c r="BT59" i="14" s="1"/>
  <c r="BQ59" i="14" s="1"/>
  <c r="BS59" i="14" s="1" a="1"/>
  <c r="BS59" i="14" s="1"/>
  <c r="BT55" i="14" a="1"/>
  <c r="BT55" i="14" s="1"/>
  <c r="BQ55" i="14" s="1"/>
  <c r="BS55" i="14" s="1" a="1"/>
  <c r="BS55" i="14" s="1"/>
  <c r="BT49" i="14" a="1"/>
  <c r="BT49" i="14" s="1"/>
  <c r="BQ49" i="14" s="1"/>
  <c r="BS49" i="14" s="1" a="1"/>
  <c r="BS49" i="14" s="1"/>
  <c r="BT44" i="14" a="1"/>
  <c r="BT44" i="14" s="1"/>
  <c r="BQ44" i="14" s="1"/>
  <c r="BT43" i="14" a="1"/>
  <c r="BT43" i="14" s="1"/>
  <c r="BQ43" i="14" s="1"/>
  <c r="BT32" i="14" a="1"/>
  <c r="BT32" i="14" s="1"/>
  <c r="BQ32" i="14" s="1"/>
  <c r="BT42" i="14" a="1"/>
  <c r="BT42" i="14" s="1"/>
  <c r="BQ42" i="14" s="1"/>
  <c r="BT45" i="14" a="1"/>
  <c r="BT45" i="14" s="1"/>
  <c r="BQ45" i="14" s="1"/>
  <c r="BS45" i="14" s="1" a="1"/>
  <c r="BS45" i="14" s="1"/>
  <c r="BT41" i="14" a="1"/>
  <c r="BT41" i="14" s="1"/>
  <c r="BQ41" i="14" s="1"/>
  <c r="BT46" i="14" a="1"/>
  <c r="BT46" i="14" s="1"/>
  <c r="BQ46" i="14" s="1"/>
  <c r="BS46" i="14" s="1" a="1"/>
  <c r="BS46" i="14" s="1"/>
  <c r="BT40" i="14" a="1"/>
  <c r="BT40" i="14" s="1"/>
  <c r="BQ40" i="14" s="1"/>
  <c r="BT39" i="14" a="1"/>
  <c r="BT39" i="14" s="1"/>
  <c r="BQ39" i="14" s="1"/>
  <c r="BT37" i="14" a="1"/>
  <c r="BT37" i="14" s="1"/>
  <c r="BQ37" i="14" s="1"/>
  <c r="BT36" i="14" a="1"/>
  <c r="BT36" i="14" s="1"/>
  <c r="BQ36" i="14" s="1"/>
  <c r="BT30" i="14" a="1"/>
  <c r="BT30" i="14" s="1"/>
  <c r="BQ30" i="14" s="1"/>
  <c r="BT35" i="14" a="1"/>
  <c r="BT35" i="14" s="1"/>
  <c r="BQ35" i="14" s="1"/>
  <c r="BT38" i="14" a="1"/>
  <c r="BT38" i="14" s="1"/>
  <c r="BQ38" i="14" s="1"/>
  <c r="BT33" i="14" a="1"/>
  <c r="BT33" i="14" s="1"/>
  <c r="BQ33" i="14" s="1"/>
  <c r="BT31" i="14" a="1"/>
  <c r="BT31" i="14" s="1"/>
  <c r="BQ31" i="14" s="1"/>
  <c r="BT29" i="14" a="1"/>
  <c r="BT29" i="14" s="1"/>
  <c r="BQ29" i="14" s="1"/>
  <c r="BT27" i="14" a="1"/>
  <c r="BT27" i="14" s="1"/>
  <c r="BQ27" i="14" s="1"/>
  <c r="BT34" i="14" a="1"/>
  <c r="BT34" i="14" s="1"/>
  <c r="BQ34" i="14" s="1"/>
  <c r="BQ28" i="14"/>
  <c r="BT25" i="14" a="1"/>
  <c r="BT25" i="14" s="1"/>
  <c r="BQ25" i="14" s="1"/>
  <c r="BT23" i="14" a="1"/>
  <c r="BT23" i="14" s="1"/>
  <c r="BQ23" i="14" s="1"/>
  <c r="BT15" i="14" a="1"/>
  <c r="BT15" i="14" s="1"/>
  <c r="BQ15" i="14" s="1"/>
  <c r="BT17" i="14" a="1"/>
  <c r="BT17" i="14" s="1"/>
  <c r="BQ17" i="14" s="1"/>
  <c r="BT19" i="14" a="1"/>
  <c r="BT19" i="14" s="1"/>
  <c r="BQ19" i="14" s="1"/>
  <c r="AD20" i="14" a="1"/>
  <c r="AD20" i="14" s="1"/>
  <c r="AQ20" i="14" a="1"/>
  <c r="AQ20" i="14" s="1"/>
  <c r="BT20" i="14" a="1"/>
  <c r="BT20" i="14" s="1"/>
  <c r="BQ20" i="14" s="1"/>
  <c r="AQ22" i="14" a="1"/>
  <c r="AQ22" i="14" s="1"/>
  <c r="BT22" i="14" a="1"/>
  <c r="BT22" i="14" s="1"/>
  <c r="BQ22" i="14" s="1"/>
  <c r="AS29" i="14" a="1"/>
  <c r="AS29" i="14" s="1"/>
  <c r="AS27" i="14" a="1"/>
  <c r="AS27" i="14" s="1"/>
  <c r="AQ29" i="14" a="1"/>
  <c r="AQ29" i="14" s="1"/>
  <c r="AQ27" i="14" a="1"/>
  <c r="AQ27" i="14" s="1"/>
  <c r="E1" i="14"/>
  <c r="I1" i="14"/>
  <c r="BT12" i="14" a="1"/>
  <c r="BT12" i="14" s="1"/>
  <c r="BQ12" i="14" s="1"/>
  <c r="BT16" i="14" a="1"/>
  <c r="BT16" i="14" s="1"/>
  <c r="BQ16" i="14" s="1"/>
  <c r="AF38" i="14" a="1"/>
  <c r="AF38" i="14" s="1"/>
  <c r="AM38" i="14" a="1"/>
  <c r="AM38" i="14" s="1"/>
  <c r="AF40" i="14" a="1"/>
  <c r="AF40" i="14" s="1"/>
  <c r="AO38" i="14" a="1"/>
  <c r="AO38" i="14" s="1"/>
  <c r="AM40" i="14" a="1"/>
  <c r="AM40" i="14" s="1"/>
  <c r="BI47" i="14"/>
  <c r="AD38" i="14" a="1"/>
  <c r="AD38" i="14" s="1"/>
  <c r="AF45" i="14" a="1"/>
  <c r="AF45" i="14" s="1"/>
  <c r="AS45" i="14" a="1"/>
  <c r="AS45" i="14" s="1"/>
  <c r="O47" i="14" a="1"/>
  <c r="O47" i="14" s="1"/>
  <c r="AO47" i="14" a="1"/>
  <c r="AO47" i="14" s="1"/>
  <c r="M45" i="14" a="1"/>
  <c r="M45" i="14" s="1"/>
  <c r="AM45" i="14" a="1"/>
  <c r="AM45" i="14" s="1"/>
  <c r="Q47" i="14" a="1"/>
  <c r="Q47" i="14" s="1"/>
  <c r="AD47" i="14" a="1"/>
  <c r="AD47" i="14" s="1"/>
  <c r="AO54" i="14" a="1"/>
  <c r="AO54" i="14" s="1"/>
  <c r="AM54" i="14" a="1"/>
  <c r="AM54" i="14" s="1"/>
  <c r="Q52" i="14" a="1"/>
  <c r="Q52" i="14" s="1"/>
  <c r="O45" i="14" a="1"/>
  <c r="O45" i="14" s="1"/>
  <c r="AO45" i="14" a="1"/>
  <c r="AO45" i="14" s="1"/>
  <c r="AF47" i="14" a="1"/>
  <c r="AF47" i="14" s="1"/>
  <c r="AS47" i="14" a="1"/>
  <c r="AS47" i="14" s="1"/>
  <c r="Q45" i="14" a="1"/>
  <c r="Q45" i="14" s="1"/>
  <c r="AD45" i="14" a="1"/>
  <c r="AD45" i="14" s="1"/>
  <c r="AQ45" i="14" a="1"/>
  <c r="AQ45" i="14" s="1"/>
  <c r="S54" i="14" a="1"/>
  <c r="S54" i="14" s="1"/>
  <c r="Q54" i="14" a="1"/>
  <c r="Q54" i="14" s="1"/>
  <c r="AM52" i="14" a="1"/>
  <c r="AM52" i="14" s="1"/>
  <c r="AD54" i="14" a="1"/>
  <c r="AD54" i="14" s="1"/>
  <c r="AQ54" i="14" a="1"/>
  <c r="AQ54" i="14" s="1"/>
  <c r="AS54" i="14" a="1"/>
  <c r="AS54" i="14" s="1"/>
  <c r="AM45" i="4" a="1"/>
  <c r="AM45" i="4" s="1"/>
  <c r="BS16" i="19" l="1" a="1"/>
  <c r="BS16" i="19" s="1"/>
  <c r="BA47" i="19" a="1"/>
  <c r="BA47" i="19" s="1"/>
  <c r="BS43" i="19" a="1"/>
  <c r="BS43" i="19" s="1"/>
  <c r="BA41" i="19" a="1"/>
  <c r="BA41" i="19" s="1"/>
  <c r="BB41" i="19"/>
  <c r="BS37" i="19" a="1"/>
  <c r="BS37" i="19" s="1"/>
  <c r="BS33" i="19" a="1"/>
  <c r="BS33" i="19" s="1"/>
  <c r="BB37" i="19"/>
  <c r="BA37" i="19" a="1"/>
  <c r="BA37" i="19" s="1"/>
  <c r="BB45" i="19"/>
  <c r="BS41" i="19" a="1"/>
  <c r="BS41" i="19" s="1"/>
  <c r="BA45" i="19" a="1"/>
  <c r="BA45" i="19" s="1"/>
  <c r="BA30" i="19" a="1"/>
  <c r="BA30" i="19" s="1"/>
  <c r="BS26" i="19" a="1"/>
  <c r="BS26" i="19" s="1"/>
  <c r="BB30" i="19"/>
  <c r="BA40" i="19" a="1"/>
  <c r="BA40" i="19" s="1"/>
  <c r="BS36" i="19" a="1"/>
  <c r="BS36" i="19" s="1"/>
  <c r="BB40" i="19"/>
  <c r="BB39" i="19"/>
  <c r="BA39" i="19" a="1"/>
  <c r="BA39" i="19" s="1"/>
  <c r="BS35" i="19" a="1"/>
  <c r="BS35" i="19" s="1"/>
  <c r="BB36" i="19"/>
  <c r="BA36" i="19" a="1"/>
  <c r="BA36" i="19" s="1"/>
  <c r="BS32" i="19" a="1"/>
  <c r="BS32" i="19" s="1"/>
  <c r="BA24" i="19" a="1"/>
  <c r="BA24" i="19" s="1"/>
  <c r="BB24" i="19"/>
  <c r="BS20" i="19" a="1"/>
  <c r="BS20" i="19" s="1"/>
  <c r="BB25" i="19"/>
  <c r="BS21" i="19" a="1"/>
  <c r="BS21" i="19" s="1"/>
  <c r="BA25" i="19" a="1"/>
  <c r="BA25" i="19" s="1"/>
  <c r="BB33" i="19"/>
  <c r="BS29" i="19" a="1"/>
  <c r="BS29" i="19" s="1"/>
  <c r="BA33" i="19" a="1"/>
  <c r="BA33" i="19" s="1"/>
  <c r="BB23" i="19"/>
  <c r="BA23" i="19" a="1"/>
  <c r="BA23" i="19" s="1"/>
  <c r="BS19" i="19" a="1"/>
  <c r="BS19" i="19" s="1"/>
  <c r="BS14" i="19" a="1"/>
  <c r="BS14" i="19" s="1"/>
  <c r="BB18" i="19"/>
  <c r="BA18" i="19" a="1"/>
  <c r="BA18" i="19" s="1"/>
  <c r="BA22" i="19" a="1"/>
  <c r="BA22" i="19" s="1"/>
  <c r="BB22" i="19"/>
  <c r="BS18" i="19" a="1"/>
  <c r="BS18" i="19" s="1"/>
  <c r="BE16" i="19" a="1"/>
  <c r="BE16" i="19" s="1"/>
  <c r="BH16" i="19" s="1"/>
  <c r="BC16" i="19" a="1"/>
  <c r="BC16" i="19" s="1"/>
  <c r="BF16" i="19" s="1"/>
  <c r="BD16" i="19" a="1"/>
  <c r="BD16" i="19" s="1"/>
  <c r="BG16" i="19" s="1"/>
  <c r="BE20" i="19" a="1"/>
  <c r="BE20" i="19" s="1"/>
  <c r="BH20" i="19" s="1"/>
  <c r="BC20" i="19" a="1"/>
  <c r="BC20" i="19" s="1"/>
  <c r="BF20" i="19" s="1"/>
  <c r="BD20" i="19" a="1"/>
  <c r="BD20" i="19" s="1"/>
  <c r="BG20" i="19" s="1"/>
  <c r="BS31" i="19" a="1"/>
  <c r="BS31" i="19" s="1"/>
  <c r="BA35" i="19" a="1"/>
  <c r="BA35" i="19" s="1"/>
  <c r="BB35" i="19"/>
  <c r="BB42" i="19"/>
  <c r="BA42" i="19" a="1"/>
  <c r="BA42" i="19" s="1"/>
  <c r="BS38" i="19" a="1"/>
  <c r="BS38" i="19" s="1"/>
  <c r="BA34" i="19" a="1"/>
  <c r="BA34" i="19" s="1"/>
  <c r="BS30" i="19" a="1"/>
  <c r="BS30" i="19" s="1"/>
  <c r="BB34" i="19"/>
  <c r="BA48" i="19" a="1"/>
  <c r="BA48" i="19" s="1"/>
  <c r="BS44" i="19" a="1"/>
  <c r="BS44" i="19" s="1"/>
  <c r="BE17" i="19" a="1"/>
  <c r="BE17" i="19" s="1"/>
  <c r="BH17" i="19" s="1"/>
  <c r="BD17" i="19" a="1"/>
  <c r="BD17" i="19" s="1"/>
  <c r="BG17" i="19" s="1"/>
  <c r="BC17" i="19" a="1"/>
  <c r="BC17" i="19" s="1"/>
  <c r="BF17" i="19" s="1"/>
  <c r="BB27" i="19"/>
  <c r="BS23" i="19" a="1"/>
  <c r="BS23" i="19" s="1"/>
  <c r="BA27" i="19" a="1"/>
  <c r="BA27" i="19" s="1"/>
  <c r="BA44" i="19" a="1"/>
  <c r="BA44" i="19" s="1"/>
  <c r="BB44" i="19"/>
  <c r="BS40" i="19" a="1"/>
  <c r="BS40" i="19" s="1"/>
  <c r="BA28" i="19" a="1"/>
  <c r="BA28" i="19" s="1"/>
  <c r="BB28" i="19"/>
  <c r="BS24" i="19" a="1"/>
  <c r="BS24" i="19" s="1"/>
  <c r="BB43" i="19"/>
  <c r="BS39" i="19" a="1"/>
  <c r="BS39" i="19" s="1"/>
  <c r="BA43" i="19" a="1"/>
  <c r="BA43" i="19" s="1"/>
  <c r="BD29" i="19" a="1"/>
  <c r="BD29" i="19" s="1"/>
  <c r="BG29" i="19" s="1"/>
  <c r="BC29" i="19" a="1"/>
  <c r="BC29" i="19" s="1"/>
  <c r="BF29" i="19" s="1"/>
  <c r="BE29" i="19" a="1"/>
  <c r="BE29" i="19" s="1"/>
  <c r="BH29" i="19" s="1"/>
  <c r="BB31" i="19"/>
  <c r="BS27" i="19" a="1"/>
  <c r="BS27" i="19" s="1"/>
  <c r="BA31" i="19" a="1"/>
  <c r="BA31" i="19" s="1"/>
  <c r="BB26" i="19"/>
  <c r="BA26" i="19" a="1"/>
  <c r="BA26" i="19" s="1"/>
  <c r="BS22" i="19" a="1"/>
  <c r="BS22" i="19" s="1"/>
  <c r="BA21" i="19" a="1"/>
  <c r="BA21" i="19" s="1"/>
  <c r="BS17" i="19" a="1"/>
  <c r="BS17" i="19" s="1"/>
  <c r="BB21" i="19"/>
  <c r="BB19" i="19"/>
  <c r="BA19" i="19" a="1"/>
  <c r="BA19" i="19" s="1"/>
  <c r="BS15" i="19" a="1"/>
  <c r="BS15" i="19" s="1"/>
  <c r="BA32" i="19" a="1"/>
  <c r="BA32" i="19" s="1"/>
  <c r="BB32" i="19"/>
  <c r="BS28" i="19" a="1"/>
  <c r="BS28" i="19" s="1"/>
  <c r="BA38" i="19" a="1"/>
  <c r="BA38" i="19" s="1"/>
  <c r="BB38" i="19"/>
  <c r="BS34" i="19" a="1"/>
  <c r="BS34" i="19" s="1"/>
  <c r="BS42" i="19" a="1"/>
  <c r="BS42" i="19" s="1"/>
  <c r="BB46" i="19"/>
  <c r="BA46" i="19" a="1"/>
  <c r="BA46" i="19" s="1"/>
  <c r="BA45" i="18" a="1"/>
  <c r="BA45" i="18" s="1"/>
  <c r="BS41" i="18" a="1"/>
  <c r="BS41" i="18" s="1"/>
  <c r="BB45" i="18"/>
  <c r="BA22" i="18" a="1"/>
  <c r="BA22" i="18" s="1"/>
  <c r="BB22" i="18"/>
  <c r="BS18" i="18" a="1"/>
  <c r="BS18" i="18" s="1"/>
  <c r="BA39" i="18" a="1"/>
  <c r="BA39" i="18" s="1"/>
  <c r="BB39" i="18"/>
  <c r="BS35" i="18" a="1"/>
  <c r="BS35" i="18" s="1"/>
  <c r="BB40" i="18"/>
  <c r="BA40" i="18" a="1"/>
  <c r="BA40" i="18" s="1"/>
  <c r="BS36" i="18" a="1"/>
  <c r="BS36" i="18" s="1"/>
  <c r="BA46" i="18" a="1"/>
  <c r="BA46" i="18" s="1"/>
  <c r="BB46" i="18"/>
  <c r="BS42" i="18" a="1"/>
  <c r="BS42" i="18" s="1"/>
  <c r="BA26" i="18" a="1"/>
  <c r="BA26" i="18" s="1"/>
  <c r="BS22" i="18" a="1"/>
  <c r="BS22" i="18" s="1"/>
  <c r="BB26" i="18"/>
  <c r="BS44" i="18" a="1"/>
  <c r="BS44" i="18" s="1"/>
  <c r="BA48" i="18" a="1"/>
  <c r="BA48" i="18" s="1"/>
  <c r="BA47" i="18" a="1"/>
  <c r="BA47" i="18" s="1"/>
  <c r="BS43" i="18" a="1"/>
  <c r="BS43" i="18" s="1"/>
  <c r="BB42" i="18"/>
  <c r="BA42" i="18" a="1"/>
  <c r="BA42" i="18" s="1"/>
  <c r="BS38" i="18" a="1"/>
  <c r="BS38" i="18" s="1"/>
  <c r="BA41" i="18" a="1"/>
  <c r="BA41" i="18" s="1"/>
  <c r="BB41" i="18"/>
  <c r="BS37" i="18" a="1"/>
  <c r="BS37" i="18" s="1"/>
  <c r="BB33" i="18"/>
  <c r="BS29" i="18" a="1"/>
  <c r="BS29" i="18" s="1"/>
  <c r="BA33" i="18" a="1"/>
  <c r="BA33" i="18" s="1"/>
  <c r="BA28" i="18" a="1"/>
  <c r="BA28" i="18" s="1"/>
  <c r="BB28" i="18"/>
  <c r="BS24" i="18" a="1"/>
  <c r="BS24" i="18" s="1"/>
  <c r="BA36" i="18" a="1"/>
  <c r="BA36" i="18" s="1"/>
  <c r="BS32" i="18" a="1"/>
  <c r="BS32" i="18" s="1"/>
  <c r="BB36" i="18"/>
  <c r="BB21" i="18"/>
  <c r="BS17" i="18" a="1"/>
  <c r="BS17" i="18" s="1"/>
  <c r="BA21" i="18" a="1"/>
  <c r="BA21" i="18" s="1"/>
  <c r="BA20" i="18" a="1"/>
  <c r="BA20" i="18" s="1"/>
  <c r="BS16" i="18" a="1"/>
  <c r="BS16" i="18" s="1"/>
  <c r="BB20" i="18"/>
  <c r="BS33" i="18" a="1"/>
  <c r="BS33" i="18" s="1"/>
  <c r="BB37" i="18"/>
  <c r="BA37" i="18" a="1"/>
  <c r="BA37" i="18" s="1"/>
  <c r="BB44" i="18"/>
  <c r="BS40" i="18" a="1"/>
  <c r="BS40" i="18" s="1"/>
  <c r="BA44" i="18" a="1"/>
  <c r="BA44" i="18" s="1"/>
  <c r="BA32" i="18" a="1"/>
  <c r="BA32" i="18" s="1"/>
  <c r="BB32" i="18"/>
  <c r="BS28" i="18" a="1"/>
  <c r="BS28" i="18" s="1"/>
  <c r="BB27" i="18"/>
  <c r="BS23" i="18" a="1"/>
  <c r="BS23" i="18" s="1"/>
  <c r="BA27" i="18" a="1"/>
  <c r="BA27" i="18" s="1"/>
  <c r="BB23" i="18"/>
  <c r="BS19" i="18" a="1"/>
  <c r="BS19" i="18" s="1"/>
  <c r="BA23" i="18" a="1"/>
  <c r="BA23" i="18" s="1"/>
  <c r="BS15" i="18" a="1"/>
  <c r="BS15" i="18" s="1"/>
  <c r="BA19" i="18" a="1"/>
  <c r="BA19" i="18" s="1"/>
  <c r="BB19" i="18"/>
  <c r="BS21" i="18" a="1"/>
  <c r="BS21" i="18" s="1"/>
  <c r="BB25" i="18"/>
  <c r="BA25" i="18" a="1"/>
  <c r="BA25" i="18" s="1"/>
  <c r="BA43" i="18" a="1"/>
  <c r="BA43" i="18" s="1"/>
  <c r="BS39" i="18" a="1"/>
  <c r="BS39" i="18" s="1"/>
  <c r="BB43" i="18"/>
  <c r="BA24" i="18" a="1"/>
  <c r="BA24" i="18" s="1"/>
  <c r="BS20" i="18" a="1"/>
  <c r="BS20" i="18" s="1"/>
  <c r="BB24" i="18"/>
  <c r="BA18" i="18" a="1"/>
  <c r="BA18" i="18" s="1"/>
  <c r="BB18" i="18"/>
  <c r="BS14" i="18" a="1"/>
  <c r="BS14" i="18" s="1"/>
  <c r="BS31" i="18" a="1"/>
  <c r="BS31" i="18" s="1"/>
  <c r="BB35" i="18"/>
  <c r="BA35" i="18" a="1"/>
  <c r="BA35" i="18" s="1"/>
  <c r="BA30" i="18" a="1"/>
  <c r="BA30" i="18" s="1"/>
  <c r="BB30" i="18"/>
  <c r="BS26" i="18" a="1"/>
  <c r="BS26" i="18" s="1"/>
  <c r="BB38" i="18"/>
  <c r="BA38" i="18" a="1"/>
  <c r="BA38" i="18" s="1"/>
  <c r="BS34" i="18" a="1"/>
  <c r="BS34" i="18" s="1"/>
  <c r="BB31" i="18"/>
  <c r="BS27" i="18" a="1"/>
  <c r="BS27" i="18" s="1"/>
  <c r="BA31" i="18" a="1"/>
  <c r="BA31" i="18" s="1"/>
  <c r="BA34" i="18" a="1"/>
  <c r="BA34" i="18" s="1"/>
  <c r="BS30" i="18" a="1"/>
  <c r="BS30" i="18" s="1"/>
  <c r="BB34" i="18"/>
  <c r="BS13" i="18" a="1"/>
  <c r="BS13" i="18" s="1"/>
  <c r="BB17" i="18"/>
  <c r="BA17" i="18" a="1"/>
  <c r="BA17" i="18" s="1"/>
  <c r="BE29" i="18" a="1"/>
  <c r="BE29" i="18" s="1"/>
  <c r="BH29" i="18" s="1"/>
  <c r="BD29" i="18" a="1"/>
  <c r="BD29" i="18" s="1"/>
  <c r="BG29" i="18" s="1"/>
  <c r="BC29" i="18" a="1"/>
  <c r="BC29" i="18" s="1"/>
  <c r="BF29" i="18" s="1"/>
  <c r="BC16" i="18" a="1"/>
  <c r="BC16" i="18" s="1"/>
  <c r="BF16" i="18" s="1"/>
  <c r="BE16" i="18" a="1"/>
  <c r="BE16" i="18" s="1"/>
  <c r="BH16" i="18" s="1"/>
  <c r="BD16" i="18" a="1"/>
  <c r="BD16" i="18" s="1"/>
  <c r="BG16" i="18" s="1"/>
  <c r="BS20" i="17" a="1"/>
  <c r="BS20" i="17" s="1"/>
  <c r="BB24" i="17"/>
  <c r="BA24" i="17" a="1"/>
  <c r="BA24" i="17" s="1"/>
  <c r="BB42" i="17"/>
  <c r="BS38" i="17" a="1"/>
  <c r="BS38" i="17" s="1"/>
  <c r="BA42" i="17" a="1"/>
  <c r="BA42" i="17" s="1"/>
  <c r="BA41" i="17" a="1"/>
  <c r="BA41" i="17" s="1"/>
  <c r="BB41" i="17"/>
  <c r="BS37" i="17" a="1"/>
  <c r="BS37" i="17" s="1"/>
  <c r="BS42" i="17" a="1"/>
  <c r="BS42" i="17" s="1"/>
  <c r="BB46" i="17"/>
  <c r="BA46" i="17" a="1"/>
  <c r="BA46" i="17" s="1"/>
  <c r="BA48" i="17" a="1"/>
  <c r="BA48" i="17" s="1"/>
  <c r="BS44" i="17" a="1"/>
  <c r="BS44" i="17" s="1"/>
  <c r="BB27" i="17"/>
  <c r="BA27" i="17" a="1"/>
  <c r="BA27" i="17" s="1"/>
  <c r="BS23" i="17" a="1"/>
  <c r="BS23" i="17" s="1"/>
  <c r="BA23" i="17" a="1"/>
  <c r="BA23" i="17" s="1"/>
  <c r="BB23" i="17"/>
  <c r="BS19" i="17" a="1"/>
  <c r="BS19" i="17" s="1"/>
  <c r="BA34" i="17" a="1"/>
  <c r="BA34" i="17" s="1"/>
  <c r="BB34" i="17"/>
  <c r="BS30" i="17" a="1"/>
  <c r="BS30" i="17" s="1"/>
  <c r="BA35" i="17" a="1"/>
  <c r="BA35" i="17" s="1"/>
  <c r="BB35" i="17"/>
  <c r="BS31" i="17" a="1"/>
  <c r="BS31" i="17" s="1"/>
  <c r="BB17" i="17"/>
  <c r="BA17" i="17" a="1"/>
  <c r="BA17" i="17" s="1"/>
  <c r="BS13" i="17" a="1"/>
  <c r="BS13" i="17" s="1"/>
  <c r="BB19" i="17"/>
  <c r="BA19" i="17" a="1"/>
  <c r="BA19" i="17" s="1"/>
  <c r="BS15" i="17" a="1"/>
  <c r="BS15" i="17" s="1"/>
  <c r="BB32" i="17"/>
  <c r="BA32" i="17" a="1"/>
  <c r="BA32" i="17" s="1"/>
  <c r="BS28" i="17" a="1"/>
  <c r="BS28" i="17" s="1"/>
  <c r="BB37" i="17"/>
  <c r="BS33" i="17" a="1"/>
  <c r="BS33" i="17" s="1"/>
  <c r="BA37" i="17" a="1"/>
  <c r="BA37" i="17" s="1"/>
  <c r="BA47" i="17" a="1"/>
  <c r="BA47" i="17" s="1"/>
  <c r="BS43" i="17" a="1"/>
  <c r="BS43" i="17" s="1"/>
  <c r="BS26" i="17" a="1"/>
  <c r="BS26" i="17" s="1"/>
  <c r="BB30" i="17"/>
  <c r="BA30" i="17" a="1"/>
  <c r="BA30" i="17" s="1"/>
  <c r="BA16" i="17" a="1"/>
  <c r="BA16" i="17" s="1"/>
  <c r="BB16" i="17"/>
  <c r="BS12" i="17" a="1"/>
  <c r="BS12" i="17" s="1"/>
  <c r="BA40" i="17" a="1"/>
  <c r="BA40" i="17" s="1"/>
  <c r="BB40" i="17"/>
  <c r="BS36" i="17" a="1"/>
  <c r="BS36" i="17" s="1"/>
  <c r="BB29" i="17"/>
  <c r="BA29" i="17" a="1"/>
  <c r="BA29" i="17" s="1"/>
  <c r="BS25" i="17" a="1"/>
  <c r="BS25" i="17" s="1"/>
  <c r="BB43" i="17"/>
  <c r="BA43" i="17" a="1"/>
  <c r="BA43" i="17" s="1"/>
  <c r="BS39" i="17" a="1"/>
  <c r="BS39" i="17" s="1"/>
  <c r="BA21" i="17" a="1"/>
  <c r="BA21" i="17" s="1"/>
  <c r="BS17" i="17" a="1"/>
  <c r="BS17" i="17" s="1"/>
  <c r="BB21" i="17"/>
  <c r="BB20" i="17"/>
  <c r="BA20" i="17" a="1"/>
  <c r="BA20" i="17" s="1"/>
  <c r="BS16" i="17" a="1"/>
  <c r="BS16" i="17" s="1"/>
  <c r="BS41" i="17" a="1"/>
  <c r="BS41" i="17" s="1"/>
  <c r="BB45" i="17"/>
  <c r="BA45" i="17" a="1"/>
  <c r="BA45" i="17" s="1"/>
  <c r="BS14" i="17" a="1"/>
  <c r="BS14" i="17" s="1"/>
  <c r="BB18" i="17"/>
  <c r="BA18" i="17" a="1"/>
  <c r="BA18" i="17" s="1"/>
  <c r="BB28" i="17"/>
  <c r="BA28" i="17" a="1"/>
  <c r="BA28" i="17" s="1"/>
  <c r="BS24" i="17" a="1"/>
  <c r="BS24" i="17" s="1"/>
  <c r="BA33" i="17" a="1"/>
  <c r="BA33" i="17" s="1"/>
  <c r="BB33" i="17"/>
  <c r="BS29" i="17" a="1"/>
  <c r="BS29" i="17" s="1"/>
  <c r="BA25" i="17" a="1"/>
  <c r="BA25" i="17" s="1"/>
  <c r="BB25" i="17"/>
  <c r="BS21" i="17" a="1"/>
  <c r="BS21" i="17" s="1"/>
  <c r="BB39" i="17"/>
  <c r="BS35" i="17" a="1"/>
  <c r="BS35" i="17" s="1"/>
  <c r="BA39" i="17" a="1"/>
  <c r="BA39" i="17" s="1"/>
  <c r="BA44" i="17" a="1"/>
  <c r="BA44" i="17" s="1"/>
  <c r="BS40" i="17" a="1"/>
  <c r="BS40" i="17" s="1"/>
  <c r="BB44" i="17"/>
  <c r="I7" i="17" a="1"/>
  <c r="I7" i="17" s="1"/>
  <c r="K5" i="17" a="1"/>
  <c r="K5" i="17" s="1"/>
  <c r="K7" i="17" a="1"/>
  <c r="K7" i="17" s="1"/>
  <c r="I5" i="17" a="1"/>
  <c r="I5" i="17" s="1"/>
  <c r="BB22" i="17"/>
  <c r="BA22" i="17" a="1"/>
  <c r="BA22" i="17" s="1"/>
  <c r="BS18" i="17" a="1"/>
  <c r="BS18" i="17" s="1"/>
  <c r="BS22" i="17" a="1"/>
  <c r="BS22" i="17" s="1"/>
  <c r="BB26" i="17"/>
  <c r="BA26" i="17" a="1"/>
  <c r="BA26" i="17" s="1"/>
  <c r="BB38" i="17"/>
  <c r="BS34" i="17" a="1"/>
  <c r="BS34" i="17" s="1"/>
  <c r="BA38" i="17" a="1"/>
  <c r="BA38" i="17" s="1"/>
  <c r="BA31" i="17" a="1"/>
  <c r="BA31" i="17" s="1"/>
  <c r="BS27" i="17" a="1"/>
  <c r="BS27" i="17" s="1"/>
  <c r="BB31" i="17"/>
  <c r="BB36" i="17"/>
  <c r="BA36" i="17" a="1"/>
  <c r="BA36" i="17" s="1"/>
  <c r="BS32" i="17" a="1"/>
  <c r="BS32" i="17" s="1"/>
  <c r="BB36" i="15"/>
  <c r="BS32" i="15" a="1"/>
  <c r="BS32" i="15" s="1"/>
  <c r="BA36" i="15" a="1"/>
  <c r="BA36" i="15" s="1"/>
  <c r="BA24" i="15" a="1"/>
  <c r="BA24" i="15" s="1"/>
  <c r="BS20" i="15" a="1"/>
  <c r="BS20" i="15" s="1"/>
  <c r="BB24" i="15"/>
  <c r="BS34" i="15" a="1"/>
  <c r="BS34" i="15" s="1"/>
  <c r="BB38" i="15"/>
  <c r="BA38" i="15" a="1"/>
  <c r="BA38" i="15" s="1"/>
  <c r="BA41" i="15" a="1"/>
  <c r="BA41" i="15" s="1"/>
  <c r="BB41" i="15"/>
  <c r="BS37" i="15" a="1"/>
  <c r="BS37" i="15" s="1"/>
  <c r="BA45" i="15" a="1"/>
  <c r="BA45" i="15" s="1"/>
  <c r="BS41" i="15" a="1"/>
  <c r="BS41" i="15" s="1"/>
  <c r="BB45" i="15"/>
  <c r="BA48" i="15" a="1"/>
  <c r="BA48" i="15" s="1"/>
  <c r="BS44" i="15" a="1"/>
  <c r="BS44" i="15" s="1"/>
  <c r="BA19" i="15" a="1"/>
  <c r="BA19" i="15" s="1"/>
  <c r="BB19" i="15"/>
  <c r="BS15" i="15" a="1"/>
  <c r="BS15" i="15" s="1"/>
  <c r="BB28" i="15"/>
  <c r="BA28" i="15" a="1"/>
  <c r="BA28" i="15" s="1"/>
  <c r="BS24" i="15" a="1"/>
  <c r="BS24" i="15" s="1"/>
  <c r="BS23" i="15" a="1"/>
  <c r="BS23" i="15" s="1"/>
  <c r="BB27" i="15"/>
  <c r="BA27" i="15" a="1"/>
  <c r="BA27" i="15" s="1"/>
  <c r="BB42" i="15"/>
  <c r="BA42" i="15" a="1"/>
  <c r="BA42" i="15" s="1"/>
  <c r="BS38" i="15" a="1"/>
  <c r="BS38" i="15" s="1"/>
  <c r="BA31" i="15" a="1"/>
  <c r="BA31" i="15" s="1"/>
  <c r="BB31" i="15"/>
  <c r="BS27" i="15" a="1"/>
  <c r="BS27" i="15" s="1"/>
  <c r="BB30" i="15"/>
  <c r="BS26" i="15" a="1"/>
  <c r="BS26" i="15" s="1"/>
  <c r="BA30" i="15" a="1"/>
  <c r="BA30" i="15" s="1"/>
  <c r="BS39" i="15" a="1"/>
  <c r="BS39" i="15" s="1"/>
  <c r="BB43" i="15"/>
  <c r="BA43" i="15" a="1"/>
  <c r="BA43" i="15" s="1"/>
  <c r="BB23" i="15"/>
  <c r="BA23" i="15" a="1"/>
  <c r="BA23" i="15" s="1"/>
  <c r="BS19" i="15" a="1"/>
  <c r="BS19" i="15" s="1"/>
  <c r="BA40" i="15" a="1"/>
  <c r="BA40" i="15" s="1"/>
  <c r="BB40" i="15"/>
  <c r="BS36" i="15" a="1"/>
  <c r="BS36" i="15" s="1"/>
  <c r="BA47" i="15" a="1"/>
  <c r="BA47" i="15" s="1"/>
  <c r="BS43" i="15" a="1"/>
  <c r="BS43" i="15" s="1"/>
  <c r="BA22" i="15" a="1"/>
  <c r="BA22" i="15" s="1"/>
  <c r="BS18" i="15" a="1"/>
  <c r="BS18" i="15" s="1"/>
  <c r="BB22" i="15"/>
  <c r="BA26" i="15" a="1"/>
  <c r="BA26" i="15" s="1"/>
  <c r="BB26" i="15"/>
  <c r="BS22" i="15" a="1"/>
  <c r="BS22" i="15" s="1"/>
  <c r="BA33" i="15" a="1"/>
  <c r="BA33" i="15" s="1"/>
  <c r="BB33" i="15"/>
  <c r="BS29" i="15" a="1"/>
  <c r="BS29" i="15" s="1"/>
  <c r="BB21" i="15"/>
  <c r="BA21" i="15" a="1"/>
  <c r="BA21" i="15" s="1"/>
  <c r="BS17" i="15" a="1"/>
  <c r="BS17" i="15" s="1"/>
  <c r="BB35" i="15"/>
  <c r="BA35" i="15" a="1"/>
  <c r="BA35" i="15" s="1"/>
  <c r="BS31" i="15" a="1"/>
  <c r="BS31" i="15" s="1"/>
  <c r="BS25" i="15" a="1"/>
  <c r="BS25" i="15" s="1"/>
  <c r="BA29" i="15" a="1"/>
  <c r="BA29" i="15" s="1"/>
  <c r="BB29" i="15"/>
  <c r="BB37" i="15"/>
  <c r="BA37" i="15" a="1"/>
  <c r="BA37" i="15" s="1"/>
  <c r="BS33" i="15" a="1"/>
  <c r="BS33" i="15" s="1"/>
  <c r="BB46" i="15"/>
  <c r="BS42" i="15" a="1"/>
  <c r="BS42" i="15" s="1"/>
  <c r="BA46" i="15" a="1"/>
  <c r="BA46" i="15" s="1"/>
  <c r="BB18" i="15"/>
  <c r="BA18" i="15" a="1"/>
  <c r="BA18" i="15" s="1"/>
  <c r="BS14" i="15" a="1"/>
  <c r="BS14" i="15" s="1"/>
  <c r="BB44" i="15"/>
  <c r="BA44" i="15" a="1"/>
  <c r="BA44" i="15" s="1"/>
  <c r="BS40" i="15" a="1"/>
  <c r="BS40" i="15" s="1"/>
  <c r="BB16" i="15"/>
  <c r="BS12" i="15" a="1"/>
  <c r="BS12" i="15" s="1"/>
  <c r="BA16" i="15" a="1"/>
  <c r="BA16" i="15" s="1"/>
  <c r="BB39" i="15"/>
  <c r="BS35" i="15" a="1"/>
  <c r="BS35" i="15" s="1"/>
  <c r="BA39" i="15" a="1"/>
  <c r="BA39" i="15" s="1"/>
  <c r="BB25" i="15"/>
  <c r="BA25" i="15" a="1"/>
  <c r="BA25" i="15" s="1"/>
  <c r="BS21" i="15" a="1"/>
  <c r="BS21" i="15" s="1"/>
  <c r="BB32" i="15"/>
  <c r="BS28" i="15" a="1"/>
  <c r="BS28" i="15" s="1"/>
  <c r="BA32" i="15" a="1"/>
  <c r="BA32" i="15" s="1"/>
  <c r="BA17" i="15" a="1"/>
  <c r="BA17" i="15" s="1"/>
  <c r="BS13" i="15" a="1"/>
  <c r="BS13" i="15" s="1"/>
  <c r="BB17" i="15"/>
  <c r="BA20" i="15" a="1"/>
  <c r="BA20" i="15" s="1"/>
  <c r="BS16" i="15" a="1"/>
  <c r="BS16" i="15" s="1"/>
  <c r="BB20" i="15"/>
  <c r="K7" i="15" a="1"/>
  <c r="K7" i="15" s="1"/>
  <c r="I5" i="15" a="1"/>
  <c r="I5" i="15" s="1"/>
  <c r="I7" i="15" a="1"/>
  <c r="I7" i="15" s="1"/>
  <c r="K5" i="15" a="1"/>
  <c r="K5" i="15" s="1"/>
  <c r="BB34" i="15"/>
  <c r="BS30" i="15" a="1"/>
  <c r="BS30" i="15" s="1"/>
  <c r="BA34" i="15" a="1"/>
  <c r="BA34" i="15" s="1"/>
  <c r="BB24" i="14"/>
  <c r="BA24" i="14" a="1"/>
  <c r="BA24" i="14" s="1"/>
  <c r="BS20" i="14" a="1"/>
  <c r="BS20" i="14" s="1"/>
  <c r="BA16" i="14" a="1"/>
  <c r="BA16" i="14" s="1"/>
  <c r="BB16" i="14"/>
  <c r="BS12" i="14" a="1"/>
  <c r="BS12" i="14" s="1"/>
  <c r="BB33" i="14"/>
  <c r="BS29" i="14" a="1"/>
  <c r="BS29" i="14" s="1"/>
  <c r="BA33" i="14" a="1"/>
  <c r="BA33" i="14" s="1"/>
  <c r="BA41" i="14" a="1"/>
  <c r="BA41" i="14" s="1"/>
  <c r="BB41" i="14"/>
  <c r="BS37" i="14" a="1"/>
  <c r="BS37" i="14" s="1"/>
  <c r="BB45" i="14"/>
  <c r="BA45" i="14" a="1"/>
  <c r="BA45" i="14" s="1"/>
  <c r="BS41" i="14" a="1"/>
  <c r="BS41" i="14" s="1"/>
  <c r="BA48" i="14" a="1"/>
  <c r="BA48" i="14" s="1"/>
  <c r="BS44" i="14" a="1"/>
  <c r="BS44" i="14" s="1"/>
  <c r="BA39" i="14" a="1"/>
  <c r="BA39" i="14" s="1"/>
  <c r="BS35" i="14" a="1"/>
  <c r="BS35" i="14" s="1"/>
  <c r="BB39" i="14"/>
  <c r="BA43" i="14" a="1"/>
  <c r="BA43" i="14" s="1"/>
  <c r="BB43" i="14"/>
  <c r="BS39" i="14" a="1"/>
  <c r="BS39" i="14" s="1"/>
  <c r="BB46" i="14"/>
  <c r="BS42" i="14" a="1"/>
  <c r="BS42" i="14" s="1"/>
  <c r="BA46" i="14" a="1"/>
  <c r="BA46" i="14" s="1"/>
  <c r="BA20" i="14" a="1"/>
  <c r="BA20" i="14" s="1"/>
  <c r="BS16" i="14" a="1"/>
  <c r="BS16" i="14" s="1"/>
  <c r="BB20" i="14"/>
  <c r="BS34" i="14" a="1"/>
  <c r="BS34" i="14" s="1"/>
  <c r="BB38" i="14"/>
  <c r="BA38" i="14" a="1"/>
  <c r="BA38" i="14" s="1"/>
  <c r="BS33" i="14" a="1"/>
  <c r="BS33" i="14" s="1"/>
  <c r="BA37" i="14" a="1"/>
  <c r="BA37" i="14" s="1"/>
  <c r="BB37" i="14"/>
  <c r="BA44" i="14" a="1"/>
  <c r="BA44" i="14" s="1"/>
  <c r="BS40" i="14" a="1"/>
  <c r="BS40" i="14" s="1"/>
  <c r="BB44" i="14"/>
  <c r="BS31" i="14" a="1"/>
  <c r="BS31" i="14" s="1"/>
  <c r="BB35" i="14"/>
  <c r="BA35" i="14" a="1"/>
  <c r="BA35" i="14" s="1"/>
  <c r="BB21" i="14"/>
  <c r="BA21" i="14" a="1"/>
  <c r="BA21" i="14" s="1"/>
  <c r="BS17" i="14" a="1"/>
  <c r="BS17" i="14" s="1"/>
  <c r="BB29" i="14"/>
  <c r="BA29" i="14" a="1"/>
  <c r="BA29" i="14" s="1"/>
  <c r="BS25" i="14" a="1"/>
  <c r="BS25" i="14" s="1"/>
  <c r="BB31" i="14"/>
  <c r="BA31" i="14" a="1"/>
  <c r="BA31" i="14" s="1"/>
  <c r="BS27" i="14" a="1"/>
  <c r="BS27" i="14" s="1"/>
  <c r="BB42" i="14"/>
  <c r="BA42" i="14" a="1"/>
  <c r="BA42" i="14" s="1"/>
  <c r="BS38" i="14" a="1"/>
  <c r="BS38" i="14" s="1"/>
  <c r="BB40" i="14"/>
  <c r="BA40" i="14" a="1"/>
  <c r="BA40" i="14" s="1"/>
  <c r="BS36" i="14" a="1"/>
  <c r="BS36" i="14" s="1"/>
  <c r="BA47" i="14" a="1"/>
  <c r="BA47" i="14" s="1"/>
  <c r="BS43" i="14" a="1"/>
  <c r="BS43" i="14" s="1"/>
  <c r="BA23" i="14" a="1"/>
  <c r="BA23" i="14" s="1"/>
  <c r="BB23" i="14"/>
  <c r="BS19" i="14" a="1"/>
  <c r="BS19" i="14" s="1"/>
  <c r="BB28" i="14"/>
  <c r="BS24" i="14" a="1"/>
  <c r="BS24" i="14" s="1"/>
  <c r="BA28" i="14" a="1"/>
  <c r="BA28" i="14" s="1"/>
  <c r="I7" i="14" a="1"/>
  <c r="I7" i="14" s="1"/>
  <c r="K5" i="14" a="1"/>
  <c r="K5" i="14" s="1"/>
  <c r="K7" i="14" a="1"/>
  <c r="K7" i="14" s="1"/>
  <c r="I5" i="14" a="1"/>
  <c r="I5" i="14" s="1"/>
  <c r="BA27" i="14" a="1"/>
  <c r="BA27" i="14" s="1"/>
  <c r="BS23" i="14" a="1"/>
  <c r="BS23" i="14" s="1"/>
  <c r="BB27" i="14"/>
  <c r="BA32" i="14" a="1"/>
  <c r="BA32" i="14" s="1"/>
  <c r="BB32" i="14"/>
  <c r="BS28" i="14" a="1"/>
  <c r="BS28" i="14" s="1"/>
  <c r="BB26" i="14"/>
  <c r="BA26" i="14" a="1"/>
  <c r="BA26" i="14" s="1"/>
  <c r="BS22" i="14" a="1"/>
  <c r="BS22" i="14" s="1"/>
  <c r="BS14" i="14" a="1"/>
  <c r="BS14" i="14" s="1"/>
  <c r="BB18" i="14"/>
  <c r="BA18" i="14" a="1"/>
  <c r="BA18" i="14" s="1"/>
  <c r="BB34" i="14"/>
  <c r="BA34" i="14" a="1"/>
  <c r="BA34" i="14" s="1"/>
  <c r="BS30" i="14" a="1"/>
  <c r="BS30" i="14" s="1"/>
  <c r="BA25" i="14" a="1"/>
  <c r="BA25" i="14" s="1"/>
  <c r="BS21" i="14" a="1"/>
  <c r="BS21" i="14" s="1"/>
  <c r="BB25" i="14"/>
  <c r="BA19" i="14" a="1"/>
  <c r="BA19" i="14" s="1"/>
  <c r="BB19" i="14"/>
  <c r="BS15" i="14" a="1"/>
  <c r="BS15" i="14" s="1"/>
  <c r="BA30" i="14" a="1"/>
  <c r="BA30" i="14" s="1"/>
  <c r="BB30" i="14"/>
  <c r="BS26" i="14" a="1"/>
  <c r="BS26" i="14" s="1"/>
  <c r="BA36" i="14" a="1"/>
  <c r="BA36" i="14" s="1"/>
  <c r="BS32" i="14" a="1"/>
  <c r="BS32" i="14" s="1"/>
  <c r="BB36" i="14"/>
  <c r="BA22" i="14" a="1"/>
  <c r="BA22" i="14" s="1"/>
  <c r="BS18" i="14" a="1"/>
  <c r="BS18" i="14" s="1"/>
  <c r="BB22" i="14"/>
  <c r="BA17" i="14" a="1"/>
  <c r="BA17" i="14" s="1"/>
  <c r="BS13" i="14" a="1"/>
  <c r="BS13" i="14" s="1"/>
  <c r="BB17" i="14"/>
  <c r="BE25" i="19" l="1" a="1"/>
  <c r="BE25" i="19" s="1"/>
  <c r="BH25" i="19" s="1"/>
  <c r="BD25" i="19" a="1"/>
  <c r="BD25" i="19" s="1"/>
  <c r="BG25" i="19" s="1"/>
  <c r="BC25" i="19" a="1"/>
  <c r="BC25" i="19" s="1"/>
  <c r="BF25" i="19" s="1"/>
  <c r="BE46" i="19" a="1"/>
  <c r="BE46" i="19" s="1"/>
  <c r="BH46" i="19" s="1"/>
  <c r="BC46" i="19" a="1"/>
  <c r="BC46" i="19" s="1"/>
  <c r="BF46" i="19" s="1"/>
  <c r="BD46" i="19" a="1"/>
  <c r="BD46" i="19" s="1"/>
  <c r="BG46" i="19" s="1"/>
  <c r="BD31" i="19" a="1"/>
  <c r="BD31" i="19" s="1"/>
  <c r="BG31" i="19" s="1"/>
  <c r="BE31" i="19" a="1"/>
  <c r="BE31" i="19" s="1"/>
  <c r="BH31" i="19" s="1"/>
  <c r="BC31" i="19" a="1"/>
  <c r="BC31" i="19" s="1"/>
  <c r="BF31" i="19" s="1"/>
  <c r="BE28" i="19" a="1"/>
  <c r="BE28" i="19" s="1"/>
  <c r="BH28" i="19" s="1"/>
  <c r="BD28" i="19" a="1"/>
  <c r="BD28" i="19" s="1"/>
  <c r="BG28" i="19" s="1"/>
  <c r="BC28" i="19" a="1"/>
  <c r="BC28" i="19" s="1"/>
  <c r="BF28" i="19" s="1"/>
  <c r="BI20" i="19"/>
  <c r="Z18" i="19"/>
  <c r="Z25" i="19"/>
  <c r="BD18" i="19" a="1"/>
  <c r="BD18" i="19" s="1"/>
  <c r="BG18" i="19" s="1"/>
  <c r="BC18" i="19" a="1"/>
  <c r="BC18" i="19" s="1"/>
  <c r="BF18" i="19" s="1"/>
  <c r="BE18" i="19" a="1"/>
  <c r="BE18" i="19" s="1"/>
  <c r="BH18" i="19" s="1"/>
  <c r="BD26" i="19" a="1"/>
  <c r="BD26" i="19" s="1"/>
  <c r="BG26" i="19" s="1"/>
  <c r="BC26" i="19" a="1"/>
  <c r="BC26" i="19" s="1"/>
  <c r="BF26" i="19" s="1"/>
  <c r="BE26" i="19" a="1"/>
  <c r="BE26" i="19" s="1"/>
  <c r="BH26" i="19" s="1"/>
  <c r="BI17" i="19"/>
  <c r="Z36" i="19"/>
  <c r="BE22" i="19" a="1"/>
  <c r="BE22" i="19" s="1"/>
  <c r="BH22" i="19" s="1"/>
  <c r="BC22" i="19" a="1"/>
  <c r="BC22" i="19" s="1"/>
  <c r="BF22" i="19" s="1"/>
  <c r="BD22" i="19" a="1"/>
  <c r="BD22" i="19" s="1"/>
  <c r="BG22" i="19" s="1"/>
  <c r="BD23" i="19" a="1"/>
  <c r="BD23" i="19" s="1"/>
  <c r="BG23" i="19" s="1"/>
  <c r="BC23" i="19" a="1"/>
  <c r="BC23" i="19" s="1"/>
  <c r="BF23" i="19" s="1"/>
  <c r="BE23" i="19" a="1"/>
  <c r="BE23" i="19" s="1"/>
  <c r="BH23" i="19" s="1"/>
  <c r="BC24" i="19" a="1"/>
  <c r="BC24" i="19" s="1"/>
  <c r="BF24" i="19" s="1"/>
  <c r="BD24" i="19" a="1"/>
  <c r="BD24" i="19" s="1"/>
  <c r="BG24" i="19" s="1"/>
  <c r="BE24" i="19" a="1"/>
  <c r="BE24" i="19" s="1"/>
  <c r="BH24" i="19" s="1"/>
  <c r="BD36" i="19" a="1"/>
  <c r="BD36" i="19" s="1"/>
  <c r="BG36" i="19" s="1"/>
  <c r="BC36" i="19" a="1"/>
  <c r="BC36" i="19" s="1"/>
  <c r="BF36" i="19" s="1"/>
  <c r="BE36" i="19" a="1"/>
  <c r="BE36" i="19" s="1"/>
  <c r="BH36" i="19" s="1"/>
  <c r="BD30" i="19" a="1"/>
  <c r="BD30" i="19" s="1"/>
  <c r="BG30" i="19" s="1"/>
  <c r="BE30" i="19" a="1"/>
  <c r="BE30" i="19" s="1"/>
  <c r="BH30" i="19" s="1"/>
  <c r="BC30" i="19" a="1"/>
  <c r="BC30" i="19" s="1"/>
  <c r="BF30" i="19" s="1"/>
  <c r="BE38" i="19" a="1"/>
  <c r="BE38" i="19" s="1"/>
  <c r="BH38" i="19" s="1"/>
  <c r="BC38" i="19" a="1"/>
  <c r="BC38" i="19" s="1"/>
  <c r="BF38" i="19" s="1"/>
  <c r="BD38" i="19" a="1"/>
  <c r="BD38" i="19" s="1"/>
  <c r="BG38" i="19" s="1"/>
  <c r="BD44" i="19" a="1"/>
  <c r="BD44" i="19" s="1"/>
  <c r="BG44" i="19" s="1"/>
  <c r="BC44" i="19" a="1"/>
  <c r="BC44" i="19" s="1"/>
  <c r="BF44" i="19" s="1"/>
  <c r="BE44" i="19" a="1"/>
  <c r="BE44" i="19" s="1"/>
  <c r="BH44" i="19" s="1"/>
  <c r="BE27" i="19" a="1"/>
  <c r="BE27" i="19" s="1"/>
  <c r="BH27" i="19" s="1"/>
  <c r="BC27" i="19" a="1"/>
  <c r="BC27" i="19" s="1"/>
  <c r="BF27" i="19" s="1"/>
  <c r="BD27" i="19" a="1"/>
  <c r="BD27" i="19" s="1"/>
  <c r="BG27" i="19" s="1"/>
  <c r="BD42" i="19" a="1"/>
  <c r="BD42" i="19" s="1"/>
  <c r="BG42" i="19" s="1"/>
  <c r="BC42" i="19" a="1"/>
  <c r="BC42" i="19" s="1"/>
  <c r="BF42" i="19" s="1"/>
  <c r="BE42" i="19" a="1"/>
  <c r="BE42" i="19" s="1"/>
  <c r="BH42" i="19" s="1"/>
  <c r="BD41" i="19" a="1"/>
  <c r="BD41" i="19" s="1"/>
  <c r="BG41" i="19" s="1"/>
  <c r="BC41" i="19" a="1"/>
  <c r="BC41" i="19" s="1"/>
  <c r="BF41" i="19" s="1"/>
  <c r="BE41" i="19" a="1"/>
  <c r="BE41" i="19" s="1"/>
  <c r="BH41" i="19" s="1"/>
  <c r="BD21" i="19" a="1"/>
  <c r="BD21" i="19" s="1"/>
  <c r="BG21" i="19" s="1"/>
  <c r="BC21" i="19" a="1"/>
  <c r="BC21" i="19" s="1"/>
  <c r="BF21" i="19" s="1"/>
  <c r="BE21" i="19" a="1"/>
  <c r="BE21" i="19" s="1"/>
  <c r="BH21" i="19" s="1"/>
  <c r="BD35" i="19" a="1"/>
  <c r="BD35" i="19" s="1"/>
  <c r="BG35" i="19" s="1"/>
  <c r="BE35" i="19" a="1"/>
  <c r="BE35" i="19" s="1"/>
  <c r="BH35" i="19" s="1"/>
  <c r="BC35" i="19" a="1"/>
  <c r="BC35" i="19" s="1"/>
  <c r="BF35" i="19" s="1"/>
  <c r="BD33" i="19" a="1"/>
  <c r="BD33" i="19" s="1"/>
  <c r="BG33" i="19" s="1"/>
  <c r="BC33" i="19" a="1"/>
  <c r="BC33" i="19" s="1"/>
  <c r="BF33" i="19" s="1"/>
  <c r="BE33" i="19" a="1"/>
  <c r="BE33" i="19" s="1"/>
  <c r="BH33" i="19" s="1"/>
  <c r="BD39" i="19" a="1"/>
  <c r="BD39" i="19" s="1"/>
  <c r="BG39" i="19" s="1"/>
  <c r="BE39" i="19" a="1"/>
  <c r="BE39" i="19" s="1"/>
  <c r="BH39" i="19" s="1"/>
  <c r="BC39" i="19" a="1"/>
  <c r="BC39" i="19" s="1"/>
  <c r="BF39" i="19" s="1"/>
  <c r="BD37" i="19" a="1"/>
  <c r="BD37" i="19" s="1"/>
  <c r="BG37" i="19" s="1"/>
  <c r="BE37" i="19" a="1"/>
  <c r="BE37" i="19" s="1"/>
  <c r="BH37" i="19" s="1"/>
  <c r="BC37" i="19" a="1"/>
  <c r="BC37" i="19" s="1"/>
  <c r="BF37" i="19" s="1"/>
  <c r="BD32" i="19" a="1"/>
  <c r="BD32" i="19" s="1"/>
  <c r="BG32" i="19" s="1"/>
  <c r="BE32" i="19" a="1"/>
  <c r="BE32" i="19" s="1"/>
  <c r="BH32" i="19" s="1"/>
  <c r="BC32" i="19" a="1"/>
  <c r="BC32" i="19" s="1"/>
  <c r="BF32" i="19" s="1"/>
  <c r="BE19" i="19" a="1"/>
  <c r="BE19" i="19" s="1"/>
  <c r="BH19" i="19" s="1"/>
  <c r="BC19" i="19" a="1"/>
  <c r="BC19" i="19" s="1"/>
  <c r="BF19" i="19" s="1"/>
  <c r="BD19" i="19" a="1"/>
  <c r="BD19" i="19" s="1"/>
  <c r="BG19" i="19" s="1"/>
  <c r="BI29" i="19"/>
  <c r="BD43" i="19" a="1"/>
  <c r="BD43" i="19" s="1"/>
  <c r="BG43" i="19" s="1"/>
  <c r="BE43" i="19" a="1"/>
  <c r="BE43" i="19" s="1"/>
  <c r="BC43" i="19" a="1"/>
  <c r="BC43" i="19" s="1"/>
  <c r="BF43" i="19" s="1"/>
  <c r="BE34" i="19" a="1"/>
  <c r="BE34" i="19" s="1"/>
  <c r="BH34" i="19" s="1"/>
  <c r="BC34" i="19" a="1"/>
  <c r="BC34" i="19" s="1"/>
  <c r="BF34" i="19" s="1"/>
  <c r="BD34" i="19" a="1"/>
  <c r="BD34" i="19" s="1"/>
  <c r="BG34" i="19" s="1"/>
  <c r="BI16" i="19"/>
  <c r="Z50" i="19"/>
  <c r="Z43" i="19"/>
  <c r="BE40" i="19" a="1"/>
  <c r="BE40" i="19" s="1"/>
  <c r="BH40" i="19" s="1"/>
  <c r="BC40" i="19" a="1"/>
  <c r="BC40" i="19" s="1"/>
  <c r="BF40" i="19" s="1"/>
  <c r="BD40" i="19" a="1"/>
  <c r="BD40" i="19" s="1"/>
  <c r="BG40" i="19" s="1"/>
  <c r="BE45" i="19" a="1"/>
  <c r="BE45" i="19" s="1"/>
  <c r="BH45" i="19" s="1"/>
  <c r="BC45" i="19" a="1"/>
  <c r="BC45" i="19" s="1"/>
  <c r="BF45" i="19" s="1"/>
  <c r="BD45" i="19" a="1"/>
  <c r="BD45" i="19" s="1"/>
  <c r="BG45" i="19" s="1"/>
  <c r="Z36" i="18"/>
  <c r="Z43" i="18"/>
  <c r="Z50" i="18"/>
  <c r="BE38" i="18" a="1"/>
  <c r="BE38" i="18" s="1"/>
  <c r="BH38" i="18" s="1"/>
  <c r="BC38" i="18" a="1"/>
  <c r="BC38" i="18" s="1"/>
  <c r="BF38" i="18" s="1"/>
  <c r="BD38" i="18" a="1"/>
  <c r="BD38" i="18" s="1"/>
  <c r="BG38" i="18" s="1"/>
  <c r="Z18" i="18"/>
  <c r="BE31" i="18" a="1"/>
  <c r="BE31" i="18" s="1"/>
  <c r="BH31" i="18" s="1"/>
  <c r="BD31" i="18" a="1"/>
  <c r="BD31" i="18" s="1"/>
  <c r="BG31" i="18" s="1"/>
  <c r="BC31" i="18" a="1"/>
  <c r="BC31" i="18" s="1"/>
  <c r="BF31" i="18" s="1"/>
  <c r="BD35" i="18" a="1"/>
  <c r="BD35" i="18" s="1"/>
  <c r="BG35" i="18" s="1"/>
  <c r="BE35" i="18" a="1"/>
  <c r="BE35" i="18" s="1"/>
  <c r="BH35" i="18" s="1"/>
  <c r="BC35" i="18" a="1"/>
  <c r="BC35" i="18" s="1"/>
  <c r="BF35" i="18" s="1"/>
  <c r="BD43" i="18" a="1"/>
  <c r="BD43" i="18" s="1"/>
  <c r="BG43" i="18" s="1"/>
  <c r="BE43" i="18" a="1"/>
  <c r="BE43" i="18" s="1"/>
  <c r="BC43" i="18" a="1"/>
  <c r="BC43" i="18" s="1"/>
  <c r="BF43" i="18" s="1"/>
  <c r="BE25" i="18" a="1"/>
  <c r="BE25" i="18" s="1"/>
  <c r="BH25" i="18" s="1"/>
  <c r="BC25" i="18" a="1"/>
  <c r="BC25" i="18" s="1"/>
  <c r="BF25" i="18" s="1"/>
  <c r="BD25" i="18" a="1"/>
  <c r="BD25" i="18" s="1"/>
  <c r="BG25" i="18" s="1"/>
  <c r="BE32" i="18" a="1"/>
  <c r="BE32" i="18" s="1"/>
  <c r="BH32" i="18" s="1"/>
  <c r="BC32" i="18" a="1"/>
  <c r="BC32" i="18" s="1"/>
  <c r="BF32" i="18" s="1"/>
  <c r="BD32" i="18" a="1"/>
  <c r="BD32" i="18" s="1"/>
  <c r="BG32" i="18" s="1"/>
  <c r="BD44" i="18" a="1"/>
  <c r="BD44" i="18" s="1"/>
  <c r="BG44" i="18" s="1"/>
  <c r="BC44" i="18" a="1"/>
  <c r="BC44" i="18" s="1"/>
  <c r="BF44" i="18" s="1"/>
  <c r="BE44" i="18" a="1"/>
  <c r="BE44" i="18" s="1"/>
  <c r="BH44" i="18" s="1"/>
  <c r="BE20" i="18" a="1"/>
  <c r="BE20" i="18" s="1"/>
  <c r="BH20" i="18" s="1"/>
  <c r="BC20" i="18" a="1"/>
  <c r="BC20" i="18" s="1"/>
  <c r="BF20" i="18" s="1"/>
  <c r="BD20" i="18" a="1"/>
  <c r="BD20" i="18" s="1"/>
  <c r="BG20" i="18" s="1"/>
  <c r="BE41" i="18" a="1"/>
  <c r="BE41" i="18" s="1"/>
  <c r="BH41" i="18" s="1"/>
  <c r="BC41" i="18" a="1"/>
  <c r="BC41" i="18" s="1"/>
  <c r="BF41" i="18" s="1"/>
  <c r="BD41" i="18" a="1"/>
  <c r="BD41" i="18" s="1"/>
  <c r="BG41" i="18" s="1"/>
  <c r="BD42" i="18" a="1"/>
  <c r="BD42" i="18" s="1"/>
  <c r="BG42" i="18" s="1"/>
  <c r="BE42" i="18" a="1"/>
  <c r="BE42" i="18" s="1"/>
  <c r="BH42" i="18" s="1"/>
  <c r="BC42" i="18" a="1"/>
  <c r="BC42" i="18" s="1"/>
  <c r="BF42" i="18" s="1"/>
  <c r="BE45" i="18" a="1"/>
  <c r="BE45" i="18" s="1"/>
  <c r="BH45" i="18" s="1"/>
  <c r="BC45" i="18" a="1"/>
  <c r="BC45" i="18" s="1"/>
  <c r="BF45" i="18" s="1"/>
  <c r="BD45" i="18" a="1"/>
  <c r="BD45" i="18" s="1"/>
  <c r="BG45" i="18" s="1"/>
  <c r="BE34" i="18" a="1"/>
  <c r="BE34" i="18" s="1"/>
  <c r="BH34" i="18" s="1"/>
  <c r="BC34" i="18" a="1"/>
  <c r="BC34" i="18" s="1"/>
  <c r="BF34" i="18" s="1"/>
  <c r="BD34" i="18" a="1"/>
  <c r="BD34" i="18" s="1"/>
  <c r="BG34" i="18" s="1"/>
  <c r="BD18" i="18" a="1"/>
  <c r="BD18" i="18" s="1"/>
  <c r="BG18" i="18" s="1"/>
  <c r="BC18" i="18" a="1"/>
  <c r="BC18" i="18" s="1"/>
  <c r="BF18" i="18" s="1"/>
  <c r="BE18" i="18" a="1"/>
  <c r="BE18" i="18" s="1"/>
  <c r="BH18" i="18" s="1"/>
  <c r="BE23" i="18" a="1"/>
  <c r="BE23" i="18" s="1"/>
  <c r="BH23" i="18" s="1"/>
  <c r="BC23" i="18" a="1"/>
  <c r="BC23" i="18" s="1"/>
  <c r="BF23" i="18" s="1"/>
  <c r="BD23" i="18" a="1"/>
  <c r="BD23" i="18" s="1"/>
  <c r="BG23" i="18" s="1"/>
  <c r="BD39" i="18" a="1"/>
  <c r="BD39" i="18" s="1"/>
  <c r="BG39" i="18" s="1"/>
  <c r="BE39" i="18" a="1"/>
  <c r="BE39" i="18" s="1"/>
  <c r="BH39" i="18" s="1"/>
  <c r="BC39" i="18" a="1"/>
  <c r="BC39" i="18" s="1"/>
  <c r="BF39" i="18" s="1"/>
  <c r="Z25" i="18"/>
  <c r="BI29" i="18"/>
  <c r="BE17" i="18" a="1"/>
  <c r="BE17" i="18" s="1"/>
  <c r="BH17" i="18" s="1"/>
  <c r="BC17" i="18" a="1"/>
  <c r="BC17" i="18" s="1"/>
  <c r="BF17" i="18" s="1"/>
  <c r="BD17" i="18" a="1"/>
  <c r="BD17" i="18" s="1"/>
  <c r="BG17" i="18" s="1"/>
  <c r="BE30" i="18" a="1"/>
  <c r="BE30" i="18" s="1"/>
  <c r="BH30" i="18" s="1"/>
  <c r="BC30" i="18" a="1"/>
  <c r="BC30" i="18" s="1"/>
  <c r="BF30" i="18" s="1"/>
  <c r="BD30" i="18" a="1"/>
  <c r="BD30" i="18" s="1"/>
  <c r="BG30" i="18" s="1"/>
  <c r="BD24" i="18" a="1"/>
  <c r="BD24" i="18" s="1"/>
  <c r="BG24" i="18" s="1"/>
  <c r="BC24" i="18" a="1"/>
  <c r="BC24" i="18" s="1"/>
  <c r="BF24" i="18" s="1"/>
  <c r="BE24" i="18" a="1"/>
  <c r="BE24" i="18" s="1"/>
  <c r="BH24" i="18" s="1"/>
  <c r="BD21" i="18" a="1"/>
  <c r="BD21" i="18" s="1"/>
  <c r="BG21" i="18" s="1"/>
  <c r="BE21" i="18" a="1"/>
  <c r="BE21" i="18" s="1"/>
  <c r="BH21" i="18" s="1"/>
  <c r="BC21" i="18" a="1"/>
  <c r="BC21" i="18" s="1"/>
  <c r="BF21" i="18" s="1"/>
  <c r="BD26" i="18" a="1"/>
  <c r="BD26" i="18" s="1"/>
  <c r="BG26" i="18" s="1"/>
  <c r="BE26" i="18" a="1"/>
  <c r="BE26" i="18" s="1"/>
  <c r="BH26" i="18" s="1"/>
  <c r="BC26" i="18" a="1"/>
  <c r="BC26" i="18" s="1"/>
  <c r="BF26" i="18" s="1"/>
  <c r="BE46" i="18" a="1"/>
  <c r="BE46" i="18" s="1"/>
  <c r="BH46" i="18" s="1"/>
  <c r="BC46" i="18" a="1"/>
  <c r="BC46" i="18" s="1"/>
  <c r="BF46" i="18" s="1"/>
  <c r="BD46" i="18" a="1"/>
  <c r="BD46" i="18" s="1"/>
  <c r="BG46" i="18" s="1"/>
  <c r="BE40" i="18" a="1"/>
  <c r="BE40" i="18" s="1"/>
  <c r="BH40" i="18" s="1"/>
  <c r="BC40" i="18" a="1"/>
  <c r="BC40" i="18" s="1"/>
  <c r="BF40" i="18" s="1"/>
  <c r="BD40" i="18" a="1"/>
  <c r="BD40" i="18" s="1"/>
  <c r="BG40" i="18" s="1"/>
  <c r="BI16" i="18"/>
  <c r="BE19" i="18" a="1"/>
  <c r="BE19" i="18" s="1"/>
  <c r="BH19" i="18" s="1"/>
  <c r="BC19" i="18" a="1"/>
  <c r="BC19" i="18" s="1"/>
  <c r="BF19" i="18" s="1"/>
  <c r="BD19" i="18" a="1"/>
  <c r="BD19" i="18" s="1"/>
  <c r="BG19" i="18" s="1"/>
  <c r="BD27" i="18" a="1"/>
  <c r="BD27" i="18" s="1"/>
  <c r="BG27" i="18" s="1"/>
  <c r="BE27" i="18" a="1"/>
  <c r="BE27" i="18" s="1"/>
  <c r="BH27" i="18" s="1"/>
  <c r="BC27" i="18" a="1"/>
  <c r="BC27" i="18" s="1"/>
  <c r="BF27" i="18" s="1"/>
  <c r="BD37" i="18" a="1"/>
  <c r="BD37" i="18" s="1"/>
  <c r="BG37" i="18" s="1"/>
  <c r="BC37" i="18" a="1"/>
  <c r="BC37" i="18" s="1"/>
  <c r="BF37" i="18" s="1"/>
  <c r="BE37" i="18" a="1"/>
  <c r="BE37" i="18" s="1"/>
  <c r="BH37" i="18" s="1"/>
  <c r="BD36" i="18" a="1"/>
  <c r="BD36" i="18" s="1"/>
  <c r="BG36" i="18" s="1"/>
  <c r="BE36" i="18" a="1"/>
  <c r="BE36" i="18" s="1"/>
  <c r="BH36" i="18" s="1"/>
  <c r="BC36" i="18" a="1"/>
  <c r="BC36" i="18" s="1"/>
  <c r="BF36" i="18" s="1"/>
  <c r="BE28" i="18" a="1"/>
  <c r="BE28" i="18" s="1"/>
  <c r="BH28" i="18" s="1"/>
  <c r="BC28" i="18" a="1"/>
  <c r="BC28" i="18" s="1"/>
  <c r="BF28" i="18" s="1"/>
  <c r="BD28" i="18" a="1"/>
  <c r="BD28" i="18" s="1"/>
  <c r="BG28" i="18" s="1"/>
  <c r="BE33" i="18" a="1"/>
  <c r="BE33" i="18" s="1"/>
  <c r="BH33" i="18" s="1"/>
  <c r="BD33" i="18" a="1"/>
  <c r="BD33" i="18" s="1"/>
  <c r="BG33" i="18" s="1"/>
  <c r="BC33" i="18" a="1"/>
  <c r="BC33" i="18" s="1"/>
  <c r="BF33" i="18" s="1"/>
  <c r="BE22" i="18" a="1"/>
  <c r="BE22" i="18" s="1"/>
  <c r="BH22" i="18" s="1"/>
  <c r="BC22" i="18" a="1"/>
  <c r="BC22" i="18" s="1"/>
  <c r="BF22" i="18" s="1"/>
  <c r="BD22" i="18" a="1"/>
  <c r="BD22" i="18" s="1"/>
  <c r="BG22" i="18" s="1"/>
  <c r="BD36" i="17" a="1"/>
  <c r="BD36" i="17" s="1"/>
  <c r="BG36" i="17" s="1"/>
  <c r="BE36" i="17" a="1"/>
  <c r="BE36" i="17" s="1"/>
  <c r="BH36" i="17" s="1"/>
  <c r="BC36" i="17" a="1"/>
  <c r="BC36" i="17" s="1"/>
  <c r="BF36" i="17" s="1"/>
  <c r="BE26" i="17" a="1"/>
  <c r="BE26" i="17" s="1"/>
  <c r="BH26" i="17" s="1"/>
  <c r="BC26" i="17" a="1"/>
  <c r="BC26" i="17" s="1"/>
  <c r="BF26" i="17" s="1"/>
  <c r="BD26" i="17" a="1"/>
  <c r="BD26" i="17" s="1"/>
  <c r="BG26" i="17" s="1"/>
  <c r="BD22" i="17" a="1"/>
  <c r="BD22" i="17" s="1"/>
  <c r="BG22" i="17" s="1"/>
  <c r="BE22" i="17" a="1"/>
  <c r="BE22" i="17" s="1"/>
  <c r="BH22" i="17" s="1"/>
  <c r="BC22" i="17" a="1"/>
  <c r="BC22" i="17" s="1"/>
  <c r="BF22" i="17" s="1"/>
  <c r="BE33" i="17" a="1"/>
  <c r="BE33" i="17" s="1"/>
  <c r="BH33" i="17" s="1"/>
  <c r="BC33" i="17" a="1"/>
  <c r="BC33" i="17" s="1"/>
  <c r="BF33" i="17" s="1"/>
  <c r="BD33" i="17" a="1"/>
  <c r="BD33" i="17" s="1"/>
  <c r="BG33" i="17" s="1"/>
  <c r="BD28" i="17" a="1"/>
  <c r="BD28" i="17" s="1"/>
  <c r="BG28" i="17" s="1"/>
  <c r="BE28" i="17" a="1"/>
  <c r="BE28" i="17" s="1"/>
  <c r="BH28" i="17" s="1"/>
  <c r="BC28" i="17" a="1"/>
  <c r="BC28" i="17" s="1"/>
  <c r="BF28" i="17" s="1"/>
  <c r="BE40" i="17" a="1"/>
  <c r="BE40" i="17" s="1"/>
  <c r="BH40" i="17" s="1"/>
  <c r="BC40" i="17" a="1"/>
  <c r="BC40" i="17" s="1"/>
  <c r="BF40" i="17" s="1"/>
  <c r="BD40" i="17" a="1"/>
  <c r="BD40" i="17" s="1"/>
  <c r="BG40" i="17" s="1"/>
  <c r="BD37" i="17" a="1"/>
  <c r="BD37" i="17" s="1"/>
  <c r="BG37" i="17" s="1"/>
  <c r="BE37" i="17" a="1"/>
  <c r="BE37" i="17" s="1"/>
  <c r="BH37" i="17" s="1"/>
  <c r="BC37" i="17" a="1"/>
  <c r="BC37" i="17" s="1"/>
  <c r="BF37" i="17" s="1"/>
  <c r="BD41" i="17" a="1"/>
  <c r="BD41" i="17" s="1"/>
  <c r="BG41" i="17" s="1"/>
  <c r="BE41" i="17" a="1"/>
  <c r="BE41" i="17" s="1"/>
  <c r="BH41" i="17" s="1"/>
  <c r="BC41" i="17" a="1"/>
  <c r="BC41" i="17" s="1"/>
  <c r="BF41" i="17" s="1"/>
  <c r="BD42" i="17" a="1"/>
  <c r="BD42" i="17" s="1"/>
  <c r="BG42" i="17" s="1"/>
  <c r="BC42" i="17" a="1"/>
  <c r="BC42" i="17" s="1"/>
  <c r="BF42" i="17" s="1"/>
  <c r="BE42" i="17" a="1"/>
  <c r="BE42" i="17" s="1"/>
  <c r="BH42" i="17" s="1"/>
  <c r="BE31" i="17" a="1"/>
  <c r="BE31" i="17" s="1"/>
  <c r="BH31" i="17" s="1"/>
  <c r="BC31" i="17" a="1"/>
  <c r="BC31" i="17" s="1"/>
  <c r="BF31" i="17" s="1"/>
  <c r="BD31" i="17" a="1"/>
  <c r="BD31" i="17" s="1"/>
  <c r="BG31" i="17" s="1"/>
  <c r="BD25" i="17" a="1"/>
  <c r="BD25" i="17" s="1"/>
  <c r="BG25" i="17" s="1"/>
  <c r="BE25" i="17" a="1"/>
  <c r="BE25" i="17" s="1"/>
  <c r="BH25" i="17" s="1"/>
  <c r="BC25" i="17" a="1"/>
  <c r="BC25" i="17" s="1"/>
  <c r="BF25" i="17" s="1"/>
  <c r="BE45" i="17" a="1"/>
  <c r="BE45" i="17" s="1"/>
  <c r="BH45" i="17" s="1"/>
  <c r="BC45" i="17" a="1"/>
  <c r="BC45" i="17" s="1"/>
  <c r="BF45" i="17" s="1"/>
  <c r="BD45" i="17" a="1"/>
  <c r="BD45" i="17" s="1"/>
  <c r="BG45" i="17" s="1"/>
  <c r="BD20" i="17" a="1"/>
  <c r="BD20" i="17" s="1"/>
  <c r="BG20" i="17" s="1"/>
  <c r="BE20" i="17" a="1"/>
  <c r="BE20" i="17" s="1"/>
  <c r="BH20" i="17" s="1"/>
  <c r="BC20" i="17" a="1"/>
  <c r="BC20" i="17" s="1"/>
  <c r="BF20" i="17" s="1"/>
  <c r="BD17" i="17" a="1"/>
  <c r="BD17" i="17" s="1"/>
  <c r="BG17" i="17" s="1"/>
  <c r="BC17" i="17" a="1"/>
  <c r="BC17" i="17" s="1"/>
  <c r="BF17" i="17" s="1"/>
  <c r="BE17" i="17" a="1"/>
  <c r="BE17" i="17" s="1"/>
  <c r="BH17" i="17" s="1"/>
  <c r="BD23" i="17" a="1"/>
  <c r="BD23" i="17" s="1"/>
  <c r="BG23" i="17" s="1"/>
  <c r="BE23" i="17" a="1"/>
  <c r="BE23" i="17" s="1"/>
  <c r="BH23" i="17" s="1"/>
  <c r="BC23" i="17" a="1"/>
  <c r="BC23" i="17" s="1"/>
  <c r="BF23" i="17" s="1"/>
  <c r="BE27" i="17" a="1"/>
  <c r="BE27" i="17" s="1"/>
  <c r="BH27" i="17" s="1"/>
  <c r="BC27" i="17" a="1"/>
  <c r="BC27" i="17" s="1"/>
  <c r="BF27" i="17" s="1"/>
  <c r="BD27" i="17" a="1"/>
  <c r="BD27" i="17" s="1"/>
  <c r="BG27" i="17" s="1"/>
  <c r="BE46" i="17" a="1"/>
  <c r="BE46" i="17" s="1"/>
  <c r="BH46" i="17" s="1"/>
  <c r="BC46" i="17" a="1"/>
  <c r="BC46" i="17" s="1"/>
  <c r="BF46" i="17" s="1"/>
  <c r="BD46" i="17" a="1"/>
  <c r="BD46" i="17" s="1"/>
  <c r="BG46" i="17" s="1"/>
  <c r="BE38" i="17" a="1"/>
  <c r="BE38" i="17" s="1"/>
  <c r="BH38" i="17" s="1"/>
  <c r="BC38" i="17" a="1"/>
  <c r="BC38" i="17" s="1"/>
  <c r="BF38" i="17" s="1"/>
  <c r="BD38" i="17" a="1"/>
  <c r="BD38" i="17" s="1"/>
  <c r="BG38" i="17" s="1"/>
  <c r="BD44" i="17" a="1"/>
  <c r="BD44" i="17" s="1"/>
  <c r="BG44" i="17" s="1"/>
  <c r="BE44" i="17" a="1"/>
  <c r="BE44" i="17" s="1"/>
  <c r="BH44" i="17" s="1"/>
  <c r="BC44" i="17" a="1"/>
  <c r="BC44" i="17" s="1"/>
  <c r="BF44" i="17" s="1"/>
  <c r="BE18" i="17" a="1"/>
  <c r="BE18" i="17" s="1"/>
  <c r="BH18" i="17" s="1"/>
  <c r="BC18" i="17" a="1"/>
  <c r="BC18" i="17" s="1"/>
  <c r="BF18" i="17" s="1"/>
  <c r="BD18" i="17" a="1"/>
  <c r="BD18" i="17" s="1"/>
  <c r="BG18" i="17" s="1"/>
  <c r="BE21" i="17" a="1"/>
  <c r="BE21" i="17" s="1"/>
  <c r="BH21" i="17" s="1"/>
  <c r="BC21" i="17" a="1"/>
  <c r="BC21" i="17" s="1"/>
  <c r="BF21" i="17" s="1"/>
  <c r="BD21" i="17" a="1"/>
  <c r="BD21" i="17" s="1"/>
  <c r="BG21" i="17" s="1"/>
  <c r="BE29" i="17" a="1"/>
  <c r="BE29" i="17" s="1"/>
  <c r="BH29" i="17" s="1"/>
  <c r="BC29" i="17" a="1"/>
  <c r="BC29" i="17" s="1"/>
  <c r="BF29" i="17" s="1"/>
  <c r="BD29" i="17" a="1"/>
  <c r="BD29" i="17" s="1"/>
  <c r="BG29" i="17" s="1"/>
  <c r="BD30" i="17" a="1"/>
  <c r="BD30" i="17" s="1"/>
  <c r="BG30" i="17" s="1"/>
  <c r="BE30" i="17" a="1"/>
  <c r="BE30" i="17" s="1"/>
  <c r="BH30" i="17" s="1"/>
  <c r="BC30" i="17" a="1"/>
  <c r="BC30" i="17" s="1"/>
  <c r="BF30" i="17" s="1"/>
  <c r="BD19" i="17" a="1"/>
  <c r="BD19" i="17" s="1"/>
  <c r="BG19" i="17" s="1"/>
  <c r="BE19" i="17" a="1"/>
  <c r="BE19" i="17" s="1"/>
  <c r="BH19" i="17" s="1"/>
  <c r="BC19" i="17" a="1"/>
  <c r="BC19" i="17" s="1"/>
  <c r="BF19" i="17" s="1"/>
  <c r="BD34" i="17" a="1"/>
  <c r="BD34" i="17" s="1"/>
  <c r="BG34" i="17" s="1"/>
  <c r="BC34" i="17" a="1"/>
  <c r="BC34" i="17" s="1"/>
  <c r="BF34" i="17" s="1"/>
  <c r="BE34" i="17" a="1"/>
  <c r="BE34" i="17" s="1"/>
  <c r="BH34" i="17" s="1"/>
  <c r="BE24" i="17" a="1"/>
  <c r="BE24" i="17" s="1"/>
  <c r="BH24" i="17" s="1"/>
  <c r="BC24" i="17" a="1"/>
  <c r="BC24" i="17" s="1"/>
  <c r="BF24" i="17" s="1"/>
  <c r="BD24" i="17" a="1"/>
  <c r="BD24" i="17" s="1"/>
  <c r="BG24" i="17" s="1"/>
  <c r="BD39" i="17" a="1"/>
  <c r="BD39" i="17" s="1"/>
  <c r="BG39" i="17" s="1"/>
  <c r="BC39" i="17" a="1"/>
  <c r="BC39" i="17" s="1"/>
  <c r="BF39" i="17" s="1"/>
  <c r="BE39" i="17" a="1"/>
  <c r="BE39" i="17" s="1"/>
  <c r="BH39" i="17" s="1"/>
  <c r="BD43" i="17" a="1"/>
  <c r="BD43" i="17" s="1"/>
  <c r="BG43" i="17" s="1"/>
  <c r="BC43" i="17" a="1"/>
  <c r="BC43" i="17" s="1"/>
  <c r="BF43" i="17" s="1"/>
  <c r="BE43" i="17" a="1"/>
  <c r="BE43" i="17" s="1"/>
  <c r="Z50" i="17"/>
  <c r="Z43" i="17"/>
  <c r="Z36" i="17"/>
  <c r="Z25" i="17"/>
  <c r="Z18" i="17"/>
  <c r="BD16" i="17" a="1"/>
  <c r="BD16" i="17" s="1"/>
  <c r="BG16" i="17" s="1"/>
  <c r="BC16" i="17" a="1"/>
  <c r="BC16" i="17" s="1"/>
  <c r="BF16" i="17" s="1"/>
  <c r="BE16" i="17" a="1"/>
  <c r="BE16" i="17" s="1"/>
  <c r="BH16" i="17" s="1"/>
  <c r="BD32" i="17" a="1"/>
  <c r="BD32" i="17" s="1"/>
  <c r="BG32" i="17" s="1"/>
  <c r="BE32" i="17" a="1"/>
  <c r="BE32" i="17" s="1"/>
  <c r="BH32" i="17" s="1"/>
  <c r="BC32" i="17" a="1"/>
  <c r="BC32" i="17" s="1"/>
  <c r="BF32" i="17" s="1"/>
  <c r="BD35" i="17" a="1"/>
  <c r="BD35" i="17" s="1"/>
  <c r="BG35" i="17" s="1"/>
  <c r="BC35" i="17" a="1"/>
  <c r="BC35" i="17" s="1"/>
  <c r="BF35" i="17" s="1"/>
  <c r="BE35" i="17" a="1"/>
  <c r="BE35" i="17" s="1"/>
  <c r="BH35" i="17" s="1"/>
  <c r="BD34" i="15" a="1"/>
  <c r="BD34" i="15" s="1"/>
  <c r="BG34" i="15" s="1"/>
  <c r="BE34" i="15" a="1"/>
  <c r="BE34" i="15" s="1"/>
  <c r="BH34" i="15" s="1"/>
  <c r="BC34" i="15" a="1"/>
  <c r="BC34" i="15" s="1"/>
  <c r="BF34" i="15" s="1"/>
  <c r="BD39" i="15" a="1"/>
  <c r="BD39" i="15" s="1"/>
  <c r="BG39" i="15" s="1"/>
  <c r="BE39" i="15" a="1"/>
  <c r="BE39" i="15" s="1"/>
  <c r="BH39" i="15" s="1"/>
  <c r="BC39" i="15" a="1"/>
  <c r="BC39" i="15" s="1"/>
  <c r="BF39" i="15" s="1"/>
  <c r="BE46" i="15" a="1"/>
  <c r="BE46" i="15" s="1"/>
  <c r="BH46" i="15" s="1"/>
  <c r="BC46" i="15" a="1"/>
  <c r="BC46" i="15" s="1"/>
  <c r="BF46" i="15" s="1"/>
  <c r="BD46" i="15" a="1"/>
  <c r="BD46" i="15" s="1"/>
  <c r="BG46" i="15" s="1"/>
  <c r="BD29" i="15" a="1"/>
  <c r="BD29" i="15" s="1"/>
  <c r="BG29" i="15" s="1"/>
  <c r="BE29" i="15" a="1"/>
  <c r="BE29" i="15" s="1"/>
  <c r="BH29" i="15" s="1"/>
  <c r="BC29" i="15" a="1"/>
  <c r="BC29" i="15" s="1"/>
  <c r="BF29" i="15" s="1"/>
  <c r="BD21" i="15" a="1"/>
  <c r="BD21" i="15" s="1"/>
  <c r="BG21" i="15" s="1"/>
  <c r="BE21" i="15" a="1"/>
  <c r="BE21" i="15" s="1"/>
  <c r="BH21" i="15" s="1"/>
  <c r="BC21" i="15" a="1"/>
  <c r="BC21" i="15" s="1"/>
  <c r="BF21" i="15" s="1"/>
  <c r="BE38" i="15" a="1"/>
  <c r="BE38" i="15" s="1"/>
  <c r="BH38" i="15" s="1"/>
  <c r="BC38" i="15" a="1"/>
  <c r="BC38" i="15" s="1"/>
  <c r="BF38" i="15" s="1"/>
  <c r="BD38" i="15" a="1"/>
  <c r="BD38" i="15" s="1"/>
  <c r="BG38" i="15" s="1"/>
  <c r="BE17" i="15" a="1"/>
  <c r="BE17" i="15" s="1"/>
  <c r="BH17" i="15" s="1"/>
  <c r="BC17" i="15" a="1"/>
  <c r="BC17" i="15" s="1"/>
  <c r="BF17" i="15" s="1"/>
  <c r="BD17" i="15" a="1"/>
  <c r="BD17" i="15" s="1"/>
  <c r="BG17" i="15" s="1"/>
  <c r="BC25" i="15" a="1"/>
  <c r="BC25" i="15" s="1"/>
  <c r="BF25" i="15" s="1"/>
  <c r="BE25" i="15" a="1"/>
  <c r="BE25" i="15" s="1"/>
  <c r="BH25" i="15" s="1"/>
  <c r="BD25" i="15" a="1"/>
  <c r="BD25" i="15" s="1"/>
  <c r="BG25" i="15" s="1"/>
  <c r="BD18" i="15" a="1"/>
  <c r="BD18" i="15" s="1"/>
  <c r="BG18" i="15" s="1"/>
  <c r="BE18" i="15" a="1"/>
  <c r="BE18" i="15" s="1"/>
  <c r="BH18" i="15" s="1"/>
  <c r="BC18" i="15" a="1"/>
  <c r="BC18" i="15" s="1"/>
  <c r="BF18" i="15" s="1"/>
  <c r="BE35" i="15" a="1"/>
  <c r="BE35" i="15" s="1"/>
  <c r="BH35" i="15" s="1"/>
  <c r="BC35" i="15" a="1"/>
  <c r="BC35" i="15" s="1"/>
  <c r="BF35" i="15" s="1"/>
  <c r="BD35" i="15" a="1"/>
  <c r="BD35" i="15" s="1"/>
  <c r="BG35" i="15" s="1"/>
  <c r="BE26" i="15" a="1"/>
  <c r="BE26" i="15" s="1"/>
  <c r="BH26" i="15" s="1"/>
  <c r="BD26" i="15" a="1"/>
  <c r="BD26" i="15" s="1"/>
  <c r="BG26" i="15" s="1"/>
  <c r="BC26" i="15" a="1"/>
  <c r="BC26" i="15" s="1"/>
  <c r="BF26" i="15" s="1"/>
  <c r="BE40" i="15" a="1"/>
  <c r="BE40" i="15" s="1"/>
  <c r="BH40" i="15" s="1"/>
  <c r="BC40" i="15" a="1"/>
  <c r="BC40" i="15" s="1"/>
  <c r="BF40" i="15" s="1"/>
  <c r="BD40" i="15" a="1"/>
  <c r="BD40" i="15" s="1"/>
  <c r="BG40" i="15" s="1"/>
  <c r="BD23" i="15" a="1"/>
  <c r="BD23" i="15" s="1"/>
  <c r="BG23" i="15" s="1"/>
  <c r="BC23" i="15" a="1"/>
  <c r="BC23" i="15" s="1"/>
  <c r="BF23" i="15" s="1"/>
  <c r="BE23" i="15" a="1"/>
  <c r="BE23" i="15" s="1"/>
  <c r="BH23" i="15" s="1"/>
  <c r="BD31" i="15" a="1"/>
  <c r="BD31" i="15" s="1"/>
  <c r="BG31" i="15" s="1"/>
  <c r="BE31" i="15" a="1"/>
  <c r="BE31" i="15" s="1"/>
  <c r="BH31" i="15" s="1"/>
  <c r="BC31" i="15" a="1"/>
  <c r="BC31" i="15" s="1"/>
  <c r="BF31" i="15" s="1"/>
  <c r="BD42" i="15" a="1"/>
  <c r="BD42" i="15" s="1"/>
  <c r="BG42" i="15" s="1"/>
  <c r="BE42" i="15" a="1"/>
  <c r="BE42" i="15" s="1"/>
  <c r="BH42" i="15" s="1"/>
  <c r="BC42" i="15" a="1"/>
  <c r="BC42" i="15" s="1"/>
  <c r="BF42" i="15" s="1"/>
  <c r="BE19" i="15" a="1"/>
  <c r="BE19" i="15" s="1"/>
  <c r="BH19" i="15" s="1"/>
  <c r="BC19" i="15" a="1"/>
  <c r="BC19" i="15" s="1"/>
  <c r="BF19" i="15" s="1"/>
  <c r="BD19" i="15" a="1"/>
  <c r="BD19" i="15" s="1"/>
  <c r="BG19" i="15" s="1"/>
  <c r="BE45" i="15" a="1"/>
  <c r="BE45" i="15" s="1"/>
  <c r="BH45" i="15" s="1"/>
  <c r="BC45" i="15" a="1"/>
  <c r="BC45" i="15" s="1"/>
  <c r="BF45" i="15" s="1"/>
  <c r="BD45" i="15" a="1"/>
  <c r="BD45" i="15" s="1"/>
  <c r="BG45" i="15" s="1"/>
  <c r="BD41" i="15" a="1"/>
  <c r="BD41" i="15" s="1"/>
  <c r="BG41" i="15" s="1"/>
  <c r="BE41" i="15" a="1"/>
  <c r="BE41" i="15" s="1"/>
  <c r="BH41" i="15" s="1"/>
  <c r="BC41" i="15" a="1"/>
  <c r="BC41" i="15" s="1"/>
  <c r="BF41" i="15" s="1"/>
  <c r="BE20" i="15" a="1"/>
  <c r="BE20" i="15" s="1"/>
  <c r="BH20" i="15" s="1"/>
  <c r="BC20" i="15" a="1"/>
  <c r="BC20" i="15" s="1"/>
  <c r="BF20" i="15" s="1"/>
  <c r="BD20" i="15" a="1"/>
  <c r="BD20" i="15" s="1"/>
  <c r="BG20" i="15" s="1"/>
  <c r="BE32" i="15" a="1"/>
  <c r="BE32" i="15" s="1"/>
  <c r="BH32" i="15" s="1"/>
  <c r="BC32" i="15" a="1"/>
  <c r="BC32" i="15" s="1"/>
  <c r="BF32" i="15" s="1"/>
  <c r="BD32" i="15" a="1"/>
  <c r="BD32" i="15" s="1"/>
  <c r="BG32" i="15" s="1"/>
  <c r="BD44" i="15" a="1"/>
  <c r="BD44" i="15" s="1"/>
  <c r="BG44" i="15" s="1"/>
  <c r="BE44" i="15" a="1"/>
  <c r="BE44" i="15" s="1"/>
  <c r="BH44" i="15" s="1"/>
  <c r="BC44" i="15" a="1"/>
  <c r="BC44" i="15" s="1"/>
  <c r="BF44" i="15" s="1"/>
  <c r="BD33" i="15" a="1"/>
  <c r="BD33" i="15" s="1"/>
  <c r="BG33" i="15" s="1"/>
  <c r="BE33" i="15" a="1"/>
  <c r="BE33" i="15" s="1"/>
  <c r="BH33" i="15" s="1"/>
  <c r="BC33" i="15" a="1"/>
  <c r="BC33" i="15" s="1"/>
  <c r="BF33" i="15" s="1"/>
  <c r="BD24" i="15" a="1"/>
  <c r="BD24" i="15" s="1"/>
  <c r="BG24" i="15" s="1"/>
  <c r="BC24" i="15" a="1"/>
  <c r="BC24" i="15" s="1"/>
  <c r="BF24" i="15" s="1"/>
  <c r="BE24" i="15" a="1"/>
  <c r="BE24" i="15" s="1"/>
  <c r="BH24" i="15" s="1"/>
  <c r="Z43" i="15"/>
  <c r="Z50" i="15"/>
  <c r="Z36" i="15"/>
  <c r="Z25" i="15"/>
  <c r="BE16" i="15" a="1"/>
  <c r="BE16" i="15" s="1"/>
  <c r="BH16" i="15" s="1"/>
  <c r="BC16" i="15" a="1"/>
  <c r="BC16" i="15" s="1"/>
  <c r="BF16" i="15" s="1"/>
  <c r="Z18" i="15"/>
  <c r="BD16" i="15" a="1"/>
  <c r="BD16" i="15" s="1"/>
  <c r="BG16" i="15" s="1"/>
  <c r="BD37" i="15" a="1"/>
  <c r="BD37" i="15" s="1"/>
  <c r="BG37" i="15" s="1"/>
  <c r="BE37" i="15" a="1"/>
  <c r="BE37" i="15" s="1"/>
  <c r="BH37" i="15" s="1"/>
  <c r="BC37" i="15" a="1"/>
  <c r="BC37" i="15" s="1"/>
  <c r="BF37" i="15" s="1"/>
  <c r="BE22" i="15" a="1"/>
  <c r="BE22" i="15" s="1"/>
  <c r="BH22" i="15" s="1"/>
  <c r="BC22" i="15" a="1"/>
  <c r="BC22" i="15" s="1"/>
  <c r="BF22" i="15" s="1"/>
  <c r="BD22" i="15" a="1"/>
  <c r="BD22" i="15" s="1"/>
  <c r="BG22" i="15" s="1"/>
  <c r="BD43" i="15" a="1"/>
  <c r="BD43" i="15" s="1"/>
  <c r="BG43" i="15" s="1"/>
  <c r="BE43" i="15" a="1"/>
  <c r="BE43" i="15" s="1"/>
  <c r="BC43" i="15" a="1"/>
  <c r="BC43" i="15" s="1"/>
  <c r="BF43" i="15" s="1"/>
  <c r="BE30" i="15" a="1"/>
  <c r="BE30" i="15" s="1"/>
  <c r="BH30" i="15" s="1"/>
  <c r="BC30" i="15" a="1"/>
  <c r="BC30" i="15" s="1"/>
  <c r="BF30" i="15" s="1"/>
  <c r="BD30" i="15" a="1"/>
  <c r="BD30" i="15" s="1"/>
  <c r="BG30" i="15" s="1"/>
  <c r="BD27" i="15" a="1"/>
  <c r="BD27" i="15" s="1"/>
  <c r="BG27" i="15" s="1"/>
  <c r="BE27" i="15" a="1"/>
  <c r="BE27" i="15" s="1"/>
  <c r="BH27" i="15" s="1"/>
  <c r="BC27" i="15" a="1"/>
  <c r="BC27" i="15" s="1"/>
  <c r="BF27" i="15" s="1"/>
  <c r="BE28" i="15" a="1"/>
  <c r="BE28" i="15" s="1"/>
  <c r="BH28" i="15" s="1"/>
  <c r="BC28" i="15" a="1"/>
  <c r="BC28" i="15" s="1"/>
  <c r="BF28" i="15" s="1"/>
  <c r="BD28" i="15" a="1"/>
  <c r="BD28" i="15" s="1"/>
  <c r="BG28" i="15" s="1"/>
  <c r="BE36" i="15" a="1"/>
  <c r="BE36" i="15" s="1"/>
  <c r="BH36" i="15" s="1"/>
  <c r="BC36" i="15" a="1"/>
  <c r="BC36" i="15" s="1"/>
  <c r="BF36" i="15" s="1"/>
  <c r="BD36" i="15" a="1"/>
  <c r="BD36" i="15" s="1"/>
  <c r="BG36" i="15" s="1"/>
  <c r="BD36" i="14" a="1"/>
  <c r="BD36" i="14" s="1"/>
  <c r="BG36" i="14" s="1"/>
  <c r="BE36" i="14" a="1"/>
  <c r="BE36" i="14" s="1"/>
  <c r="BH36" i="14" s="1"/>
  <c r="BC36" i="14" a="1"/>
  <c r="BC36" i="14" s="1"/>
  <c r="BF36" i="14" s="1"/>
  <c r="BE30" i="14" a="1"/>
  <c r="BE30" i="14" s="1"/>
  <c r="BH30" i="14" s="1"/>
  <c r="BC30" i="14" a="1"/>
  <c r="BC30" i="14" s="1"/>
  <c r="BF30" i="14" s="1"/>
  <c r="BD30" i="14" a="1"/>
  <c r="BD30" i="14" s="1"/>
  <c r="BG30" i="14" s="1"/>
  <c r="BE18" i="14" a="1"/>
  <c r="BE18" i="14" s="1"/>
  <c r="BH18" i="14" s="1"/>
  <c r="BC18" i="14" a="1"/>
  <c r="BC18" i="14" s="1"/>
  <c r="BF18" i="14" s="1"/>
  <c r="BD18" i="14" a="1"/>
  <c r="BD18" i="14" s="1"/>
  <c r="BG18" i="14" s="1"/>
  <c r="BC26" i="14" a="1"/>
  <c r="BC26" i="14" s="1"/>
  <c r="BF26" i="14" s="1"/>
  <c r="BE26" i="14" a="1"/>
  <c r="BE26" i="14" s="1"/>
  <c r="BH26" i="14" s="1"/>
  <c r="BD26" i="14" a="1"/>
  <c r="BD26" i="14" s="1"/>
  <c r="BG26" i="14" s="1"/>
  <c r="BD27" i="14" a="1"/>
  <c r="BD27" i="14" s="1"/>
  <c r="BG27" i="14" s="1"/>
  <c r="BE27" i="14" a="1"/>
  <c r="BE27" i="14" s="1"/>
  <c r="BH27" i="14" s="1"/>
  <c r="BC27" i="14" a="1"/>
  <c r="BC27" i="14" s="1"/>
  <c r="BF27" i="14" s="1"/>
  <c r="BE23" i="14" a="1"/>
  <c r="BE23" i="14" s="1"/>
  <c r="BH23" i="14" s="1"/>
  <c r="BC23" i="14" a="1"/>
  <c r="BC23" i="14" s="1"/>
  <c r="BF23" i="14" s="1"/>
  <c r="BD23" i="14" a="1"/>
  <c r="BD23" i="14" s="1"/>
  <c r="BG23" i="14" s="1"/>
  <c r="BC31" i="14" a="1"/>
  <c r="BC31" i="14" s="1"/>
  <c r="BF31" i="14" s="1"/>
  <c r="BE31" i="14" a="1"/>
  <c r="BE31" i="14" s="1"/>
  <c r="BH31" i="14" s="1"/>
  <c r="BD31" i="14" a="1"/>
  <c r="BD31" i="14" s="1"/>
  <c r="BG31" i="14" s="1"/>
  <c r="BD35" i="14" a="1"/>
  <c r="BD35" i="14" s="1"/>
  <c r="BG35" i="14" s="1"/>
  <c r="BE35" i="14" a="1"/>
  <c r="BE35" i="14" s="1"/>
  <c r="BH35" i="14" s="1"/>
  <c r="BC35" i="14" a="1"/>
  <c r="BC35" i="14" s="1"/>
  <c r="BF35" i="14" s="1"/>
  <c r="BE46" i="14" a="1"/>
  <c r="BE46" i="14" s="1"/>
  <c r="BH46" i="14" s="1"/>
  <c r="BC46" i="14" a="1"/>
  <c r="BC46" i="14" s="1"/>
  <c r="BF46" i="14" s="1"/>
  <c r="BD46" i="14" a="1"/>
  <c r="BD46" i="14" s="1"/>
  <c r="BG46" i="14" s="1"/>
  <c r="BD39" i="14" a="1"/>
  <c r="BD39" i="14" s="1"/>
  <c r="BG39" i="14" s="1"/>
  <c r="BE39" i="14" a="1"/>
  <c r="BE39" i="14" s="1"/>
  <c r="BH39" i="14" s="1"/>
  <c r="BC39" i="14" a="1"/>
  <c r="BC39" i="14" s="1"/>
  <c r="BF39" i="14" s="1"/>
  <c r="BD22" i="14" a="1"/>
  <c r="BD22" i="14" s="1"/>
  <c r="BG22" i="14" s="1"/>
  <c r="BE22" i="14" a="1"/>
  <c r="BE22" i="14" s="1"/>
  <c r="BH22" i="14" s="1"/>
  <c r="BC22" i="14" a="1"/>
  <c r="BC22" i="14" s="1"/>
  <c r="BF22" i="14" s="1"/>
  <c r="BD25" i="14" a="1"/>
  <c r="BD25" i="14" s="1"/>
  <c r="BG25" i="14" s="1"/>
  <c r="BC25" i="14" a="1"/>
  <c r="BC25" i="14" s="1"/>
  <c r="BF25" i="14" s="1"/>
  <c r="BE25" i="14" a="1"/>
  <c r="BE25" i="14" s="1"/>
  <c r="BH25" i="14" s="1"/>
  <c r="BD42" i="14" a="1"/>
  <c r="BD42" i="14" s="1"/>
  <c r="BG42" i="14" s="1"/>
  <c r="BE42" i="14" a="1"/>
  <c r="BE42" i="14" s="1"/>
  <c r="BH42" i="14" s="1"/>
  <c r="BC42" i="14" a="1"/>
  <c r="BC42" i="14" s="1"/>
  <c r="BF42" i="14" s="1"/>
  <c r="BD37" i="14" a="1"/>
  <c r="BD37" i="14" s="1"/>
  <c r="BG37" i="14" s="1"/>
  <c r="BE37" i="14" a="1"/>
  <c r="BE37" i="14" s="1"/>
  <c r="BH37" i="14" s="1"/>
  <c r="BC37" i="14" a="1"/>
  <c r="BC37" i="14" s="1"/>
  <c r="BF37" i="14" s="1"/>
  <c r="BE38" i="14" a="1"/>
  <c r="BE38" i="14" s="1"/>
  <c r="BH38" i="14" s="1"/>
  <c r="BC38" i="14" a="1"/>
  <c r="BC38" i="14" s="1"/>
  <c r="BF38" i="14" s="1"/>
  <c r="BD38" i="14" a="1"/>
  <c r="BD38" i="14" s="1"/>
  <c r="BG38" i="14" s="1"/>
  <c r="BE41" i="14" a="1"/>
  <c r="BE41" i="14" s="1"/>
  <c r="BH41" i="14" s="1"/>
  <c r="BC41" i="14" a="1"/>
  <c r="BC41" i="14" s="1"/>
  <c r="BF41" i="14" s="1"/>
  <c r="BD41" i="14" a="1"/>
  <c r="BD41" i="14" s="1"/>
  <c r="BG41" i="14" s="1"/>
  <c r="BC33" i="14" a="1"/>
  <c r="BC33" i="14" s="1"/>
  <c r="BF33" i="14" s="1"/>
  <c r="BE33" i="14" a="1"/>
  <c r="BE33" i="14" s="1"/>
  <c r="BH33" i="14" s="1"/>
  <c r="BD33" i="14" a="1"/>
  <c r="BD33" i="14" s="1"/>
  <c r="BG33" i="14" s="1"/>
  <c r="BD17" i="14" a="1"/>
  <c r="BD17" i="14" s="1"/>
  <c r="BG17" i="14" s="1"/>
  <c r="BE17" i="14" a="1"/>
  <c r="BE17" i="14" s="1"/>
  <c r="BH17" i="14" s="1"/>
  <c r="BC17" i="14" a="1"/>
  <c r="BC17" i="14" s="1"/>
  <c r="BF17" i="14" s="1"/>
  <c r="BE34" i="14" a="1"/>
  <c r="BE34" i="14" s="1"/>
  <c r="BH34" i="14" s="1"/>
  <c r="BC34" i="14" a="1"/>
  <c r="BC34" i="14" s="1"/>
  <c r="BF34" i="14" s="1"/>
  <c r="BD34" i="14" a="1"/>
  <c r="BD34" i="14" s="1"/>
  <c r="BG34" i="14" s="1"/>
  <c r="BC32" i="14" a="1"/>
  <c r="BC32" i="14" s="1"/>
  <c r="BF32" i="14" s="1"/>
  <c r="BE32" i="14" a="1"/>
  <c r="BE32" i="14" s="1"/>
  <c r="BH32" i="14" s="1"/>
  <c r="BD32" i="14" a="1"/>
  <c r="BD32" i="14" s="1"/>
  <c r="BG32" i="14" s="1"/>
  <c r="BE28" i="14" a="1"/>
  <c r="BE28" i="14" s="1"/>
  <c r="BH28" i="14" s="1"/>
  <c r="BC28" i="14" a="1"/>
  <c r="BC28" i="14" s="1"/>
  <c r="BF28" i="14" s="1"/>
  <c r="BD28" i="14" a="1"/>
  <c r="BD28" i="14" s="1"/>
  <c r="BG28" i="14" s="1"/>
  <c r="BE40" i="14" a="1"/>
  <c r="BE40" i="14" s="1"/>
  <c r="BH40" i="14" s="1"/>
  <c r="BC40" i="14" a="1"/>
  <c r="BC40" i="14" s="1"/>
  <c r="BF40" i="14" s="1"/>
  <c r="BD40" i="14" a="1"/>
  <c r="BD40" i="14" s="1"/>
  <c r="BG40" i="14" s="1"/>
  <c r="BE21" i="14" a="1"/>
  <c r="BE21" i="14" s="1"/>
  <c r="BH21" i="14" s="1"/>
  <c r="BC21" i="14" a="1"/>
  <c r="BC21" i="14" s="1"/>
  <c r="BF21" i="14" s="1"/>
  <c r="BD21" i="14" a="1"/>
  <c r="BD21" i="14" s="1"/>
  <c r="BG21" i="14" s="1"/>
  <c r="BD44" i="14" a="1"/>
  <c r="BD44" i="14" s="1"/>
  <c r="BG44" i="14" s="1"/>
  <c r="BE44" i="14" a="1"/>
  <c r="BE44" i="14" s="1"/>
  <c r="BH44" i="14" s="1"/>
  <c r="BC44" i="14" a="1"/>
  <c r="BC44" i="14" s="1"/>
  <c r="BF44" i="14" s="1"/>
  <c r="BD43" i="14" a="1"/>
  <c r="BD43" i="14" s="1"/>
  <c r="BG43" i="14" s="1"/>
  <c r="BE43" i="14" a="1"/>
  <c r="BE43" i="14" s="1"/>
  <c r="BC43" i="14" a="1"/>
  <c r="BC43" i="14" s="1"/>
  <c r="BF43" i="14" s="1"/>
  <c r="BD19" i="14" a="1"/>
  <c r="BD19" i="14" s="1"/>
  <c r="BG19" i="14" s="1"/>
  <c r="BE19" i="14" a="1"/>
  <c r="BE19" i="14" s="1"/>
  <c r="BH19" i="14" s="1"/>
  <c r="BC19" i="14" a="1"/>
  <c r="BC19" i="14" s="1"/>
  <c r="BF19" i="14" s="1"/>
  <c r="BD29" i="14" a="1"/>
  <c r="BD29" i="14" s="1"/>
  <c r="BG29" i="14" s="1"/>
  <c r="BE29" i="14" a="1"/>
  <c r="BE29" i="14" s="1"/>
  <c r="BH29" i="14" s="1"/>
  <c r="BC29" i="14" a="1"/>
  <c r="BC29" i="14" s="1"/>
  <c r="BF29" i="14" s="1"/>
  <c r="BD20" i="14" a="1"/>
  <c r="BD20" i="14" s="1"/>
  <c r="BG20" i="14" s="1"/>
  <c r="BE20" i="14" a="1"/>
  <c r="BE20" i="14" s="1"/>
  <c r="BH20" i="14" s="1"/>
  <c r="BC20" i="14" a="1"/>
  <c r="BC20" i="14" s="1"/>
  <c r="BF20" i="14" s="1"/>
  <c r="BE45" i="14" a="1"/>
  <c r="BE45" i="14" s="1"/>
  <c r="BH45" i="14" s="1"/>
  <c r="BC45" i="14" a="1"/>
  <c r="BC45" i="14" s="1"/>
  <c r="BF45" i="14" s="1"/>
  <c r="BD45" i="14" a="1"/>
  <c r="BD45" i="14" s="1"/>
  <c r="BG45" i="14" s="1"/>
  <c r="Z50" i="14"/>
  <c r="Z43" i="14"/>
  <c r="Z36" i="14"/>
  <c r="Z25" i="14"/>
  <c r="BE16" i="14" a="1"/>
  <c r="BE16" i="14" s="1"/>
  <c r="BH16" i="14" s="1"/>
  <c r="BC16" i="14" a="1"/>
  <c r="BC16" i="14" s="1"/>
  <c r="BF16" i="14" s="1"/>
  <c r="Z18" i="14"/>
  <c r="BD16" i="14" a="1"/>
  <c r="BD16" i="14" s="1"/>
  <c r="BG16" i="14" s="1"/>
  <c r="BC24" i="14" a="1"/>
  <c r="BC24" i="14" s="1"/>
  <c r="BF24" i="14" s="1"/>
  <c r="BE24" i="14" a="1"/>
  <c r="BE24" i="14" s="1"/>
  <c r="BH24" i="14" s="1"/>
  <c r="BD24" i="14" a="1"/>
  <c r="BD24" i="14" s="1"/>
  <c r="BG24" i="14" s="1"/>
  <c r="BI38" i="19" l="1"/>
  <c r="BI26" i="19"/>
  <c r="BI28" i="19"/>
  <c r="BI35" i="19"/>
  <c r="BI44" i="19"/>
  <c r="BI41" i="17"/>
  <c r="BI22" i="19"/>
  <c r="BI18" i="19"/>
  <c r="BI31" i="19"/>
  <c r="BI46" i="19"/>
  <c r="M34" i="19"/>
  <c r="BH43" i="19"/>
  <c r="BI43" i="19" s="1"/>
  <c r="Q34" i="19" s="1"/>
  <c r="BI34" i="19"/>
  <c r="BI19" i="19"/>
  <c r="BI41" i="19"/>
  <c r="BI27" i="19"/>
  <c r="BI23" i="19"/>
  <c r="BI40" i="19"/>
  <c r="BI39" i="19"/>
  <c r="BI33" i="19"/>
  <c r="BI21" i="19"/>
  <c r="BI42" i="19"/>
  <c r="BI30" i="19"/>
  <c r="BI25" i="19"/>
  <c r="BI45" i="19"/>
  <c r="BI32" i="19"/>
  <c r="BI37" i="19"/>
  <c r="M43" i="19" s="1"/>
  <c r="BI36" i="19"/>
  <c r="BI24" i="19"/>
  <c r="BI26" i="18"/>
  <c r="BI45" i="18"/>
  <c r="BI44" i="18"/>
  <c r="BI33" i="18"/>
  <c r="BI28" i="18"/>
  <c r="BI27" i="18"/>
  <c r="BI19" i="18"/>
  <c r="BI39" i="17"/>
  <c r="BI17" i="18"/>
  <c r="BI34" i="18"/>
  <c r="BI20" i="18"/>
  <c r="BH43" i="18"/>
  <c r="BI43" i="18" s="1"/>
  <c r="Q34" i="18" s="1"/>
  <c r="M34" i="18"/>
  <c r="BI38" i="18"/>
  <c r="BI22" i="18"/>
  <c r="BI36" i="18"/>
  <c r="BI37" i="18"/>
  <c r="BI46" i="18"/>
  <c r="BI30" i="18"/>
  <c r="BI18" i="18"/>
  <c r="BI42" i="18"/>
  <c r="BI41" i="18"/>
  <c r="BI25" i="18"/>
  <c r="BI31" i="18"/>
  <c r="BI40" i="18"/>
  <c r="BI21" i="18"/>
  <c r="BI24" i="18"/>
  <c r="BI39" i="18"/>
  <c r="BI23" i="18"/>
  <c r="BI32" i="18"/>
  <c r="BI35" i="18"/>
  <c r="BI35" i="17"/>
  <c r="BI30" i="17"/>
  <c r="BI29" i="17"/>
  <c r="BI44" i="17"/>
  <c r="BI38" i="17"/>
  <c r="BI23" i="17"/>
  <c r="BI25" i="17"/>
  <c r="BI31" i="17"/>
  <c r="BI37" i="17"/>
  <c r="BI40" i="17"/>
  <c r="BI22" i="17"/>
  <c r="BI26" i="17"/>
  <c r="BI18" i="17"/>
  <c r="BI27" i="17"/>
  <c r="BI20" i="17"/>
  <c r="BI45" i="17"/>
  <c r="BI46" i="17"/>
  <c r="BI42" i="17"/>
  <c r="BI16" i="17"/>
  <c r="AD50" i="17" s="1"/>
  <c r="BI19" i="17"/>
  <c r="BI32" i="17"/>
  <c r="BI28" i="17"/>
  <c r="BI33" i="17"/>
  <c r="BI36" i="17"/>
  <c r="BI34" i="17"/>
  <c r="BI21" i="17"/>
  <c r="BH43" i="17"/>
  <c r="BI43" i="17" s="1"/>
  <c r="Q34" i="17" s="1"/>
  <c r="M34" i="17"/>
  <c r="BI24" i="17"/>
  <c r="BI17" i="17"/>
  <c r="BI28" i="15"/>
  <c r="BI22" i="15"/>
  <c r="BI33" i="15"/>
  <c r="BI41" i="15"/>
  <c r="BI45" i="15"/>
  <c r="BI31" i="15"/>
  <c r="BI23" i="15"/>
  <c r="BI25" i="15"/>
  <c r="BI39" i="15"/>
  <c r="BI42" i="15"/>
  <c r="BI26" i="15"/>
  <c r="BI27" i="15"/>
  <c r="BI30" i="15"/>
  <c r="BI37" i="15"/>
  <c r="BI44" i="15"/>
  <c r="BI32" i="15"/>
  <c r="BI19" i="15"/>
  <c r="BI40" i="15"/>
  <c r="BI18" i="15"/>
  <c r="BI21" i="15"/>
  <c r="BI34" i="15"/>
  <c r="BI16" i="15"/>
  <c r="BI35" i="15"/>
  <c r="BI38" i="15"/>
  <c r="BI36" i="15"/>
  <c r="BH43" i="15"/>
  <c r="BI43" i="15" s="1"/>
  <c r="Q34" i="15" s="1"/>
  <c r="M34" i="15"/>
  <c r="BI24" i="15"/>
  <c r="BI20" i="15"/>
  <c r="BI17" i="15"/>
  <c r="BI29" i="15"/>
  <c r="BI46" i="15"/>
  <c r="BI42" i="14"/>
  <c r="BI27" i="14"/>
  <c r="BI41" i="14"/>
  <c r="BI25" i="14"/>
  <c r="BI31" i="14"/>
  <c r="BI36" i="14"/>
  <c r="BI40" i="14"/>
  <c r="BI24" i="14"/>
  <c r="BI29" i="14"/>
  <c r="BI22" i="14"/>
  <c r="BI16" i="14"/>
  <c r="BI45" i="14"/>
  <c r="BI19" i="14"/>
  <c r="BH43" i="14"/>
  <c r="BI43" i="14" s="1"/>
  <c r="Q34" i="14" s="1"/>
  <c r="M34" i="14"/>
  <c r="BI28" i="14"/>
  <c r="BI32" i="14"/>
  <c r="BI17" i="14"/>
  <c r="BI37" i="14"/>
  <c r="BI39" i="14"/>
  <c r="BI46" i="14"/>
  <c r="BI26" i="14"/>
  <c r="BI33" i="14"/>
  <c r="BI23" i="14"/>
  <c r="BI30" i="14"/>
  <c r="BI20" i="14"/>
  <c r="BI44" i="14"/>
  <c r="BI21" i="14"/>
  <c r="BI34" i="14"/>
  <c r="BI38" i="14"/>
  <c r="BI35" i="14"/>
  <c r="BI18" i="14"/>
  <c r="AD36" i="19" l="1"/>
  <c r="AD50" i="19"/>
  <c r="Q50" i="19"/>
  <c r="AM43" i="19"/>
  <c r="AD25" i="19"/>
  <c r="AM25" i="19"/>
  <c r="AD18" i="19"/>
  <c r="AQ25" i="19"/>
  <c r="AM36" i="19"/>
  <c r="AM18" i="19"/>
  <c r="AQ50" i="19"/>
  <c r="AM50" i="19"/>
  <c r="AQ36" i="19"/>
  <c r="AQ18" i="19"/>
  <c r="M50" i="19"/>
  <c r="AD43" i="19"/>
  <c r="Q43" i="19"/>
  <c r="I3" i="19"/>
  <c r="AQ43" i="19"/>
  <c r="AM36" i="17"/>
  <c r="Q43" i="17"/>
  <c r="Q40" i="19" a="1"/>
  <c r="Q40" i="19" s="1"/>
  <c r="S38" i="19" a="1"/>
  <c r="S38" i="19" s="1"/>
  <c r="S40" i="19" a="1"/>
  <c r="S40" i="19" s="1"/>
  <c r="Q36" i="19"/>
  <c r="Q38" i="19" a="1"/>
  <c r="Q38" i="19" s="1"/>
  <c r="M40" i="19" a="1"/>
  <c r="M40" i="19" s="1"/>
  <c r="O40" i="19" a="1"/>
  <c r="O40" i="19" s="1"/>
  <c r="M36" i="19"/>
  <c r="M38" i="19" a="1"/>
  <c r="M38" i="19" s="1"/>
  <c r="O38" i="19" a="1"/>
  <c r="O38" i="19" s="1"/>
  <c r="AM25" i="17"/>
  <c r="S40" i="18" a="1"/>
  <c r="S40" i="18" s="1"/>
  <c r="S38" i="18" a="1"/>
  <c r="S38" i="18" s="1"/>
  <c r="Q36" i="18"/>
  <c r="Q38" i="18" a="1"/>
  <c r="Q38" i="18" s="1"/>
  <c r="Q40" i="18" a="1"/>
  <c r="Q40" i="18" s="1"/>
  <c r="Q43" i="18"/>
  <c r="AM18" i="18"/>
  <c r="AD18" i="18"/>
  <c r="I3" i="18"/>
  <c r="AQ25" i="18"/>
  <c r="AQ36" i="18"/>
  <c r="M50" i="18"/>
  <c r="AQ18" i="18"/>
  <c r="AM36" i="18"/>
  <c r="AD43" i="18"/>
  <c r="AQ43" i="18"/>
  <c r="AD50" i="18"/>
  <c r="AQ50" i="18"/>
  <c r="AM25" i="18"/>
  <c r="AM50" i="18"/>
  <c r="AM43" i="18"/>
  <c r="AD36" i="18"/>
  <c r="Q50" i="18"/>
  <c r="AD25" i="18"/>
  <c r="M43" i="18"/>
  <c r="O40" i="18" a="1"/>
  <c r="O40" i="18" s="1"/>
  <c r="O38" i="18" a="1"/>
  <c r="O38" i="18" s="1"/>
  <c r="M40" i="18" a="1"/>
  <c r="M40" i="18" s="1"/>
  <c r="M36" i="18"/>
  <c r="M38" i="18" a="1"/>
  <c r="M38" i="18" s="1"/>
  <c r="AM18" i="17"/>
  <c r="AM43" i="17"/>
  <c r="M43" i="17"/>
  <c r="AD25" i="17"/>
  <c r="AQ50" i="17"/>
  <c r="AD18" i="17"/>
  <c r="Q50" i="17"/>
  <c r="M50" i="17"/>
  <c r="AQ36" i="17"/>
  <c r="AM50" i="17"/>
  <c r="I3" i="17"/>
  <c r="AQ25" i="17"/>
  <c r="AQ18" i="17"/>
  <c r="AQ43" i="17"/>
  <c r="AD43" i="17"/>
  <c r="AD36" i="17"/>
  <c r="Q40" i="17" a="1"/>
  <c r="Q40" i="17" s="1"/>
  <c r="S38" i="17" a="1"/>
  <c r="S38" i="17" s="1"/>
  <c r="S40" i="17" a="1"/>
  <c r="S40" i="17" s="1"/>
  <c r="Q38" i="17" a="1"/>
  <c r="Q38" i="17" s="1"/>
  <c r="Q36" i="17"/>
  <c r="M36" i="17"/>
  <c r="O40" i="17" a="1"/>
  <c r="O40" i="17" s="1"/>
  <c r="M38" i="17" a="1"/>
  <c r="M38" i="17" s="1"/>
  <c r="M40" i="17" a="1"/>
  <c r="M40" i="17" s="1"/>
  <c r="O38" i="17" a="1"/>
  <c r="O38" i="17" s="1"/>
  <c r="Q40" i="15" a="1"/>
  <c r="Q40" i="15" s="1"/>
  <c r="S40" i="15" a="1"/>
  <c r="S40" i="15" s="1"/>
  <c r="Q36" i="15"/>
  <c r="S38" i="15" a="1"/>
  <c r="S38" i="15" s="1"/>
  <c r="Q38" i="15" a="1"/>
  <c r="Q38" i="15" s="1"/>
  <c r="I3" i="15"/>
  <c r="AM18" i="15"/>
  <c r="Q43" i="15"/>
  <c r="AQ18" i="15"/>
  <c r="AQ36" i="15"/>
  <c r="AD50" i="15"/>
  <c r="M50" i="15"/>
  <c r="AD25" i="15"/>
  <c r="AM36" i="15"/>
  <c r="AM25" i="15"/>
  <c r="AD18" i="15"/>
  <c r="AM43" i="15"/>
  <c r="AQ50" i="15"/>
  <c r="AQ43" i="15"/>
  <c r="M43" i="15"/>
  <c r="AQ25" i="15"/>
  <c r="AD36" i="15"/>
  <c r="AM50" i="15"/>
  <c r="AD43" i="15"/>
  <c r="Q50" i="15"/>
  <c r="M40" i="15" a="1"/>
  <c r="M40" i="15" s="1"/>
  <c r="O40" i="15" a="1"/>
  <c r="O40" i="15" s="1"/>
  <c r="O38" i="15" a="1"/>
  <c r="O38" i="15" s="1"/>
  <c r="M38" i="15" a="1"/>
  <c r="M38" i="15" s="1"/>
  <c r="M36" i="15"/>
  <c r="S40" i="14" a="1"/>
  <c r="S40" i="14" s="1"/>
  <c r="Q36" i="14"/>
  <c r="Q38" i="14" a="1"/>
  <c r="Q38" i="14" s="1"/>
  <c r="Q40" i="14" a="1"/>
  <c r="Q40" i="14" s="1"/>
  <c r="S38" i="14" a="1"/>
  <c r="S38" i="14" s="1"/>
  <c r="O40" i="14" a="1"/>
  <c r="O40" i="14" s="1"/>
  <c r="O38" i="14" a="1"/>
  <c r="O38" i="14" s="1"/>
  <c r="M40" i="14" a="1"/>
  <c r="M40" i="14" s="1"/>
  <c r="M38" i="14" a="1"/>
  <c r="M38" i="14" s="1"/>
  <c r="M36" i="14"/>
  <c r="I3" i="14"/>
  <c r="M43" i="14"/>
  <c r="AM18" i="14"/>
  <c r="Q50" i="14"/>
  <c r="AM43" i="14"/>
  <c r="AM25" i="14"/>
  <c r="M50" i="14"/>
  <c r="AM36" i="14"/>
  <c r="AQ18" i="14"/>
  <c r="AM50" i="14"/>
  <c r="AD50" i="14"/>
  <c r="AQ25" i="14"/>
  <c r="AD43" i="14"/>
  <c r="AQ43" i="14"/>
  <c r="AD18" i="14"/>
  <c r="AQ50" i="14"/>
  <c r="AQ36" i="14"/>
  <c r="Q43" i="14"/>
  <c r="AD36" i="14"/>
  <c r="AD25" i="14"/>
  <c r="AP15" i="3" l="1"/>
  <c r="AR15" i="3"/>
  <c r="AR13" i="3"/>
  <c r="K6" i="4" l="1"/>
  <c r="I6" i="4"/>
  <c r="K4" i="4"/>
  <c r="FR64" i="13" l="1"/>
  <c r="FU64" i="13" s="1"/>
  <c r="FJ64" i="13"/>
  <c r="FM64" i="13" s="1"/>
  <c r="FB64" i="13"/>
  <c r="FE64" i="13" s="1"/>
  <c r="ET64" i="13"/>
  <c r="EW64" i="13" s="1"/>
  <c r="EL64" i="13"/>
  <c r="EO64" i="13" s="1"/>
  <c r="ED64" i="13"/>
  <c r="EG64" i="13" s="1"/>
  <c r="AV52" i="13" a="1"/>
  <c r="AV52" i="13" s="1"/>
  <c r="AT52" i="13" a="1"/>
  <c r="AT52" i="13" s="1"/>
  <c r="AR52" i="13" a="1"/>
  <c r="AR52" i="13" s="1"/>
  <c r="AP52" i="13" a="1"/>
  <c r="AP52" i="13" s="1"/>
  <c r="AL52" i="13" a="1"/>
  <c r="AL52" i="13" s="1"/>
  <c r="AJ52" i="13" a="1"/>
  <c r="AJ52" i="13" s="1"/>
  <c r="AH52" i="13" a="1"/>
  <c r="AH52" i="13" s="1"/>
  <c r="AF52" i="13" a="1"/>
  <c r="AF52" i="13" s="1"/>
  <c r="AD52" i="13" a="1"/>
  <c r="AD52" i="13" s="1"/>
  <c r="AB52" i="13" a="1"/>
  <c r="AB52" i="13" s="1"/>
  <c r="Z52" i="13" a="1"/>
  <c r="Z52" i="13" s="1"/>
  <c r="X52" i="13" a="1"/>
  <c r="X52" i="13" s="1"/>
  <c r="T52" i="13" a="1"/>
  <c r="T52" i="13" s="1"/>
  <c r="R52" i="13" a="1"/>
  <c r="R52" i="13" s="1"/>
  <c r="P52" i="13" a="1"/>
  <c r="P52" i="13" s="1"/>
  <c r="N52" i="13" a="1"/>
  <c r="N52" i="13" s="1"/>
  <c r="HU51" i="13"/>
  <c r="HU50" i="13"/>
  <c r="HT50" i="13"/>
  <c r="FR50" i="13"/>
  <c r="FJ50" i="13"/>
  <c r="FB50" i="13"/>
  <c r="AV50" i="13" a="1"/>
  <c r="AV50" i="13" s="1"/>
  <c r="AT50" i="13" a="1"/>
  <c r="AT50" i="13" s="1"/>
  <c r="AR50" i="13" a="1"/>
  <c r="AR50" i="13" s="1"/>
  <c r="AP50" i="13" a="1"/>
  <c r="AP50" i="13" s="1"/>
  <c r="AL50" i="13" a="1"/>
  <c r="AL50" i="13" s="1"/>
  <c r="AJ50" i="13" a="1"/>
  <c r="AJ50" i="13" s="1"/>
  <c r="AH50" i="13" a="1"/>
  <c r="AH50" i="13" s="1"/>
  <c r="AF50" i="13" a="1"/>
  <c r="AF50" i="13" s="1"/>
  <c r="AD50" i="13" a="1"/>
  <c r="AD50" i="13" s="1"/>
  <c r="AB50" i="13" a="1"/>
  <c r="AB50" i="13" s="1"/>
  <c r="Z50" i="13" a="1"/>
  <c r="Z50" i="13" s="1"/>
  <c r="X50" i="13" a="1"/>
  <c r="X50" i="13" s="1"/>
  <c r="T50" i="13" a="1"/>
  <c r="T50" i="13" s="1"/>
  <c r="R50" i="13" a="1"/>
  <c r="R50" i="13" s="1"/>
  <c r="P50" i="13" a="1"/>
  <c r="P50" i="13" s="1"/>
  <c r="N50" i="13" a="1"/>
  <c r="N50" i="13" s="1"/>
  <c r="HU49" i="13"/>
  <c r="HT49" i="13"/>
  <c r="HU48" i="13"/>
  <c r="HT48" i="13"/>
  <c r="BE48" i="13" a="1"/>
  <c r="BE48" i="13" s="1"/>
  <c r="BH48" i="13" s="1"/>
  <c r="BD48" i="13" a="1"/>
  <c r="BD48" i="13" s="1"/>
  <c r="BG48" i="13" s="1"/>
  <c r="BC48" i="13" a="1"/>
  <c r="BC48" i="13" s="1"/>
  <c r="BF48" i="13" s="1"/>
  <c r="HU47" i="13"/>
  <c r="HT47" i="13"/>
  <c r="BE47" i="13" a="1"/>
  <c r="BE47" i="13" s="1"/>
  <c r="BH47" i="13" s="1"/>
  <c r="BD47" i="13" a="1"/>
  <c r="BD47" i="13" s="1"/>
  <c r="BG47" i="13" s="1"/>
  <c r="BC47" i="13" a="1"/>
  <c r="BC47" i="13" s="1"/>
  <c r="BF47" i="13" s="1"/>
  <c r="HU46" i="13"/>
  <c r="HT46" i="13"/>
  <c r="HU45" i="13"/>
  <c r="HT45" i="13"/>
  <c r="HU44" i="13"/>
  <c r="HT44" i="13"/>
  <c r="HU43" i="13"/>
  <c r="HT43" i="13"/>
  <c r="AV43" i="13" a="1"/>
  <c r="AV43" i="13" s="1"/>
  <c r="AT43" i="13" a="1"/>
  <c r="AT43" i="13" s="1"/>
  <c r="AR43" i="13" a="1"/>
  <c r="AR43" i="13" s="1"/>
  <c r="AP43" i="13" a="1"/>
  <c r="AP43" i="13" s="1"/>
  <c r="AL43" i="13" a="1"/>
  <c r="AL43" i="13" s="1"/>
  <c r="AJ43" i="13" a="1"/>
  <c r="AJ43" i="13" s="1"/>
  <c r="AH43" i="13" a="1"/>
  <c r="AH43" i="13" s="1"/>
  <c r="AF43" i="13" a="1"/>
  <c r="AF43" i="13" s="1"/>
  <c r="AD43" i="13" a="1"/>
  <c r="AD43" i="13" s="1"/>
  <c r="AB43" i="13" a="1"/>
  <c r="AB43" i="13" s="1"/>
  <c r="Z43" i="13" a="1"/>
  <c r="Z43" i="13" s="1"/>
  <c r="X43" i="13" a="1"/>
  <c r="X43" i="13" s="1"/>
  <c r="T43" i="13" a="1"/>
  <c r="T43" i="13" s="1"/>
  <c r="R43" i="13" a="1"/>
  <c r="R43" i="13" s="1"/>
  <c r="P43" i="13" a="1"/>
  <c r="P43" i="13" s="1"/>
  <c r="N43" i="13" a="1"/>
  <c r="N43" i="13" s="1"/>
  <c r="HU42" i="13"/>
  <c r="HT42" i="13"/>
  <c r="HU41" i="13"/>
  <c r="HT41" i="13"/>
  <c r="AV41" i="13" a="1"/>
  <c r="AV41" i="13" s="1"/>
  <c r="AT41" i="13" a="1"/>
  <c r="AT41" i="13" s="1"/>
  <c r="AR41" i="13" a="1"/>
  <c r="AR41" i="13" s="1"/>
  <c r="AP41" i="13" a="1"/>
  <c r="AP41" i="13" s="1"/>
  <c r="AL41" i="13" a="1"/>
  <c r="AL41" i="13" s="1"/>
  <c r="AJ41" i="13" a="1"/>
  <c r="AJ41" i="13" s="1"/>
  <c r="AH41" i="13" a="1"/>
  <c r="AH41" i="13" s="1"/>
  <c r="AF41" i="13" a="1"/>
  <c r="AF41" i="13" s="1"/>
  <c r="AD41" i="13" a="1"/>
  <c r="AD41" i="13" s="1"/>
  <c r="AB41" i="13" a="1"/>
  <c r="AB41" i="13" s="1"/>
  <c r="Z41" i="13" a="1"/>
  <c r="Z41" i="13" s="1"/>
  <c r="X41" i="13" a="1"/>
  <c r="X41" i="13" s="1"/>
  <c r="T41" i="13" a="1"/>
  <c r="T41" i="13" s="1"/>
  <c r="R41" i="13" a="1"/>
  <c r="R41" i="13" s="1"/>
  <c r="P41" i="13" a="1"/>
  <c r="P41" i="13" s="1"/>
  <c r="N41" i="13" a="1"/>
  <c r="N41" i="13" s="1"/>
  <c r="HU40" i="13"/>
  <c r="HT40" i="13"/>
  <c r="HU39" i="13"/>
  <c r="HT39" i="13"/>
  <c r="HU38" i="13"/>
  <c r="HT38" i="13"/>
  <c r="HU37" i="13"/>
  <c r="HT37" i="13"/>
  <c r="HU36" i="13"/>
  <c r="HT36" i="13"/>
  <c r="HU35" i="13"/>
  <c r="HT35" i="13"/>
  <c r="HU34" i="13"/>
  <c r="HT34" i="13"/>
  <c r="AV34" i="13" a="1"/>
  <c r="AV34" i="13" s="1"/>
  <c r="AT34" i="13" a="1"/>
  <c r="AT34" i="13" s="1"/>
  <c r="AR34" i="13" a="1"/>
  <c r="AR34" i="13" s="1"/>
  <c r="AP34" i="13" a="1"/>
  <c r="AP34" i="13" s="1"/>
  <c r="AL34" i="13" a="1"/>
  <c r="AL34" i="13" s="1"/>
  <c r="AJ34" i="13" a="1"/>
  <c r="AJ34" i="13" s="1"/>
  <c r="AH34" i="13" a="1"/>
  <c r="AH34" i="13" s="1"/>
  <c r="AF34" i="13" a="1"/>
  <c r="AF34" i="13" s="1"/>
  <c r="AD34" i="13" a="1"/>
  <c r="AD34" i="13" s="1"/>
  <c r="AB34" i="13" a="1"/>
  <c r="AB34" i="13" s="1"/>
  <c r="Z34" i="13" a="1"/>
  <c r="Z34" i="13" s="1"/>
  <c r="X34" i="13" a="1"/>
  <c r="X34" i="13" s="1"/>
  <c r="T34" i="13" a="1"/>
  <c r="T34" i="13" s="1"/>
  <c r="R34" i="13" a="1"/>
  <c r="R34" i="13" s="1"/>
  <c r="P34" i="13" a="1"/>
  <c r="P34" i="13" s="1"/>
  <c r="N34" i="13" a="1"/>
  <c r="N34" i="13" s="1"/>
  <c r="HU33" i="13"/>
  <c r="HT33" i="13"/>
  <c r="HU32" i="13"/>
  <c r="HT32" i="13"/>
  <c r="AV32" i="13" a="1"/>
  <c r="AV32" i="13" s="1"/>
  <c r="AT32" i="13" a="1"/>
  <c r="AT32" i="13" s="1"/>
  <c r="AR32" i="13" a="1"/>
  <c r="AR32" i="13" s="1"/>
  <c r="AP32" i="13" a="1"/>
  <c r="AP32" i="13" s="1"/>
  <c r="AL32" i="13" a="1"/>
  <c r="AL32" i="13" s="1"/>
  <c r="AJ32" i="13" a="1"/>
  <c r="AJ32" i="13" s="1"/>
  <c r="AH32" i="13" a="1"/>
  <c r="AH32" i="13" s="1"/>
  <c r="AF32" i="13" a="1"/>
  <c r="AF32" i="13" s="1"/>
  <c r="AD32" i="13" a="1"/>
  <c r="AD32" i="13" s="1"/>
  <c r="AB32" i="13" a="1"/>
  <c r="AB32" i="13" s="1"/>
  <c r="Z32" i="13" a="1"/>
  <c r="Z32" i="13" s="1"/>
  <c r="X32" i="13" a="1"/>
  <c r="X32" i="13" s="1"/>
  <c r="T32" i="13" a="1"/>
  <c r="T32" i="13" s="1"/>
  <c r="R32" i="13" a="1"/>
  <c r="R32" i="13" s="1"/>
  <c r="P32" i="13" a="1"/>
  <c r="P32" i="13" s="1"/>
  <c r="N32" i="13" a="1"/>
  <c r="N32" i="13" s="1"/>
  <c r="HU31" i="13"/>
  <c r="HT31" i="13"/>
  <c r="HU30" i="13"/>
  <c r="HT30" i="13"/>
  <c r="HU29" i="13"/>
  <c r="HT29" i="13"/>
  <c r="EL29" i="13"/>
  <c r="EL30" i="13" s="1"/>
  <c r="EL31" i="13" s="1"/>
  <c r="EL32" i="13" s="1"/>
  <c r="EL33" i="13" s="1"/>
  <c r="EL34" i="13" s="1"/>
  <c r="EL35" i="13" s="1"/>
  <c r="EL36" i="13" s="1"/>
  <c r="EL37" i="13" s="1"/>
  <c r="EL38" i="13" s="1"/>
  <c r="EL39" i="13" s="1"/>
  <c r="EL40" i="13" s="1"/>
  <c r="EL41" i="13" s="1"/>
  <c r="EL42" i="13" s="1"/>
  <c r="EL43" i="13" s="1"/>
  <c r="EL44" i="13" s="1"/>
  <c r="HU28" i="13"/>
  <c r="HT28" i="13"/>
  <c r="EL28" i="13"/>
  <c r="HU27" i="13"/>
  <c r="HT27" i="13"/>
  <c r="EL27" i="13"/>
  <c r="AZ27" i="13"/>
  <c r="CB9" i="13" s="1"/>
  <c r="HU26" i="13"/>
  <c r="HT26" i="13"/>
  <c r="EL26" i="13"/>
  <c r="HU25" i="13"/>
  <c r="HT25" i="13"/>
  <c r="EL25" i="13"/>
  <c r="AV25" i="13" a="1"/>
  <c r="AV25" i="13" s="1"/>
  <c r="AT25" i="13" a="1"/>
  <c r="AT25" i="13" s="1"/>
  <c r="AR25" i="13" a="1"/>
  <c r="AR25" i="13" s="1"/>
  <c r="AP25" i="13" a="1"/>
  <c r="AP25" i="13" s="1"/>
  <c r="AL25" i="13" a="1"/>
  <c r="AL25" i="13" s="1"/>
  <c r="AJ25" i="13" a="1"/>
  <c r="AJ25" i="13" s="1"/>
  <c r="AH25" i="13" a="1"/>
  <c r="AH25" i="13" s="1"/>
  <c r="AF25" i="13" a="1"/>
  <c r="AF25" i="13" s="1"/>
  <c r="AD25" i="13" a="1"/>
  <c r="AD25" i="13" s="1"/>
  <c r="AB25" i="13" a="1"/>
  <c r="AB25" i="13" s="1"/>
  <c r="Z25" i="13" a="1"/>
  <c r="Z25" i="13" s="1"/>
  <c r="X25" i="13" a="1"/>
  <c r="X25" i="13" s="1"/>
  <c r="T25" i="13" a="1"/>
  <c r="T25" i="13" s="1"/>
  <c r="R25" i="13" a="1"/>
  <c r="R25" i="13" s="1"/>
  <c r="P25" i="13" a="1"/>
  <c r="P25" i="13" s="1"/>
  <c r="N25" i="13" a="1"/>
  <c r="N25" i="13" s="1"/>
  <c r="HU24" i="13"/>
  <c r="HT24" i="13"/>
  <c r="EL24" i="13"/>
  <c r="HU23" i="13"/>
  <c r="HT23" i="13"/>
  <c r="EL23" i="13"/>
  <c r="AV23" i="13" a="1"/>
  <c r="AV23" i="13" s="1"/>
  <c r="AT23" i="13" a="1"/>
  <c r="AT23" i="13" s="1"/>
  <c r="AR23" i="13" a="1"/>
  <c r="AR23" i="13" s="1"/>
  <c r="AP23" i="13" a="1"/>
  <c r="AP23" i="13" s="1"/>
  <c r="AL23" i="13" a="1"/>
  <c r="AL23" i="13" s="1"/>
  <c r="AJ23" i="13" a="1"/>
  <c r="AJ23" i="13" s="1"/>
  <c r="AH23" i="13" a="1"/>
  <c r="AH23" i="13" s="1"/>
  <c r="AF23" i="13" a="1"/>
  <c r="AF23" i="13" s="1"/>
  <c r="AD23" i="13" a="1"/>
  <c r="AD23" i="13" s="1"/>
  <c r="AB23" i="13" a="1"/>
  <c r="AB23" i="13" s="1"/>
  <c r="Z23" i="13" a="1"/>
  <c r="Z23" i="13" s="1"/>
  <c r="X23" i="13" a="1"/>
  <c r="X23" i="13" s="1"/>
  <c r="T23" i="13" a="1"/>
  <c r="T23" i="13" s="1"/>
  <c r="R23" i="13" a="1"/>
  <c r="R23" i="13" s="1"/>
  <c r="P23" i="13" a="1"/>
  <c r="P23" i="13" s="1"/>
  <c r="N23" i="13" a="1"/>
  <c r="N23" i="13" s="1"/>
  <c r="HU22" i="13"/>
  <c r="HT22" i="13"/>
  <c r="EL22" i="13"/>
  <c r="HU21" i="13"/>
  <c r="HT21" i="13"/>
  <c r="EL21" i="13"/>
  <c r="HU20" i="13"/>
  <c r="HT20" i="13"/>
  <c r="FR20" i="13"/>
  <c r="FR21" i="13" s="1"/>
  <c r="FR22" i="13" s="1"/>
  <c r="FR23" i="13" s="1"/>
  <c r="FR24" i="13" s="1"/>
  <c r="FR25" i="13" s="1"/>
  <c r="FR26" i="13" s="1"/>
  <c r="FR27" i="13" s="1"/>
  <c r="FR28" i="13" s="1"/>
  <c r="FR29" i="13" s="1"/>
  <c r="FR30" i="13" s="1"/>
  <c r="FR31" i="13" s="1"/>
  <c r="FR32" i="13" s="1"/>
  <c r="FR33" i="13" s="1"/>
  <c r="FR34" i="13" s="1"/>
  <c r="FR35" i="13" s="1"/>
  <c r="FR36" i="13" s="1"/>
  <c r="FR37" i="13" s="1"/>
  <c r="FR38" i="13" s="1"/>
  <c r="FR39" i="13" s="1"/>
  <c r="FR40" i="13" s="1"/>
  <c r="FR41" i="13" s="1"/>
  <c r="FR42" i="13" s="1"/>
  <c r="FR43" i="13" s="1"/>
  <c r="FR44" i="13" s="1"/>
  <c r="FJ20" i="13"/>
  <c r="FJ21" i="13" s="1"/>
  <c r="FJ22" i="13" s="1"/>
  <c r="FJ23" i="13" s="1"/>
  <c r="FJ24" i="13" s="1"/>
  <c r="FJ25" i="13" s="1"/>
  <c r="FJ26" i="13" s="1"/>
  <c r="FJ27" i="13" s="1"/>
  <c r="FJ28" i="13" s="1"/>
  <c r="FJ29" i="13" s="1"/>
  <c r="FJ30" i="13" s="1"/>
  <c r="FJ31" i="13" s="1"/>
  <c r="FJ32" i="13" s="1"/>
  <c r="FJ33" i="13" s="1"/>
  <c r="FJ34" i="13" s="1"/>
  <c r="FJ35" i="13" s="1"/>
  <c r="FJ36" i="13" s="1"/>
  <c r="FJ37" i="13" s="1"/>
  <c r="FJ38" i="13" s="1"/>
  <c r="FJ39" i="13" s="1"/>
  <c r="FJ40" i="13" s="1"/>
  <c r="FJ41" i="13" s="1"/>
  <c r="FJ42" i="13" s="1"/>
  <c r="FJ43" i="13" s="1"/>
  <c r="FJ44" i="13" s="1"/>
  <c r="FB20" i="13"/>
  <c r="FB21" i="13" s="1"/>
  <c r="FB22" i="13" s="1"/>
  <c r="FB23" i="13" s="1"/>
  <c r="FB24" i="13" s="1"/>
  <c r="FB25" i="13" s="1"/>
  <c r="FB26" i="13" s="1"/>
  <c r="FB27" i="13" s="1"/>
  <c r="FB28" i="13" s="1"/>
  <c r="FB29" i="13" s="1"/>
  <c r="FB30" i="13" s="1"/>
  <c r="FB31" i="13" s="1"/>
  <c r="FB32" i="13" s="1"/>
  <c r="FB33" i="13" s="1"/>
  <c r="FB34" i="13" s="1"/>
  <c r="FB35" i="13" s="1"/>
  <c r="FB36" i="13" s="1"/>
  <c r="FB37" i="13" s="1"/>
  <c r="FB38" i="13" s="1"/>
  <c r="FB39" i="13" s="1"/>
  <c r="FB40" i="13" s="1"/>
  <c r="FB41" i="13" s="1"/>
  <c r="FB42" i="13" s="1"/>
  <c r="FB43" i="13" s="1"/>
  <c r="FB44" i="13" s="1"/>
  <c r="ET20" i="13"/>
  <c r="ET21" i="13" s="1"/>
  <c r="ET22" i="13" s="1"/>
  <c r="ET23" i="13" s="1"/>
  <c r="ET24" i="13" s="1"/>
  <c r="ET25" i="13" s="1"/>
  <c r="ET26" i="13" s="1"/>
  <c r="ET27" i="13" s="1"/>
  <c r="ET28" i="13" s="1"/>
  <c r="ET29" i="13" s="1"/>
  <c r="ET30" i="13" s="1"/>
  <c r="ET31" i="13" s="1"/>
  <c r="ET32" i="13" s="1"/>
  <c r="ET33" i="13" s="1"/>
  <c r="ET34" i="13" s="1"/>
  <c r="ET35" i="13" s="1"/>
  <c r="ET36" i="13" s="1"/>
  <c r="ET37" i="13" s="1"/>
  <c r="ET38" i="13" s="1"/>
  <c r="ET39" i="13" s="1"/>
  <c r="ET40" i="13" s="1"/>
  <c r="ET41" i="13" s="1"/>
  <c r="ET42" i="13" s="1"/>
  <c r="ET43" i="13" s="1"/>
  <c r="ET44" i="13" s="1"/>
  <c r="EL20" i="13"/>
  <c r="ED20" i="13"/>
  <c r="ED21" i="13" s="1"/>
  <c r="ED22" i="13" s="1"/>
  <c r="ED23" i="13" s="1"/>
  <c r="ED24" i="13" s="1"/>
  <c r="ED25" i="13" s="1"/>
  <c r="ED26" i="13" s="1"/>
  <c r="ED27" i="13" s="1"/>
  <c r="ED28" i="13" s="1"/>
  <c r="ED29" i="13" s="1"/>
  <c r="ED30" i="13" s="1"/>
  <c r="ED31" i="13" s="1"/>
  <c r="ED32" i="13" s="1"/>
  <c r="ED33" i="13" s="1"/>
  <c r="ED34" i="13" s="1"/>
  <c r="ED35" i="13" s="1"/>
  <c r="ED36" i="13" s="1"/>
  <c r="ED37" i="13" s="1"/>
  <c r="ED38" i="13" s="1"/>
  <c r="ED39" i="13" s="1"/>
  <c r="ED40" i="13" s="1"/>
  <c r="ED41" i="13" s="1"/>
  <c r="ED42" i="13" s="1"/>
  <c r="ED43" i="13" s="1"/>
  <c r="ED44" i="13" s="1"/>
  <c r="HU19" i="13"/>
  <c r="HT19" i="13"/>
  <c r="CA10" i="13"/>
  <c r="BA10" i="13"/>
  <c r="BT14" i="13" s="1" a="1"/>
  <c r="BT14" i="13" s="1"/>
  <c r="CD9" i="13" a="1"/>
  <c r="CD9" i="13" s="1"/>
  <c r="CC9" i="13"/>
  <c r="K7" i="13" a="1"/>
  <c r="K7" i="13" s="1"/>
  <c r="I7" i="13" a="1"/>
  <c r="I7" i="13" s="1"/>
  <c r="K5" i="13" a="1"/>
  <c r="K5" i="13" s="1"/>
  <c r="I5" i="13" a="1"/>
  <c r="I5" i="13" s="1"/>
  <c r="C3" i="13" a="1"/>
  <c r="C3" i="13" s="1"/>
  <c r="N1" i="13"/>
  <c r="L1" i="13"/>
  <c r="J1" i="13" l="1"/>
  <c r="I1" i="13"/>
  <c r="K1" i="13"/>
  <c r="E1" i="13"/>
  <c r="G1" i="13"/>
  <c r="H1" i="13"/>
  <c r="BT13" i="13" a="1"/>
  <c r="BT13" i="13" s="1"/>
  <c r="BQ13" i="13" s="1"/>
  <c r="BT15" i="13" a="1"/>
  <c r="BT15" i="13" s="1"/>
  <c r="BQ15" i="13" s="1"/>
  <c r="BI47" i="13"/>
  <c r="BI48" i="13"/>
  <c r="BT16" i="13" a="1"/>
  <c r="BT16" i="13" s="1"/>
  <c r="BQ16" i="13" s="1"/>
  <c r="BT24" i="13" a="1"/>
  <c r="BT24" i="13" s="1"/>
  <c r="BQ24" i="13" s="1"/>
  <c r="BT17" i="13" a="1"/>
  <c r="BT17" i="13" s="1"/>
  <c r="BQ17" i="13" s="1"/>
  <c r="BT18" i="13" a="1"/>
  <c r="BT18" i="13" s="1"/>
  <c r="BQ18" i="13" s="1"/>
  <c r="BT19" i="13" a="1"/>
  <c r="BT19" i="13" s="1"/>
  <c r="BQ19" i="13" s="1"/>
  <c r="BT21" i="13" a="1"/>
  <c r="BT21" i="13" s="1"/>
  <c r="BQ21" i="13" s="1"/>
  <c r="BT31" i="13" a="1"/>
  <c r="BT31" i="13" s="1"/>
  <c r="BQ31" i="13" s="1"/>
  <c r="BT22" i="13" a="1"/>
  <c r="BT22" i="13" s="1"/>
  <c r="BQ22" i="13" s="1"/>
  <c r="HT16" i="13"/>
  <c r="F1" i="13"/>
  <c r="BT12" i="13" a="1"/>
  <c r="BT12" i="13" s="1"/>
  <c r="BQ12" i="13" s="1"/>
  <c r="BT20" i="13" a="1"/>
  <c r="BT20" i="13" s="1"/>
  <c r="BQ20" i="13" s="1"/>
  <c r="BT23" i="13" a="1"/>
  <c r="BT23" i="13" s="1"/>
  <c r="BQ23" i="13" s="1"/>
  <c r="BT60" i="13" a="1"/>
  <c r="BT60" i="13" s="1"/>
  <c r="BQ60" i="13" s="1"/>
  <c r="BS60" i="13" s="1" a="1"/>
  <c r="BS60" i="13" s="1"/>
  <c r="BT54" i="13" a="1"/>
  <c r="BT54" i="13" s="1"/>
  <c r="BQ54" i="13" s="1"/>
  <c r="BS54" i="13" s="1" a="1"/>
  <c r="BS54" i="13" s="1"/>
  <c r="BT51" i="13" a="1"/>
  <c r="BT51" i="13" s="1"/>
  <c r="BQ51" i="13" s="1"/>
  <c r="BS51" i="13" s="1" a="1"/>
  <c r="BS51" i="13" s="1"/>
  <c r="BT46" i="13" a="1"/>
  <c r="BT46" i="13" s="1"/>
  <c r="BQ46" i="13" s="1"/>
  <c r="BS46" i="13" s="1" a="1"/>
  <c r="BS46" i="13" s="1"/>
  <c r="BT43" i="13" a="1"/>
  <c r="BT43" i="13" s="1"/>
  <c r="BQ43" i="13" s="1"/>
  <c r="BT41" i="13" a="1"/>
  <c r="BT41" i="13" s="1"/>
  <c r="BQ41" i="13" s="1"/>
  <c r="BT61" i="13" a="1"/>
  <c r="BT61" i="13" s="1"/>
  <c r="BQ61" i="13" s="1"/>
  <c r="BS61" i="13" s="1" a="1"/>
  <c r="BS61" i="13" s="1"/>
  <c r="BT55" i="13" a="1"/>
  <c r="BT55" i="13" s="1"/>
  <c r="BQ55" i="13" s="1"/>
  <c r="BS55" i="13" s="1" a="1"/>
  <c r="BS55" i="13" s="1"/>
  <c r="BT49" i="13" a="1"/>
  <c r="BT49" i="13" s="1"/>
  <c r="BQ49" i="13" s="1"/>
  <c r="BS49" i="13" s="1" a="1"/>
  <c r="BS49" i="13" s="1"/>
  <c r="BT56" i="13" a="1"/>
  <c r="BT56" i="13" s="1"/>
  <c r="BQ56" i="13" s="1"/>
  <c r="BS56" i="13" s="1" a="1"/>
  <c r="BS56" i="13" s="1"/>
  <c r="BT48" i="13" a="1"/>
  <c r="BT48" i="13" s="1"/>
  <c r="BQ48" i="13" s="1"/>
  <c r="BS48" i="13" s="1" a="1"/>
  <c r="BS48" i="13" s="1"/>
  <c r="BT45" i="13" a="1"/>
  <c r="BT45" i="13" s="1"/>
  <c r="BQ45" i="13" s="1"/>
  <c r="BS45" i="13" s="1" a="1"/>
  <c r="BS45" i="13" s="1"/>
  <c r="BT36" i="13" a="1"/>
  <c r="BT36" i="13" s="1"/>
  <c r="BQ36" i="13" s="1"/>
  <c r="BT57" i="13" a="1"/>
  <c r="BT57" i="13" s="1"/>
  <c r="BQ57" i="13" s="1"/>
  <c r="BS57" i="13" s="1" a="1"/>
  <c r="BS57" i="13" s="1"/>
  <c r="BT58" i="13" a="1"/>
  <c r="BT58" i="13" s="1"/>
  <c r="BQ58" i="13" s="1"/>
  <c r="BS58" i="13" s="1" a="1"/>
  <c r="BS58" i="13" s="1"/>
  <c r="BT52" i="13" a="1"/>
  <c r="BT52" i="13" s="1"/>
  <c r="BQ52" i="13" s="1"/>
  <c r="BS52" i="13" s="1" a="1"/>
  <c r="BS52" i="13" s="1"/>
  <c r="BT50" i="13" a="1"/>
  <c r="BT50" i="13" s="1"/>
  <c r="BQ50" i="13" s="1"/>
  <c r="BS50" i="13" s="1" a="1"/>
  <c r="BS50" i="13" s="1"/>
  <c r="BT44" i="13" a="1"/>
  <c r="BT44" i="13" s="1"/>
  <c r="BQ44" i="13" s="1"/>
  <c r="BT42" i="13" a="1"/>
  <c r="BT42" i="13" s="1"/>
  <c r="BQ42" i="13" s="1"/>
  <c r="BT59" i="13" a="1"/>
  <c r="BT59" i="13" s="1"/>
  <c r="BQ59" i="13" s="1"/>
  <c r="BS59" i="13" s="1" a="1"/>
  <c r="BS59" i="13" s="1"/>
  <c r="BT53" i="13" a="1"/>
  <c r="BT53" i="13" s="1"/>
  <c r="BQ53" i="13" s="1"/>
  <c r="BS53" i="13" s="1" a="1"/>
  <c r="BS53" i="13" s="1"/>
  <c r="BT47" i="13" a="1"/>
  <c r="BT47" i="13" s="1"/>
  <c r="BQ47" i="13" s="1"/>
  <c r="BS47" i="13" s="1" a="1"/>
  <c r="BS47" i="13" s="1"/>
  <c r="BT39" i="13" a="1"/>
  <c r="BT39" i="13" s="1"/>
  <c r="BQ39" i="13" s="1"/>
  <c r="BT38" i="13" a="1"/>
  <c r="BT38" i="13" s="1"/>
  <c r="BQ38" i="13" s="1"/>
  <c r="BT37" i="13" a="1"/>
  <c r="BT37" i="13" s="1"/>
  <c r="BQ37" i="13" s="1"/>
  <c r="BT35" i="13" a="1"/>
  <c r="BT35" i="13" s="1"/>
  <c r="BQ35" i="13" s="1"/>
  <c r="BT34" i="13" a="1"/>
  <c r="BT34" i="13" s="1"/>
  <c r="BQ34" i="13" s="1"/>
  <c r="BT26" i="13" a="1"/>
  <c r="BT26" i="13" s="1"/>
  <c r="BQ26" i="13" s="1"/>
  <c r="BT32" i="13" a="1"/>
  <c r="BT32" i="13" s="1"/>
  <c r="BQ32" i="13" s="1"/>
  <c r="BT30" i="13" a="1"/>
  <c r="BT30" i="13" s="1"/>
  <c r="BQ30" i="13" s="1"/>
  <c r="BT28" i="13" a="1"/>
  <c r="BT28" i="13" s="1"/>
  <c r="BQ28" i="13" s="1"/>
  <c r="BT40" i="13" a="1"/>
  <c r="BT40" i="13" s="1"/>
  <c r="BQ40" i="13" s="1"/>
  <c r="BT25" i="13" a="1"/>
  <c r="BT25" i="13" s="1"/>
  <c r="BQ25" i="13" s="1"/>
  <c r="BT33" i="13" a="1"/>
  <c r="BT33" i="13" s="1"/>
  <c r="BQ33" i="13" s="1"/>
  <c r="BT27" i="13" a="1"/>
  <c r="BT27" i="13" s="1"/>
  <c r="BQ27" i="13" s="1"/>
  <c r="BQ14" i="13"/>
  <c r="BT29" i="13" a="1"/>
  <c r="BT29" i="13" s="1"/>
  <c r="BQ29" i="13" s="1"/>
  <c r="BB36" i="13" l="1"/>
  <c r="BS32" i="13" a="1"/>
  <c r="BS32" i="13" s="1"/>
  <c r="BA36" i="13" a="1"/>
  <c r="BA36" i="13" s="1"/>
  <c r="BS26" i="13" a="1"/>
  <c r="BS26" i="13" s="1"/>
  <c r="BB30" i="13"/>
  <c r="BA30" i="13" a="1"/>
  <c r="BA30" i="13" s="1"/>
  <c r="BS29" i="13" a="1"/>
  <c r="BS29" i="13" s="1"/>
  <c r="BB33" i="13"/>
  <c r="BA33" i="13" a="1"/>
  <c r="BA33" i="13" s="1"/>
  <c r="BB42" i="13"/>
  <c r="BA42" i="13" a="1"/>
  <c r="BA42" i="13" s="1"/>
  <c r="BS38" i="13" a="1"/>
  <c r="BS38" i="13" s="1"/>
  <c r="BB39" i="13"/>
  <c r="BS35" i="13" a="1"/>
  <c r="BS35" i="13" s="1"/>
  <c r="BA39" i="13" a="1"/>
  <c r="BA39" i="13" s="1"/>
  <c r="BB29" i="13"/>
  <c r="BA29" i="13" a="1"/>
  <c r="BA29" i="13" s="1"/>
  <c r="BS25" i="13" a="1"/>
  <c r="BS25" i="13" s="1"/>
  <c r="BB44" i="13"/>
  <c r="BA44" i="13" a="1"/>
  <c r="BA44" i="13" s="1"/>
  <c r="BS40" i="13" a="1"/>
  <c r="BS40" i="13" s="1"/>
  <c r="BA40" i="13" a="1"/>
  <c r="BA40" i="13" s="1"/>
  <c r="BS36" i="13" a="1"/>
  <c r="BS36" i="13" s="1"/>
  <c r="BB40" i="13"/>
  <c r="BS42" i="13" a="1"/>
  <c r="BS42" i="13" s="1"/>
  <c r="BB46" i="13"/>
  <c r="BA46" i="13" a="1"/>
  <c r="BA46" i="13" s="1"/>
  <c r="BA27" i="13" a="1"/>
  <c r="BA27" i="13" s="1"/>
  <c r="BB27" i="13"/>
  <c r="BS23" i="13" a="1"/>
  <c r="BS23" i="13" s="1"/>
  <c r="BB37" i="13"/>
  <c r="BS33" i="13" a="1"/>
  <c r="BS33" i="13" s="1"/>
  <c r="BA37" i="13" a="1"/>
  <c r="BA37" i="13" s="1"/>
  <c r="BB31" i="13"/>
  <c r="BA31" i="13" a="1"/>
  <c r="BA31" i="13" s="1"/>
  <c r="BS27" i="13" a="1"/>
  <c r="BS27" i="13" s="1"/>
  <c r="BB34" i="13"/>
  <c r="BA34" i="13" a="1"/>
  <c r="BA34" i="13" s="1"/>
  <c r="BS30" i="13" a="1"/>
  <c r="BS30" i="13" s="1"/>
  <c r="BA38" i="13" a="1"/>
  <c r="BA38" i="13" s="1"/>
  <c r="BS34" i="13" a="1"/>
  <c r="BS34" i="13" s="1"/>
  <c r="BB38" i="13"/>
  <c r="BS44" i="13" a="1"/>
  <c r="BS44" i="13" s="1"/>
  <c r="BA48" i="13" a="1"/>
  <c r="BA48" i="13" s="1"/>
  <c r="BB24" i="13"/>
  <c r="BS20" i="13" a="1"/>
  <c r="BS20" i="13" s="1"/>
  <c r="BA24" i="13" a="1"/>
  <c r="BA24" i="13" s="1"/>
  <c r="BB26" i="13"/>
  <c r="BA26" i="13" a="1"/>
  <c r="BA26" i="13" s="1"/>
  <c r="BS22" i="13" a="1"/>
  <c r="BS22" i="13" s="1"/>
  <c r="BA25" i="13" a="1"/>
  <c r="BA25" i="13" s="1"/>
  <c r="BB25" i="13"/>
  <c r="BS21" i="13" a="1"/>
  <c r="BS21" i="13" s="1"/>
  <c r="BA45" i="13" a="1"/>
  <c r="BA45" i="13" s="1"/>
  <c r="BS41" i="13" a="1"/>
  <c r="BS41" i="13" s="1"/>
  <c r="BB45" i="13"/>
  <c r="BS15" i="13" a="1"/>
  <c r="BS15" i="13" s="1"/>
  <c r="BA19" i="13" a="1"/>
  <c r="BA19" i="13" s="1"/>
  <c r="BB19" i="13"/>
  <c r="BB16" i="13"/>
  <c r="BS12" i="13" a="1"/>
  <c r="BS12" i="13" s="1"/>
  <c r="BA16" i="13" a="1"/>
  <c r="BA16" i="13" s="1"/>
  <c r="BB28" i="13"/>
  <c r="BA28" i="13" a="1"/>
  <c r="BA28" i="13" s="1"/>
  <c r="BS24" i="13" a="1"/>
  <c r="BS24" i="13" s="1"/>
  <c r="BB32" i="13"/>
  <c r="BA32" i="13" a="1"/>
  <c r="BA32" i="13" s="1"/>
  <c r="BS28" i="13" a="1"/>
  <c r="BS28" i="13" s="1"/>
  <c r="BB23" i="13"/>
  <c r="BA23" i="13" a="1"/>
  <c r="BA23" i="13" s="1"/>
  <c r="BS19" i="13" a="1"/>
  <c r="BS19" i="13" s="1"/>
  <c r="BA47" i="13" a="1"/>
  <c r="BA47" i="13" s="1"/>
  <c r="BS43" i="13" a="1"/>
  <c r="BS43" i="13" s="1"/>
  <c r="BA35" i="13" a="1"/>
  <c r="BA35" i="13" s="1"/>
  <c r="BS31" i="13" a="1"/>
  <c r="BS31" i="13" s="1"/>
  <c r="BB35" i="13"/>
  <c r="BB22" i="13"/>
  <c r="BA22" i="13" a="1"/>
  <c r="BA22" i="13" s="1"/>
  <c r="BS18" i="13" a="1"/>
  <c r="BS18" i="13" s="1"/>
  <c r="BA21" i="13" a="1"/>
  <c r="BA21" i="13" s="1"/>
  <c r="BB21" i="13"/>
  <c r="BS17" i="13" a="1"/>
  <c r="BS17" i="13" s="1"/>
  <c r="BB41" i="13"/>
  <c r="BS37" i="13" a="1"/>
  <c r="BS37" i="13" s="1"/>
  <c r="BA41" i="13" a="1"/>
  <c r="BA41" i="13" s="1"/>
  <c r="BS13" i="13" a="1"/>
  <c r="BS13" i="13" s="1"/>
  <c r="BA17" i="13" a="1"/>
  <c r="BA17" i="13" s="1"/>
  <c r="BB17" i="13"/>
  <c r="BA18" i="13" a="1"/>
  <c r="BA18" i="13" s="1"/>
  <c r="BB18" i="13"/>
  <c r="BS14" i="13" a="1"/>
  <c r="BS14" i="13" s="1"/>
  <c r="BB43" i="13"/>
  <c r="BS39" i="13" a="1"/>
  <c r="BS39" i="13" s="1"/>
  <c r="BA43" i="13" a="1"/>
  <c r="BA43" i="13" s="1"/>
  <c r="BS16" i="13" a="1"/>
  <c r="BS16" i="13" s="1"/>
  <c r="BB20" i="13"/>
  <c r="BA20" i="13" a="1"/>
  <c r="BA20" i="13" s="1"/>
  <c r="BD20" i="13" l="1" a="1"/>
  <c r="BD20" i="13" s="1"/>
  <c r="BG20" i="13" s="1"/>
  <c r="BC20" i="13" a="1"/>
  <c r="BC20" i="13" s="1"/>
  <c r="BF20" i="13" s="1"/>
  <c r="BE20" i="13" a="1"/>
  <c r="BE20" i="13" s="1"/>
  <c r="BH20" i="13" s="1"/>
  <c r="BE18" i="13" a="1"/>
  <c r="BE18" i="13" s="1"/>
  <c r="BH18" i="13" s="1"/>
  <c r="BD18" i="13" a="1"/>
  <c r="BD18" i="13" s="1"/>
  <c r="BG18" i="13" s="1"/>
  <c r="BC18" i="13" a="1"/>
  <c r="BC18" i="13" s="1"/>
  <c r="BF18" i="13" s="1"/>
  <c r="BC32" i="13" a="1"/>
  <c r="BC32" i="13" s="1"/>
  <c r="BF32" i="13" s="1"/>
  <c r="BE32" i="13" a="1"/>
  <c r="BE32" i="13" s="1"/>
  <c r="BH32" i="13" s="1"/>
  <c r="BD32" i="13" a="1"/>
  <c r="BD32" i="13" s="1"/>
  <c r="BG32" i="13" s="1"/>
  <c r="BE16" i="13" a="1"/>
  <c r="BE16" i="13" s="1"/>
  <c r="BH16" i="13" s="1"/>
  <c r="BD16" i="13" a="1"/>
  <c r="BD16" i="13" s="1"/>
  <c r="BG16" i="13" s="1"/>
  <c r="BC16" i="13" a="1"/>
  <c r="BC16" i="13" s="1"/>
  <c r="BF16" i="13" s="1"/>
  <c r="BC26" i="13" a="1"/>
  <c r="BC26" i="13" s="1"/>
  <c r="BF26" i="13" s="1"/>
  <c r="BE26" i="13" a="1"/>
  <c r="BE26" i="13" s="1"/>
  <c r="BH26" i="13" s="1"/>
  <c r="BD26" i="13" a="1"/>
  <c r="BD26" i="13" s="1"/>
  <c r="BG26" i="13" s="1"/>
  <c r="BE38" i="13" a="1"/>
  <c r="BE38" i="13" s="1"/>
  <c r="BH38" i="13" s="1"/>
  <c r="BD38" i="13" a="1"/>
  <c r="BD38" i="13" s="1"/>
  <c r="BG38" i="13" s="1"/>
  <c r="BC38" i="13" a="1"/>
  <c r="BC38" i="13" s="1"/>
  <c r="BF38" i="13" s="1"/>
  <c r="BE40" i="13" a="1"/>
  <c r="BE40" i="13" s="1"/>
  <c r="BH40" i="13" s="1"/>
  <c r="BC40" i="13" a="1"/>
  <c r="BC40" i="13" s="1"/>
  <c r="BF40" i="13" s="1"/>
  <c r="BD40" i="13" a="1"/>
  <c r="BD40" i="13" s="1"/>
  <c r="BG40" i="13" s="1"/>
  <c r="BC41" i="13" a="1"/>
  <c r="BC41" i="13" s="1"/>
  <c r="BF41" i="13" s="1"/>
  <c r="BD41" i="13" a="1"/>
  <c r="BD41" i="13" s="1"/>
  <c r="BG41" i="13" s="1"/>
  <c r="BE41" i="13" a="1"/>
  <c r="BE41" i="13" s="1"/>
  <c r="BH41" i="13" s="1"/>
  <c r="BD22" i="13" a="1"/>
  <c r="BD22" i="13" s="1"/>
  <c r="BG22" i="13" s="1"/>
  <c r="BC22" i="13" a="1"/>
  <c r="BC22" i="13" s="1"/>
  <c r="BF22" i="13" s="1"/>
  <c r="BE22" i="13" a="1"/>
  <c r="BE22" i="13" s="1"/>
  <c r="BH22" i="13" s="1"/>
  <c r="BE19" i="13" a="1"/>
  <c r="BE19" i="13" s="1"/>
  <c r="BH19" i="13" s="1"/>
  <c r="BD19" i="13" a="1"/>
  <c r="BD19" i="13" s="1"/>
  <c r="BG19" i="13" s="1"/>
  <c r="BC19" i="13" a="1"/>
  <c r="BC19" i="13" s="1"/>
  <c r="BF19" i="13" s="1"/>
  <c r="BE27" i="13" a="1"/>
  <c r="BE27" i="13" s="1"/>
  <c r="BH27" i="13" s="1"/>
  <c r="BD27" i="13" a="1"/>
  <c r="BD27" i="13" s="1"/>
  <c r="BG27" i="13" s="1"/>
  <c r="BC27" i="13" a="1"/>
  <c r="BC27" i="13" s="1"/>
  <c r="BF27" i="13" s="1"/>
  <c r="BD30" i="13" a="1"/>
  <c r="BD30" i="13" s="1"/>
  <c r="BG30" i="13" s="1"/>
  <c r="BC30" i="13" a="1"/>
  <c r="BC30" i="13" s="1"/>
  <c r="BF30" i="13" s="1"/>
  <c r="BE30" i="13" a="1"/>
  <c r="BE30" i="13" s="1"/>
  <c r="BH30" i="13" s="1"/>
  <c r="BC43" i="13" a="1"/>
  <c r="BC43" i="13" s="1"/>
  <c r="BF43" i="13" s="1"/>
  <c r="BD43" i="13" a="1"/>
  <c r="BD43" i="13" s="1"/>
  <c r="BG43" i="13" s="1"/>
  <c r="BE43" i="13" a="1"/>
  <c r="BE43" i="13" s="1"/>
  <c r="BH43" i="13" s="1"/>
  <c r="BE17" i="13" a="1"/>
  <c r="BE17" i="13" s="1"/>
  <c r="BH17" i="13" s="1"/>
  <c r="BD17" i="13" a="1"/>
  <c r="BD17" i="13" s="1"/>
  <c r="BG17" i="13" s="1"/>
  <c r="BC17" i="13" a="1"/>
  <c r="BC17" i="13" s="1"/>
  <c r="BF17" i="13" s="1"/>
  <c r="BE35" i="13" a="1"/>
  <c r="BE35" i="13" s="1"/>
  <c r="BH35" i="13" s="1"/>
  <c r="BD35" i="13" a="1"/>
  <c r="BD35" i="13" s="1"/>
  <c r="BG35" i="13" s="1"/>
  <c r="BC35" i="13" a="1"/>
  <c r="BC35" i="13" s="1"/>
  <c r="BF35" i="13" s="1"/>
  <c r="BD25" i="13" a="1"/>
  <c r="BD25" i="13" s="1"/>
  <c r="BG25" i="13" s="1"/>
  <c r="BE25" i="13" a="1"/>
  <c r="BE25" i="13" s="1"/>
  <c r="BH25" i="13" s="1"/>
  <c r="BC25" i="13" a="1"/>
  <c r="BC25" i="13" s="1"/>
  <c r="BF25" i="13" s="1"/>
  <c r="BC31" i="13" a="1"/>
  <c r="BC31" i="13" s="1"/>
  <c r="BF31" i="13" s="1"/>
  <c r="BE31" i="13" a="1"/>
  <c r="BE31" i="13" s="1"/>
  <c r="BH31" i="13" s="1"/>
  <c r="BD31" i="13" a="1"/>
  <c r="BD31" i="13" s="1"/>
  <c r="BG31" i="13" s="1"/>
  <c r="BC29" i="13" a="1"/>
  <c r="BC29" i="13" s="1"/>
  <c r="BF29" i="13" s="1"/>
  <c r="BE29" i="13" a="1"/>
  <c r="BE29" i="13" s="1"/>
  <c r="BH29" i="13" s="1"/>
  <c r="BD29" i="13" a="1"/>
  <c r="BD29" i="13" s="1"/>
  <c r="BG29" i="13" s="1"/>
  <c r="BE42" i="13" a="1"/>
  <c r="BE42" i="13" s="1"/>
  <c r="BH42" i="13" s="1"/>
  <c r="BC42" i="13" a="1"/>
  <c r="BC42" i="13" s="1"/>
  <c r="BF42" i="13" s="1"/>
  <c r="BD42" i="13" a="1"/>
  <c r="BD42" i="13" s="1"/>
  <c r="BG42" i="13" s="1"/>
  <c r="BE21" i="13" a="1"/>
  <c r="BE21" i="13" s="1"/>
  <c r="BH21" i="13" s="1"/>
  <c r="BD21" i="13" a="1"/>
  <c r="BD21" i="13" s="1"/>
  <c r="BG21" i="13" s="1"/>
  <c r="BC21" i="13" a="1"/>
  <c r="BC21" i="13" s="1"/>
  <c r="BF21" i="13" s="1"/>
  <c r="BD23" i="13" a="1"/>
  <c r="BD23" i="13" s="1"/>
  <c r="BG23" i="13" s="1"/>
  <c r="BC23" i="13" a="1"/>
  <c r="BC23" i="13" s="1"/>
  <c r="BF23" i="13" s="1"/>
  <c r="BE23" i="13" a="1"/>
  <c r="BE23" i="13" s="1"/>
  <c r="BH23" i="13" s="1"/>
  <c r="BD28" i="13" a="1"/>
  <c r="BD28" i="13" s="1"/>
  <c r="BG28" i="13" s="1"/>
  <c r="BC28" i="13" a="1"/>
  <c r="BC28" i="13" s="1"/>
  <c r="BF28" i="13" s="1"/>
  <c r="BE28" i="13" a="1"/>
  <c r="BE28" i="13" s="1"/>
  <c r="BH28" i="13" s="1"/>
  <c r="BC24" i="13" a="1"/>
  <c r="BC24" i="13" s="1"/>
  <c r="BF24" i="13" s="1"/>
  <c r="BD24" i="13" a="1"/>
  <c r="BD24" i="13" s="1"/>
  <c r="BG24" i="13" s="1"/>
  <c r="BE24" i="13" a="1"/>
  <c r="BE24" i="13" s="1"/>
  <c r="BH24" i="13" s="1"/>
  <c r="BD45" i="13" a="1"/>
  <c r="BD45" i="13" s="1"/>
  <c r="BG45" i="13" s="1"/>
  <c r="BE45" i="13" a="1"/>
  <c r="BE45" i="13" s="1"/>
  <c r="BH45" i="13" s="1"/>
  <c r="BC45" i="13" a="1"/>
  <c r="BC45" i="13" s="1"/>
  <c r="BF45" i="13" s="1"/>
  <c r="BC46" i="13" a="1"/>
  <c r="BC46" i="13" s="1"/>
  <c r="BF46" i="13" s="1"/>
  <c r="BD46" i="13" a="1"/>
  <c r="BD46" i="13" s="1"/>
  <c r="BG46" i="13" s="1"/>
  <c r="BE46" i="13" a="1"/>
  <c r="BE46" i="13" s="1"/>
  <c r="BH46" i="13" s="1"/>
  <c r="BE33" i="13" a="1"/>
  <c r="BE33" i="13" s="1"/>
  <c r="BH33" i="13" s="1"/>
  <c r="BD33" i="13" a="1"/>
  <c r="BD33" i="13" s="1"/>
  <c r="BG33" i="13" s="1"/>
  <c r="BC33" i="13" a="1"/>
  <c r="BC33" i="13" s="1"/>
  <c r="BF33" i="13" s="1"/>
  <c r="BC34" i="13" a="1"/>
  <c r="BC34" i="13" s="1"/>
  <c r="BF34" i="13" s="1"/>
  <c r="BD34" i="13" a="1"/>
  <c r="BD34" i="13" s="1"/>
  <c r="BG34" i="13" s="1"/>
  <c r="BE34" i="13" a="1"/>
  <c r="BE34" i="13" s="1"/>
  <c r="BH34" i="13" s="1"/>
  <c r="BC37" i="13" a="1"/>
  <c r="BC37" i="13" s="1"/>
  <c r="BF37" i="13" s="1"/>
  <c r="BD37" i="13" a="1"/>
  <c r="BD37" i="13" s="1"/>
  <c r="BG37" i="13" s="1"/>
  <c r="BE37" i="13" a="1"/>
  <c r="BE37" i="13" s="1"/>
  <c r="BH37" i="13" s="1"/>
  <c r="BE44" i="13" a="1"/>
  <c r="BE44" i="13" s="1"/>
  <c r="BH44" i="13" s="1"/>
  <c r="BC44" i="13" a="1"/>
  <c r="BC44" i="13" s="1"/>
  <c r="BF44" i="13" s="1"/>
  <c r="BD44" i="13" a="1"/>
  <c r="BD44" i="13" s="1"/>
  <c r="BG44" i="13" s="1"/>
  <c r="BC39" i="13" a="1"/>
  <c r="BC39" i="13" s="1"/>
  <c r="BF39" i="13" s="1"/>
  <c r="BD39" i="13" a="1"/>
  <c r="BD39" i="13" s="1"/>
  <c r="BG39" i="13" s="1"/>
  <c r="BE39" i="13" a="1"/>
  <c r="BE39" i="13" s="1"/>
  <c r="BH39" i="13" s="1"/>
  <c r="BD36" i="13" a="1"/>
  <c r="BD36" i="13" s="1"/>
  <c r="BG36" i="13" s="1"/>
  <c r="BC36" i="13" a="1"/>
  <c r="BC36" i="13" s="1"/>
  <c r="BF36" i="13" s="1"/>
  <c r="BE36" i="13" a="1"/>
  <c r="BE36" i="13" s="1"/>
  <c r="BH36" i="13" s="1"/>
  <c r="BE48" i="4" a="1"/>
  <c r="BE48" i="4" s="1"/>
  <c r="BH48" i="4" s="1"/>
  <c r="BD48" i="4" a="1"/>
  <c r="BD48" i="4" s="1"/>
  <c r="BG48" i="4" s="1"/>
  <c r="BC48" i="4" a="1"/>
  <c r="BC48" i="4" s="1"/>
  <c r="BF48" i="4" s="1"/>
  <c r="BE47" i="4" a="1"/>
  <c r="BE47" i="4" s="1"/>
  <c r="BD47" i="4" a="1"/>
  <c r="BD47" i="4" s="1"/>
  <c r="BC47" i="4" a="1"/>
  <c r="BC47" i="4" s="1"/>
  <c r="BF47" i="4" s="1"/>
  <c r="BH47" i="4" l="1"/>
  <c r="BG47" i="4"/>
  <c r="BI35" i="13"/>
  <c r="BI27" i="13"/>
  <c r="BI39" i="13"/>
  <c r="BI37" i="13"/>
  <c r="BI29" i="13"/>
  <c r="BI41" i="13"/>
  <c r="BI36" i="13"/>
  <c r="BI32" i="13"/>
  <c r="BI18" i="13"/>
  <c r="BI44" i="13"/>
  <c r="BI23" i="13"/>
  <c r="BI42" i="13"/>
  <c r="BI22" i="13"/>
  <c r="BI40" i="13"/>
  <c r="BI34" i="13"/>
  <c r="BI46" i="13"/>
  <c r="BI24" i="13"/>
  <c r="R21" i="13" s="1"/>
  <c r="BI31" i="13"/>
  <c r="BI43" i="13"/>
  <c r="BI26" i="13"/>
  <c r="BI33" i="13"/>
  <c r="BI45" i="13"/>
  <c r="BI21" i="13"/>
  <c r="BI25" i="13"/>
  <c r="BI17" i="13"/>
  <c r="BI19" i="13"/>
  <c r="BI38" i="13"/>
  <c r="BI16" i="13"/>
  <c r="N21" i="13" s="1"/>
  <c r="BI28" i="13"/>
  <c r="BI30" i="13"/>
  <c r="BI20" i="13"/>
  <c r="BI48" i="4"/>
  <c r="L9" i="4"/>
  <c r="BI47" i="4" l="1"/>
  <c r="N48" i="13"/>
  <c r="AF48" i="13"/>
  <c r="AP30" i="13"/>
  <c r="AT39" i="13"/>
  <c r="AJ21" i="13"/>
  <c r="AJ39" i="13"/>
  <c r="AP39" i="13"/>
  <c r="N30" i="13"/>
  <c r="AB30" i="13"/>
  <c r="AT21" i="13"/>
  <c r="AF21" i="13"/>
  <c r="AJ48" i="13"/>
  <c r="AB39" i="13"/>
  <c r="R39" i="13"/>
  <c r="AB21" i="13"/>
  <c r="AT48" i="13"/>
  <c r="AF39" i="13"/>
  <c r="AT30" i="13"/>
  <c r="AJ30" i="13"/>
  <c r="I3" i="13"/>
  <c r="AP21" i="13"/>
  <c r="R48" i="13"/>
  <c r="AB48" i="13"/>
  <c r="R30" i="13"/>
  <c r="N39" i="13"/>
  <c r="X30" i="13"/>
  <c r="AP48" i="13"/>
  <c r="X48" i="13"/>
  <c r="X39" i="13"/>
  <c r="AF30" i="13"/>
  <c r="X21" i="13"/>
  <c r="AZ27" i="4"/>
  <c r="D20" i="6" l="1"/>
  <c r="G5" i="11" l="1"/>
  <c r="CC9" i="4" l="1"/>
  <c r="BA10" i="4" l="1"/>
  <c r="B20" i="6" l="1"/>
  <c r="C10" i="7" l="1"/>
  <c r="C6" i="7"/>
  <c r="D8" i="6"/>
  <c r="C8" i="6"/>
  <c r="D7" i="6"/>
  <c r="C7" i="6"/>
  <c r="D6" i="6"/>
  <c r="C6" i="6"/>
  <c r="D5" i="6"/>
  <c r="C5" i="6"/>
  <c r="D4" i="6"/>
  <c r="C4" i="6"/>
  <c r="D3" i="6"/>
  <c r="C3" i="6"/>
  <c r="N59" i="5" a="1"/>
  <c r="N59" i="5" s="1"/>
  <c r="N58" i="5" a="1"/>
  <c r="N58" i="5" s="1"/>
  <c r="N57" i="5" a="1"/>
  <c r="N57" i="5" s="1"/>
  <c r="N56" i="5" a="1"/>
  <c r="N56" i="5" s="1"/>
  <c r="N55" i="5" a="1"/>
  <c r="N55" i="5" s="1"/>
  <c r="N54" i="5" a="1"/>
  <c r="N54" i="5" s="1"/>
  <c r="N53" i="5" a="1"/>
  <c r="N53" i="5" s="1"/>
  <c r="N52" i="5" a="1"/>
  <c r="N52" i="5" s="1"/>
  <c r="N51" i="5" a="1"/>
  <c r="N51" i="5" s="1"/>
  <c r="N50" i="5" a="1"/>
  <c r="N50" i="5" s="1"/>
  <c r="N49" i="5" a="1"/>
  <c r="N49" i="5" s="1"/>
  <c r="N48" i="5" a="1"/>
  <c r="N48" i="5" s="1"/>
  <c r="N47" i="5" a="1"/>
  <c r="N47" i="5" s="1"/>
  <c r="N46" i="5" a="1"/>
  <c r="N46" i="5" s="1"/>
  <c r="N45" i="5" a="1"/>
  <c r="N45" i="5" s="1"/>
  <c r="N44" i="5" a="1"/>
  <c r="N44" i="5" s="1"/>
  <c r="N43" i="5" a="1"/>
  <c r="N43" i="5" s="1"/>
  <c r="N42" i="5" a="1"/>
  <c r="N42" i="5" s="1"/>
  <c r="N41" i="5" a="1"/>
  <c r="N41" i="5" s="1"/>
  <c r="N40" i="5" a="1"/>
  <c r="N40" i="5" s="1"/>
  <c r="N39" i="5" a="1"/>
  <c r="N39" i="5" s="1"/>
  <c r="N38" i="5" a="1"/>
  <c r="N38" i="5" s="1"/>
  <c r="N37" i="5" a="1"/>
  <c r="N37" i="5" s="1"/>
  <c r="N36" i="5" a="1"/>
  <c r="N36" i="5" s="1"/>
  <c r="T35" i="5"/>
  <c r="N35" i="5" a="1"/>
  <c r="N35" i="5" s="1"/>
  <c r="T34" i="5"/>
  <c r="N34" i="5" a="1"/>
  <c r="N34" i="5" s="1"/>
  <c r="N33" i="5" a="1"/>
  <c r="N33" i="5" s="1"/>
  <c r="K33" i="5"/>
  <c r="N32" i="5" a="1"/>
  <c r="N32" i="5" s="1"/>
  <c r="K32" i="5"/>
  <c r="AP31" i="5"/>
  <c r="N31" i="5" a="1"/>
  <c r="N31" i="5" s="1"/>
  <c r="K31" i="5"/>
  <c r="AQ30" i="5"/>
  <c r="N30" i="5" a="1"/>
  <c r="N30" i="5" s="1"/>
  <c r="K30" i="5"/>
  <c r="N29" i="5" a="1"/>
  <c r="N29" i="5" s="1"/>
  <c r="K29" i="5"/>
  <c r="AR28" i="5"/>
  <c r="N28" i="5" a="1"/>
  <c r="N28" i="5" s="1"/>
  <c r="K28" i="5"/>
  <c r="AP27" i="5"/>
  <c r="N27" i="5" a="1"/>
  <c r="N27" i="5" s="1"/>
  <c r="K27" i="5"/>
  <c r="AA26" i="5"/>
  <c r="AB27" i="5"/>
  <c r="N26" i="5" a="1"/>
  <c r="N26" i="5" s="1"/>
  <c r="K26" i="5"/>
  <c r="N25" i="5" a="1"/>
  <c r="N25" i="5" s="1"/>
  <c r="K25" i="5"/>
  <c r="N24" i="5" a="1"/>
  <c r="N24" i="5" s="1"/>
  <c r="K24" i="5"/>
  <c r="AQ23" i="5"/>
  <c r="N23" i="5" a="1"/>
  <c r="N23" i="5" s="1"/>
  <c r="K23" i="5"/>
  <c r="AQ21" i="5"/>
  <c r="AQ19" i="5"/>
  <c r="W16" i="5" a="1"/>
  <c r="W16" i="5" s="1"/>
  <c r="V16" i="5" a="1"/>
  <c r="V16" i="5" s="1"/>
  <c r="U16" i="5" a="1"/>
  <c r="U16" i="5" s="1"/>
  <c r="T16" i="5" a="1"/>
  <c r="T16" i="5" s="1"/>
  <c r="S16" i="5" a="1"/>
  <c r="S16" i="5" s="1"/>
  <c r="W15" i="5" a="1"/>
  <c r="W15" i="5" s="1"/>
  <c r="V15" i="5" a="1"/>
  <c r="V15" i="5" s="1"/>
  <c r="U15" i="5" a="1"/>
  <c r="U15" i="5" s="1"/>
  <c r="T15" i="5" a="1"/>
  <c r="T15" i="5" s="1"/>
  <c r="S15" i="5" a="1"/>
  <c r="S15" i="5" s="1"/>
  <c r="W14" i="5" a="1"/>
  <c r="W14" i="5" s="1"/>
  <c r="V14" i="5" a="1"/>
  <c r="V14" i="5" s="1"/>
  <c r="U14" i="5" a="1"/>
  <c r="U14" i="5" s="1"/>
  <c r="T14" i="5" a="1"/>
  <c r="T14" i="5" s="1"/>
  <c r="S14" i="5" a="1"/>
  <c r="S14" i="5" s="1"/>
  <c r="W13" i="5" a="1"/>
  <c r="W13" i="5" s="1"/>
  <c r="V13" i="5" a="1"/>
  <c r="V13" i="5" s="1"/>
  <c r="U13" i="5" a="1"/>
  <c r="U13" i="5" s="1"/>
  <c r="T13" i="5" a="1"/>
  <c r="T13" i="5" s="1"/>
  <c r="S13" i="5" a="1"/>
  <c r="S13" i="5" s="1"/>
  <c r="W12" i="5" a="1"/>
  <c r="W12" i="5" s="1"/>
  <c r="V12" i="5" a="1"/>
  <c r="V12" i="5" s="1"/>
  <c r="U12" i="5" a="1"/>
  <c r="U12" i="5" s="1"/>
  <c r="T12" i="5" a="1"/>
  <c r="T12" i="5" s="1"/>
  <c r="S12" i="5" a="1"/>
  <c r="S12" i="5" s="1"/>
  <c r="W11" i="5" a="1"/>
  <c r="W11" i="5" s="1"/>
  <c r="V11" i="5" a="1"/>
  <c r="V11" i="5" s="1"/>
  <c r="U11" i="5" a="1"/>
  <c r="U11" i="5" s="1"/>
  <c r="T11" i="5" a="1"/>
  <c r="T11" i="5" s="1"/>
  <c r="S11" i="5" a="1"/>
  <c r="S11" i="5" s="1"/>
  <c r="W10" i="5" a="1"/>
  <c r="W10" i="5" s="1"/>
  <c r="V10" i="5" a="1"/>
  <c r="V10" i="5" s="1"/>
  <c r="U10" i="5" a="1"/>
  <c r="U10" i="5" s="1"/>
  <c r="T10" i="5" a="1"/>
  <c r="T10" i="5" s="1"/>
  <c r="S10" i="5" a="1"/>
  <c r="S10" i="5" s="1"/>
  <c r="W9" i="5" a="1"/>
  <c r="W9" i="5" s="1"/>
  <c r="V9" i="5" a="1"/>
  <c r="V9" i="5" s="1"/>
  <c r="U9" i="5" a="1"/>
  <c r="U9" i="5" s="1"/>
  <c r="T9" i="5" a="1"/>
  <c r="T9" i="5" s="1"/>
  <c r="S9" i="5" a="1"/>
  <c r="S9" i="5" s="1"/>
  <c r="W8" i="5" a="1"/>
  <c r="W8" i="5" s="1"/>
  <c r="V8" i="5" a="1"/>
  <c r="V8" i="5" s="1"/>
  <c r="U8" i="5" a="1"/>
  <c r="U8" i="5" s="1"/>
  <c r="T8" i="5" a="1"/>
  <c r="T8" i="5" s="1"/>
  <c r="S8" i="5" a="1"/>
  <c r="S8" i="5" s="1"/>
  <c r="D8" i="5"/>
  <c r="W7" i="5" a="1"/>
  <c r="W7" i="5" s="1"/>
  <c r="V7" i="5" a="1"/>
  <c r="V7" i="5" s="1"/>
  <c r="U7" i="5" a="1"/>
  <c r="U7" i="5" s="1"/>
  <c r="T7" i="5" a="1"/>
  <c r="T7" i="5" s="1"/>
  <c r="S7" i="5" a="1"/>
  <c r="S7" i="5" s="1"/>
  <c r="D7" i="5"/>
  <c r="AI6" i="5"/>
  <c r="W6" i="5" a="1"/>
  <c r="W6" i="5" s="1"/>
  <c r="V6" i="5" a="1"/>
  <c r="V6" i="5" s="1"/>
  <c r="U6" i="5" a="1"/>
  <c r="U6" i="5" s="1"/>
  <c r="T6" i="5" a="1"/>
  <c r="T6" i="5" s="1"/>
  <c r="S6" i="5" a="1"/>
  <c r="S6" i="5" s="1"/>
  <c r="D6" i="5"/>
  <c r="AI5" i="5"/>
  <c r="W5" i="5" a="1"/>
  <c r="W5" i="5" s="1"/>
  <c r="V5" i="5" a="1"/>
  <c r="V5" i="5" s="1"/>
  <c r="U5" i="5" a="1"/>
  <c r="U5" i="5" s="1"/>
  <c r="T5" i="5" a="1"/>
  <c r="T5" i="5" s="1"/>
  <c r="S5" i="5" a="1"/>
  <c r="S5" i="5" s="1"/>
  <c r="D5" i="5"/>
  <c r="W4" i="5" a="1"/>
  <c r="W4" i="5" s="1"/>
  <c r="V4" i="5" a="1"/>
  <c r="V4" i="5" s="1"/>
  <c r="U4" i="5" a="1"/>
  <c r="U4" i="5" s="1"/>
  <c r="T4" i="5" a="1"/>
  <c r="T4" i="5" s="1"/>
  <c r="S4" i="5" a="1"/>
  <c r="S4" i="5" s="1"/>
  <c r="D4" i="5"/>
  <c r="E12" i="5" s="1"/>
  <c r="FR64" i="4"/>
  <c r="FJ64" i="4"/>
  <c r="FB64" i="4"/>
  <c r="ET64" i="4"/>
  <c r="EL64" i="4"/>
  <c r="ED64" i="4"/>
  <c r="FR50" i="4"/>
  <c r="FJ50" i="4"/>
  <c r="FB50" i="4"/>
  <c r="HU51" i="4"/>
  <c r="FR20" i="4"/>
  <c r="FJ20" i="4"/>
  <c r="FB20" i="4"/>
  <c r="ET20" i="4"/>
  <c r="EL20" i="4"/>
  <c r="ED20" i="4"/>
  <c r="N1" i="4"/>
  <c r="I1" i="4"/>
  <c r="K7" i="4" l="1" a="1"/>
  <c r="K7" i="4" s="1"/>
  <c r="K5" i="4" a="1"/>
  <c r="K5" i="4" s="1"/>
  <c r="I7" i="4" a="1"/>
  <c r="I7" i="4" s="1"/>
  <c r="I5" i="4" a="1"/>
  <c r="I5" i="4" s="1"/>
  <c r="F3" i="6"/>
  <c r="E1" i="4"/>
  <c r="BT13" i="4" a="1"/>
  <c r="BT13" i="4" s="1"/>
  <c r="BQ13" i="4" s="1"/>
  <c r="BT15" i="4" a="1"/>
  <c r="BT15" i="4" s="1"/>
  <c r="BQ15" i="4" s="1"/>
  <c r="BT17" i="4" a="1"/>
  <c r="BT17" i="4" s="1"/>
  <c r="BQ17" i="4" s="1"/>
  <c r="BT19" i="4" a="1"/>
  <c r="BT19" i="4" s="1"/>
  <c r="BQ19" i="4" s="1"/>
  <c r="BT21" i="4" a="1"/>
  <c r="BT21" i="4" s="1"/>
  <c r="BQ21" i="4" s="1"/>
  <c r="BT23" i="4" a="1"/>
  <c r="BT23" i="4" s="1"/>
  <c r="BQ23" i="4" s="1"/>
  <c r="BT25" i="4" a="1"/>
  <c r="BT25" i="4" s="1"/>
  <c r="BQ25" i="4" s="1"/>
  <c r="BT27" i="4" a="1"/>
  <c r="BT27" i="4" s="1"/>
  <c r="BQ27" i="4" s="1"/>
  <c r="BT29" i="4" a="1"/>
  <c r="BT29" i="4" s="1"/>
  <c r="BQ29" i="4" s="1"/>
  <c r="BT31" i="4" a="1"/>
  <c r="BT31" i="4" s="1"/>
  <c r="BQ31" i="4" s="1"/>
  <c r="BT33" i="4" a="1"/>
  <c r="BT33" i="4" s="1"/>
  <c r="BQ33" i="4" s="1"/>
  <c r="BT35" i="4" a="1"/>
  <c r="BT35" i="4" s="1"/>
  <c r="BQ35" i="4" s="1"/>
  <c r="BT37" i="4" a="1"/>
  <c r="BT37" i="4" s="1"/>
  <c r="BQ37" i="4" s="1"/>
  <c r="BT39" i="4" a="1"/>
  <c r="BT39" i="4" s="1"/>
  <c r="BQ39" i="4" s="1"/>
  <c r="BT41" i="4" a="1"/>
  <c r="BT41" i="4" s="1"/>
  <c r="BT43" i="4" a="1"/>
  <c r="BT43" i="4" s="1"/>
  <c r="BT45" i="4" a="1"/>
  <c r="BT45" i="4" s="1"/>
  <c r="BQ45" i="4" s="1"/>
  <c r="BT47" i="4" a="1"/>
  <c r="BT47" i="4" s="1"/>
  <c r="BT49" i="4" a="1"/>
  <c r="BT49" i="4" s="1"/>
  <c r="BT51" i="4" a="1"/>
  <c r="BT51" i="4" s="1"/>
  <c r="BT53" i="4" a="1"/>
  <c r="BT53" i="4" s="1"/>
  <c r="BT55" i="4" a="1"/>
  <c r="BT55" i="4" s="1"/>
  <c r="BT57" i="4" a="1"/>
  <c r="BT57" i="4" s="1"/>
  <c r="BT59" i="4" a="1"/>
  <c r="BT59" i="4" s="1"/>
  <c r="BT61" i="4" a="1"/>
  <c r="BT61" i="4" s="1"/>
  <c r="BT14" i="4" a="1"/>
  <c r="BT14" i="4" s="1"/>
  <c r="BQ14" i="4" s="1"/>
  <c r="BT16" i="4" a="1"/>
  <c r="BT16" i="4" s="1"/>
  <c r="BQ16" i="4" s="1"/>
  <c r="BT18" i="4" a="1"/>
  <c r="BT18" i="4" s="1"/>
  <c r="BQ18" i="4" s="1"/>
  <c r="BT20" i="4" a="1"/>
  <c r="BT20" i="4" s="1"/>
  <c r="BQ20" i="4" s="1"/>
  <c r="BT22" i="4" a="1"/>
  <c r="BT22" i="4" s="1"/>
  <c r="BQ22" i="4" s="1"/>
  <c r="BT24" i="4" a="1"/>
  <c r="BT24" i="4" s="1"/>
  <c r="BT26" i="4" a="1"/>
  <c r="BT26" i="4" s="1"/>
  <c r="BQ26" i="4" s="1"/>
  <c r="BT28" i="4" a="1"/>
  <c r="BT28" i="4" s="1"/>
  <c r="BQ28" i="4" s="1"/>
  <c r="BT30" i="4" a="1"/>
  <c r="BT30" i="4" s="1"/>
  <c r="BQ30" i="4" s="1"/>
  <c r="BT32" i="4" a="1"/>
  <c r="BT32" i="4" s="1"/>
  <c r="BQ32" i="4" s="1"/>
  <c r="BT34" i="4" a="1"/>
  <c r="BT34" i="4" s="1"/>
  <c r="BQ34" i="4" s="1"/>
  <c r="BT36" i="4" a="1"/>
  <c r="BT36" i="4" s="1"/>
  <c r="BQ36" i="4" s="1"/>
  <c r="BT38" i="4" a="1"/>
  <c r="BT38" i="4" s="1"/>
  <c r="BQ38" i="4" s="1"/>
  <c r="BT40" i="4" a="1"/>
  <c r="BT40" i="4" s="1"/>
  <c r="BT42" i="4" a="1"/>
  <c r="BT42" i="4" s="1"/>
  <c r="BT44" i="4" a="1"/>
  <c r="BT44" i="4" s="1"/>
  <c r="BQ44" i="4" s="1"/>
  <c r="BT46" i="4" a="1"/>
  <c r="BT46" i="4" s="1"/>
  <c r="BQ46" i="4" s="1"/>
  <c r="BT48" i="4" a="1"/>
  <c r="BT48" i="4" s="1"/>
  <c r="BT50" i="4" a="1"/>
  <c r="BT50" i="4" s="1"/>
  <c r="BT52" i="4" a="1"/>
  <c r="BT52" i="4" s="1"/>
  <c r="BT54" i="4" a="1"/>
  <c r="BT54" i="4" s="1"/>
  <c r="BT56" i="4" a="1"/>
  <c r="BT56" i="4" s="1"/>
  <c r="BT58" i="4" a="1"/>
  <c r="BT58" i="4" s="1"/>
  <c r="BT60" i="4" a="1"/>
  <c r="BT60" i="4" s="1"/>
  <c r="BT12" i="4" a="1"/>
  <c r="BT12" i="4" s="1"/>
  <c r="FJ21" i="4"/>
  <c r="ET21" i="4"/>
  <c r="F7" i="6"/>
  <c r="G1" i="4"/>
  <c r="F1" i="4"/>
  <c r="H1" i="4"/>
  <c r="FB21" i="4"/>
  <c r="EL21" i="4"/>
  <c r="FR21" i="4"/>
  <c r="FE64" i="4"/>
  <c r="FM64" i="4"/>
  <c r="FU64" i="4"/>
  <c r="G3" i="6"/>
  <c r="H3" i="6"/>
  <c r="EW64" i="4"/>
  <c r="H4" i="6"/>
  <c r="EO64" i="4"/>
  <c r="H5" i="6"/>
  <c r="HT16" i="4"/>
  <c r="ED21" i="4"/>
  <c r="AQ18" i="5"/>
  <c r="AP18" i="5"/>
  <c r="AR18" i="5"/>
  <c r="AP19" i="5"/>
  <c r="AP20" i="5"/>
  <c r="AP21" i="5"/>
  <c r="AP22" i="5"/>
  <c r="AB26" i="5"/>
  <c r="AQ28" i="5"/>
  <c r="AQ29" i="5"/>
  <c r="AP30" i="5"/>
  <c r="AQ32" i="5"/>
  <c r="K34" i="5"/>
  <c r="AP28" i="5"/>
  <c r="AP29" i="5"/>
  <c r="AR32" i="5"/>
  <c r="F5" i="6"/>
  <c r="F6" i="6"/>
  <c r="G6" i="6"/>
  <c r="G7" i="6"/>
  <c r="H7" i="6"/>
  <c r="H8" i="6"/>
  <c r="C20" i="6"/>
  <c r="F4" i="6"/>
  <c r="G4" i="6"/>
  <c r="G5" i="6"/>
  <c r="H6" i="6"/>
  <c r="F8" i="6"/>
  <c r="G8" i="6"/>
  <c r="H2" i="8"/>
  <c r="BQ12" i="4" l="1"/>
  <c r="BQ42" i="4"/>
  <c r="BQ43" i="4"/>
  <c r="BA47" i="4" s="1" a="1"/>
  <c r="BA47" i="4" s="1"/>
  <c r="BQ40" i="4"/>
  <c r="BQ24" i="4"/>
  <c r="BA28" i="4" s="1" a="1"/>
  <c r="BA28" i="4" s="1"/>
  <c r="BQ41" i="4"/>
  <c r="A1" i="13"/>
  <c r="CA9" i="13" s="1" a="1"/>
  <c r="CA9" i="13" s="1"/>
  <c r="BQ58" i="4"/>
  <c r="BS58" i="4" s="1" a="1"/>
  <c r="BS58" i="4" s="1"/>
  <c r="BQ54" i="4"/>
  <c r="BS54" i="4" s="1" a="1"/>
  <c r="BS54" i="4" s="1"/>
  <c r="BQ50" i="4"/>
  <c r="BS50" i="4" s="1" a="1"/>
  <c r="BS50" i="4" s="1"/>
  <c r="BQ59" i="4"/>
  <c r="BS59" i="4" s="1" a="1"/>
  <c r="BS59" i="4" s="1"/>
  <c r="BQ55" i="4"/>
  <c r="BS55" i="4" s="1" a="1"/>
  <c r="BS55" i="4" s="1"/>
  <c r="BQ51" i="4"/>
  <c r="BS51" i="4" s="1" a="1"/>
  <c r="BS51" i="4" s="1"/>
  <c r="BQ47" i="4"/>
  <c r="BS47" i="4" s="1" a="1"/>
  <c r="BS47" i="4" s="1"/>
  <c r="BQ60" i="4"/>
  <c r="BS60" i="4" s="1" a="1"/>
  <c r="BS60" i="4" s="1"/>
  <c r="BQ56" i="4"/>
  <c r="BS56" i="4" s="1" a="1"/>
  <c r="BS56" i="4" s="1"/>
  <c r="BQ52" i="4"/>
  <c r="BS52" i="4" s="1" a="1"/>
  <c r="BS52" i="4" s="1"/>
  <c r="BQ48" i="4"/>
  <c r="BS48" i="4" s="1" a="1"/>
  <c r="BS48" i="4" s="1"/>
  <c r="BQ61" i="4"/>
  <c r="BS61" i="4" s="1" a="1"/>
  <c r="BS61" i="4" s="1"/>
  <c r="BQ57" i="4"/>
  <c r="BS57" i="4" s="1" a="1"/>
  <c r="BS57" i="4" s="1"/>
  <c r="BQ53" i="4"/>
  <c r="BS53" i="4" s="1" a="1"/>
  <c r="BS53" i="4" s="1"/>
  <c r="BQ49" i="4"/>
  <c r="BS49" i="4" s="1" a="1"/>
  <c r="BS49" i="4" s="1"/>
  <c r="CB9" i="4"/>
  <c r="FB22" i="4"/>
  <c r="FB23" i="4" s="1"/>
  <c r="BA48" i="4" a="1"/>
  <c r="BA48" i="4" s="1"/>
  <c r="BS46" i="4" a="1"/>
  <c r="BS46" i="4" s="1"/>
  <c r="FJ22" i="4"/>
  <c r="ET22" i="4"/>
  <c r="EL22" i="4"/>
  <c r="A1" i="4"/>
  <c r="FR22" i="4"/>
  <c r="AR19" i="5"/>
  <c r="AR21" i="5"/>
  <c r="AR27" i="5"/>
  <c r="AR30" i="5"/>
  <c r="AR31" i="5"/>
  <c r="EG64" i="4"/>
  <c r="AQ20" i="5"/>
  <c r="AR20" i="5"/>
  <c r="AQ22" i="5"/>
  <c r="AR22" i="5"/>
  <c r="AP23" i="5"/>
  <c r="AR23" i="5"/>
  <c r="AQ27" i="5"/>
  <c r="AR29" i="5"/>
  <c r="AQ31" i="5"/>
  <c r="AP32" i="5"/>
  <c r="ED22" i="4"/>
  <c r="BS12" i="4" l="1" a="1"/>
  <c r="BS12" i="4" s="1"/>
  <c r="BB16" i="4"/>
  <c r="BB28" i="4"/>
  <c r="BE28" i="4" s="1" a="1"/>
  <c r="BE28" i="4" s="1"/>
  <c r="BS24" i="4" a="1"/>
  <c r="BS24" i="4" s="1"/>
  <c r="BA16" i="4" a="1"/>
  <c r="BA16" i="4" s="1"/>
  <c r="BD16" i="4" a="1"/>
  <c r="BD16" i="4" s="1"/>
  <c r="BG16" i="4" s="1"/>
  <c r="BB25" i="4"/>
  <c r="BA25" i="4" a="1"/>
  <c r="BA25" i="4" s="1"/>
  <c r="BB22" i="4"/>
  <c r="BA22" i="4" a="1"/>
  <c r="BA22" i="4" s="1"/>
  <c r="BB19" i="4"/>
  <c r="BA19" i="4" a="1"/>
  <c r="BA19" i="4" s="1"/>
  <c r="BB45" i="4"/>
  <c r="BA45" i="4" a="1"/>
  <c r="BA45" i="4" s="1"/>
  <c r="BB42" i="4"/>
  <c r="BA42" i="4" a="1"/>
  <c r="BA42" i="4" s="1"/>
  <c r="BB39" i="4"/>
  <c r="BA39" i="4" a="1"/>
  <c r="BA39" i="4" s="1"/>
  <c r="BB40" i="4"/>
  <c r="BA40" i="4" a="1"/>
  <c r="BA40" i="4" s="1"/>
  <c r="BB33" i="4"/>
  <c r="BA33" i="4" a="1"/>
  <c r="BA33" i="4" s="1"/>
  <c r="BB30" i="4"/>
  <c r="BA30" i="4" a="1"/>
  <c r="BA30" i="4" s="1"/>
  <c r="BB27" i="4"/>
  <c r="BA27" i="4" a="1"/>
  <c r="BA27" i="4" s="1"/>
  <c r="BB44" i="4"/>
  <c r="BA44" i="4" a="1"/>
  <c r="BA44" i="4" s="1"/>
  <c r="BB21" i="4"/>
  <c r="BA21" i="4" a="1"/>
  <c r="BA21" i="4" s="1"/>
  <c r="BB18" i="4"/>
  <c r="BA18" i="4" a="1"/>
  <c r="BA18" i="4" s="1"/>
  <c r="BB17" i="4"/>
  <c r="BA17" i="4" a="1"/>
  <c r="BA17" i="4" s="1"/>
  <c r="BB46" i="4"/>
  <c r="BA46" i="4" a="1"/>
  <c r="BA46" i="4" s="1"/>
  <c r="BB43" i="4"/>
  <c r="BA43" i="4" a="1"/>
  <c r="BA43" i="4" s="1"/>
  <c r="BB35" i="4"/>
  <c r="BA35" i="4" a="1"/>
  <c r="BA35" i="4" s="1"/>
  <c r="BB37" i="4"/>
  <c r="BA37" i="4" a="1"/>
  <c r="BA37" i="4" s="1"/>
  <c r="BB34" i="4"/>
  <c r="BA34" i="4" a="1"/>
  <c r="BA34" i="4" s="1"/>
  <c r="BB31" i="4"/>
  <c r="BA31" i="4" a="1"/>
  <c r="BA31" i="4" s="1"/>
  <c r="BB32" i="4"/>
  <c r="BA32" i="4" a="1"/>
  <c r="BA32" i="4" s="1"/>
  <c r="BB36" i="4"/>
  <c r="BA36" i="4" a="1"/>
  <c r="BA36" i="4" s="1"/>
  <c r="BB41" i="4"/>
  <c r="BA41" i="4" a="1"/>
  <c r="BA41" i="4" s="1"/>
  <c r="BB38" i="4"/>
  <c r="BA38" i="4" a="1"/>
  <c r="BA38" i="4" s="1"/>
  <c r="BB29" i="4"/>
  <c r="BA29" i="4" a="1"/>
  <c r="BA29" i="4" s="1"/>
  <c r="BB26" i="4"/>
  <c r="BA26" i="4" a="1"/>
  <c r="BA26" i="4" s="1"/>
  <c r="BB23" i="4"/>
  <c r="BA23" i="4" a="1"/>
  <c r="BA23" i="4" s="1"/>
  <c r="BB24" i="4"/>
  <c r="BA24" i="4" a="1"/>
  <c r="BA24" i="4" s="1"/>
  <c r="BB20" i="4"/>
  <c r="BA20" i="4" a="1"/>
  <c r="BA20" i="4" s="1"/>
  <c r="BS13" i="4" a="1"/>
  <c r="BS13" i="4" s="1"/>
  <c r="BS29" i="4" a="1"/>
  <c r="BS29" i="4" s="1"/>
  <c r="BS45" i="4" a="1"/>
  <c r="BS45" i="4" s="1"/>
  <c r="BS26" i="4" a="1"/>
  <c r="BS26" i="4" s="1"/>
  <c r="BS42" i="4" a="1"/>
  <c r="BS42" i="4" s="1"/>
  <c r="BS23" i="4" a="1"/>
  <c r="BS23" i="4" s="1"/>
  <c r="BS39" i="4" a="1"/>
  <c r="BS39" i="4" s="1"/>
  <c r="BS40" i="4" a="1"/>
  <c r="BS40" i="4" s="1"/>
  <c r="BS31" i="4" a="1"/>
  <c r="BS31" i="4" s="1"/>
  <c r="BS17" i="4" a="1"/>
  <c r="BS17" i="4" s="1"/>
  <c r="BS33" i="4" a="1"/>
  <c r="BS33" i="4" s="1"/>
  <c r="BS14" i="4" a="1"/>
  <c r="BS14" i="4" s="1"/>
  <c r="BS30" i="4" a="1"/>
  <c r="BS30" i="4" s="1"/>
  <c r="BS27" i="4" a="1"/>
  <c r="BS27" i="4" s="1"/>
  <c r="BS43" i="4" a="1"/>
  <c r="BS43" i="4" s="1"/>
  <c r="BS28" i="4" a="1"/>
  <c r="BS28" i="4" s="1"/>
  <c r="BS44" i="4" a="1"/>
  <c r="BS44" i="4" s="1"/>
  <c r="BS32" i="4" a="1"/>
  <c r="BS32" i="4" s="1"/>
  <c r="BS21" i="4" a="1"/>
  <c r="BS21" i="4" s="1"/>
  <c r="BS37" i="4" a="1"/>
  <c r="BS37" i="4" s="1"/>
  <c r="BS18" i="4" a="1"/>
  <c r="BS18" i="4" s="1"/>
  <c r="BS34" i="4" a="1"/>
  <c r="BS34" i="4" s="1"/>
  <c r="BS15" i="4" a="1"/>
  <c r="BS15" i="4" s="1"/>
  <c r="BS25" i="4" a="1"/>
  <c r="BS25" i="4" s="1"/>
  <c r="BS41" i="4" a="1"/>
  <c r="BS41" i="4" s="1"/>
  <c r="BS22" i="4" a="1"/>
  <c r="BS22" i="4" s="1"/>
  <c r="BS38" i="4" a="1"/>
  <c r="BS38" i="4" s="1"/>
  <c r="BS19" i="4" a="1"/>
  <c r="BS19" i="4" s="1"/>
  <c r="BS35" i="4" a="1"/>
  <c r="BS35" i="4" s="1"/>
  <c r="BS20" i="4" a="1"/>
  <c r="BS20" i="4" s="1"/>
  <c r="BS36" i="4" a="1"/>
  <c r="BS36" i="4" s="1"/>
  <c r="BS16" i="4" a="1"/>
  <c r="BS16" i="4" s="1"/>
  <c r="FR23" i="4"/>
  <c r="FJ23" i="4"/>
  <c r="FB24" i="4"/>
  <c r="ET23" i="4"/>
  <c r="EL23" i="4"/>
  <c r="ED23" i="4"/>
  <c r="Z50" i="4" l="1"/>
  <c r="Z43" i="4"/>
  <c r="Z36" i="4"/>
  <c r="Z25" i="4"/>
  <c r="BH28" i="4"/>
  <c r="BC16" i="4" a="1"/>
  <c r="BC16" i="4" s="1"/>
  <c r="BF16" i="4" s="1"/>
  <c r="BE16" i="4" a="1"/>
  <c r="BE16" i="4" s="1"/>
  <c r="BH16" i="4" s="1"/>
  <c r="BC28" i="4" a="1"/>
  <c r="BC28" i="4" s="1"/>
  <c r="BF28" i="4" s="1"/>
  <c r="BD28" i="4" a="1"/>
  <c r="BD28" i="4" s="1"/>
  <c r="BG28" i="4" s="1"/>
  <c r="BE20" i="4" a="1"/>
  <c r="BE20" i="4" s="1"/>
  <c r="BH20" i="4" s="1"/>
  <c r="BD20" i="4" a="1"/>
  <c r="BD20" i="4" s="1"/>
  <c r="BG20" i="4" s="1"/>
  <c r="BC20" i="4" a="1"/>
  <c r="BC20" i="4" s="1"/>
  <c r="BF20" i="4" s="1"/>
  <c r="BE24" i="4" a="1"/>
  <c r="BE24" i="4" s="1"/>
  <c r="BH24" i="4" s="1"/>
  <c r="BD24" i="4" a="1"/>
  <c r="BD24" i="4" s="1"/>
  <c r="BG24" i="4" s="1"/>
  <c r="BC24" i="4" a="1"/>
  <c r="BC24" i="4" s="1"/>
  <c r="BF24" i="4" s="1"/>
  <c r="BE23" i="4" a="1"/>
  <c r="BE23" i="4" s="1"/>
  <c r="BH23" i="4" s="1"/>
  <c r="BD23" i="4" a="1"/>
  <c r="BD23" i="4" s="1"/>
  <c r="BG23" i="4" s="1"/>
  <c r="BC23" i="4" a="1"/>
  <c r="BC23" i="4" s="1"/>
  <c r="BF23" i="4" s="1"/>
  <c r="BE26" i="4" a="1"/>
  <c r="BE26" i="4" s="1"/>
  <c r="BH26" i="4" s="1"/>
  <c r="BD26" i="4" a="1"/>
  <c r="BD26" i="4" s="1"/>
  <c r="BG26" i="4" s="1"/>
  <c r="BC26" i="4" a="1"/>
  <c r="BC26" i="4" s="1"/>
  <c r="BF26" i="4" s="1"/>
  <c r="BE29" i="4" a="1"/>
  <c r="BE29" i="4" s="1"/>
  <c r="BH29" i="4" s="1"/>
  <c r="BD29" i="4" a="1"/>
  <c r="BD29" i="4" s="1"/>
  <c r="BG29" i="4" s="1"/>
  <c r="BC29" i="4" a="1"/>
  <c r="BC29" i="4" s="1"/>
  <c r="BF29" i="4" s="1"/>
  <c r="BE38" i="4" a="1"/>
  <c r="BE38" i="4" s="1"/>
  <c r="BH38" i="4" s="1"/>
  <c r="BD38" i="4" a="1"/>
  <c r="BD38" i="4" s="1"/>
  <c r="BC38" i="4" a="1"/>
  <c r="BC38" i="4" s="1"/>
  <c r="BF38" i="4" s="1"/>
  <c r="BE41" i="4" a="1"/>
  <c r="BE41" i="4" s="1"/>
  <c r="BH41" i="4" s="1"/>
  <c r="BD41" i="4" a="1"/>
  <c r="BD41" i="4" s="1"/>
  <c r="BG41" i="4" s="1"/>
  <c r="BC41" i="4" a="1"/>
  <c r="BC41" i="4" s="1"/>
  <c r="BF41" i="4" s="1"/>
  <c r="BE36" i="4" a="1"/>
  <c r="BE36" i="4" s="1"/>
  <c r="BH36" i="4" s="1"/>
  <c r="BD36" i="4" a="1"/>
  <c r="BD36" i="4" s="1"/>
  <c r="BG36" i="4" s="1"/>
  <c r="BC36" i="4" a="1"/>
  <c r="BC36" i="4" s="1"/>
  <c r="BF36" i="4" s="1"/>
  <c r="BE32" i="4" a="1"/>
  <c r="BE32" i="4" s="1"/>
  <c r="BH32" i="4" s="1"/>
  <c r="BD32" i="4" a="1"/>
  <c r="BD32" i="4" s="1"/>
  <c r="BG32" i="4" s="1"/>
  <c r="BC32" i="4" a="1"/>
  <c r="BC32" i="4" s="1"/>
  <c r="BF32" i="4" s="1"/>
  <c r="BE31" i="4" a="1"/>
  <c r="BE31" i="4" s="1"/>
  <c r="BH31" i="4" s="1"/>
  <c r="BD31" i="4" a="1"/>
  <c r="BD31" i="4" s="1"/>
  <c r="BG31" i="4" s="1"/>
  <c r="BC31" i="4" a="1"/>
  <c r="BC31" i="4" s="1"/>
  <c r="BF31" i="4" s="1"/>
  <c r="BE34" i="4" a="1"/>
  <c r="BE34" i="4" s="1"/>
  <c r="BH34" i="4" s="1"/>
  <c r="BD34" i="4" a="1"/>
  <c r="BD34" i="4" s="1"/>
  <c r="BG34" i="4" s="1"/>
  <c r="BC34" i="4" a="1"/>
  <c r="BC34" i="4" s="1"/>
  <c r="BF34" i="4" s="1"/>
  <c r="BE37" i="4" a="1"/>
  <c r="BE37" i="4" s="1"/>
  <c r="BD37" i="4" a="1"/>
  <c r="BD37" i="4" s="1"/>
  <c r="BG37" i="4" s="1"/>
  <c r="BC37" i="4" a="1"/>
  <c r="BC37" i="4" s="1"/>
  <c r="BF37" i="4" s="1"/>
  <c r="BE35" i="4" a="1"/>
  <c r="BE35" i="4" s="1"/>
  <c r="BH35" i="4" s="1"/>
  <c r="BD35" i="4" a="1"/>
  <c r="BD35" i="4" s="1"/>
  <c r="BG35" i="4" s="1"/>
  <c r="BC35" i="4" a="1"/>
  <c r="BC35" i="4" s="1"/>
  <c r="BF35" i="4" s="1"/>
  <c r="BE43" i="4" a="1"/>
  <c r="BE43" i="4" s="1"/>
  <c r="BD43" i="4" a="1"/>
  <c r="BD43" i="4" s="1"/>
  <c r="BG43" i="4" s="1"/>
  <c r="BC43" i="4" a="1"/>
  <c r="BC43" i="4" s="1"/>
  <c r="BF43" i="4" s="1"/>
  <c r="BE46" i="4" a="1"/>
  <c r="BE46" i="4" s="1"/>
  <c r="BH46" i="4" s="1"/>
  <c r="BD46" i="4" a="1"/>
  <c r="BD46" i="4" s="1"/>
  <c r="BG46" i="4" s="1"/>
  <c r="BC46" i="4" a="1"/>
  <c r="BC46" i="4" s="1"/>
  <c r="BF46" i="4" s="1"/>
  <c r="BE17" i="4" a="1"/>
  <c r="BE17" i="4" s="1"/>
  <c r="BH17" i="4" s="1"/>
  <c r="BD17" i="4" a="1"/>
  <c r="BD17" i="4" s="1"/>
  <c r="BG17" i="4" s="1"/>
  <c r="BC17" i="4" a="1"/>
  <c r="BC17" i="4" s="1"/>
  <c r="BF17" i="4" s="1"/>
  <c r="BE18" i="4" a="1"/>
  <c r="BE18" i="4" s="1"/>
  <c r="BH18" i="4" s="1"/>
  <c r="BD18" i="4" a="1"/>
  <c r="BD18" i="4" s="1"/>
  <c r="BG18" i="4" s="1"/>
  <c r="BC18" i="4" a="1"/>
  <c r="BC18" i="4" s="1"/>
  <c r="BF18" i="4" s="1"/>
  <c r="BE21" i="4" a="1"/>
  <c r="BE21" i="4" s="1"/>
  <c r="BH21" i="4" s="1"/>
  <c r="BD21" i="4" a="1"/>
  <c r="BD21" i="4" s="1"/>
  <c r="BG21" i="4" s="1"/>
  <c r="BC21" i="4" a="1"/>
  <c r="BC21" i="4" s="1"/>
  <c r="BF21" i="4" s="1"/>
  <c r="BE44" i="4" a="1"/>
  <c r="BE44" i="4" s="1"/>
  <c r="BH44" i="4" s="1"/>
  <c r="BD44" i="4" a="1"/>
  <c r="BD44" i="4" s="1"/>
  <c r="BG44" i="4" s="1"/>
  <c r="BC44" i="4" a="1"/>
  <c r="BC44" i="4" s="1"/>
  <c r="BF44" i="4" s="1"/>
  <c r="BE27" i="4" a="1"/>
  <c r="BE27" i="4" s="1"/>
  <c r="BH27" i="4" s="1"/>
  <c r="BD27" i="4" a="1"/>
  <c r="BD27" i="4" s="1"/>
  <c r="BG27" i="4" s="1"/>
  <c r="BC27" i="4" a="1"/>
  <c r="BC27" i="4" s="1"/>
  <c r="BF27" i="4" s="1"/>
  <c r="BE30" i="4" a="1"/>
  <c r="BE30" i="4" s="1"/>
  <c r="BH30" i="4" s="1"/>
  <c r="BD30" i="4" a="1"/>
  <c r="BD30" i="4" s="1"/>
  <c r="BG30" i="4" s="1"/>
  <c r="BC30" i="4" a="1"/>
  <c r="BC30" i="4" s="1"/>
  <c r="BF30" i="4" s="1"/>
  <c r="BE33" i="4" a="1"/>
  <c r="BE33" i="4" s="1"/>
  <c r="BH33" i="4" s="1"/>
  <c r="BD33" i="4" a="1"/>
  <c r="BD33" i="4" s="1"/>
  <c r="BG33" i="4" s="1"/>
  <c r="BC33" i="4" a="1"/>
  <c r="BC33" i="4" s="1"/>
  <c r="BF33" i="4" s="1"/>
  <c r="BE40" i="4" a="1"/>
  <c r="BE40" i="4" s="1"/>
  <c r="BH40" i="4" s="1"/>
  <c r="BD40" i="4" a="1"/>
  <c r="BD40" i="4" s="1"/>
  <c r="BG40" i="4" s="1"/>
  <c r="BC40" i="4" a="1"/>
  <c r="BC40" i="4" s="1"/>
  <c r="BF40" i="4" s="1"/>
  <c r="BE39" i="4" a="1"/>
  <c r="BE39" i="4" s="1"/>
  <c r="BH39" i="4" s="1"/>
  <c r="BD39" i="4" a="1"/>
  <c r="BD39" i="4" s="1"/>
  <c r="BG39" i="4" s="1"/>
  <c r="BC39" i="4" a="1"/>
  <c r="BC39" i="4" s="1"/>
  <c r="BF39" i="4" s="1"/>
  <c r="BE42" i="4" a="1"/>
  <c r="BE42" i="4" s="1"/>
  <c r="BH42" i="4" s="1"/>
  <c r="BD42" i="4" a="1"/>
  <c r="BD42" i="4" s="1"/>
  <c r="BG42" i="4" s="1"/>
  <c r="BC42" i="4" a="1"/>
  <c r="BC42" i="4" s="1"/>
  <c r="BF42" i="4" s="1"/>
  <c r="BE45" i="4" a="1"/>
  <c r="BE45" i="4" s="1"/>
  <c r="BH45" i="4" s="1"/>
  <c r="BD45" i="4" a="1"/>
  <c r="BD45" i="4" s="1"/>
  <c r="BG45" i="4" s="1"/>
  <c r="BC45" i="4" a="1"/>
  <c r="BC45" i="4" s="1"/>
  <c r="BF45" i="4" s="1"/>
  <c r="BE19" i="4" a="1"/>
  <c r="BE19" i="4" s="1"/>
  <c r="BH19" i="4" s="1"/>
  <c r="BD19" i="4" a="1"/>
  <c r="BD19" i="4" s="1"/>
  <c r="BG19" i="4" s="1"/>
  <c r="BC19" i="4" a="1"/>
  <c r="BC19" i="4" s="1"/>
  <c r="BF19" i="4" s="1"/>
  <c r="BE22" i="4" a="1"/>
  <c r="BE22" i="4" s="1"/>
  <c r="BH22" i="4" s="1"/>
  <c r="BD22" i="4" a="1"/>
  <c r="BD22" i="4" s="1"/>
  <c r="BG22" i="4" s="1"/>
  <c r="BC22" i="4" a="1"/>
  <c r="BC22" i="4" s="1"/>
  <c r="BF22" i="4" s="1"/>
  <c r="BE25" i="4" a="1"/>
  <c r="BE25" i="4" s="1"/>
  <c r="BH25" i="4" s="1"/>
  <c r="BD25" i="4" a="1"/>
  <c r="BD25" i="4" s="1"/>
  <c r="BG25" i="4" s="1"/>
  <c r="BC25" i="4" a="1"/>
  <c r="BC25" i="4" s="1"/>
  <c r="BF25" i="4" s="1"/>
  <c r="FR24" i="4"/>
  <c r="FJ24" i="4"/>
  <c r="FB25" i="4"/>
  <c r="ET24" i="4"/>
  <c r="EL24" i="4"/>
  <c r="HU40" i="4"/>
  <c r="HU36" i="4"/>
  <c r="HT47" i="4"/>
  <c r="HU26" i="4"/>
  <c r="HU23" i="4"/>
  <c r="HU48" i="4"/>
  <c r="HU32" i="4"/>
  <c r="HT21" i="4"/>
  <c r="HU44" i="4"/>
  <c r="HT50" i="4"/>
  <c r="HU47" i="4"/>
  <c r="ED24" i="4"/>
  <c r="BH43" i="4" l="1"/>
  <c r="BI43" i="4" s="1"/>
  <c r="Q34" i="4" s="1"/>
  <c r="BH37" i="4"/>
  <c r="BI37" i="4" s="1"/>
  <c r="BG38" i="4"/>
  <c r="BI38" i="4" s="1"/>
  <c r="BI29" i="4"/>
  <c r="BI23" i="4"/>
  <c r="BI20" i="4"/>
  <c r="BI30" i="4"/>
  <c r="BI18" i="4"/>
  <c r="BI27" i="4"/>
  <c r="BI21" i="4"/>
  <c r="BI17" i="4"/>
  <c r="BI26" i="4"/>
  <c r="BI24" i="4"/>
  <c r="BI22" i="4"/>
  <c r="BI31" i="4"/>
  <c r="BI25" i="4"/>
  <c r="BI19" i="4"/>
  <c r="BI28" i="4"/>
  <c r="BI16" i="4"/>
  <c r="Z18" i="4" s="1"/>
  <c r="BI42" i="4"/>
  <c r="BI40" i="4"/>
  <c r="BI44" i="4"/>
  <c r="BI46" i="4"/>
  <c r="BI35" i="4"/>
  <c r="BI34" i="4"/>
  <c r="BI32" i="4"/>
  <c r="BI41" i="4"/>
  <c r="BI36" i="4"/>
  <c r="BI45" i="4"/>
  <c r="BI39" i="4"/>
  <c r="BI33" i="4"/>
  <c r="HT22" i="4"/>
  <c r="FR25" i="4"/>
  <c r="HU24" i="4"/>
  <c r="FJ25" i="4"/>
  <c r="FB26" i="4"/>
  <c r="ET25" i="4"/>
  <c r="EL25" i="4"/>
  <c r="HU28" i="4"/>
  <c r="HU31" i="4"/>
  <c r="HU19" i="4"/>
  <c r="HU34" i="4"/>
  <c r="HU29" i="4"/>
  <c r="HT44" i="4"/>
  <c r="HT46" i="4"/>
  <c r="HT45" i="4"/>
  <c r="HT20" i="4"/>
  <c r="HU33" i="4"/>
  <c r="HU27" i="4"/>
  <c r="HU20" i="4"/>
  <c r="HU39" i="4"/>
  <c r="HU37" i="4"/>
  <c r="HU45" i="4"/>
  <c r="HU46" i="4"/>
  <c r="HU38" i="4"/>
  <c r="HT19" i="4"/>
  <c r="HU41" i="4"/>
  <c r="HT48" i="4"/>
  <c r="HU30" i="4"/>
  <c r="HU42" i="4"/>
  <c r="HU21" i="4"/>
  <c r="HU49" i="4"/>
  <c r="HU25" i="4"/>
  <c r="HU43" i="4"/>
  <c r="HT49" i="4"/>
  <c r="HU35" i="4"/>
  <c r="HU50" i="4"/>
  <c r="HU22" i="4"/>
  <c r="ED25" i="4"/>
  <c r="AQ50" i="4" l="1"/>
  <c r="AQ43" i="4"/>
  <c r="AM50" i="4"/>
  <c r="AQ36" i="4"/>
  <c r="AM43" i="4"/>
  <c r="AD50" i="4"/>
  <c r="AM36" i="4"/>
  <c r="AD36" i="4"/>
  <c r="AD43" i="4"/>
  <c r="M50" i="4"/>
  <c r="Q50" i="4"/>
  <c r="M43" i="4"/>
  <c r="Q43" i="4"/>
  <c r="S40" i="4" a="1"/>
  <c r="S40" i="4" s="1"/>
  <c r="Q38" i="4" a="1"/>
  <c r="Q38" i="4" s="1"/>
  <c r="Q40" i="4" a="1"/>
  <c r="Q40" i="4" s="1"/>
  <c r="S38" i="4" a="1"/>
  <c r="S38" i="4" s="1"/>
  <c r="Q36" i="4"/>
  <c r="O40" i="4" a="1"/>
  <c r="O40" i="4" s="1"/>
  <c r="M38" i="4" a="1"/>
  <c r="M38" i="4" s="1"/>
  <c r="M36" i="4"/>
  <c r="M40" i="4" a="1"/>
  <c r="M40" i="4" s="1"/>
  <c r="O38" i="4" a="1"/>
  <c r="O38" i="4" s="1"/>
  <c r="AM25" i="4"/>
  <c r="AQ25" i="4"/>
  <c r="AM18" i="4"/>
  <c r="AQ18" i="4"/>
  <c r="AD18" i="4"/>
  <c r="AD25" i="4"/>
  <c r="I3" i="4"/>
  <c r="FR26" i="4"/>
  <c r="FJ26" i="4"/>
  <c r="FB27" i="4"/>
  <c r="ET26" i="4"/>
  <c r="EL26" i="4"/>
  <c r="ED26" i="4"/>
  <c r="FR27" i="4" l="1"/>
  <c r="HT23" i="4"/>
  <c r="FJ27" i="4"/>
  <c r="FB28" i="4"/>
  <c r="ET27" i="4"/>
  <c r="EL27" i="4"/>
  <c r="ED27" i="4"/>
  <c r="HT24" i="4" l="1"/>
  <c r="FR28" i="4"/>
  <c r="HT25" i="4"/>
  <c r="FJ28" i="4"/>
  <c r="FB29" i="4"/>
  <c r="ET28" i="4"/>
  <c r="EL28" i="4"/>
  <c r="ED28" i="4"/>
  <c r="FR29" i="4" l="1"/>
  <c r="FJ29" i="4"/>
  <c r="HT26" i="4"/>
  <c r="FB30" i="4"/>
  <c r="ET29" i="4"/>
  <c r="EL29" i="4"/>
  <c r="ED29" i="4"/>
  <c r="FR30" i="4" l="1"/>
  <c r="FJ30" i="4"/>
  <c r="FB31" i="4"/>
  <c r="ET30" i="4"/>
  <c r="EL30" i="4"/>
  <c r="ED30" i="4"/>
  <c r="HT27" i="4" l="1"/>
  <c r="FR31" i="4"/>
  <c r="HT28" i="4"/>
  <c r="FJ31" i="4"/>
  <c r="FB32" i="4"/>
  <c r="ET31" i="4"/>
  <c r="EL31" i="4"/>
  <c r="ED31" i="4"/>
  <c r="FR32" i="4" l="1"/>
  <c r="FJ32" i="4"/>
  <c r="FB33" i="4"/>
  <c r="ET32" i="4"/>
  <c r="EL32" i="4"/>
  <c r="ED32" i="4"/>
  <c r="FR33" i="4" l="1"/>
  <c r="FJ33" i="4"/>
  <c r="HT30" i="4"/>
  <c r="FB34" i="4"/>
  <c r="ET33" i="4"/>
  <c r="HT29" i="4"/>
  <c r="EL33" i="4"/>
  <c r="ED33" i="4"/>
  <c r="FR34" i="4" l="1"/>
  <c r="FJ34" i="4"/>
  <c r="FB35" i="4"/>
  <c r="ET34" i="4"/>
  <c r="EL34" i="4"/>
  <c r="ED34" i="4"/>
  <c r="FR35" i="4" l="1"/>
  <c r="HT31" i="4"/>
  <c r="FJ35" i="4"/>
  <c r="FB36" i="4"/>
  <c r="ET35" i="4"/>
  <c r="EL35" i="4"/>
  <c r="ED35" i="4"/>
  <c r="FR36" i="4" l="1"/>
  <c r="HT32" i="4"/>
  <c r="FJ36" i="4"/>
  <c r="FB37" i="4"/>
  <c r="ET36" i="4"/>
  <c r="EL36" i="4"/>
  <c r="ED36" i="4"/>
  <c r="FR37" i="4" l="1"/>
  <c r="FJ37" i="4"/>
  <c r="HT33" i="4"/>
  <c r="FB38" i="4"/>
  <c r="ET37" i="4"/>
  <c r="EL37" i="4"/>
  <c r="ED37" i="4"/>
  <c r="HT35" i="4" l="1"/>
  <c r="FR38" i="4"/>
  <c r="HT34" i="4"/>
  <c r="FJ38" i="4"/>
  <c r="FB39" i="4"/>
  <c r="ET38" i="4"/>
  <c r="EL38" i="4"/>
  <c r="ED38" i="4"/>
  <c r="FR39" i="4" l="1"/>
  <c r="FJ39" i="4"/>
  <c r="FB40" i="4"/>
  <c r="HT36" i="4"/>
  <c r="ET39" i="4"/>
  <c r="EL39" i="4"/>
  <c r="ED39" i="4"/>
  <c r="FR40" i="4" l="1"/>
  <c r="FJ40" i="4"/>
  <c r="FB41" i="4"/>
  <c r="HT37" i="4"/>
  <c r="ET40" i="4"/>
  <c r="EL40" i="4"/>
  <c r="ED40" i="4"/>
  <c r="FR41" i="4" l="1"/>
  <c r="FJ41" i="4"/>
  <c r="FB42" i="4"/>
  <c r="ET41" i="4"/>
  <c r="HT38" i="4"/>
  <c r="EL41" i="4"/>
  <c r="ED41" i="4"/>
  <c r="FR42" i="4" l="1"/>
  <c r="FJ42" i="4"/>
  <c r="FB43" i="4"/>
  <c r="HT39" i="4"/>
  <c r="ET42" i="4"/>
  <c r="EL42" i="4"/>
  <c r="ED42" i="4"/>
  <c r="FR43" i="4" l="1"/>
  <c r="FJ43" i="4"/>
  <c r="FB44" i="4"/>
  <c r="ET43" i="4"/>
  <c r="HT40" i="4"/>
  <c r="EL43" i="4"/>
  <c r="ED43" i="4"/>
  <c r="FR44" i="4" l="1"/>
  <c r="FJ44" i="4"/>
  <c r="ET44" i="4"/>
  <c r="EL44" i="4"/>
  <c r="ED44" i="4"/>
  <c r="HT43" i="4" l="1"/>
  <c r="HT41" i="4"/>
  <c r="HT42" i="4" l="1"/>
  <c r="C3" i="4" a="1"/>
  <c r="C3" i="4" s="1"/>
  <c r="CD9" i="4" a="1"/>
  <c r="CD9" i="4" s="1"/>
  <c r="CA9" i="4" a="1"/>
  <c r="CA9" i="4" s="1"/>
  <c r="CA10" i="4"/>
  <c r="AE121" i="5"/>
  <c r="AD55" i="5"/>
  <c r="AE57" i="5"/>
  <c r="AE82" i="5"/>
  <c r="AE114" i="5"/>
  <c r="AD82" i="5"/>
  <c r="AC107" i="5"/>
  <c r="AC65" i="5"/>
  <c r="AC19" i="5"/>
  <c r="AD54" i="5"/>
  <c r="AC22" i="5"/>
  <c r="AD12" i="5"/>
  <c r="AE125" i="5"/>
  <c r="AC78" i="5"/>
  <c r="AE75" i="5"/>
  <c r="AC74" i="5"/>
  <c r="AC44" i="5"/>
  <c r="AD64" i="5"/>
  <c r="AC95" i="5"/>
  <c r="AC105" i="5"/>
  <c r="AD65" i="5"/>
  <c r="AC23" i="5"/>
  <c r="AE40" i="5"/>
  <c r="AD84" i="5"/>
  <c r="AC33" i="5"/>
  <c r="AE83" i="5"/>
  <c r="AD109" i="5"/>
  <c r="AC55" i="5"/>
  <c r="AC111" i="5"/>
  <c r="AC35" i="5"/>
  <c r="AD23" i="5"/>
  <c r="AC9" i="5"/>
  <c r="AE14" i="5"/>
  <c r="AD91" i="5"/>
  <c r="AE59" i="5"/>
  <c r="AC15" i="5"/>
  <c r="AC70" i="5"/>
  <c r="AD37" i="5"/>
  <c r="AD86" i="5"/>
  <c r="AE17" i="5"/>
  <c r="AC67" i="5"/>
  <c r="AC126" i="5"/>
  <c r="AC103" i="5"/>
  <c r="AC51" i="5"/>
  <c r="AD15" i="5"/>
  <c r="AC84" i="5"/>
  <c r="AC50" i="5"/>
  <c r="AD89" i="5"/>
  <c r="AC63" i="5"/>
  <c r="AE20" i="5"/>
  <c r="AE89" i="5"/>
  <c r="AC43" i="5"/>
  <c r="AE69" i="5"/>
  <c r="AD42" i="5"/>
  <c r="AC116" i="5"/>
  <c r="AD17" i="5"/>
  <c r="AD97" i="5"/>
  <c r="AC17" i="5"/>
  <c r="AC76" i="5"/>
  <c r="AD70" i="5"/>
  <c r="AE47" i="5"/>
  <c r="AC86" i="5"/>
  <c r="AE32" i="5"/>
  <c r="AD90" i="5"/>
  <c r="AE49" i="5"/>
  <c r="AD99" i="5"/>
  <c r="AE100" i="5"/>
  <c r="AE126" i="5"/>
  <c r="AD101" i="5"/>
  <c r="AD48" i="5"/>
  <c r="C12" i="7"/>
  <c r="AD34" i="5"/>
  <c r="AD85" i="5"/>
  <c r="AD118" i="5"/>
  <c r="AE79" i="5"/>
  <c r="AD53" i="5"/>
  <c r="AC56" i="5"/>
  <c r="AD52" i="5"/>
  <c r="AD19" i="5"/>
  <c r="AE101" i="5"/>
  <c r="AC47" i="5"/>
  <c r="AC11" i="5"/>
  <c r="C7" i="7"/>
  <c r="AC121" i="5"/>
  <c r="AC125" i="5"/>
  <c r="AC58" i="5"/>
  <c r="AE67" i="5"/>
  <c r="AD78" i="5"/>
  <c r="AJ6" i="5"/>
  <c r="AE98" i="5"/>
  <c r="AD74" i="5"/>
  <c r="AC97" i="5"/>
  <c r="AC112" i="5"/>
  <c r="AD125" i="5"/>
  <c r="AJ5" i="5"/>
  <c r="AE66" i="5"/>
  <c r="AD62" i="5"/>
  <c r="AC91" i="5"/>
  <c r="AC71" i="5"/>
  <c r="AC87" i="5"/>
  <c r="AE23" i="5"/>
  <c r="AD60" i="5"/>
  <c r="AC93" i="5"/>
  <c r="AC100" i="5"/>
  <c r="AD117" i="5"/>
  <c r="AE34" i="5"/>
  <c r="AD130" i="5"/>
  <c r="AD44" i="5"/>
  <c r="AD94" i="5"/>
  <c r="AC90" i="5"/>
  <c r="AC122" i="5"/>
  <c r="AD32" i="5"/>
  <c r="AC62" i="5"/>
  <c r="AD13" i="5"/>
  <c r="AD103" i="5"/>
  <c r="AD128" i="5"/>
  <c r="AC57" i="5"/>
  <c r="AE37" i="5"/>
  <c r="AD127" i="5"/>
  <c r="AC119" i="5"/>
  <c r="AD61" i="5"/>
  <c r="AD20" i="5"/>
  <c r="AC72" i="5"/>
  <c r="AE64" i="5"/>
  <c r="AC10" i="5"/>
  <c r="AE80" i="5"/>
  <c r="AE107" i="5"/>
  <c r="AC61" i="5"/>
  <c r="AE72" i="5"/>
  <c r="AE87" i="5"/>
  <c r="AE38" i="5"/>
  <c r="AE54" i="5"/>
  <c r="AE130" i="5"/>
  <c r="AD104" i="5"/>
  <c r="AC8" i="5"/>
  <c r="AE76" i="5"/>
  <c r="AC13" i="5"/>
  <c r="AE92" i="5"/>
  <c r="AC6" i="5"/>
  <c r="AD111" i="5"/>
  <c r="AD76" i="5"/>
  <c r="AC54" i="5"/>
  <c r="AC39" i="5"/>
  <c r="AE33" i="5"/>
  <c r="AE99" i="5"/>
  <c r="AC113" i="5"/>
  <c r="AD108" i="5"/>
  <c r="AE128" i="5"/>
  <c r="AC5" i="5"/>
  <c r="AE78" i="5"/>
  <c r="AE62" i="5"/>
  <c r="AC94" i="5"/>
  <c r="AC77" i="5"/>
  <c r="AC89" i="5"/>
  <c r="AD50" i="5"/>
  <c r="AD43" i="5"/>
  <c r="AC21" i="5"/>
  <c r="AC131" i="5"/>
  <c r="AD47" i="5"/>
  <c r="AC73" i="5"/>
  <c r="AD51" i="5"/>
  <c r="AE10" i="5"/>
  <c r="AC85" i="5"/>
  <c r="AD73" i="5"/>
  <c r="AC81" i="5"/>
  <c r="AC16" i="5"/>
  <c r="AD120" i="5"/>
  <c r="AE8" i="5"/>
  <c r="AD81" i="5"/>
  <c r="AE46" i="5"/>
  <c r="AD67" i="5"/>
  <c r="AD122" i="5"/>
  <c r="AC52" i="5"/>
  <c r="AE52" i="5"/>
  <c r="AC115" i="5"/>
  <c r="AE129" i="5"/>
  <c r="AE45" i="5"/>
  <c r="AC69" i="5"/>
  <c r="AC109" i="5"/>
  <c r="AD63" i="5"/>
  <c r="AE118" i="5"/>
  <c r="AD16" i="5"/>
  <c r="AD72" i="5"/>
  <c r="AE41" i="5"/>
  <c r="AC14" i="5"/>
  <c r="AC127" i="5"/>
  <c r="AD36" i="5"/>
  <c r="AE94" i="5"/>
  <c r="AC129" i="5"/>
  <c r="AE117" i="5"/>
  <c r="AE65" i="5"/>
  <c r="AC101" i="5"/>
  <c r="AE56" i="5"/>
  <c r="AE7" i="5"/>
  <c r="AE119" i="5"/>
  <c r="AC36" i="5"/>
  <c r="AC59" i="5"/>
  <c r="AC49" i="5"/>
  <c r="AC82" i="5"/>
  <c r="AD57" i="5"/>
  <c r="AE104" i="5"/>
  <c r="AE5" i="5"/>
  <c r="AE44" i="5"/>
  <c r="AE131" i="5"/>
  <c r="AC88" i="5"/>
  <c r="AC12" i="5"/>
  <c r="AE122" i="5"/>
  <c r="AC92" i="5"/>
  <c r="AE110" i="5"/>
  <c r="AE112" i="5"/>
  <c r="AE13" i="5"/>
  <c r="AD88" i="5"/>
  <c r="AE55" i="5"/>
  <c r="AC53" i="5"/>
  <c r="AC60" i="5"/>
  <c r="AD126" i="5"/>
  <c r="AD14" i="5"/>
  <c r="AE16" i="5"/>
  <c r="AE124" i="5"/>
  <c r="AD71" i="5"/>
  <c r="AE96" i="5"/>
  <c r="AE116" i="5"/>
  <c r="AD41" i="5"/>
  <c r="AD98" i="5"/>
  <c r="AD35" i="5"/>
  <c r="AD46" i="5"/>
  <c r="AC124" i="5"/>
  <c r="AE85" i="5"/>
  <c r="AE108" i="5"/>
  <c r="AC102" i="5"/>
  <c r="AC110" i="5"/>
  <c r="AE111" i="5"/>
  <c r="AE97" i="5"/>
  <c r="AC42" i="5"/>
  <c r="AD96" i="5"/>
  <c r="AE81" i="5"/>
  <c r="AD83" i="5"/>
  <c r="AE102" i="5"/>
  <c r="AD59" i="5"/>
  <c r="AC37" i="5"/>
  <c r="AD33" i="5"/>
  <c r="AE123" i="5"/>
  <c r="AC106" i="5"/>
  <c r="AE58" i="5"/>
  <c r="AD123" i="5"/>
  <c r="AE93" i="5"/>
  <c r="AE127" i="5"/>
  <c r="AD40" i="5"/>
  <c r="AE103" i="5"/>
  <c r="AE51" i="5"/>
  <c r="AE11" i="5"/>
  <c r="AD110" i="5"/>
  <c r="AC96" i="5"/>
  <c r="AD68" i="5"/>
  <c r="AC117" i="5"/>
  <c r="AD102" i="5"/>
  <c r="AE70" i="5"/>
  <c r="AE39" i="5"/>
  <c r="AC83" i="5"/>
  <c r="AC34" i="5"/>
  <c r="AD107" i="5"/>
  <c r="AE77" i="5"/>
  <c r="AE48" i="5"/>
  <c r="AE74" i="5"/>
  <c r="AD121" i="5"/>
  <c r="AE12" i="5"/>
  <c r="AD114" i="5"/>
  <c r="AE63" i="5"/>
  <c r="AE115" i="5"/>
  <c r="AC128" i="5"/>
  <c r="AD39" i="5"/>
  <c r="AE22" i="5"/>
  <c r="AD5" i="5"/>
  <c r="AD87" i="5"/>
  <c r="AD129" i="5"/>
  <c r="AC123" i="5"/>
  <c r="AD38" i="5"/>
  <c r="AE68" i="5"/>
  <c r="AC7" i="5"/>
  <c r="AD131" i="5"/>
  <c r="AD21" i="5"/>
  <c r="AD10" i="5"/>
  <c r="AD93" i="5"/>
  <c r="AE95" i="5"/>
  <c r="AE91" i="5"/>
  <c r="AE113" i="5"/>
  <c r="AC32" i="5"/>
  <c r="AC80" i="5"/>
  <c r="AD106" i="5"/>
  <c r="AE60" i="5"/>
  <c r="AE73" i="5"/>
  <c r="AE19" i="5"/>
  <c r="AC114" i="5"/>
  <c r="AC20" i="5"/>
  <c r="AC98" i="5"/>
  <c r="AE71" i="5"/>
  <c r="AC68" i="5"/>
  <c r="AD112" i="5"/>
  <c r="AD80" i="5"/>
  <c r="AE106" i="5"/>
  <c r="AE86" i="5"/>
  <c r="AC45" i="5"/>
  <c r="AE15" i="5"/>
  <c r="AE35" i="5"/>
  <c r="AC108" i="5"/>
  <c r="AE21" i="5"/>
  <c r="AD105" i="5"/>
  <c r="AD69" i="5"/>
  <c r="AD11" i="5"/>
  <c r="AD66" i="5"/>
  <c r="AD79" i="5"/>
  <c r="AD7" i="5"/>
  <c r="AE120" i="5"/>
  <c r="AC48" i="5"/>
  <c r="AC40" i="5"/>
  <c r="AD9" i="5"/>
  <c r="AE43" i="5"/>
  <c r="AD100" i="5"/>
  <c r="AC64" i="5"/>
  <c r="AC118" i="5"/>
  <c r="AE90" i="5"/>
  <c r="AD116" i="5"/>
  <c r="AD95" i="5"/>
  <c r="AE9" i="5"/>
  <c r="AE50" i="5"/>
  <c r="C9" i="7"/>
  <c r="AE36" i="5"/>
  <c r="AC120" i="5"/>
  <c r="AE53" i="5"/>
  <c r="AD49" i="5"/>
  <c r="AD92" i="5"/>
  <c r="AC75" i="5"/>
  <c r="AC18" i="5"/>
  <c r="AE6" i="5"/>
  <c r="AD75" i="5"/>
  <c r="AD119" i="5"/>
  <c r="AE18" i="5"/>
  <c r="AD45" i="5"/>
  <c r="AD124" i="5"/>
  <c r="AD115" i="5"/>
  <c r="AC130" i="5"/>
  <c r="AC104" i="5"/>
  <c r="AC46" i="5"/>
  <c r="AE84" i="5"/>
  <c r="AD56" i="5"/>
  <c r="AD22" i="5"/>
  <c r="AC66" i="5"/>
  <c r="AC99" i="5"/>
  <c r="AE61" i="5"/>
  <c r="AE88" i="5"/>
  <c r="AD58" i="5"/>
  <c r="AE109" i="5"/>
  <c r="AD77" i="5"/>
  <c r="AE105" i="5"/>
  <c r="AE42" i="5"/>
  <c r="AC38" i="5"/>
  <c r="AD18" i="5"/>
  <c r="AD8" i="5"/>
  <c r="AD113" i="5"/>
  <c r="AC79" i="5"/>
  <c r="AC41" i="5"/>
  <c r="AD6" i="5"/>
</calcChain>
</file>

<file path=xl/comments1.xml><?xml version="1.0" encoding="utf-8"?>
<comments xmlns="http://schemas.openxmlformats.org/spreadsheetml/2006/main">
  <authors>
    <author>home</author>
  </authors>
  <commentList>
    <comment ref="AJ18" authorId="0">
      <text>
        <r>
          <rPr>
            <b/>
            <sz val="9"/>
            <color indexed="81"/>
            <rFont val="Tahoma"/>
            <family val="2"/>
          </rPr>
          <t xml:space="preserve">number of students </t>
        </r>
        <r>
          <rPr>
            <b/>
            <u/>
            <sz val="9"/>
            <color indexed="81"/>
            <rFont val="Tahoma"/>
            <family val="2"/>
          </rPr>
          <t>E</t>
        </r>
        <r>
          <rPr>
            <b/>
            <sz val="9"/>
            <color indexed="81"/>
            <rFont val="Tahoma"/>
            <family val="2"/>
          </rPr>
          <t xml:space="preserve">xceeding, </t>
        </r>
        <r>
          <rPr>
            <b/>
            <u/>
            <sz val="9"/>
            <color indexed="81"/>
            <rFont val="Tahoma"/>
            <family val="2"/>
          </rPr>
          <t>O</t>
        </r>
        <r>
          <rPr>
            <b/>
            <sz val="9"/>
            <color indexed="81"/>
            <rFont val="Tahoma"/>
            <family val="2"/>
          </rPr>
          <t xml:space="preserve">n target or </t>
        </r>
        <r>
          <rPr>
            <b/>
            <u/>
            <sz val="9"/>
            <color indexed="81"/>
            <rFont val="Tahoma"/>
            <family val="2"/>
          </rPr>
          <t>U</t>
        </r>
        <r>
          <rPr>
            <b/>
            <sz val="9"/>
            <color indexed="81"/>
            <rFont val="Tahoma"/>
            <family val="2"/>
          </rPr>
          <t>nder their target</t>
        </r>
      </text>
    </comment>
    <comment ref="AO18" authorId="0">
      <text>
        <r>
          <rPr>
            <b/>
            <sz val="9"/>
            <color indexed="81"/>
            <rFont val="Tahoma"/>
            <family val="2"/>
          </rPr>
          <t xml:space="preserve">number of students </t>
        </r>
        <r>
          <rPr>
            <b/>
            <u/>
            <sz val="9"/>
            <color indexed="81"/>
            <rFont val="Tahoma"/>
            <family val="2"/>
          </rPr>
          <t>E</t>
        </r>
        <r>
          <rPr>
            <b/>
            <sz val="9"/>
            <color indexed="81"/>
            <rFont val="Tahoma"/>
            <family val="2"/>
          </rPr>
          <t xml:space="preserve">xceeding, </t>
        </r>
        <r>
          <rPr>
            <b/>
            <u/>
            <sz val="9"/>
            <color indexed="81"/>
            <rFont val="Tahoma"/>
            <family val="2"/>
          </rPr>
          <t>O</t>
        </r>
        <r>
          <rPr>
            <b/>
            <sz val="9"/>
            <color indexed="81"/>
            <rFont val="Tahoma"/>
            <family val="2"/>
          </rPr>
          <t xml:space="preserve">n target or </t>
        </r>
        <r>
          <rPr>
            <b/>
            <u/>
            <sz val="9"/>
            <color indexed="81"/>
            <rFont val="Tahoma"/>
            <family val="2"/>
          </rPr>
          <t>U</t>
        </r>
        <r>
          <rPr>
            <b/>
            <sz val="9"/>
            <color indexed="81"/>
            <rFont val="Tahoma"/>
            <family val="2"/>
          </rPr>
          <t>nder their target</t>
        </r>
      </text>
    </comment>
    <comment ref="AJ27" authorId="0">
      <text>
        <r>
          <rPr>
            <b/>
            <sz val="9"/>
            <color indexed="81"/>
            <rFont val="Tahoma"/>
            <family val="2"/>
          </rPr>
          <t xml:space="preserve">number of students </t>
        </r>
        <r>
          <rPr>
            <b/>
            <u/>
            <sz val="9"/>
            <color indexed="81"/>
            <rFont val="Tahoma"/>
            <family val="2"/>
          </rPr>
          <t>E</t>
        </r>
        <r>
          <rPr>
            <b/>
            <sz val="9"/>
            <color indexed="81"/>
            <rFont val="Tahoma"/>
            <family val="2"/>
          </rPr>
          <t xml:space="preserve">xceeding, </t>
        </r>
        <r>
          <rPr>
            <b/>
            <u/>
            <sz val="9"/>
            <color indexed="81"/>
            <rFont val="Tahoma"/>
            <family val="2"/>
          </rPr>
          <t>O</t>
        </r>
        <r>
          <rPr>
            <b/>
            <sz val="9"/>
            <color indexed="81"/>
            <rFont val="Tahoma"/>
            <family val="2"/>
          </rPr>
          <t xml:space="preserve">n target or </t>
        </r>
        <r>
          <rPr>
            <b/>
            <u/>
            <sz val="9"/>
            <color indexed="81"/>
            <rFont val="Tahoma"/>
            <family val="2"/>
          </rPr>
          <t>U</t>
        </r>
        <r>
          <rPr>
            <b/>
            <sz val="9"/>
            <color indexed="81"/>
            <rFont val="Tahoma"/>
            <family val="2"/>
          </rPr>
          <t>nder their target</t>
        </r>
      </text>
    </comment>
    <comment ref="AO27" authorId="0">
      <text>
        <r>
          <rPr>
            <b/>
            <sz val="9"/>
            <color indexed="81"/>
            <rFont val="Tahoma"/>
            <family val="2"/>
          </rPr>
          <t xml:space="preserve">number of students </t>
        </r>
        <r>
          <rPr>
            <b/>
            <u/>
            <sz val="9"/>
            <color indexed="81"/>
            <rFont val="Tahoma"/>
            <family val="2"/>
          </rPr>
          <t>E</t>
        </r>
        <r>
          <rPr>
            <b/>
            <sz val="9"/>
            <color indexed="81"/>
            <rFont val="Tahoma"/>
            <family val="2"/>
          </rPr>
          <t xml:space="preserve">xceeding, </t>
        </r>
        <r>
          <rPr>
            <b/>
            <u/>
            <sz val="9"/>
            <color indexed="81"/>
            <rFont val="Tahoma"/>
            <family val="2"/>
          </rPr>
          <t>O</t>
        </r>
        <r>
          <rPr>
            <b/>
            <sz val="9"/>
            <color indexed="81"/>
            <rFont val="Tahoma"/>
            <family val="2"/>
          </rPr>
          <t xml:space="preserve">n target or </t>
        </r>
        <r>
          <rPr>
            <b/>
            <u/>
            <sz val="9"/>
            <color indexed="81"/>
            <rFont val="Tahoma"/>
            <family val="2"/>
          </rPr>
          <t>U</t>
        </r>
        <r>
          <rPr>
            <b/>
            <sz val="9"/>
            <color indexed="81"/>
            <rFont val="Tahoma"/>
            <family val="2"/>
          </rPr>
          <t>nder their target</t>
        </r>
      </text>
    </comment>
  </commentList>
</comments>
</file>

<file path=xl/comments2.xml><?xml version="1.0" encoding="utf-8"?>
<comments xmlns="http://schemas.openxmlformats.org/spreadsheetml/2006/main">
  <authors>
    <author>home2</author>
  </authors>
  <commentList>
    <comment ref="I35" authorId="0">
      <text>
        <r>
          <rPr>
            <b/>
            <sz val="9"/>
            <color indexed="81"/>
            <rFont val="Tahoma"/>
            <family val="2"/>
          </rPr>
          <t>for Summary worksheet</t>
        </r>
      </text>
    </comment>
  </commentList>
</comments>
</file>

<file path=xl/sharedStrings.xml><?xml version="1.0" encoding="utf-8"?>
<sst xmlns="http://schemas.openxmlformats.org/spreadsheetml/2006/main" count="27360" uniqueCount="7583">
  <si>
    <t>11A/So1</t>
  </si>
  <si>
    <t>11B/So1</t>
  </si>
  <si>
    <t>a1</t>
  </si>
  <si>
    <t>a*</t>
  </si>
  <si>
    <t>5 yrs 1 mths</t>
  </si>
  <si>
    <t>5Y 1M</t>
  </si>
  <si>
    <t>Any other mixed background</t>
  </si>
  <si>
    <t>AOM</t>
  </si>
  <si>
    <t>Moderate Learning Difficulty</t>
  </si>
  <si>
    <t>MLD</t>
  </si>
  <si>
    <t>Wc</t>
  </si>
  <si>
    <t>a2</t>
  </si>
  <si>
    <t>a</t>
  </si>
  <si>
    <t>5 yrs 2 mths</t>
  </si>
  <si>
    <t>5Y 2M</t>
  </si>
  <si>
    <t>White - British</t>
  </si>
  <si>
    <t>WBRI</t>
  </si>
  <si>
    <t>Speech, Language or Communication Need</t>
  </si>
  <si>
    <t>SLCN</t>
  </si>
  <si>
    <t>1c+</t>
  </si>
  <si>
    <t>Start</t>
  </si>
  <si>
    <t>End</t>
  </si>
  <si>
    <t>Start Date</t>
  </si>
  <si>
    <t>end Date</t>
  </si>
  <si>
    <t>Date in the middle of start and end</t>
  </si>
  <si>
    <t>a3</t>
  </si>
  <si>
    <t>5 yrs 3 mths</t>
  </si>
  <si>
    <t>5Y 3M</t>
  </si>
  <si>
    <t>Black - African</t>
  </si>
  <si>
    <t>BAFR</t>
  </si>
  <si>
    <t>Specific Learning Difficulty</t>
  </si>
  <si>
    <t>SLD</t>
  </si>
  <si>
    <t>Aut 1</t>
  </si>
  <si>
    <t>Autumn</t>
  </si>
  <si>
    <t>b1</t>
  </si>
  <si>
    <t>b+</t>
  </si>
  <si>
    <t>5 yrs 4 mths</t>
  </si>
  <si>
    <t>5Y 4M</t>
  </si>
  <si>
    <t>Any other Black background</t>
  </si>
  <si>
    <t>AOB</t>
  </si>
  <si>
    <t>Other Difficulty/Disability</t>
  </si>
  <si>
    <t>ODD</t>
  </si>
  <si>
    <t>1b-</t>
  </si>
  <si>
    <t>Aut 2</t>
  </si>
  <si>
    <t>2012,9,3 2012,11,4</t>
  </si>
  <si>
    <t>b2</t>
  </si>
  <si>
    <t>b</t>
  </si>
  <si>
    <t>5 yrs 5 mths</t>
  </si>
  <si>
    <t>5Y 5M</t>
  </si>
  <si>
    <t>Any other White background</t>
  </si>
  <si>
    <t>AOW</t>
  </si>
  <si>
    <t>Autistic Spectrum Disorder</t>
  </si>
  <si>
    <t>ASD</t>
  </si>
  <si>
    <t>Wb</t>
  </si>
  <si>
    <t>Spr 1</t>
  </si>
  <si>
    <t>midterm</t>
  </si>
  <si>
    <t>b3</t>
  </si>
  <si>
    <t>b-</t>
  </si>
  <si>
    <t>5 yrs 6 mths</t>
  </si>
  <si>
    <t>5Y 6M</t>
  </si>
  <si>
    <t>Pakistani</t>
  </si>
  <si>
    <t>PANI</t>
  </si>
  <si>
    <t>Behaviour, Emotional and Social Difficulty</t>
  </si>
  <si>
    <t>BESD</t>
  </si>
  <si>
    <t>1b</t>
  </si>
  <si>
    <t>Spr 2</t>
  </si>
  <si>
    <t>2012,11,5 2013,1,6</t>
  </si>
  <si>
    <t>c1</t>
  </si>
  <si>
    <t>c+</t>
  </si>
  <si>
    <t>5 yrs 7 mths</t>
  </si>
  <si>
    <t>5Y 7M</t>
  </si>
  <si>
    <t>White and Black African</t>
  </si>
  <si>
    <t>WABA</t>
  </si>
  <si>
    <t>Hearing Impairment</t>
  </si>
  <si>
    <t>HIMP</t>
  </si>
  <si>
    <t>Sum 1</t>
  </si>
  <si>
    <t>c2</t>
  </si>
  <si>
    <t>c</t>
  </si>
  <si>
    <t>5 yrs 8 mths</t>
  </si>
  <si>
    <t>5Y 8M</t>
  </si>
  <si>
    <t>White and Asian</t>
  </si>
  <si>
    <t>WAAS</t>
  </si>
  <si>
    <t>Physical Disability</t>
  </si>
  <si>
    <t>PHDI</t>
  </si>
  <si>
    <t>1b+</t>
  </si>
  <si>
    <t>Sum 2</t>
  </si>
  <si>
    <t>Spring</t>
  </si>
  <si>
    <t>c3</t>
  </si>
  <si>
    <t>c-</t>
  </si>
  <si>
    <t>5 yrs 9 mths</t>
  </si>
  <si>
    <t>5Y 9M</t>
  </si>
  <si>
    <t>Black Caribbean</t>
  </si>
  <si>
    <t>BCRI</t>
  </si>
  <si>
    <t>Multi-Sensory Impairment</t>
  </si>
  <si>
    <t>MSIM</t>
  </si>
  <si>
    <t>2013,1,7 2013,2,24</t>
  </si>
  <si>
    <t>d1</t>
  </si>
  <si>
    <t>d+</t>
  </si>
  <si>
    <t>5 yrs 10 mths</t>
  </si>
  <si>
    <t>5Y 10M</t>
  </si>
  <si>
    <t>Gypsy/Roma</t>
  </si>
  <si>
    <t>GYRO</t>
  </si>
  <si>
    <t>Visual Impairment</t>
  </si>
  <si>
    <t>VIMP</t>
  </si>
  <si>
    <t>1a-</t>
  </si>
  <si>
    <t>d2</t>
  </si>
  <si>
    <t>d</t>
  </si>
  <si>
    <t>5 yrs 11 mths</t>
  </si>
  <si>
    <t>5Y 11M</t>
  </si>
  <si>
    <t>White and Black Caribbean</t>
  </si>
  <si>
    <t>WABC</t>
  </si>
  <si>
    <t>Wa</t>
  </si>
  <si>
    <t>2013,2,25 2013,4,14</t>
  </si>
  <si>
    <t>d3</t>
  </si>
  <si>
    <t>d-</t>
  </si>
  <si>
    <t>6 yrs</t>
  </si>
  <si>
    <t>6Y</t>
  </si>
  <si>
    <t>Any other ethnic group</t>
  </si>
  <si>
    <t>AOEG</t>
  </si>
  <si>
    <t>1a</t>
  </si>
  <si>
    <t>Summer</t>
  </si>
  <si>
    <t>e1</t>
  </si>
  <si>
    <t>e+</t>
  </si>
  <si>
    <t>6 yrs 1 mths</t>
  </si>
  <si>
    <t>6Y 1M</t>
  </si>
  <si>
    <t>Chinese</t>
  </si>
  <si>
    <t>CHIN</t>
  </si>
  <si>
    <t>A*</t>
  </si>
  <si>
    <t>2013,4,15 2013,6,2</t>
  </si>
  <si>
    <t>e2</t>
  </si>
  <si>
    <t>e</t>
  </si>
  <si>
    <t>6 yrs 2 mths</t>
  </si>
  <si>
    <t>6Y 2M</t>
  </si>
  <si>
    <t>Indian</t>
  </si>
  <si>
    <t>INDI</t>
  </si>
  <si>
    <t>a+</t>
  </si>
  <si>
    <t>1a+</t>
  </si>
  <si>
    <t>e3</t>
  </si>
  <si>
    <t>e-</t>
  </si>
  <si>
    <t>6 yrs 3 mths</t>
  </si>
  <si>
    <t>6Y 3M</t>
  </si>
  <si>
    <t>Any other Asian background</t>
  </si>
  <si>
    <t>AOAB</t>
  </si>
  <si>
    <t>2013,6,3 2013,9,1</t>
  </si>
  <si>
    <t>f1</t>
  </si>
  <si>
    <t>f+</t>
  </si>
  <si>
    <t>6 yrs 4 mths</t>
  </si>
  <si>
    <t>6Y 4M</t>
  </si>
  <si>
    <t>Bangladeshi</t>
  </si>
  <si>
    <t>BANG</t>
  </si>
  <si>
    <t>a-</t>
  </si>
  <si>
    <t>2c-</t>
  </si>
  <si>
    <t>f2</t>
  </si>
  <si>
    <t>f</t>
  </si>
  <si>
    <t>6 yrs 5 mths</t>
  </si>
  <si>
    <t>6Y 5M</t>
  </si>
  <si>
    <t>White - Irish</t>
  </si>
  <si>
    <t>WHIR</t>
  </si>
  <si>
    <t>U</t>
  </si>
  <si>
    <t>f3</t>
  </si>
  <si>
    <t>f-</t>
  </si>
  <si>
    <t>6 yrs 6 mths</t>
  </si>
  <si>
    <t>6Y 6M</t>
  </si>
  <si>
    <t>Refused</t>
  </si>
  <si>
    <t>REFU</t>
  </si>
  <si>
    <t>2c</t>
  </si>
  <si>
    <t>g1</t>
  </si>
  <si>
    <t>g+</t>
  </si>
  <si>
    <t>6 yrs 7 mths</t>
  </si>
  <si>
    <t>6Y 7M</t>
  </si>
  <si>
    <t>Information Not Yet Obtained</t>
  </si>
  <si>
    <t>INYO</t>
  </si>
  <si>
    <t>g2</t>
  </si>
  <si>
    <t>g</t>
  </si>
  <si>
    <t>6 yrs 8 mths</t>
  </si>
  <si>
    <t>6Y 8M</t>
  </si>
  <si>
    <t>2c+</t>
  </si>
  <si>
    <t>g3</t>
  </si>
  <si>
    <t>g-</t>
  </si>
  <si>
    <t>6 yrs 9 mths</t>
  </si>
  <si>
    <t>6Y 9M</t>
  </si>
  <si>
    <t>6 yrs 10 mths</t>
  </si>
  <si>
    <t>6Y 10M</t>
  </si>
  <si>
    <t>2b-</t>
  </si>
  <si>
    <t>6 yrs 11 mths</t>
  </si>
  <si>
    <t>6Y 11M</t>
  </si>
  <si>
    <t>A</t>
  </si>
  <si>
    <t>7 yrs</t>
  </si>
  <si>
    <t>7Y</t>
  </si>
  <si>
    <t>2b</t>
  </si>
  <si>
    <t>A-</t>
  </si>
  <si>
    <t>7 yrs 1 mths</t>
  </si>
  <si>
    <t>7Y 1M</t>
  </si>
  <si>
    <t>B+</t>
  </si>
  <si>
    <t>7 yrs 2 mths</t>
  </si>
  <si>
    <t>7Y 2M</t>
  </si>
  <si>
    <t>2b+</t>
  </si>
  <si>
    <t>B</t>
  </si>
  <si>
    <t>7 yrs 3 mths</t>
  </si>
  <si>
    <t>7Y 3M</t>
  </si>
  <si>
    <t>G</t>
  </si>
  <si>
    <t>B-</t>
  </si>
  <si>
    <t>7 yrs 4 mths</t>
  </si>
  <si>
    <t>7Y 4M</t>
  </si>
  <si>
    <t>2a-</t>
  </si>
  <si>
    <t>C+</t>
  </si>
  <si>
    <t>7 yrs 5 mths</t>
  </si>
  <si>
    <t>7Y 5M</t>
  </si>
  <si>
    <t>C</t>
  </si>
  <si>
    <t>7 yrs 6 mths</t>
  </si>
  <si>
    <t>7Y 6M</t>
  </si>
  <si>
    <t>2a</t>
  </si>
  <si>
    <t>C-</t>
  </si>
  <si>
    <t>7 yrs 7 mths</t>
  </si>
  <si>
    <t>7Y 7M</t>
  </si>
  <si>
    <t>D+</t>
  </si>
  <si>
    <t>7 yrs 8 mths</t>
  </si>
  <si>
    <t>7Y 8M</t>
  </si>
  <si>
    <t>2a+</t>
  </si>
  <si>
    <t>D</t>
  </si>
  <si>
    <t>7 yrs 9 mths</t>
  </si>
  <si>
    <t>7Y 9M</t>
  </si>
  <si>
    <t>D-</t>
  </si>
  <si>
    <t>7 yrs 10 mths</t>
  </si>
  <si>
    <t>7Y 10M</t>
  </si>
  <si>
    <t>3c-</t>
  </si>
  <si>
    <t>E+</t>
  </si>
  <si>
    <t>7 yrs 11 mths</t>
  </si>
  <si>
    <t>7Y 11M</t>
  </si>
  <si>
    <t>7A</t>
  </si>
  <si>
    <t>u</t>
  </si>
  <si>
    <t>F-</t>
  </si>
  <si>
    <t>E</t>
  </si>
  <si>
    <t>8 yrs</t>
  </si>
  <si>
    <t>8Y</t>
  </si>
  <si>
    <t>7B</t>
  </si>
  <si>
    <t>3c</t>
  </si>
  <si>
    <t>E-</t>
  </si>
  <si>
    <t>8 yrs 1 mths</t>
  </si>
  <si>
    <t>8Y 1M</t>
  </si>
  <si>
    <t>7C</t>
  </si>
  <si>
    <t>F+</t>
  </si>
  <si>
    <t>8 yrs 2 mths</t>
  </si>
  <si>
    <t>8Y 2M</t>
  </si>
  <si>
    <t>6A</t>
  </si>
  <si>
    <t>3c+</t>
  </si>
  <si>
    <t>F</t>
  </si>
  <si>
    <t>8 yrs 3 mths</t>
  </si>
  <si>
    <t>8Y 3M</t>
  </si>
  <si>
    <t>6B</t>
  </si>
  <si>
    <t>8 yrs 4 mths</t>
  </si>
  <si>
    <t>8Y 4M</t>
  </si>
  <si>
    <t>6C</t>
  </si>
  <si>
    <t>3b-</t>
  </si>
  <si>
    <t>G+</t>
  </si>
  <si>
    <t>8 yrs 5 mths</t>
  </si>
  <si>
    <t>8Y 5M</t>
  </si>
  <si>
    <t>5A</t>
  </si>
  <si>
    <t>8 yrs 6 mths</t>
  </si>
  <si>
    <t>8Y 6M</t>
  </si>
  <si>
    <t>5B</t>
  </si>
  <si>
    <t>3b</t>
  </si>
  <si>
    <t>G-</t>
  </si>
  <si>
    <t>8 yrs 7 mths</t>
  </si>
  <si>
    <t>8Y 7M</t>
  </si>
  <si>
    <t>5C</t>
  </si>
  <si>
    <t>8 yrs 8 mths</t>
  </si>
  <si>
    <t>8Y 8M</t>
  </si>
  <si>
    <t>4A</t>
  </si>
  <si>
    <t>3b+</t>
  </si>
  <si>
    <t>8 yrs 9 mths</t>
  </si>
  <si>
    <t>8Y 9M</t>
  </si>
  <si>
    <t>4B</t>
  </si>
  <si>
    <t>8 yrs 10 mths</t>
  </si>
  <si>
    <t>8Y 10M</t>
  </si>
  <si>
    <t>4C</t>
  </si>
  <si>
    <t>3a-</t>
  </si>
  <si>
    <t>8 yrs 11 mths</t>
  </si>
  <si>
    <t>8Y 11M</t>
  </si>
  <si>
    <t>3A</t>
  </si>
  <si>
    <t>9 yrs</t>
  </si>
  <si>
    <t>9Y</t>
  </si>
  <si>
    <t>3B</t>
  </si>
  <si>
    <t>3a</t>
  </si>
  <si>
    <t>9 yrs 1 mths</t>
  </si>
  <si>
    <t>9Y 1M</t>
  </si>
  <si>
    <t>3C</t>
  </si>
  <si>
    <t>9 yrs 2 mths</t>
  </si>
  <si>
    <t>9Y 2M</t>
  </si>
  <si>
    <t>2A</t>
  </si>
  <si>
    <t>3a+</t>
  </si>
  <si>
    <t>9 yrs 3 mths</t>
  </si>
  <si>
    <t>9Y 3M</t>
  </si>
  <si>
    <t>2B</t>
  </si>
  <si>
    <t>9 yrs 4 mths</t>
  </si>
  <si>
    <t>9Y 4M</t>
  </si>
  <si>
    <t>2C</t>
  </si>
  <si>
    <t>4c-</t>
  </si>
  <si>
    <t>9 yrs 5 mths</t>
  </si>
  <si>
    <t>9Y 5M</t>
  </si>
  <si>
    <t>9 yrs 6 mths</t>
  </si>
  <si>
    <t>9Y 6M</t>
  </si>
  <si>
    <t>4c</t>
  </si>
  <si>
    <t>9 yrs 7 mths</t>
  </si>
  <si>
    <t>9Y 7M</t>
  </si>
  <si>
    <t>9 yrs 8 mths</t>
  </si>
  <si>
    <t>9Y 8M</t>
  </si>
  <si>
    <t>4c+</t>
  </si>
  <si>
    <t>9 yrs 9 mths</t>
  </si>
  <si>
    <t>9Y 9M</t>
  </si>
  <si>
    <t>9 yrs 10 mths</t>
  </si>
  <si>
    <t>9Y 10M</t>
  </si>
  <si>
    <t>4b-</t>
  </si>
  <si>
    <t>9 yrs 11 mths</t>
  </si>
  <si>
    <t>9Y 11M</t>
  </si>
  <si>
    <t>10 yrs</t>
  </si>
  <si>
    <t>10Y</t>
  </si>
  <si>
    <t>4b</t>
  </si>
  <si>
    <t>10 yrs 1 mths</t>
  </si>
  <si>
    <t>10Y 1M</t>
  </si>
  <si>
    <t>10 yrs 2 mths</t>
  </si>
  <si>
    <t>10Y 2M</t>
  </si>
  <si>
    <t>4b+</t>
  </si>
  <si>
    <t>10 yrs 3 mths</t>
  </si>
  <si>
    <t>10Y 3M</t>
  </si>
  <si>
    <t>1c</t>
  </si>
  <si>
    <t>10 yrs 4 mths</t>
  </si>
  <si>
    <t>10Y 4M</t>
  </si>
  <si>
    <t>4a-</t>
  </si>
  <si>
    <t>10 yrs 5 mths</t>
  </si>
  <si>
    <t>10Y 5M</t>
  </si>
  <si>
    <t>10 yrs 6 mths</t>
  </si>
  <si>
    <t>10Y 6M</t>
  </si>
  <si>
    <t>4a</t>
  </si>
  <si>
    <t>10 yrs 7 mths</t>
  </si>
  <si>
    <t>10Y 7M</t>
  </si>
  <si>
    <t>10 yrs 8 mths</t>
  </si>
  <si>
    <t>10Y 8M</t>
  </si>
  <si>
    <t>4a+</t>
  </si>
  <si>
    <t>10 yrs 9 mths</t>
  </si>
  <si>
    <t>10Y 9M</t>
  </si>
  <si>
    <t>10 yrs 10 mths</t>
  </si>
  <si>
    <t>10Y 10M</t>
  </si>
  <si>
    <t>5c-</t>
  </si>
  <si>
    <t>10 yrs 11 mths</t>
  </si>
  <si>
    <t>10Y 11M</t>
  </si>
  <si>
    <t>11 yrs</t>
  </si>
  <si>
    <t>11Y</t>
  </si>
  <si>
    <t>5c</t>
  </si>
  <si>
    <t>11 yrs 1 mths</t>
  </si>
  <si>
    <t>11Y 1M</t>
  </si>
  <si>
    <t>11 yrs 2 mths</t>
  </si>
  <si>
    <t>11Y 2M</t>
  </si>
  <si>
    <t>5c+</t>
  </si>
  <si>
    <t>11 yrs 3 mths</t>
  </si>
  <si>
    <t>11Y 3M</t>
  </si>
  <si>
    <t>11 yrs 4 mths</t>
  </si>
  <si>
    <t>11Y 4M</t>
  </si>
  <si>
    <t>5b-</t>
  </si>
  <si>
    <t>5b</t>
  </si>
  <si>
    <t>11 yrs 5 mths</t>
  </si>
  <si>
    <t>11Y 5M</t>
  </si>
  <si>
    <t>5a</t>
  </si>
  <si>
    <t>11 yrs 6 mths</t>
  </si>
  <si>
    <t>11Y 6M</t>
  </si>
  <si>
    <t>6c</t>
  </si>
  <si>
    <t>11 yrs 7 mths</t>
  </si>
  <si>
    <t>11Y 7M</t>
  </si>
  <si>
    <t>6b</t>
  </si>
  <si>
    <t>11 yrs 8 mths</t>
  </si>
  <si>
    <t>11Y 8M</t>
  </si>
  <si>
    <t>5b+</t>
  </si>
  <si>
    <t>6a</t>
  </si>
  <si>
    <t>11 yrs 9 mths</t>
  </si>
  <si>
    <t>11Y 9M</t>
  </si>
  <si>
    <t>7c</t>
  </si>
  <si>
    <t>11 yrs 10 mths</t>
  </si>
  <si>
    <t>11Y 10M</t>
  </si>
  <si>
    <t>5a-</t>
  </si>
  <si>
    <t>7b</t>
  </si>
  <si>
    <t>11 yrs 11 mths</t>
  </si>
  <si>
    <t>11Y 11M</t>
  </si>
  <si>
    <t>7a</t>
  </si>
  <si>
    <t>12 yrs</t>
  </si>
  <si>
    <t>12Y</t>
  </si>
  <si>
    <t>W</t>
  </si>
  <si>
    <t>12 yrs 1 mths</t>
  </si>
  <si>
    <t>12Y 1M</t>
  </si>
  <si>
    <t>A+</t>
  </si>
  <si>
    <t>12 yrs 2 mths</t>
  </si>
  <si>
    <t>12Y 2M</t>
  </si>
  <si>
    <t>5a+</t>
  </si>
  <si>
    <t>12 yrs 3 mths</t>
  </si>
  <si>
    <t>12Y 3M</t>
  </si>
  <si>
    <t>12 yrs 4 mths</t>
  </si>
  <si>
    <t>12Y 4M</t>
  </si>
  <si>
    <t>6c-</t>
  </si>
  <si>
    <t>12 yrs 5 mths</t>
  </si>
  <si>
    <t>12Y 5M</t>
  </si>
  <si>
    <t>12 yrs 6 mths</t>
  </si>
  <si>
    <t>12Y 6M</t>
  </si>
  <si>
    <t>12 yrs 7 mths</t>
  </si>
  <si>
    <t>12Y 7M</t>
  </si>
  <si>
    <t>12 yrs 8 mths</t>
  </si>
  <si>
    <t>12Y 8M</t>
  </si>
  <si>
    <t>6c+</t>
  </si>
  <si>
    <t>12 yrs 9 mths</t>
  </si>
  <si>
    <t>12Y 9M</t>
  </si>
  <si>
    <t>12 yrs 10 mths</t>
  </si>
  <si>
    <t>12Y 10M</t>
  </si>
  <si>
    <t>6b-</t>
  </si>
  <si>
    <t>12 yrs 11 mths</t>
  </si>
  <si>
    <t>12Y 11M</t>
  </si>
  <si>
    <t>13 yrs</t>
  </si>
  <si>
    <t>13Y</t>
  </si>
  <si>
    <t>13 yrs 1 mths</t>
  </si>
  <si>
    <t>13Y 1M</t>
  </si>
  <si>
    <t>13 yrs 2 mths</t>
  </si>
  <si>
    <t>13Y 2M</t>
  </si>
  <si>
    <t>6b+</t>
  </si>
  <si>
    <t>13 yrs 3 mths</t>
  </si>
  <si>
    <t>13Y 3M</t>
  </si>
  <si>
    <t>13 yrs 4 mths</t>
  </si>
  <si>
    <t>13Y 4M</t>
  </si>
  <si>
    <t>6a-</t>
  </si>
  <si>
    <t>13 yrs 5 mths</t>
  </si>
  <si>
    <t>13Y 5M</t>
  </si>
  <si>
    <t>13 yrs 6 mths</t>
  </si>
  <si>
    <t>13Y 6M</t>
  </si>
  <si>
    <t>13 yrs 7 mths</t>
  </si>
  <si>
    <t>13Y 7M</t>
  </si>
  <si>
    <t>13 yrs 8 mths</t>
  </si>
  <si>
    <t>13Y 8M</t>
  </si>
  <si>
    <t>6a+</t>
  </si>
  <si>
    <t>13 yrs 9 mths</t>
  </si>
  <si>
    <t>13Y 9M</t>
  </si>
  <si>
    <t>13 yrs 10 mths</t>
  </si>
  <si>
    <t>13Y 10M</t>
  </si>
  <si>
    <t>7c-</t>
  </si>
  <si>
    <t>13 yrs 11 mths</t>
  </si>
  <si>
    <t>13Y 11M</t>
  </si>
  <si>
    <t>14 yrs</t>
  </si>
  <si>
    <t>14Y</t>
  </si>
  <si>
    <t>14 yrs 1 mths</t>
  </si>
  <si>
    <t>14Y 1M</t>
  </si>
  <si>
    <t>14 yrs 2 mths</t>
  </si>
  <si>
    <t>14Y 2M</t>
  </si>
  <si>
    <t>7c+</t>
  </si>
  <si>
    <t>14 yrs 3 mths</t>
  </si>
  <si>
    <t>14Y 3M</t>
  </si>
  <si>
    <t>14 yrs 4 mths</t>
  </si>
  <si>
    <t>14Y 4M</t>
  </si>
  <si>
    <t>7b-</t>
  </si>
  <si>
    <t>14 yrs 5 mths</t>
  </si>
  <si>
    <t>14Y 5M</t>
  </si>
  <si>
    <t>14 yrs 6 mths</t>
  </si>
  <si>
    <t>14Y 6M</t>
  </si>
  <si>
    <t>14 yrs 7 mths</t>
  </si>
  <si>
    <t>14Y 7M</t>
  </si>
  <si>
    <t>14 yrs 8 mths</t>
  </si>
  <si>
    <t>14Y 8M</t>
  </si>
  <si>
    <t>7b+</t>
  </si>
  <si>
    <t>14 yrs 9 mths</t>
  </si>
  <si>
    <t>14Y 9M</t>
  </si>
  <si>
    <t>14 yrs 10 mths</t>
  </si>
  <si>
    <t>14Y 10M</t>
  </si>
  <si>
    <t>7a-</t>
  </si>
  <si>
    <t>14 yrs 11 mths</t>
  </si>
  <si>
    <t>14Y 11M</t>
  </si>
  <si>
    <t>15 yrs</t>
  </si>
  <si>
    <t>15Y</t>
  </si>
  <si>
    <t>15 yrs 1 mths</t>
  </si>
  <si>
    <t>15Y 1M</t>
  </si>
  <si>
    <t>15 yrs 2 mths</t>
  </si>
  <si>
    <t>15Y 2M</t>
  </si>
  <si>
    <t>7a+</t>
  </si>
  <si>
    <t>15 yrs 3 mths</t>
  </si>
  <si>
    <t>15Y 3M</t>
  </si>
  <si>
    <t>15 yrs 4 mths</t>
  </si>
  <si>
    <t>15Y 4M</t>
  </si>
  <si>
    <t>8c-</t>
  </si>
  <si>
    <t>15 yrs 5 mths</t>
  </si>
  <si>
    <t>15Y 5M</t>
  </si>
  <si>
    <t>15 yrs 6 mths</t>
  </si>
  <si>
    <t>15Y 6M</t>
  </si>
  <si>
    <t>8c</t>
  </si>
  <si>
    <t>15 yrs 7 mths</t>
  </si>
  <si>
    <t>15Y 7M</t>
  </si>
  <si>
    <t>15 yrs 8 mths</t>
  </si>
  <si>
    <t>15Y 8M</t>
  </si>
  <si>
    <t>8c+</t>
  </si>
  <si>
    <t>15 yrs 9 mths</t>
  </si>
  <si>
    <t>15Y 9M</t>
  </si>
  <si>
    <t>15 yrs 10 mths</t>
  </si>
  <si>
    <t>15Y 10M</t>
  </si>
  <si>
    <t>8b-</t>
  </si>
  <si>
    <t>15 yrs 11 mths</t>
  </si>
  <si>
    <t>15Y 11M</t>
  </si>
  <si>
    <t>16 yrs</t>
  </si>
  <si>
    <t>16Y</t>
  </si>
  <si>
    <t>8b</t>
  </si>
  <si>
    <t>16 yrs 1 mths</t>
  </si>
  <si>
    <t>16Y 1M</t>
  </si>
  <si>
    <t>16 yrs 2 mths</t>
  </si>
  <si>
    <t>16Y 2M</t>
  </si>
  <si>
    <t>8b+</t>
  </si>
  <si>
    <t>16 yrs 3 mths</t>
  </si>
  <si>
    <t>16Y 3M</t>
  </si>
  <si>
    <t>16 yrs 4 mths</t>
  </si>
  <si>
    <t>16Y 4M</t>
  </si>
  <si>
    <t>8a-</t>
  </si>
  <si>
    <t>16 yrs 5 mths</t>
  </si>
  <si>
    <t>16Y 5M</t>
  </si>
  <si>
    <t>16 yrs 6 mths</t>
  </si>
  <si>
    <t>16Y 6M</t>
  </si>
  <si>
    <t>8a</t>
  </si>
  <si>
    <t>16 yrs 7 mths</t>
  </si>
  <si>
    <t>16Y 7M</t>
  </si>
  <si>
    <t>16 yrs 8 mths</t>
  </si>
  <si>
    <t>16Y 8M</t>
  </si>
  <si>
    <t>8a+</t>
  </si>
  <si>
    <t>16 yrs 9 mths</t>
  </si>
  <si>
    <t>16Y 9M</t>
  </si>
  <si>
    <t>16 yrs 10 mths</t>
  </si>
  <si>
    <t>16Y 10M</t>
  </si>
  <si>
    <t>16 yrs 11 mths</t>
  </si>
  <si>
    <t>16Y 11M</t>
  </si>
  <si>
    <t>17 yrs</t>
  </si>
  <si>
    <t>17Y</t>
  </si>
  <si>
    <t>17 yrs 1 mths</t>
  </si>
  <si>
    <t>17Y 1M</t>
  </si>
  <si>
    <t>17 yrs 2 mths</t>
  </si>
  <si>
    <t>17Y 2M</t>
  </si>
  <si>
    <t>17 yrs 3 mths</t>
  </si>
  <si>
    <t>17Y 3M</t>
  </si>
  <si>
    <t>17 yrs 4 mths</t>
  </si>
  <si>
    <t>17Y 4M</t>
  </si>
  <si>
    <t>17 yrs 5 mths</t>
  </si>
  <si>
    <t>17Y 5M</t>
  </si>
  <si>
    <t>17 yrs 6 mths</t>
  </si>
  <si>
    <t>17Y 6M</t>
  </si>
  <si>
    <t>17 yrs 7 mths</t>
  </si>
  <si>
    <t>17Y 7M</t>
  </si>
  <si>
    <t>17 yrs 8 mths</t>
  </si>
  <si>
    <t>17Y 8M</t>
  </si>
  <si>
    <t>17 yrs 9 mths</t>
  </si>
  <si>
    <t>17Y 9M</t>
  </si>
  <si>
    <t>17 yrs 10 mths</t>
  </si>
  <si>
    <t>17Y 10M</t>
  </si>
  <si>
    <t>17 yrs 11 mths</t>
  </si>
  <si>
    <t>17Y 11M</t>
  </si>
  <si>
    <t>18 yrs</t>
  </si>
  <si>
    <t>18Y</t>
  </si>
  <si>
    <t>18 yrs 1 mths</t>
  </si>
  <si>
    <t>18Y 1M</t>
  </si>
  <si>
    <t>18 yrs 2 mths</t>
  </si>
  <si>
    <t>18Y 2M</t>
  </si>
  <si>
    <t>18 yrs 3 mths</t>
  </si>
  <si>
    <t>18Y 3M</t>
  </si>
  <si>
    <t>18 yrs 4 mths</t>
  </si>
  <si>
    <t>18Y 4M</t>
  </si>
  <si>
    <t>18 yrs 5 mths</t>
  </si>
  <si>
    <t>18Y 5M</t>
  </si>
  <si>
    <t>18 yrs 6 mths</t>
  </si>
  <si>
    <t>18Y 6M</t>
  </si>
  <si>
    <t>18 yrs 7 mths</t>
  </si>
  <si>
    <t>18Y 7M</t>
  </si>
  <si>
    <t>18 yrs 8 mths</t>
  </si>
  <si>
    <t>18Y 8M</t>
  </si>
  <si>
    <t>18 yrs 9 mths</t>
  </si>
  <si>
    <t>18Y 9M</t>
  </si>
  <si>
    <t>18 yrs 10 mths</t>
  </si>
  <si>
    <t>18Y 10M</t>
  </si>
  <si>
    <t>18 yrs 11 mths</t>
  </si>
  <si>
    <t>18Y 11M</t>
  </si>
  <si>
    <t>19 yrs</t>
  </si>
  <si>
    <t>19Y</t>
  </si>
  <si>
    <t>19 yrs 1 mths</t>
  </si>
  <si>
    <t>19Y 1M</t>
  </si>
  <si>
    <t>19 yrs 2 mths</t>
  </si>
  <si>
    <t>19Y 2M</t>
  </si>
  <si>
    <t>19 yrs 3 mths</t>
  </si>
  <si>
    <t>19Y 3M</t>
  </si>
  <si>
    <t>19 yrs 4 mths</t>
  </si>
  <si>
    <t>19Y 4M</t>
  </si>
  <si>
    <t>19 yrs 5 mths</t>
  </si>
  <si>
    <t>19Y 5M</t>
  </si>
  <si>
    <t>19 yrs 6 mths</t>
  </si>
  <si>
    <t>19Y 6M</t>
  </si>
  <si>
    <t>19 yrs 7 mths</t>
  </si>
  <si>
    <t>19Y 7M</t>
  </si>
  <si>
    <t>19 yrs 8 mths</t>
  </si>
  <si>
    <t>19Y 8M</t>
  </si>
  <si>
    <t>19 yrs 9 mths</t>
  </si>
  <si>
    <t>19Y 9M</t>
  </si>
  <si>
    <t>19 yrs 10 mths</t>
  </si>
  <si>
    <t>19Y 10M</t>
  </si>
  <si>
    <t>19 yrs 11 mths</t>
  </si>
  <si>
    <t>19Y 11M</t>
  </si>
  <si>
    <t>20 yrs</t>
  </si>
  <si>
    <t>20Y</t>
  </si>
  <si>
    <t>Name</t>
  </si>
  <si>
    <t>Year</t>
  </si>
  <si>
    <t>Gender</t>
  </si>
  <si>
    <t>FSM</t>
  </si>
  <si>
    <t>Ethnicity</t>
  </si>
  <si>
    <t>EAL</t>
  </si>
  <si>
    <t>GandT</t>
  </si>
  <si>
    <t>Tutor Group</t>
  </si>
  <si>
    <t>Blank</t>
  </si>
  <si>
    <t>Base</t>
  </si>
  <si>
    <t>Attendance</t>
  </si>
  <si>
    <t>PPI</t>
  </si>
  <si>
    <t>Blank3</t>
  </si>
  <si>
    <t>Group</t>
  </si>
  <si>
    <t>KS2 ENG SAT</t>
  </si>
  <si>
    <t>KS2 MAT SAT</t>
  </si>
  <si>
    <t>Target</t>
  </si>
  <si>
    <t>Teacher</t>
  </si>
  <si>
    <t>Spelling age</t>
  </si>
  <si>
    <t>DUM20</t>
  </si>
  <si>
    <t>AUT 1</t>
  </si>
  <si>
    <t>AUT 2</t>
  </si>
  <si>
    <t>SPR 1</t>
  </si>
  <si>
    <t>SPR 2</t>
  </si>
  <si>
    <t>SUM 1</t>
  </si>
  <si>
    <t>SUM 2</t>
  </si>
  <si>
    <t>Y</t>
  </si>
  <si>
    <t/>
  </si>
  <si>
    <t>ABU Aisha</t>
  </si>
  <si>
    <t>M</t>
  </si>
  <si>
    <t>N</t>
  </si>
  <si>
    <t>MUSPRATT Philip1</t>
  </si>
  <si>
    <t>ELD</t>
  </si>
  <si>
    <t>DONNELLY Callum1</t>
  </si>
  <si>
    <t>GGE</t>
  </si>
  <si>
    <t>JHAMAT Karina1</t>
  </si>
  <si>
    <t>ROSE Megan1</t>
  </si>
  <si>
    <t>SBK</t>
  </si>
  <si>
    <t>10 SPRUCE</t>
  </si>
  <si>
    <t>BEASLEY Thomas1</t>
  </si>
  <si>
    <t>GMT</t>
  </si>
  <si>
    <t>13 yrs 1 mth</t>
  </si>
  <si>
    <t>10 BEECH</t>
  </si>
  <si>
    <t>HEBBLEWHITE Daisy2</t>
  </si>
  <si>
    <t>GMT/KKA</t>
  </si>
  <si>
    <t>12 yrs 1 mth</t>
  </si>
  <si>
    <t>10 TEAK</t>
  </si>
  <si>
    <t>ZEROUALI-AMARI Leyla1</t>
  </si>
  <si>
    <t>LML</t>
  </si>
  <si>
    <t>11 PINE</t>
  </si>
  <si>
    <t>BURFORD Lilly1</t>
  </si>
  <si>
    <t>15 yrs 1 mth</t>
  </si>
  <si>
    <t>PAVEY Jake2</t>
  </si>
  <si>
    <t>KINGHAM Ben1</t>
  </si>
  <si>
    <t>11 ASH</t>
  </si>
  <si>
    <t>OSBORNE Benjamin1</t>
  </si>
  <si>
    <t>CANIK Isabel1</t>
  </si>
  <si>
    <t>JBT</t>
  </si>
  <si>
    <t>MCDONALD-ALLEN Max1</t>
  </si>
  <si>
    <t>RHE</t>
  </si>
  <si>
    <t>10D/So1</t>
  </si>
  <si>
    <t>SHOKO Vanessa1</t>
  </si>
  <si>
    <t>KKA</t>
  </si>
  <si>
    <t>TREZIES Kiera1</t>
  </si>
  <si>
    <t>GALLARD Lauren1</t>
  </si>
  <si>
    <t>JONES Gracie1</t>
  </si>
  <si>
    <t>OCHWAT Drew1</t>
  </si>
  <si>
    <t>WHITE Cameron1</t>
  </si>
  <si>
    <t>X</t>
  </si>
  <si>
    <t>ADAMS Shannon</t>
  </si>
  <si>
    <t>COOK Reggie1</t>
  </si>
  <si>
    <t>10 OAK</t>
  </si>
  <si>
    <t>MOMODU Harod1</t>
  </si>
  <si>
    <t>GGE (2)</t>
  </si>
  <si>
    <t>11 LARCH</t>
  </si>
  <si>
    <t>ABU Aisha2</t>
  </si>
  <si>
    <t>BURGESS Oliver2</t>
  </si>
  <si>
    <t>A*1</t>
  </si>
  <si>
    <t>DE'ATH Jamie1</t>
  </si>
  <si>
    <t>GAINDA Gurmukh1</t>
  </si>
  <si>
    <t>11 ROWAN</t>
  </si>
  <si>
    <t>GURU Karan1</t>
  </si>
  <si>
    <t>READ Sam1</t>
  </si>
  <si>
    <t>ADEBOLA John1</t>
  </si>
  <si>
    <t>KITCHENHAM Marie1</t>
  </si>
  <si>
    <t>QUINNELL Harry2</t>
  </si>
  <si>
    <t>OMORUYI Esosa1</t>
  </si>
  <si>
    <t>HADLER Ashley1</t>
  </si>
  <si>
    <t>BURGESS Georgina1</t>
  </si>
  <si>
    <t>MACLELLAN Libby1</t>
  </si>
  <si>
    <t>11 ELM</t>
  </si>
  <si>
    <t>JOHNSON Daniel1</t>
  </si>
  <si>
    <t>REAVILL Billy1</t>
  </si>
  <si>
    <t>ALFORD Harry</t>
  </si>
  <si>
    <t>HESELDEN Bethany1</t>
  </si>
  <si>
    <t>DORAN Adam1</t>
  </si>
  <si>
    <t>PALMER Celine1</t>
  </si>
  <si>
    <t>TRINDER Lauren1</t>
  </si>
  <si>
    <t>CARLTON Lucy1</t>
  </si>
  <si>
    <t>MCPHERSON Tayler1</t>
  </si>
  <si>
    <t>ODUSHOGA Abimbola1</t>
  </si>
  <si>
    <t>WILKINSON Jack1</t>
  </si>
  <si>
    <t>COLE Mollie1</t>
  </si>
  <si>
    <t>OMOTOYE Tyrese1</t>
  </si>
  <si>
    <t>HALEY Robert1</t>
  </si>
  <si>
    <t>REID Jamie1</t>
  </si>
  <si>
    <t>ODIGIE Erunmwunse1</t>
  </si>
  <si>
    <t>BAKALOVA Katrin1</t>
  </si>
  <si>
    <t>JHEETA Abinaash1</t>
  </si>
  <si>
    <t>BOURN Charlotte1</t>
  </si>
  <si>
    <t>DANIELS Ashley1</t>
  </si>
  <si>
    <t>LOWTHER Callum1</t>
  </si>
  <si>
    <t>TILLER-KING Bayley1</t>
  </si>
  <si>
    <t>KHELLA Karambir2</t>
  </si>
  <si>
    <t>CASSIDY Mason1</t>
  </si>
  <si>
    <t>BAKER Sophie1</t>
  </si>
  <si>
    <t>LEWIS Christopher1</t>
  </si>
  <si>
    <t>TRUKSANE Angelina1</t>
  </si>
  <si>
    <t>DARBYSHIRE Faye1</t>
  </si>
  <si>
    <t>HODROJ Mariam1</t>
  </si>
  <si>
    <t>OJO Lewis1</t>
  </si>
  <si>
    <t>WILLIAMS Amber1</t>
  </si>
  <si>
    <t>DHIR Puneet1</t>
  </si>
  <si>
    <t>HART Robbie1</t>
  </si>
  <si>
    <t>ADEGBOLA David1</t>
  </si>
  <si>
    <t>ONU George1</t>
  </si>
  <si>
    <t>11 WILLOW</t>
  </si>
  <si>
    <t>HALLINAN Raegan2</t>
  </si>
  <si>
    <t>11 SPRUCE</t>
  </si>
  <si>
    <t>TURNER Luke1</t>
  </si>
  <si>
    <t>SWAN Callum1</t>
  </si>
  <si>
    <t>CML</t>
  </si>
  <si>
    <t>SWAN Callum</t>
  </si>
  <si>
    <t>GALLAGHER Shannon1</t>
  </si>
  <si>
    <t>PARMENTER Danny1</t>
  </si>
  <si>
    <t>BRACKSTONE Ella1</t>
  </si>
  <si>
    <t>HANNON Max1</t>
  </si>
  <si>
    <t>LUNDQVIST Samuel1</t>
  </si>
  <si>
    <t>TO Michael1</t>
  </si>
  <si>
    <t>CELLA Libby2</t>
  </si>
  <si>
    <t>AYINDE-USMAN Siddiq1</t>
  </si>
  <si>
    <t>MCGILLICUDDY Haydn1</t>
  </si>
  <si>
    <t>10C/So1</t>
  </si>
  <si>
    <t>HALL Bethany1</t>
  </si>
  <si>
    <t>BRIDGE Ryan1</t>
  </si>
  <si>
    <t>HARDS James1</t>
  </si>
  <si>
    <t>MCQUEENEY Callum1</t>
  </si>
  <si>
    <t>TOVEY Chloe1</t>
  </si>
  <si>
    <t>GLOVER Melanie2</t>
  </si>
  <si>
    <t>BAKER Joshua1</t>
  </si>
  <si>
    <t>OREMUYIWA Joseph1</t>
  </si>
  <si>
    <t>11 HOLLY</t>
  </si>
  <si>
    <t>PAGE Callum2</t>
  </si>
  <si>
    <t>14 yrs 1 mth</t>
  </si>
  <si>
    <t>REPAJ John2</t>
  </si>
  <si>
    <t>MURUKANANTHAM Tharunan1</t>
  </si>
  <si>
    <t>HOLLIS Luke1</t>
  </si>
  <si>
    <t>BUTTERFIELD Jack1</t>
  </si>
  <si>
    <t>LIGUORI Oliver1</t>
  </si>
  <si>
    <t>BRIDGETT Jack1</t>
  </si>
  <si>
    <t>CATON Alfie1</t>
  </si>
  <si>
    <t>MEHMET Ben1</t>
  </si>
  <si>
    <t>TRAN Jayden1</t>
  </si>
  <si>
    <t>KING Skye2</t>
  </si>
  <si>
    <t>OKORONKWO Imanuella1</t>
  </si>
  <si>
    <t>GASPER-OZIM Gerald1</t>
  </si>
  <si>
    <t>MITCHELL-CHARLES Karna1</t>
  </si>
  <si>
    <t>TYE Luke1</t>
  </si>
  <si>
    <t>DAVIES Lucy1</t>
  </si>
  <si>
    <t>HOLDEN Harry1</t>
  </si>
  <si>
    <t>OKORONKWO Chi-chi1</t>
  </si>
  <si>
    <t>GOKTAS Filiz2</t>
  </si>
  <si>
    <t>RICHARDS Trey2</t>
  </si>
  <si>
    <t>OSBORNE Marshall1</t>
  </si>
  <si>
    <t>11 TEAK</t>
  </si>
  <si>
    <t>UKANDU Jessica2</t>
  </si>
  <si>
    <t>COLE Sydney1</t>
  </si>
  <si>
    <t>OWEN Sadie1</t>
  </si>
  <si>
    <t>P</t>
  </si>
  <si>
    <t>MCCARTHY Nathan2</t>
  </si>
  <si>
    <t>11 OAK</t>
  </si>
  <si>
    <t>URQUHART Ryan1</t>
  </si>
  <si>
    <t>BELKACEMI Amelia1</t>
  </si>
  <si>
    <t>VINCE Talia1</t>
  </si>
  <si>
    <t>PARMENTER Jack1</t>
  </si>
  <si>
    <t>SZABO Adam1</t>
  </si>
  <si>
    <t>10 HOLLY</t>
  </si>
  <si>
    <t>CASSIDY Mason2</t>
  </si>
  <si>
    <t>HEPDEN Lauren1</t>
  </si>
  <si>
    <t>GGE/LML</t>
  </si>
  <si>
    <t>10 PINE</t>
  </si>
  <si>
    <t>PERERA Ramilka1</t>
  </si>
  <si>
    <t>11 CEDAR</t>
  </si>
  <si>
    <t>DIXON Ellie1</t>
  </si>
  <si>
    <t>BAKER Louie</t>
  </si>
  <si>
    <t>BAKER Lucy</t>
  </si>
  <si>
    <t>BETTS Stuart1</t>
  </si>
  <si>
    <t>DRYDEN Danny1</t>
  </si>
  <si>
    <t>SHOKO Victoria1</t>
  </si>
  <si>
    <t>WRIGHT Erin1</t>
  </si>
  <si>
    <t>HARDY Ben1</t>
  </si>
  <si>
    <t>KAVIMARAN Thivesny1</t>
  </si>
  <si>
    <t>REED Chloe1</t>
  </si>
  <si>
    <t>GOLDING Coral2</t>
  </si>
  <si>
    <t>COLLIER Samuel1</t>
  </si>
  <si>
    <t>GALLAGHER Shaun1</t>
  </si>
  <si>
    <t>MCINTOSH Lucy2</t>
  </si>
  <si>
    <t>CHANT Matthew1</t>
  </si>
  <si>
    <t>PHIPPS Paris1</t>
  </si>
  <si>
    <t>ROBINS Harry1</t>
  </si>
  <si>
    <t>YAN Denise1</t>
  </si>
  <si>
    <t>DAY Frankie1</t>
  </si>
  <si>
    <t>MEHMETI Dafina1</t>
  </si>
  <si>
    <t>REES Lewis1</t>
  </si>
  <si>
    <t>WILLIAMS Lewis1</t>
  </si>
  <si>
    <t>HOPKINSON Megan1</t>
  </si>
  <si>
    <t>HEBBLEWHITE Daisy1</t>
  </si>
  <si>
    <t>JOHNSON Bobby1</t>
  </si>
  <si>
    <t>TACK Christian1</t>
  </si>
  <si>
    <t>CATON Danielle1</t>
  </si>
  <si>
    <t>10 WILLOW</t>
  </si>
  <si>
    <t>KORKLOM Guy1</t>
  </si>
  <si>
    <t>KORKLOM Guy</t>
  </si>
  <si>
    <t>PETKEVICIUS Matas1</t>
  </si>
  <si>
    <t>GMT (2)</t>
  </si>
  <si>
    <t>BAVERSTOCK Adam2</t>
  </si>
  <si>
    <t>BAVERSTOCK Adam</t>
  </si>
  <si>
    <t>SWANDALE George1</t>
  </si>
  <si>
    <t>DUFF Jami1</t>
  </si>
  <si>
    <t>MOMODU Kerry1</t>
  </si>
  <si>
    <t>BARNES Charlotte1</t>
  </si>
  <si>
    <t>DEAN Benjamin1</t>
  </si>
  <si>
    <t>MACKINNON Amelia1</t>
  </si>
  <si>
    <t>SHAW Nicole1</t>
  </si>
  <si>
    <t>CHU Shannon2</t>
  </si>
  <si>
    <t>BARNES Callum1</t>
  </si>
  <si>
    <t>WELDON-REYES Anna1</t>
  </si>
  <si>
    <t>JOHNSON Carling1</t>
  </si>
  <si>
    <t>WILLIS Harry1</t>
  </si>
  <si>
    <t>DRURY Samuel1</t>
  </si>
  <si>
    <t>MARSH Samuel3</t>
  </si>
  <si>
    <t>10 LARCH</t>
  </si>
  <si>
    <t>VARAH Harry1</t>
  </si>
  <si>
    <t>9 yrs 1 mth</t>
  </si>
  <si>
    <t>EDWARDS Chloe2</t>
  </si>
  <si>
    <t>CONFREY Sam1</t>
  </si>
  <si>
    <t>MCGIRR Leah1</t>
  </si>
  <si>
    <t>HALL Connor1</t>
  </si>
  <si>
    <t>WRIGHT Albert1</t>
  </si>
  <si>
    <t>DUBENS Abbie1</t>
  </si>
  <si>
    <t>MOON Phoebe2</t>
  </si>
  <si>
    <t>ADAMOU George1</t>
  </si>
  <si>
    <t>BURN WEBSTER Mary1</t>
  </si>
  <si>
    <t>BUTCHER Gemma1</t>
  </si>
  <si>
    <t>MAREZANA Marlon1</t>
  </si>
  <si>
    <t>VANDEPEER Chloe2</t>
  </si>
  <si>
    <t>BEANEY Bobby</t>
  </si>
  <si>
    <t>CLARK Jordan1</t>
  </si>
  <si>
    <t>WILLIAMS Chelsea1</t>
  </si>
  <si>
    <t>LINDO Loren1</t>
  </si>
  <si>
    <t>TYE Tyler1</t>
  </si>
  <si>
    <t>CHABEDA Eddy1</t>
  </si>
  <si>
    <t>MIDFORD Jonny1</t>
  </si>
  <si>
    <t>ONILEERE Hakima1</t>
  </si>
  <si>
    <t>WILSON Billy1</t>
  </si>
  <si>
    <t>SWANNELL Sam1</t>
  </si>
  <si>
    <t>HOARE Cody1</t>
  </si>
  <si>
    <t>MORGAN Freddie1</t>
  </si>
  <si>
    <t>BROOKS Connor1</t>
  </si>
  <si>
    <t>HARGOOD BAILEY Carla1</t>
  </si>
  <si>
    <t>HOLDER Robert1</t>
  </si>
  <si>
    <t>TUFFIELD Emelia1</t>
  </si>
  <si>
    <t>GREEN Lucy2</t>
  </si>
  <si>
    <t>ROBINS Harry2</t>
  </si>
  <si>
    <t>MUSIYIWA Makhosi1</t>
  </si>
  <si>
    <t>VURDU Ozan1</t>
  </si>
  <si>
    <t>BATLEY Jade1</t>
  </si>
  <si>
    <t>WOOD James1</t>
  </si>
  <si>
    <t>MORGANS Emily1</t>
  </si>
  <si>
    <t>TYSON-MCLEAN Jayda1</t>
  </si>
  <si>
    <t>CHALK Michael1</t>
  </si>
  <si>
    <t>MIHA Julieta1</t>
  </si>
  <si>
    <t>OPANUGA Emmanuel1</t>
  </si>
  <si>
    <t>WILSON-WARD Scott1</t>
  </si>
  <si>
    <t>DIXON Maddison1</t>
  </si>
  <si>
    <t>HARWOOD Samuel1</t>
  </si>
  <si>
    <t>MCKINNON Ashleigh1</t>
  </si>
  <si>
    <t>REID Molly2</t>
  </si>
  <si>
    <t>DOBNER Tilly1</t>
  </si>
  <si>
    <t>MARSHALL Craig1</t>
  </si>
  <si>
    <t>KAJOMBO KASEKA Bruno1</t>
  </si>
  <si>
    <t>SMERECZYNSKI Dominik1</t>
  </si>
  <si>
    <t>ADEJUMO Victor1</t>
  </si>
  <si>
    <t>NASHWA Ben1</t>
  </si>
  <si>
    <t>MCLAREN Lauren1</t>
  </si>
  <si>
    <t>BISHOP Aaliyah1</t>
  </si>
  <si>
    <t>GATES Charlotte1</t>
  </si>
  <si>
    <t>PATEL Prit1</t>
  </si>
  <si>
    <t>BATCHELOR Kyesha1</t>
  </si>
  <si>
    <t>GASKIN Isabel1</t>
  </si>
  <si>
    <t>HOLLIS Emma1</t>
  </si>
  <si>
    <t>SHERGOLD Lauryn1</t>
  </si>
  <si>
    <t>LATTER Britney2</t>
  </si>
  <si>
    <t>BAKER Kai1</t>
  </si>
  <si>
    <t>PAGE Billie1</t>
  </si>
  <si>
    <t>11 BEECH</t>
  </si>
  <si>
    <t>SMERECZYNSKI Patryk1</t>
  </si>
  <si>
    <t>SMERECZYNSKI Patryk</t>
  </si>
  <si>
    <t>BALOGUN Afeez1</t>
  </si>
  <si>
    <t>NEWMAN Ellie1</t>
  </si>
  <si>
    <t>KANDOLA Robbie1</t>
  </si>
  <si>
    <t>SMITH Jade2</t>
  </si>
  <si>
    <t>SMITH Jade</t>
  </si>
  <si>
    <t>CONNIGALE Shelley1</t>
  </si>
  <si>
    <t>PINNER Jamie1</t>
  </si>
  <si>
    <t>SIMON-CHAMBERLAIN Lia1</t>
  </si>
  <si>
    <t>UFUMWEN Trevor1</t>
  </si>
  <si>
    <t>CHAMUNORWA Dawn1</t>
  </si>
  <si>
    <t>HOOTON Benjamin1</t>
  </si>
  <si>
    <t>ORME Penny1</t>
  </si>
  <si>
    <t>WRIGHT Megan1</t>
  </si>
  <si>
    <t>BLE Grace</t>
  </si>
  <si>
    <t>PAGE Callum1</t>
  </si>
  <si>
    <t>DUGGAN Courtney1</t>
  </si>
  <si>
    <t>MORRIS Madeleine1</t>
  </si>
  <si>
    <t>VARNEY Lauren1</t>
  </si>
  <si>
    <t>GIBBS Loui1</t>
  </si>
  <si>
    <t>HOULIHAN Connor1</t>
  </si>
  <si>
    <t>OSBORN Paris1</t>
  </si>
  <si>
    <t>LAWSON Joseph2</t>
  </si>
  <si>
    <t>BOARD Katie</t>
  </si>
  <si>
    <t>COOMBES Charley1</t>
  </si>
  <si>
    <t>MORGAN Reagan2</t>
  </si>
  <si>
    <t>ADAMS Josie2</t>
  </si>
  <si>
    <t>BURRIDGE Curtis1</t>
  </si>
  <si>
    <t>ADEWALE Mark1</t>
  </si>
  <si>
    <t>MASLAH Zahra1</t>
  </si>
  <si>
    <t>PARSONS Maria2</t>
  </si>
  <si>
    <t>COLLIER Emily1</t>
  </si>
  <si>
    <t>GIBBS Toby1</t>
  </si>
  <si>
    <t>SINGH Gurbaksh1</t>
  </si>
  <si>
    <t>BROUGHTON Jack1</t>
  </si>
  <si>
    <t>DEBENHAM Ryan1</t>
  </si>
  <si>
    <t>KEEP Kayleigh1</t>
  </si>
  <si>
    <t>VINCENT Charly1</t>
  </si>
  <si>
    <t>COLYER Archie2</t>
  </si>
  <si>
    <t>TATTERS Ryan1</t>
  </si>
  <si>
    <t>GIBSON Martyn1</t>
  </si>
  <si>
    <t>PAVEY Jake1</t>
  </si>
  <si>
    <t>BATLEY Lauren1</t>
  </si>
  <si>
    <t>GOLDING Hollie1</t>
  </si>
  <si>
    <t>MADEVU Kevin1</t>
  </si>
  <si>
    <t>SHUKLA Karina1</t>
  </si>
  <si>
    <t>LEEDS Shaun2</t>
  </si>
  <si>
    <t>COLLINS Lewis1</t>
  </si>
  <si>
    <t>PALMER Chloe1</t>
  </si>
  <si>
    <t>WADDELL Annie2</t>
  </si>
  <si>
    <t>HOWELL Megan1</t>
  </si>
  <si>
    <t>HOWELL Megan</t>
  </si>
  <si>
    <t>GILES Alexis1</t>
  </si>
  <si>
    <t>HODSON Liam1</t>
  </si>
  <si>
    <t>ABOU-ELMAJD Kamilah1</t>
  </si>
  <si>
    <t>CHATTEN Shanie1</t>
  </si>
  <si>
    <t>KEITA Bintou1</t>
  </si>
  <si>
    <t>RHODEN Shay1</t>
  </si>
  <si>
    <t>HALIMI Saimir2</t>
  </si>
  <si>
    <t>HOWES Katie1</t>
  </si>
  <si>
    <t>HODDER Gemma1</t>
  </si>
  <si>
    <t>JOHNSON Lacie1</t>
  </si>
  <si>
    <t>VITTE Marcel1</t>
  </si>
  <si>
    <t>CHEESEMAN Thomas1</t>
  </si>
  <si>
    <t>MILLS Jessica1</t>
  </si>
  <si>
    <t>OSMANI Gledisa1</t>
  </si>
  <si>
    <t>ADHAR Jaydeep2</t>
  </si>
  <si>
    <t>x</t>
  </si>
  <si>
    <t>ABU Aisha1</t>
  </si>
  <si>
    <t>BARCI Kejsi1</t>
  </si>
  <si>
    <t>ROCK Callum1</t>
  </si>
  <si>
    <t>WRIGHT Alfie1</t>
  </si>
  <si>
    <t>10 ASH</t>
  </si>
  <si>
    <t>DURANT Alfie1</t>
  </si>
  <si>
    <t>SBK (2)</t>
  </si>
  <si>
    <t>OMOJUWA Ayotomide1</t>
  </si>
  <si>
    <t>VINCE Talia2</t>
  </si>
  <si>
    <t>BAVERSTOCK Jimmy1</t>
  </si>
  <si>
    <t>ADHAR Kajal1</t>
  </si>
  <si>
    <t>HATTRILL Kirstie1</t>
  </si>
  <si>
    <t>MCLELLAN-WHITE Alice1</t>
  </si>
  <si>
    <t>COLMAN Izabella1</t>
  </si>
  <si>
    <t>PARKER Megan1</t>
  </si>
  <si>
    <t>MILLS Laynie2</t>
  </si>
  <si>
    <t>WARD Jonathan1</t>
  </si>
  <si>
    <t>ROSSI Francesca2</t>
  </si>
  <si>
    <t>NEWSTEAD Arthur1</t>
  </si>
  <si>
    <t>HOLDER Daniel1</t>
  </si>
  <si>
    <t>RHODEN Kieran1</t>
  </si>
  <si>
    <t>COMBER Kayleigh1</t>
  </si>
  <si>
    <t>GARDNER Rachel1</t>
  </si>
  <si>
    <t>KEEN Daniel1</t>
  </si>
  <si>
    <t>COOPER Nicole1</t>
  </si>
  <si>
    <t>ABOU-TALEB Talia1</t>
  </si>
  <si>
    <t>LINDUS Luke1</t>
  </si>
  <si>
    <t>SACRE Holly1</t>
  </si>
  <si>
    <t>BELCHER Daniel2</t>
  </si>
  <si>
    <t>KOYDENGOCTU Ata1</t>
  </si>
  <si>
    <t>PHILLPOTT Callum2</t>
  </si>
  <si>
    <t>COLE Louise1</t>
  </si>
  <si>
    <t>BURT George</t>
  </si>
  <si>
    <t>CRABTREE Alfie1</t>
  </si>
  <si>
    <t>ADHAR Jaydeep1</t>
  </si>
  <si>
    <t>MOTSI Taffy1</t>
  </si>
  <si>
    <t>BATTY Zoe1</t>
  </si>
  <si>
    <t>DELANEY Ryan1</t>
  </si>
  <si>
    <t>MOCKEY Chezia1</t>
  </si>
  <si>
    <t>SMITH Jessica1</t>
  </si>
  <si>
    <t>CONNOR Cayleigh2</t>
  </si>
  <si>
    <t>BUTLER Sam1</t>
  </si>
  <si>
    <t>NEWTON Ethan1</t>
  </si>
  <si>
    <t>RICHARDS Danielle1</t>
  </si>
  <si>
    <t>BUTTON Alice1</t>
  </si>
  <si>
    <t>MATHERS Dean1</t>
  </si>
  <si>
    <t>KELLEHER Jessica2</t>
  </si>
  <si>
    <t>SMITH Jordanna2</t>
  </si>
  <si>
    <t>CREW Jesse1</t>
  </si>
  <si>
    <t>BUTTERWORTH Nathan1</t>
  </si>
  <si>
    <t>HOPE Sarah1</t>
  </si>
  <si>
    <t>SADRA Jasmin1</t>
  </si>
  <si>
    <t>BELLO Elizabeth2</t>
  </si>
  <si>
    <t>HILL Billy1</t>
  </si>
  <si>
    <t>S</t>
  </si>
  <si>
    <t>SEHMI Brandon1</t>
  </si>
  <si>
    <t>COLEGATE Alex1</t>
  </si>
  <si>
    <t>CROW Sophie1</t>
  </si>
  <si>
    <t>AHENKORAH Jannis1</t>
  </si>
  <si>
    <t>HALL Taylor1</t>
  </si>
  <si>
    <t>VOSPER Ella1</t>
  </si>
  <si>
    <t>CHEVIS Paige1</t>
  </si>
  <si>
    <t>MOORE Amie1</t>
  </si>
  <si>
    <t>PALMER Michael1</t>
  </si>
  <si>
    <t>CRABTREE Macy2</t>
  </si>
  <si>
    <t>BALOGUN Ayomide1</t>
  </si>
  <si>
    <t>MATTHEWS Aimee1</t>
  </si>
  <si>
    <t>KELLY Casey1</t>
  </si>
  <si>
    <t>BALOGUN Roqeebat1</t>
  </si>
  <si>
    <t>PARMENTER Hailee1</t>
  </si>
  <si>
    <t>WARREN Charlie1</t>
  </si>
  <si>
    <t>BATTY Jade1</t>
  </si>
  <si>
    <t>BARKER William1</t>
  </si>
  <si>
    <t>HOWARD Reece1</t>
  </si>
  <si>
    <t>ADAMS Autumn1</t>
  </si>
  <si>
    <t>GORDON Deniz1</t>
  </si>
  <si>
    <t>MAGUIRE Ruby1</t>
  </si>
  <si>
    <t>RILEY Zeena1</t>
  </si>
  <si>
    <t>CRAMER Megan2</t>
  </si>
  <si>
    <t>BARNETT Ella1</t>
  </si>
  <si>
    <t>GEORGE-OBUENWE Emmanuel1</t>
  </si>
  <si>
    <t>PASKINS George1</t>
  </si>
  <si>
    <t>PARSONS Maria1</t>
  </si>
  <si>
    <t>BUXTON Connor1</t>
  </si>
  <si>
    <t>JOHNSON Selin1</t>
  </si>
  <si>
    <t>SALT Brandon1</t>
  </si>
  <si>
    <t>BELLO Grace2</t>
  </si>
  <si>
    <t>10 ROWAN</t>
  </si>
  <si>
    <t>KUDZMINSKAITE Brigita2</t>
  </si>
  <si>
    <t>PHIPPS Paris2</t>
  </si>
  <si>
    <t>ELEY Shania1</t>
  </si>
  <si>
    <t>THOMPSON Ellie1</t>
  </si>
  <si>
    <t>HODGSON Callum1</t>
  </si>
  <si>
    <t>WAKE Alfie1</t>
  </si>
  <si>
    <t>CHIAZOR Victor1</t>
  </si>
  <si>
    <t>MAIN Harry1</t>
  </si>
  <si>
    <t>PARFITT Daniella1</t>
  </si>
  <si>
    <t>ANKOMAH Duphney2</t>
  </si>
  <si>
    <t>RUDKIN Michael2</t>
  </si>
  <si>
    <t>MATTIN Thomas1</t>
  </si>
  <si>
    <t>KERWICK Georgie2</t>
  </si>
  <si>
    <t>KERWICK Georgie</t>
  </si>
  <si>
    <t>WATERS Rebecca2</t>
  </si>
  <si>
    <t>BELCHER Daniel1</t>
  </si>
  <si>
    <t>MCKEY Jordon1</t>
  </si>
  <si>
    <t>HOWARD-MORONEY Chelsea1</t>
  </si>
  <si>
    <t>ANDERSON Chantelle1</t>
  </si>
  <si>
    <t>GALLAGHER Harry2</t>
  </si>
  <si>
    <t>10 ELM</t>
  </si>
  <si>
    <t>MOTTOH Chiebuka1</t>
  </si>
  <si>
    <t>ADAMS Shannon1</t>
  </si>
  <si>
    <t>ELLIS Myles2</t>
  </si>
  <si>
    <t>CHATTEN Zoe</t>
  </si>
  <si>
    <t>ADAMS Josie1</t>
  </si>
  <si>
    <t>DYRA Joshua1</t>
  </si>
  <si>
    <t>ROLANDSEN Brendan1</t>
  </si>
  <si>
    <t>WANDEREMA Esther1</t>
  </si>
  <si>
    <t>CLARK Nathan1</t>
  </si>
  <si>
    <t>KENSINGTON Amy1</t>
  </si>
  <si>
    <t>PAWLEY Joe1</t>
  </si>
  <si>
    <t>AWOLESI Oluwafisayo2</t>
  </si>
  <si>
    <t>CHEEMA Gurvinder</t>
  </si>
  <si>
    <t>HUGHES Abbey1</t>
  </si>
  <si>
    <t>EARLEY Alfie1</t>
  </si>
  <si>
    <t>LLOYD Rhea1</t>
  </si>
  <si>
    <t>WANDEREMA Samuel1</t>
  </si>
  <si>
    <t>HARRIS Darcie1</t>
  </si>
  <si>
    <t>MOORE Katie1</t>
  </si>
  <si>
    <t>PETROVA Gabriella1</t>
  </si>
  <si>
    <t>CUBBAGE Bayleigh2</t>
  </si>
  <si>
    <t>PEEL Sophie1</t>
  </si>
  <si>
    <t>CADMAN Daisy1</t>
  </si>
  <si>
    <t>HARRISON Chloe1</t>
  </si>
  <si>
    <t>SAMUELS Marisa1</t>
  </si>
  <si>
    <t>BERBERI Ketlin1</t>
  </si>
  <si>
    <t>MOUANDE EYEI Katy1</t>
  </si>
  <si>
    <t>PINNER Jamie2</t>
  </si>
  <si>
    <t>ELPHICK Lauren2</t>
  </si>
  <si>
    <t>CONIAM Ryan1</t>
  </si>
  <si>
    <t>KNOWLER Lybee1</t>
  </si>
  <si>
    <t>HOLLIS Luke2</t>
  </si>
  <si>
    <t>THOMPSON Riley1</t>
  </si>
  <si>
    <t>GILL Lenny1</t>
  </si>
  <si>
    <t>PAYNE Ellie1</t>
  </si>
  <si>
    <t>ADEBAMBO Dami1</t>
  </si>
  <si>
    <t>CLATWORTHY Lewis1</t>
  </si>
  <si>
    <t>MAKONI Terrence1</t>
  </si>
  <si>
    <t>ROBERTS Morgan1</t>
  </si>
  <si>
    <t>HALL Bethany2</t>
  </si>
  <si>
    <t>COOMBER Max1</t>
  </si>
  <si>
    <t>MEHMETI Donit1</t>
  </si>
  <si>
    <t>MOTT Candie1</t>
  </si>
  <si>
    <t>WARD Callum1</t>
  </si>
  <si>
    <t>COLE Shannon1</t>
  </si>
  <si>
    <t>MOSE Aaron1</t>
  </si>
  <si>
    <t>PIDDINGTON George1</t>
  </si>
  <si>
    <t>BADHAN Arpit2</t>
  </si>
  <si>
    <t>DOUGLAS Henry1</t>
  </si>
  <si>
    <t>HAWKINS Alfie1</t>
  </si>
  <si>
    <t>RICKMAN Harry1</t>
  </si>
  <si>
    <t>AILOAEI Victor1</t>
  </si>
  <si>
    <t>HEASMAN Jake1</t>
  </si>
  <si>
    <t>HARRIGAN Rosie2</t>
  </si>
  <si>
    <t>SMITH Katie2</t>
  </si>
  <si>
    <t>DEBENHAM Chloe1</t>
  </si>
  <si>
    <t>POLSON Joseph1</t>
  </si>
  <si>
    <t>LONGHURST Joshua1</t>
  </si>
  <si>
    <t>SARGENT Harry1</t>
  </si>
  <si>
    <t>BIRD Bethany2</t>
  </si>
  <si>
    <t>HOARE Cody2</t>
  </si>
  <si>
    <t>POLSON Joseph2</t>
  </si>
  <si>
    <t>EVBUOMWAN Tracy2</t>
  </si>
  <si>
    <t>PIDDINGTON Ellie1</t>
  </si>
  <si>
    <t>PIDDINGTON Ellie</t>
  </si>
  <si>
    <t>HOLLMAN Kim1</t>
  </si>
  <si>
    <t>WATERS Chloe1</t>
  </si>
  <si>
    <t>DEVONPORT Cameron1</t>
  </si>
  <si>
    <t>MOTTOH Benito1</t>
  </si>
  <si>
    <t>POLDEN Lucy1</t>
  </si>
  <si>
    <t>BAILEY Cameron2</t>
  </si>
  <si>
    <t>DRANE Alfie1</t>
  </si>
  <si>
    <t>HINSON Josie1</t>
  </si>
  <si>
    <t>HOOTON Sophie1</t>
  </si>
  <si>
    <t>WATSHAM Samuel2</t>
  </si>
  <si>
    <t>QUILALA Angela1</t>
  </si>
  <si>
    <t>QUILALA Angela</t>
  </si>
  <si>
    <t>MIDDLETON Morgan1</t>
  </si>
  <si>
    <t>KADIMA Merdie1</t>
  </si>
  <si>
    <t>TAGG Paige1</t>
  </si>
  <si>
    <t>CHAMBERS Georgia1</t>
  </si>
  <si>
    <t>LA ROCHE Chloe1</t>
  </si>
  <si>
    <t>SELBY-GANGERA Junaid1</t>
  </si>
  <si>
    <t>LML/KKA</t>
  </si>
  <si>
    <t>FISHER Jordan1</t>
  </si>
  <si>
    <t>11 yrs 1 mth</t>
  </si>
  <si>
    <t>ADEBIYI Francesca1</t>
  </si>
  <si>
    <t>GILLESPIE Connor1</t>
  </si>
  <si>
    <t>ROSSI Francesca1</t>
  </si>
  <si>
    <t>ANDERSON Jesse1</t>
  </si>
  <si>
    <t>GODFREY Kyle1</t>
  </si>
  <si>
    <t>10 CEDAR</t>
  </si>
  <si>
    <t>MULLENDER Abbie1</t>
  </si>
  <si>
    <t>WALDOCK Molly1</t>
  </si>
  <si>
    <t>BURROWS Stanley1</t>
  </si>
  <si>
    <t>RUSHBROOK Sammy2</t>
  </si>
  <si>
    <t>GIBBONS Molly1</t>
  </si>
  <si>
    <t>HARRIS Christian2</t>
  </si>
  <si>
    <t>HARRIS Christian</t>
  </si>
  <si>
    <t>RIVERS Charlie1</t>
  </si>
  <si>
    <t>RIVERS Charlie</t>
  </si>
  <si>
    <t>CORLEY Nicola</t>
  </si>
  <si>
    <t>COOPER Rhys1</t>
  </si>
  <si>
    <t>ONILEERE Aishat1</t>
  </si>
  <si>
    <t>ADEBIYI Francesca2</t>
  </si>
  <si>
    <t>BURT George1</t>
  </si>
  <si>
    <t>DREDGE Megan1</t>
  </si>
  <si>
    <t>MAY-CLARK Sam1</t>
  </si>
  <si>
    <t>MILSOM Luke1</t>
  </si>
  <si>
    <t>WEATHERLEY Sydney1</t>
  </si>
  <si>
    <t>BLACK Emma1</t>
  </si>
  <si>
    <t>CARPENTER Joseph1</t>
  </si>
  <si>
    <t>HOY Harry1</t>
  </si>
  <si>
    <t>TAYLOR Jack1</t>
  </si>
  <si>
    <t>CHAMUNORWA Robert1</t>
  </si>
  <si>
    <t>NASH Amy2</t>
  </si>
  <si>
    <t>WALPOLE John1</t>
  </si>
  <si>
    <t>COLEGATE Marc1</t>
  </si>
  <si>
    <t>TURNER Liberty1</t>
  </si>
  <si>
    <t>TURNER Liberty</t>
  </si>
  <si>
    <t>GIRLING Daisy1</t>
  </si>
  <si>
    <t>LOOR YUNDA Nicola1</t>
  </si>
  <si>
    <t>BAXTER Ellie1</t>
  </si>
  <si>
    <t>COLMAN Libby1</t>
  </si>
  <si>
    <t>MANDER Shannon1</t>
  </si>
  <si>
    <t>SONNAH Victor1</t>
  </si>
  <si>
    <t>HAYES Tyler2</t>
  </si>
  <si>
    <t>CORDREY Harrison1</t>
  </si>
  <si>
    <t>BARNES Reese1</t>
  </si>
  <si>
    <t>KANDEEPAN Kowsik1</t>
  </si>
  <si>
    <t>AFSHAR Melody1</t>
  </si>
  <si>
    <t>DEWAR Billy1</t>
  </si>
  <si>
    <t>HUBERT Hollie1</t>
  </si>
  <si>
    <t>ROBINSON Luke1</t>
  </si>
  <si>
    <t>BAILLEUL-REYES Louis2</t>
  </si>
  <si>
    <t>HUMPHREY George1</t>
  </si>
  <si>
    <t>BARTLETT Georgia1</t>
  </si>
  <si>
    <t>MUCHINJIKO Craig1</t>
  </si>
  <si>
    <t>BROWN Kelsey1</t>
  </si>
  <si>
    <t>DRANE Robert1</t>
  </si>
  <si>
    <t>MAPPS Blake1</t>
  </si>
  <si>
    <t>VINTURA Ayomikun1</t>
  </si>
  <si>
    <t>HEMMINGS Bethany2</t>
  </si>
  <si>
    <t>AKINTUNDE April-Magic1</t>
  </si>
  <si>
    <t>MIDDLETON Sophie1</t>
  </si>
  <si>
    <t>SMART Jakob1</t>
  </si>
  <si>
    <t>AIDOO Tanisha1</t>
  </si>
  <si>
    <t>DUFF Tiani1</t>
  </si>
  <si>
    <t>KHATUN Hanifah1</t>
  </si>
  <si>
    <t>ROBSON Leon1</t>
  </si>
  <si>
    <t>HIGGOTT William2</t>
  </si>
  <si>
    <t>HUNT Georgia1</t>
  </si>
  <si>
    <t>BECKETT Aaron1</t>
  </si>
  <si>
    <t>KAPP Amy1</t>
  </si>
  <si>
    <t>BELL Kacey1</t>
  </si>
  <si>
    <t>HAWKINS Sam1</t>
  </si>
  <si>
    <t>MARLEY Thomas1</t>
  </si>
  <si>
    <t>STARLING Louie1</t>
  </si>
  <si>
    <t>LONGHURST Joshua2</t>
  </si>
  <si>
    <t>SAINE Kareem2</t>
  </si>
  <si>
    <t>KORKMAZOGLU Beren1</t>
  </si>
  <si>
    <t>HARVEY Christopher1</t>
  </si>
  <si>
    <t>BELLO Elizabeth1</t>
  </si>
  <si>
    <t>BENTLEY Amy1</t>
  </si>
  <si>
    <t>ROSSITER James1</t>
  </si>
  <si>
    <t>BROWN Meagan1</t>
  </si>
  <si>
    <t>GOULD Daniel1</t>
  </si>
  <si>
    <t>MARSH Samuel2</t>
  </si>
  <si>
    <t>WAGHORN Alexander1</t>
  </si>
  <si>
    <t>HILTON Amy2</t>
  </si>
  <si>
    <t>DUKES Teddy1</t>
  </si>
  <si>
    <t>HODROJ Dana1</t>
  </si>
  <si>
    <t>KHAIRA Jagdeep1</t>
  </si>
  <si>
    <t>WHITE Emily-Jo2</t>
  </si>
  <si>
    <t>SAUNDERS Billy2</t>
  </si>
  <si>
    <t>MCDERMOTT Lewis1</t>
  </si>
  <si>
    <t>PEARCE James1</t>
  </si>
  <si>
    <t>PEARCE James</t>
  </si>
  <si>
    <t>CALLANAN Brogan1</t>
  </si>
  <si>
    <t>MCGIRR Holly1</t>
  </si>
  <si>
    <t>MITCHELL Sian1</t>
  </si>
  <si>
    <t>REID Molly1</t>
  </si>
  <si>
    <t>BETTS Chloe1</t>
  </si>
  <si>
    <t>PIPER George1</t>
  </si>
  <si>
    <t>ALDRIDGE Louis1</t>
  </si>
  <si>
    <t>COOPER Amy1</t>
  </si>
  <si>
    <t>MARTIN Joe1</t>
  </si>
  <si>
    <t>ROCK Ellie1</t>
  </si>
  <si>
    <t>DAVIDSON Benjamin2</t>
  </si>
  <si>
    <t>DEYES Kieran</t>
  </si>
  <si>
    <t>CAMPBELL Isaac1</t>
  </si>
  <si>
    <t>NG Jack1</t>
  </si>
  <si>
    <t>MITCHESON Daniel1</t>
  </si>
  <si>
    <t>UKANDU Jessica1</t>
  </si>
  <si>
    <t>HONOUR Amy1</t>
  </si>
  <si>
    <t>SMITH Christopher1</t>
  </si>
  <si>
    <t>SAVAGE Peggy1</t>
  </si>
  <si>
    <t>BLAKE Nathan2</t>
  </si>
  <si>
    <t>HODDER Gemma2</t>
  </si>
  <si>
    <t>SESAY Bashir1</t>
  </si>
  <si>
    <t>BAWOR Eileen2</t>
  </si>
  <si>
    <t>BARRETT Kyle1</t>
  </si>
  <si>
    <t>HOPKINSON Faith1</t>
  </si>
  <si>
    <t>WHITE Macauley1</t>
  </si>
  <si>
    <t>BARRIE Isatu1</t>
  </si>
  <si>
    <t>GIBBS Daniel1</t>
  </si>
  <si>
    <t>KILLICK Harry2</t>
  </si>
  <si>
    <t>SMITH Kieran1</t>
  </si>
  <si>
    <t>BEAL Taylor1</t>
  </si>
  <si>
    <t>KORSACHKA Nikol1</t>
  </si>
  <si>
    <t>PEEL Sophie2</t>
  </si>
  <si>
    <t>DONNELLY Kirsten</t>
  </si>
  <si>
    <t>ALFORD Harry1</t>
  </si>
  <si>
    <t>ELLIOTT Harry1</t>
  </si>
  <si>
    <t>RUDKIN Michael1</t>
  </si>
  <si>
    <t>SAYERS Elliot1</t>
  </si>
  <si>
    <t>BODYCOMB Ryan1</t>
  </si>
  <si>
    <t>LAI Natasha1</t>
  </si>
  <si>
    <t>POOLE Matthew1</t>
  </si>
  <si>
    <t>BEALE Nathan1</t>
  </si>
  <si>
    <t>AKINTOMO Samuel1</t>
  </si>
  <si>
    <t>NIBI Lakeisha1</t>
  </si>
  <si>
    <t>KING Jacob1</t>
  </si>
  <si>
    <t>DOWN Keiran</t>
  </si>
  <si>
    <t>VANDEPEER Chloe1</t>
  </si>
  <si>
    <t>ELLIS Harry1</t>
  </si>
  <si>
    <t>KEEBLE Charley1</t>
  </si>
  <si>
    <t>AREGBESOLA Moses1</t>
  </si>
  <si>
    <t>GOODMAN Chloe1</t>
  </si>
  <si>
    <t>ONU Ellys Abeth2</t>
  </si>
  <si>
    <t>ALLISON Abbie-Jade2</t>
  </si>
  <si>
    <t>DIXON Jema1</t>
  </si>
  <si>
    <t>COOK Annie1</t>
  </si>
  <si>
    <t>OAKINS George1</t>
  </si>
  <si>
    <t>KINGSMAN Billy1</t>
  </si>
  <si>
    <t>BELLO Grace1</t>
  </si>
  <si>
    <t>IVESON Paige1</t>
  </si>
  <si>
    <t>BENNETT Connor1</t>
  </si>
  <si>
    <t>GRANT Jimmy1</t>
  </si>
  <si>
    <t>MOULD Callam1</t>
  </si>
  <si>
    <t>STEWART Aiyana1</t>
  </si>
  <si>
    <t>HOBBS Archie2</t>
  </si>
  <si>
    <t>SAVAGE Taylah2</t>
  </si>
  <si>
    <t>KUDINOVA Kintija1</t>
  </si>
  <si>
    <t>KORKMAZOGLU Ceren1</t>
  </si>
  <si>
    <t>HUSSEIN Angie1</t>
  </si>
  <si>
    <t>CASE Billy1</t>
  </si>
  <si>
    <t>HUMPHREYS Elliemay1</t>
  </si>
  <si>
    <t>YOUNG Jack1</t>
  </si>
  <si>
    <t>EASTWOOD Frankie-John1</t>
  </si>
  <si>
    <t>MARTIN Ellie1</t>
  </si>
  <si>
    <t>SHAH Aselah2</t>
  </si>
  <si>
    <t>COLLIER Emily2</t>
  </si>
  <si>
    <t>COYNE Eleanor1</t>
  </si>
  <si>
    <t>REED Kelsey1</t>
  </si>
  <si>
    <t>RUMBOL Harry1</t>
  </si>
  <si>
    <t>WATT Zakiya1</t>
  </si>
  <si>
    <t>GRIFFIN Jasmine1</t>
  </si>
  <si>
    <t>MOYO Fortma1</t>
  </si>
  <si>
    <t>POLSON Joshua1</t>
  </si>
  <si>
    <t>BARCI Kejsi2</t>
  </si>
  <si>
    <t>CROFT Sophie1</t>
  </si>
  <si>
    <t>CASTLETON Samuel1</t>
  </si>
  <si>
    <t>SMITH Luis1</t>
  </si>
  <si>
    <t>ALEY Ryan1</t>
  </si>
  <si>
    <t>EASTER Freddy1</t>
  </si>
  <si>
    <t>HUGHES Giorgiana1</t>
  </si>
  <si>
    <t>ROGERS Summer1</t>
  </si>
  <si>
    <t>DONNELLY Callum2</t>
  </si>
  <si>
    <t>DONNELLY Kirsten1</t>
  </si>
  <si>
    <t>BEWSY Freddy1</t>
  </si>
  <si>
    <t>KEEGAN Connor1</t>
  </si>
  <si>
    <t>ARNOLD Millennium1</t>
  </si>
  <si>
    <t>GRANT Breon1</t>
  </si>
  <si>
    <t>OOZAGEER Kevin2</t>
  </si>
  <si>
    <t>AKINTOMO Michael1</t>
  </si>
  <si>
    <t>DOGBEY Casey1</t>
  </si>
  <si>
    <t>CORIBEL Edward1</t>
  </si>
  <si>
    <t>OSBORN Joe1</t>
  </si>
  <si>
    <t>AKINTUNDE April-Magic2</t>
  </si>
  <si>
    <t>FORSTER Ryan1</t>
  </si>
  <si>
    <t>ISMAIL Jordan1</t>
  </si>
  <si>
    <t>JACKSON Saskia1</t>
  </si>
  <si>
    <t>LOVERIDGE Joseph1</t>
  </si>
  <si>
    <t>ACOURT Kayleigh1</t>
  </si>
  <si>
    <t>EGLINTON Laura1</t>
  </si>
  <si>
    <t>LALA Adnand1</t>
  </si>
  <si>
    <t>WARREN Samuel1</t>
  </si>
  <si>
    <t>BEANEY Charlee1</t>
  </si>
  <si>
    <t>CAREY Charlotte1</t>
  </si>
  <si>
    <t>PATTENDEN Mollie1</t>
  </si>
  <si>
    <t>HOPKINSON Megan2</t>
  </si>
  <si>
    <t>WHITE Ryan2</t>
  </si>
  <si>
    <t>EADY Morgan1</t>
  </si>
  <si>
    <t>KURI-O'REILLY Stephanie1</t>
  </si>
  <si>
    <t>MORGAN Julie1</t>
  </si>
  <si>
    <t>MORGAN Julie</t>
  </si>
  <si>
    <t>BLANCHARD La-Keisha1</t>
  </si>
  <si>
    <t>BLADE Ryan1</t>
  </si>
  <si>
    <t>HARVEY Scott1</t>
  </si>
  <si>
    <t>ALLIU Ayishat1</t>
  </si>
  <si>
    <t>COOPER Joe1</t>
  </si>
  <si>
    <t>HULSE Elizabeth1</t>
  </si>
  <si>
    <t>ROTHWELL Bea1</t>
  </si>
  <si>
    <t>HOPE Sarah2</t>
  </si>
  <si>
    <t>ALADE Demilade1</t>
  </si>
  <si>
    <t>MCKIE Kieran1</t>
  </si>
  <si>
    <t>MUGISA Destiny1</t>
  </si>
  <si>
    <t>COOK Molly1</t>
  </si>
  <si>
    <t>PEARCE Megan-Rose1</t>
  </si>
  <si>
    <t>WHITEHEAD George1</t>
  </si>
  <si>
    <t>DAVIES Drew1</t>
  </si>
  <si>
    <t>MOON Phoebe1</t>
  </si>
  <si>
    <t>MUCHINJIKO Kuzivakwashe1</t>
  </si>
  <si>
    <t>SAYERS Luke1</t>
  </si>
  <si>
    <t>BOLTON Scott1</t>
  </si>
  <si>
    <t>HODGE Noah1</t>
  </si>
  <si>
    <t>POVEY-GARMAN Kara1</t>
  </si>
  <si>
    <t>BEATTIE Sammy-Jo1</t>
  </si>
  <si>
    <t>RIORDAN Robbie1</t>
  </si>
  <si>
    <t>RIORDAN Robbie</t>
  </si>
  <si>
    <t>GLASSCOCK Alfie1</t>
  </si>
  <si>
    <t>KEMBER-HOLLANDS Toby1</t>
  </si>
  <si>
    <t>SCILLITOE Harry1</t>
  </si>
  <si>
    <t>BORDLEY Olivia1</t>
  </si>
  <si>
    <t>LAMPARD Max1</t>
  </si>
  <si>
    <t>LAMPARD Max</t>
  </si>
  <si>
    <t>PRICE Jamie1</t>
  </si>
  <si>
    <t>BEESON Rochelle1</t>
  </si>
  <si>
    <t>EVERS Toni</t>
  </si>
  <si>
    <t>COPPEN Austen1</t>
  </si>
  <si>
    <t>LALA Orges1</t>
  </si>
  <si>
    <t>PEPPER Courteney1</t>
  </si>
  <si>
    <t>SAHOTA Callum1</t>
  </si>
  <si>
    <t>SAHOTA Callum</t>
  </si>
  <si>
    <t>BLOOMFIELD Maddie1</t>
  </si>
  <si>
    <t>MUPFURURIRWA Shaun1</t>
  </si>
  <si>
    <t>ALMOND Sami1</t>
  </si>
  <si>
    <t>EASTGATE Reece1</t>
  </si>
  <si>
    <t>MARTIN Rebecca1</t>
  </si>
  <si>
    <t>RUBENGA-WEBSTER Rania1</t>
  </si>
  <si>
    <t>BARKER William2</t>
  </si>
  <si>
    <t>BIRD Bethany1</t>
  </si>
  <si>
    <t>AHMED Nadir1</t>
  </si>
  <si>
    <t>HUMPHREYS Kristian1</t>
  </si>
  <si>
    <t>ADEGBOLA Caleb1</t>
  </si>
  <si>
    <t>EHIKIOYA Martha2</t>
  </si>
  <si>
    <t>OSBORNE Ben1</t>
  </si>
  <si>
    <t>AMOSUN Joshua2</t>
  </si>
  <si>
    <t>FOSTER Aidan1</t>
  </si>
  <si>
    <t>SAN Katie1</t>
  </si>
  <si>
    <t>KAFESCI Ozan1</t>
  </si>
  <si>
    <t>SMITH Megan2</t>
  </si>
  <si>
    <t>AMOS George1</t>
  </si>
  <si>
    <t>GRIFFIN-HAMILTON Jay1</t>
  </si>
  <si>
    <t>KING Amy1</t>
  </si>
  <si>
    <t>RUSSELL Alfie1</t>
  </si>
  <si>
    <t>HUMPHREYS Kristian2</t>
  </si>
  <si>
    <t>CAVE Megan1</t>
  </si>
  <si>
    <t>OBI-ORAZULUME Chibby1</t>
  </si>
  <si>
    <t>HOWELL Megan2</t>
  </si>
  <si>
    <t>SMITH Megan4</t>
  </si>
  <si>
    <t>DOWN Keiran1</t>
  </si>
  <si>
    <t>CELLA Libby1</t>
  </si>
  <si>
    <t>KERNOTT Taylor1</t>
  </si>
  <si>
    <t>SELMANI Lan1</t>
  </si>
  <si>
    <t>BOXALL Kaitlyn1</t>
  </si>
  <si>
    <t>LANE Thomas1</t>
  </si>
  <si>
    <t>RANDALL Hayley1</t>
  </si>
  <si>
    <t>FOSTER Karen1</t>
  </si>
  <si>
    <t>ALI Annei1</t>
  </si>
  <si>
    <t>RIDDALL Dylan1</t>
  </si>
  <si>
    <t>KHAN Alina1</t>
  </si>
  <si>
    <t>BROWN Shannon1</t>
  </si>
  <si>
    <t>HAWKSLEY Jay1</t>
  </si>
  <si>
    <t>MOYO Mercy1</t>
  </si>
  <si>
    <t>WALKER Tye1</t>
  </si>
  <si>
    <t>MACMILLAN Aidan2</t>
  </si>
  <si>
    <t>BEANEY Marykate1</t>
  </si>
  <si>
    <t>PERKINS Jake1</t>
  </si>
  <si>
    <t>LAING Amy2</t>
  </si>
  <si>
    <t>GARRAWAY Darren</t>
  </si>
  <si>
    <t>COTTRELL Gary1</t>
  </si>
  <si>
    <t>NEARY Matthew1</t>
  </si>
  <si>
    <t>AKOMOLAFE Daniel1</t>
  </si>
  <si>
    <t>FOX Matthew1</t>
  </si>
  <si>
    <t>EARLEY Kacey1</t>
  </si>
  <si>
    <t>HOWARTH Charlie1</t>
  </si>
  <si>
    <t>HARVEY Megan2</t>
  </si>
  <si>
    <t>HARVEY Megan</t>
  </si>
  <si>
    <t>ROBINS Daniel1</t>
  </si>
  <si>
    <t>JACKSON Hollie1</t>
  </si>
  <si>
    <t>KHAKH Aaron1</t>
  </si>
  <si>
    <t>MACMILLAN Aidan1</t>
  </si>
  <si>
    <t>SHANMUGARAKAVAN Kabesajan1</t>
  </si>
  <si>
    <t>BRITTON Charlie1</t>
  </si>
  <si>
    <t>HODGSON Callum2</t>
  </si>
  <si>
    <t>RANSOM Abigail1</t>
  </si>
  <si>
    <t>FRANKIS Harry1</t>
  </si>
  <si>
    <t>GIBSON James</t>
  </si>
  <si>
    <t>DRAPER Samuel1</t>
  </si>
  <si>
    <t>ELLIS Jack1</t>
  </si>
  <si>
    <t>MURSELAJ Qendrim1</t>
  </si>
  <si>
    <t>SHAW Alex1</t>
  </si>
  <si>
    <t>BROOKER MAHAL Millie2</t>
  </si>
  <si>
    <t>MARTIN Jimmy-Lee1</t>
  </si>
  <si>
    <t>READ Megan1</t>
  </si>
  <si>
    <t>FRANKLIN Ben1</t>
  </si>
  <si>
    <t>SCILLITOE Bethany2</t>
  </si>
  <si>
    <t>MITCHELL Joseph1</t>
  </si>
  <si>
    <t>PETTITT Deven1</t>
  </si>
  <si>
    <t>CHALK Mark1</t>
  </si>
  <si>
    <t>PETERS Brandon1</t>
  </si>
  <si>
    <t>HARWOOD Molly2</t>
  </si>
  <si>
    <t>ROWLAND Jade1</t>
  </si>
  <si>
    <t>SELBY-GANGERA Shirin2</t>
  </si>
  <si>
    <t>LAWTON Connor1</t>
  </si>
  <si>
    <t>HOWES Katie2</t>
  </si>
  <si>
    <t>SMITH Peter2</t>
  </si>
  <si>
    <t>SHARMA Eshita2</t>
  </si>
  <si>
    <t>PHELPS Gracie1</t>
  </si>
  <si>
    <t>HOY Jake1</t>
  </si>
  <si>
    <t>HOY Jake</t>
  </si>
  <si>
    <t>STACEY Leah2</t>
  </si>
  <si>
    <t>BLE Grace1</t>
  </si>
  <si>
    <t>KINGHAM Abbie1</t>
  </si>
  <si>
    <t>THIRUVEGHAMPAN Anujan1</t>
  </si>
  <si>
    <t>CHANDLER Alfie1</t>
  </si>
  <si>
    <t>HOLLMAN Kim2</t>
  </si>
  <si>
    <t>SHARMA Denysha2</t>
  </si>
  <si>
    <t>BELCHER Scott1</t>
  </si>
  <si>
    <t>GREEN Anya</t>
  </si>
  <si>
    <t>CRABTREE Macy1</t>
  </si>
  <si>
    <t>MATHEWS Luke1</t>
  </si>
  <si>
    <t>WARWICKER Zara1</t>
  </si>
  <si>
    <t>BELKACEMI Amelia2</t>
  </si>
  <si>
    <t>SANGAR Sade1</t>
  </si>
  <si>
    <t>ROBERTSON Callum1</t>
  </si>
  <si>
    <t>HAWKINS-KHAN Macy1</t>
  </si>
  <si>
    <t>SHOKUNBI Mayowa1</t>
  </si>
  <si>
    <t>BROOKS Bill1</t>
  </si>
  <si>
    <t>10 yrs 1 mth</t>
  </si>
  <si>
    <t>LATO Victory2</t>
  </si>
  <si>
    <t>REDOUT Charlotte1</t>
  </si>
  <si>
    <t>BUSUTTIL Samuel1</t>
  </si>
  <si>
    <t>CHANNON Anthony1</t>
  </si>
  <si>
    <t>ODEBO Kehinde Enoch I1</t>
  </si>
  <si>
    <t>HUGHES Abbey2</t>
  </si>
  <si>
    <t>WILKINSON Molly-Mae2</t>
  </si>
  <si>
    <t>COULDRY Taylor1</t>
  </si>
  <si>
    <t>ODEBO Taiwo Elizabeth1</t>
  </si>
  <si>
    <t>HAYES Emily1</t>
  </si>
  <si>
    <t>CHAPMAN Katie1</t>
  </si>
  <si>
    <t>MNCUBE Ryan1</t>
  </si>
  <si>
    <t>LAMAGNA-WELLS Francesco1</t>
  </si>
  <si>
    <t>DIGHTON Charlotte1</t>
  </si>
  <si>
    <t>BOLTON Charlie1</t>
  </si>
  <si>
    <t>HAYES Tyler1</t>
  </si>
  <si>
    <t>AUSTIN Benjamin2</t>
  </si>
  <si>
    <t>GREEN Archie1</t>
  </si>
  <si>
    <t>MATRANXHI Manjola1</t>
  </si>
  <si>
    <t>WATERFALL Joshua1</t>
  </si>
  <si>
    <t>BUTTERWORTH Amy1</t>
  </si>
  <si>
    <t>EGODO Efemena1</t>
  </si>
  <si>
    <t>LE CALVEZ Nicole1</t>
  </si>
  <si>
    <t>WADDELL Annie1</t>
  </si>
  <si>
    <t>ENGLISH Jessica1</t>
  </si>
  <si>
    <t>RUSHBROOK Sammy1</t>
  </si>
  <si>
    <t>BENSON Harry1</t>
  </si>
  <si>
    <t>EDEN Hannah1</t>
  </si>
  <si>
    <t>MATRANXHI Denisa1</t>
  </si>
  <si>
    <t>STILES George1</t>
  </si>
  <si>
    <t>BENTLEY Amy2</t>
  </si>
  <si>
    <t>JAMESON Amy1</t>
  </si>
  <si>
    <t>JAMESON Amy</t>
  </si>
  <si>
    <t>ROOPRAI Amrit1</t>
  </si>
  <si>
    <t>PLAYLE Libby1</t>
  </si>
  <si>
    <t>AYINDE-USMAN Siddiq2</t>
  </si>
  <si>
    <t>GREEN Taylor2</t>
  </si>
  <si>
    <t>NEVE Charlie1</t>
  </si>
  <si>
    <t>SHEPPARD Ben2</t>
  </si>
  <si>
    <t>COMFORT Ben1</t>
  </si>
  <si>
    <t>WATERS Rebecca1</t>
  </si>
  <si>
    <t>ESSAM Archie1</t>
  </si>
  <si>
    <t>SMITH Samuel1</t>
  </si>
  <si>
    <t>WEARON Lewis1</t>
  </si>
  <si>
    <t>COPLEY Mason1</t>
  </si>
  <si>
    <t>HUYNH Julia1</t>
  </si>
  <si>
    <t>POVEY-GARMAN Kayleigh1</t>
  </si>
  <si>
    <t>BOLTON Charlie2</t>
  </si>
  <si>
    <t>BELKACEMI Zachariah1</t>
  </si>
  <si>
    <t>PHIPPS Aaron1</t>
  </si>
  <si>
    <t>HUMPHREY George2</t>
  </si>
  <si>
    <t>STEPHENS Kimberley1</t>
  </si>
  <si>
    <t>ALDRICH Lewis1</t>
  </si>
  <si>
    <t>HOWE Jazmin1</t>
  </si>
  <si>
    <t>STONE Chloe2</t>
  </si>
  <si>
    <t>ALLISON Paisley1</t>
  </si>
  <si>
    <t>ODEDERE Michael1</t>
  </si>
  <si>
    <t>ELDRIDGE Louise1</t>
  </si>
  <si>
    <t>GILLESPIE Taylor1</t>
  </si>
  <si>
    <t>HAYES Ryan1</t>
  </si>
  <si>
    <t>RUSSELL Amber1</t>
  </si>
  <si>
    <t>ESSAM Lily-Mae1</t>
  </si>
  <si>
    <t>HULBERT Cameron1</t>
  </si>
  <si>
    <t>LAUNDY Megan2</t>
  </si>
  <si>
    <t>HEATH Emily-Jayne</t>
  </si>
  <si>
    <t>ALLEN Sinead1</t>
  </si>
  <si>
    <t>EVANS Adam1</t>
  </si>
  <si>
    <t>RUTHERFORD Jamie1</t>
  </si>
  <si>
    <t>TREMAIN Riley1</t>
  </si>
  <si>
    <t>CHANT Matthew2</t>
  </si>
  <si>
    <t>NEWPORT Caitlin1</t>
  </si>
  <si>
    <t>WATKINS Louie1</t>
  </si>
  <si>
    <t>BYHAM Charlie1</t>
  </si>
  <si>
    <t>BENNETT Paul1</t>
  </si>
  <si>
    <t>PLATER Chloe1</t>
  </si>
  <si>
    <t>LEE Timothy1</t>
  </si>
  <si>
    <t>STUCHBURY Leslie1</t>
  </si>
  <si>
    <t>ALLWRIGHT Olivia1</t>
  </si>
  <si>
    <t>ODEKUNLE Biola1</t>
  </si>
  <si>
    <t>MURPHY Amy2</t>
  </si>
  <si>
    <t>JEEVES Chloe1</t>
  </si>
  <si>
    <t>BONES Chelsea1</t>
  </si>
  <si>
    <t>RUTHERFORD Phoebe1</t>
  </si>
  <si>
    <t>TRINDER Hannah1</t>
  </si>
  <si>
    <t>CHARLES Ross1</t>
  </si>
  <si>
    <t>MATTHEWS Ellena2</t>
  </si>
  <si>
    <t>SILINSKAITE Aukse1</t>
  </si>
  <si>
    <t>SILINSKAITE Aukse</t>
  </si>
  <si>
    <t>DONEY Casey1</t>
  </si>
  <si>
    <t>DUFFIN Kayleigh-Ann1</t>
  </si>
  <si>
    <t>GLAYSHER Ellie1</t>
  </si>
  <si>
    <t>SAINE Kareem1</t>
  </si>
  <si>
    <t>WEARON Tyler1</t>
  </si>
  <si>
    <t>ELVIDGE Elle1</t>
  </si>
  <si>
    <t>KIPRE Abraham1</t>
  </si>
  <si>
    <t>POWER Connor1</t>
  </si>
  <si>
    <t>DORAN Adam2</t>
  </si>
  <si>
    <t>SHOKO Victoria2</t>
  </si>
  <si>
    <t>ODIGIE Nosarume1</t>
  </si>
  <si>
    <t>HUNT Georgia2</t>
  </si>
  <si>
    <t>BENNETT-ALAMETI Vincent1</t>
  </si>
  <si>
    <t>HUMPHREY Lucas1</t>
  </si>
  <si>
    <t>HUSSAIN Aliya1</t>
  </si>
  <si>
    <t>BERBERI Wendy1</t>
  </si>
  <si>
    <t>LEAHY Aiden1</t>
  </si>
  <si>
    <t>HUSSEIN Angie2</t>
  </si>
  <si>
    <t>WILLIAMS Grace1</t>
  </si>
  <si>
    <t>JENNINGS Chloe1</t>
  </si>
  <si>
    <t>MORGAN Reagan1</t>
  </si>
  <si>
    <t>KHANOM Tangina1</t>
  </si>
  <si>
    <t>BHOGUN-SCOTT Gyanee1</t>
  </si>
  <si>
    <t>COPPINS Faye1</t>
  </si>
  <si>
    <t>MURTON John1</t>
  </si>
  <si>
    <t>STROUD Charlie1</t>
  </si>
  <si>
    <t>MASHEDER Corinne2</t>
  </si>
  <si>
    <t>BISHOP Jayden1</t>
  </si>
  <si>
    <t>MOHAMED Anayda1</t>
  </si>
  <si>
    <t>MURPHY Shannon2</t>
  </si>
  <si>
    <t>MURPHY Shannon</t>
  </si>
  <si>
    <t>EDWARDS Ben1</t>
  </si>
  <si>
    <t>AHNIEN Anwar1</t>
  </si>
  <si>
    <t>NEWLAND Sonny1</t>
  </si>
  <si>
    <t>BROWNE Harvey1</t>
  </si>
  <si>
    <t>HAYES Dominic1</t>
  </si>
  <si>
    <t>KIRBY Chloe1</t>
  </si>
  <si>
    <t>WALLIS Jack1</t>
  </si>
  <si>
    <t>MASLEN Danny2</t>
  </si>
  <si>
    <t>SANGHA Naveena1</t>
  </si>
  <si>
    <t>CHANDRAKUMAR Soumeya1</t>
  </si>
  <si>
    <t>HUNT Owen1</t>
  </si>
  <si>
    <t>TURNER Harvey1</t>
  </si>
  <si>
    <t>CLARK Edward1</t>
  </si>
  <si>
    <t>MATTHEWS Robert1</t>
  </si>
  <si>
    <t>SINGH Indermohan1</t>
  </si>
  <si>
    <t>COOPER Nicole2</t>
  </si>
  <si>
    <t>SAWYER Cicarna-Lee1</t>
  </si>
  <si>
    <t>SAWYER Cicarna-Lee</t>
  </si>
  <si>
    <t>KUDZMINSKAITE Brigita1</t>
  </si>
  <si>
    <t>MALONE Rian1</t>
  </si>
  <si>
    <t>WEBSTER Eryca1</t>
  </si>
  <si>
    <t>CORNELL Jessica1</t>
  </si>
  <si>
    <t>NAMPERA Felicia1</t>
  </si>
  <si>
    <t>PRESSNEY Ellie1</t>
  </si>
  <si>
    <t>BOYLE Brandon2</t>
  </si>
  <si>
    <t>CRANE Jacob1</t>
  </si>
  <si>
    <t>PRABAHARAN Baarath1</t>
  </si>
  <si>
    <t>MURSELAJ Jasmine2</t>
  </si>
  <si>
    <t>WILLIS Demi2</t>
  </si>
  <si>
    <t>WILLIS Demi</t>
  </si>
  <si>
    <t>CROCKER Benjamin1</t>
  </si>
  <si>
    <t>OFFORD Bayley1</t>
  </si>
  <si>
    <t>SULLIVAN Barney1</t>
  </si>
  <si>
    <t>KELLEHER Jessica1</t>
  </si>
  <si>
    <t>GLOVER Melanie1</t>
  </si>
  <si>
    <t>NEWTON Macey1</t>
  </si>
  <si>
    <t>TURNER Lewis1</t>
  </si>
  <si>
    <t>CLARK-BELLE Lucas1</t>
  </si>
  <si>
    <t>LAWRENCE Robert1</t>
  </si>
  <si>
    <t>SKEOCH Ellie1</t>
  </si>
  <si>
    <t>SKEOCH Ellie</t>
  </si>
  <si>
    <t>BETTS Stuart2</t>
  </si>
  <si>
    <t>SEHMI Natalie1</t>
  </si>
  <si>
    <t>SEHMI Natalie</t>
  </si>
  <si>
    <t>EVBUOMWAN Marvis1</t>
  </si>
  <si>
    <t>SALTER Maizie1</t>
  </si>
  <si>
    <t>WELLER Rhiannon1</t>
  </si>
  <si>
    <t>GROVES Joseph1</t>
  </si>
  <si>
    <t>KIRKLAND Mya1</t>
  </si>
  <si>
    <t>PURSSEY Ella1</t>
  </si>
  <si>
    <t>HUSSEY Alexa2</t>
  </si>
  <si>
    <t>BLACKMAN Poppy1</t>
  </si>
  <si>
    <t>QUADRI Ibukun1</t>
  </si>
  <si>
    <t>HE David2</t>
  </si>
  <si>
    <t>WILSON Megan2</t>
  </si>
  <si>
    <t>CRAMER Megan1</t>
  </si>
  <si>
    <t>OSBORNE Teigan2</t>
  </si>
  <si>
    <t>ALFORD Harry2</t>
  </si>
  <si>
    <t>GAMMON Nicholas2</t>
  </si>
  <si>
    <t>ALLISON Abbie-Jade1</t>
  </si>
  <si>
    <t>GNAHORE Keris Anne1</t>
  </si>
  <si>
    <t>SPEARMAN Phoebe1</t>
  </si>
  <si>
    <t>TURNER Ryan1</t>
  </si>
  <si>
    <t>CLARKE Saysha1</t>
  </si>
  <si>
    <t>HOLLOWAY Jake1</t>
  </si>
  <si>
    <t>SKIRTH Thomas1</t>
  </si>
  <si>
    <t>BYRNE James1</t>
  </si>
  <si>
    <t>EVANS Sam1</t>
  </si>
  <si>
    <t>HUTCHISON Katie1</t>
  </si>
  <si>
    <t>SWAN Callum2</t>
  </si>
  <si>
    <t>EVANS Sophia1</t>
  </si>
  <si>
    <t>LEASK-FULHAM Keira1</t>
  </si>
  <si>
    <t>RUSSELL Paul1</t>
  </si>
  <si>
    <t>SMALL Morgan1</t>
  </si>
  <si>
    <t>RUBENGA Leeco1</t>
  </si>
  <si>
    <t>KHATUN Naeema1</t>
  </si>
  <si>
    <t>ANDERSON Joseph1</t>
  </si>
  <si>
    <t>COSTELLO Jack1</t>
  </si>
  <si>
    <t>LA ROCHE Elvie1</t>
  </si>
  <si>
    <t>RUSSELL Nathan1</t>
  </si>
  <si>
    <t>BRANWHITE Toby2</t>
  </si>
  <si>
    <t>FABIAN Ronnie1</t>
  </si>
  <si>
    <t>IDEN Thomas1</t>
  </si>
  <si>
    <t>ILIFF Taylor1</t>
  </si>
  <si>
    <t>SWANDALE George2</t>
  </si>
  <si>
    <t>BAILEY Myles1</t>
  </si>
  <si>
    <t>GRIFFIN Oliver2</t>
  </si>
  <si>
    <t>OSHINOWO Emmanuel1</t>
  </si>
  <si>
    <t>ALI Annei2</t>
  </si>
  <si>
    <t>COPLEY Ashleigh1</t>
  </si>
  <si>
    <t>SMITH Jade1</t>
  </si>
  <si>
    <t>BORN Charlotte1</t>
  </si>
  <si>
    <t>NIBI Chenise1</t>
  </si>
  <si>
    <t>VAID Sandeep1</t>
  </si>
  <si>
    <t>CONNIGALE Shelley2</t>
  </si>
  <si>
    <t>MCCARTNEY Alexandra2</t>
  </si>
  <si>
    <t>REED Kelsey2</t>
  </si>
  <si>
    <t>DONNELLY Kirsten2</t>
  </si>
  <si>
    <t>CUBBAGE Bayleigh1</t>
  </si>
  <si>
    <t>NGUYEN Tung1</t>
  </si>
  <si>
    <t>ALI Zain1</t>
  </si>
  <si>
    <t>BYRNE Michaela1</t>
  </si>
  <si>
    <t>DOWN Jenna1</t>
  </si>
  <si>
    <t>RYAN-BENNETT Katie1</t>
  </si>
  <si>
    <t>KHELLA Karambir1</t>
  </si>
  <si>
    <t>WELLS Thomas1</t>
  </si>
  <si>
    <t>EMANS Joe1</t>
  </si>
  <si>
    <t>NAWAZ Ahmed1</t>
  </si>
  <si>
    <t>PYKA Tyreke1</t>
  </si>
  <si>
    <t>EARLEY Alfie2</t>
  </si>
  <si>
    <t>IZOD Samuel</t>
  </si>
  <si>
    <t>EHIKIOYA Martha1</t>
  </si>
  <si>
    <t>NASH Amy1</t>
  </si>
  <si>
    <t>SPEARMAN Reese1</t>
  </si>
  <si>
    <t>BILLINGHURST Ryan1</t>
  </si>
  <si>
    <t>ENGLAND-FOGARTY Heidi1</t>
  </si>
  <si>
    <t>LAD Nayan1</t>
  </si>
  <si>
    <t>SULEMAN Rihan1</t>
  </si>
  <si>
    <t>MAWA Luc2</t>
  </si>
  <si>
    <t>AMOSUN Joshua1</t>
  </si>
  <si>
    <t>EVES Jack1</t>
  </si>
  <si>
    <t>SPROUL Tommy1</t>
  </si>
  <si>
    <t>ANDREWS Maria1</t>
  </si>
  <si>
    <t>GWEBU Kieron1</t>
  </si>
  <si>
    <t>LAI Nathan1</t>
  </si>
  <si>
    <t>RYAN James1</t>
  </si>
  <si>
    <t>ELLIOTT Harry2</t>
  </si>
  <si>
    <t>WATSHAM Samuel1</t>
  </si>
  <si>
    <t>SADHRA Arjan1</t>
  </si>
  <si>
    <t>PRENDERGAST Lewis1</t>
  </si>
  <si>
    <t>BAKER Danielle1</t>
  </si>
  <si>
    <t>GRZENKOWICZ-TAYLOR Lucia1</t>
  </si>
  <si>
    <t>OSMANI Amarildo2</t>
  </si>
  <si>
    <t>ANDERSON Jack3</t>
  </si>
  <si>
    <t>CORLEY Nicola1</t>
  </si>
  <si>
    <t>BOAKYE-YIADOM Asantewa1</t>
  </si>
  <si>
    <t>IYAMU-EKIRO David1</t>
  </si>
  <si>
    <t>PETTITT Jake1</t>
  </si>
  <si>
    <t>WITCHLOW Jemma1</t>
  </si>
  <si>
    <t>GALLAGHER Harry1</t>
  </si>
  <si>
    <t>NICHOLLS Ellie1</t>
  </si>
  <si>
    <t>SANDERSON Jack1</t>
  </si>
  <si>
    <t>BISHOP Bethany1</t>
  </si>
  <si>
    <t>HAYES Madison1</t>
  </si>
  <si>
    <t>LAWRENCE Cain1</t>
  </si>
  <si>
    <t>SULH Kristina1</t>
  </si>
  <si>
    <t>MCCORMICK Rhys2</t>
  </si>
  <si>
    <t>KERWICK Georgie1</t>
  </si>
  <si>
    <t>BOSWELL Levi1</t>
  </si>
  <si>
    <t>HUSSEY Alexa1</t>
  </si>
  <si>
    <t>BAKER Louie1</t>
  </si>
  <si>
    <t>GUNGOR Tolgahan1</t>
  </si>
  <si>
    <t>MCDONALD-ALLEN Max2</t>
  </si>
  <si>
    <t>WATSON-PHILLIPS Molly1</t>
  </si>
  <si>
    <t>CAMPBELL Louise2</t>
  </si>
  <si>
    <t>EDWARDS Chloe1</t>
  </si>
  <si>
    <t>ALEXANDER Zoe1</t>
  </si>
  <si>
    <t>HYLAND Ellie1</t>
  </si>
  <si>
    <t>WHITE Charlie1</t>
  </si>
  <si>
    <t>FARRELL Maizie1</t>
  </si>
  <si>
    <t>NEARY Dean1</t>
  </si>
  <si>
    <t>RANDALL Ella1</t>
  </si>
  <si>
    <t>BRITLAND Kavan2</t>
  </si>
  <si>
    <t>SMITH Megan3</t>
  </si>
  <si>
    <t>QUILALA Angelika1</t>
  </si>
  <si>
    <t>WOOD Chevonne2</t>
  </si>
  <si>
    <t>AMIN Qasim1</t>
  </si>
  <si>
    <t>JAIYESIMI Al-Amin1</t>
  </si>
  <si>
    <t>PHEASANT Ben1</t>
  </si>
  <si>
    <t>BLAKE Nathan1</t>
  </si>
  <si>
    <t>BOYLE Brandon1</t>
  </si>
  <si>
    <t>HAYWARD Kayleigh1</t>
  </si>
  <si>
    <t>BAKHT Mohammad1</t>
  </si>
  <si>
    <t>HAINING Jack1</t>
  </si>
  <si>
    <t>NICHOLLS Ellie2</t>
  </si>
  <si>
    <t>WEBB Shannon1</t>
  </si>
  <si>
    <t>WEBB Shannon</t>
  </si>
  <si>
    <t>DOS SANTOS Simon1</t>
  </si>
  <si>
    <t>ANDERSON Ben1</t>
  </si>
  <si>
    <t>LEE Bill1</t>
  </si>
  <si>
    <t>PHILLIPS Jordan1</t>
  </si>
  <si>
    <t>SPROUL Tommy2</t>
  </si>
  <si>
    <t>GLENNON Chelsea1</t>
  </si>
  <si>
    <t>ISMAIL Jordan2</t>
  </si>
  <si>
    <t>SAHOTA Callum2</t>
  </si>
  <si>
    <t>BODYCOMB Callum1</t>
  </si>
  <si>
    <t>GLOVER Alfie1</t>
  </si>
  <si>
    <t>LEEDS Peter1</t>
  </si>
  <si>
    <t>SAN Katie2</t>
  </si>
  <si>
    <t>WATTON Kayleigh1</t>
  </si>
  <si>
    <t>ALLARD Callum1</t>
  </si>
  <si>
    <t>MARKIN Kyle1</t>
  </si>
  <si>
    <t>ARNOLD Ellie1</t>
  </si>
  <si>
    <t>FISHER Chloe1</t>
  </si>
  <si>
    <t>MAYNARD Edward1</t>
  </si>
  <si>
    <t>RYAN Katie1</t>
  </si>
  <si>
    <t>JARVIS Rosie2</t>
  </si>
  <si>
    <t>STEPHENS Melanie2</t>
  </si>
  <si>
    <t>RADENHURST Ella1</t>
  </si>
  <si>
    <t>HEAD Chloe2</t>
  </si>
  <si>
    <t>SANGAR Sade2</t>
  </si>
  <si>
    <t>THACKRAY Grace2</t>
  </si>
  <si>
    <t>GLOVER James1</t>
  </si>
  <si>
    <t>JACKSON Hollie2</t>
  </si>
  <si>
    <t>WOODBRIDGE Ryan2</t>
  </si>
  <si>
    <t>KENNEALLY Layna</t>
  </si>
  <si>
    <t>ANDERSON Jack1</t>
  </si>
  <si>
    <t>FABIYI Buky1</t>
  </si>
  <si>
    <t>PRITCHARD Max1</t>
  </si>
  <si>
    <t>VALVONYTE Auguste1</t>
  </si>
  <si>
    <t>COOMBER Max2</t>
  </si>
  <si>
    <t>LAZELL Alfie1</t>
  </si>
  <si>
    <t>SLATER Elle2</t>
  </si>
  <si>
    <t>BILLINGHURST Brandon1</t>
  </si>
  <si>
    <t>ASKEW Kara1</t>
  </si>
  <si>
    <t>LEE-MAYHEW Paige1</t>
  </si>
  <si>
    <t>JAMESON Amy2</t>
  </si>
  <si>
    <t>THOMPSON Kai2</t>
  </si>
  <si>
    <t>RANDALL Brook1</t>
  </si>
  <si>
    <t>SWANNELL Sam2</t>
  </si>
  <si>
    <t>ELLIS Myles1</t>
  </si>
  <si>
    <t>ANDERSON Elaina1</t>
  </si>
  <si>
    <t>OAKES Mitchel1</t>
  </si>
  <si>
    <t>BAMIWUYE David1</t>
  </si>
  <si>
    <t>HAIZEL Christopher1</t>
  </si>
  <si>
    <t>MCGILLICUDDY Haydn2</t>
  </si>
  <si>
    <t>WELDON-REYES Anna2</t>
  </si>
  <si>
    <t>GARRAWAY Darren1</t>
  </si>
  <si>
    <t>WHITE Emily-Jo1</t>
  </si>
  <si>
    <t>ANDERSON Jack2</t>
  </si>
  <si>
    <t>KING Skye1</t>
  </si>
  <si>
    <t>BISHOP Codie1</t>
  </si>
  <si>
    <t>HAFFENDEN Sophie1</t>
  </si>
  <si>
    <t>MCCARTHY Alex1</t>
  </si>
  <si>
    <t>SUMAN Ranesh1</t>
  </si>
  <si>
    <t>MEAGHER Jack2</t>
  </si>
  <si>
    <t>BORN Katie1</t>
  </si>
  <si>
    <t>LATO Victory1</t>
  </si>
  <si>
    <t>PROCTOR Blake1</t>
  </si>
  <si>
    <t>BANNISTER Isobel1</t>
  </si>
  <si>
    <t>HALL Alicia2</t>
  </si>
  <si>
    <t>NITCHEU Rody1</t>
  </si>
  <si>
    <t>ALLEN Sinead2</t>
  </si>
  <si>
    <t>CARPENTER Samuel1</t>
  </si>
  <si>
    <t>ATLEY Jacob1</t>
  </si>
  <si>
    <t>RATCLIFF Bethany1</t>
  </si>
  <si>
    <t>LEMOS Lisa1</t>
  </si>
  <si>
    <t>KILLICK Harry1</t>
  </si>
  <si>
    <t>NOSIB Moesha1</t>
  </si>
  <si>
    <t>SANDHU Jusdip1</t>
  </si>
  <si>
    <t>SHOVE Edward1</t>
  </si>
  <si>
    <t>BROUGHTON Nicole2</t>
  </si>
  <si>
    <t>LEACH Joshua2</t>
  </si>
  <si>
    <t>SMART Josh1</t>
  </si>
  <si>
    <t>CRABTREE Alfie2</t>
  </si>
  <si>
    <t>GREEN Taylor1</t>
  </si>
  <si>
    <t>SALIAJ Claudia1</t>
  </si>
  <si>
    <t>PSEMENECKAITE Neda1</t>
  </si>
  <si>
    <t>BISHOP Kai1</t>
  </si>
  <si>
    <t>HAINES Cloe1</t>
  </si>
  <si>
    <t>LEE-MAYHEW Sky1</t>
  </si>
  <si>
    <t>SYKES Lucas1</t>
  </si>
  <si>
    <t>ELLIS Harry2</t>
  </si>
  <si>
    <t>SMITH Jordanna1</t>
  </si>
  <si>
    <t>LEACH Joshua1</t>
  </si>
  <si>
    <t>MASHEDER Corinne1</t>
  </si>
  <si>
    <t>BARNES Callum2</t>
  </si>
  <si>
    <t>HALLETT Sam1</t>
  </si>
  <si>
    <t>MCGIRR Leah2</t>
  </si>
  <si>
    <t>SMITH Branden1</t>
  </si>
  <si>
    <t>GATES Emily2</t>
  </si>
  <si>
    <t>ELPHICK Lauren1</t>
  </si>
  <si>
    <t>ANDERSON Joel1</t>
  </si>
  <si>
    <t>PYM Megan1</t>
  </si>
  <si>
    <t>BISHOP Natasha1</t>
  </si>
  <si>
    <t>COULSON Benjamin1</t>
  </si>
  <si>
    <t>NEBEL Owin1</t>
  </si>
  <si>
    <t>TAGG Jake1</t>
  </si>
  <si>
    <t>BROMFIELD Isabelle2</t>
  </si>
  <si>
    <t>LAING Amy1</t>
  </si>
  <si>
    <t>LEWIS Nicholas1</t>
  </si>
  <si>
    <t>ASARE-BEDIAKO Kieron1</t>
  </si>
  <si>
    <t>COVENTRY Milly1</t>
  </si>
  <si>
    <t>INCE Ezgi1</t>
  </si>
  <si>
    <t>SAEED Imaan1</t>
  </si>
  <si>
    <t>BROWN Amy2</t>
  </si>
  <si>
    <t>BORRETT Thomas1</t>
  </si>
  <si>
    <t>SHAH Aselah1</t>
  </si>
  <si>
    <t>IMAGHODOR Abraham1</t>
  </si>
  <si>
    <t>BARNES George1</t>
  </si>
  <si>
    <t>HANDLEY Alex2</t>
  </si>
  <si>
    <t>OVERTON Harry1</t>
  </si>
  <si>
    <t>ANDREADIS DA SILVA Gabriel1</t>
  </si>
  <si>
    <t>CRABTREE Charlie1</t>
  </si>
  <si>
    <t>FAKEHINDE Kanyinsola1</t>
  </si>
  <si>
    <t>LEINSTER James1</t>
  </si>
  <si>
    <t>LIVERMORE Jamie</t>
  </si>
  <si>
    <t>BROOKER MAHAL Millie1</t>
  </si>
  <si>
    <t>BOYLE Louie1</t>
  </si>
  <si>
    <t>MASLEN Danny1</t>
  </si>
  <si>
    <t>ADU-POKU Georgia2</t>
  </si>
  <si>
    <t>EVBUOMWAN Jasse1</t>
  </si>
  <si>
    <t>PADDINGTON Caitlin2</t>
  </si>
  <si>
    <t>ASH Eleanor2</t>
  </si>
  <si>
    <t>CREW Jesse2</t>
  </si>
  <si>
    <t>BROUGHTON Nicole1</t>
  </si>
  <si>
    <t>ANKOMAH Duphney1</t>
  </si>
  <si>
    <t>O'BRIEN Sara1</t>
  </si>
  <si>
    <t>BLACK Poppy1</t>
  </si>
  <si>
    <t>HAMBLYN Lily1</t>
  </si>
  <si>
    <t>NEWELL Gracie-May1</t>
  </si>
  <si>
    <t>TAMBOONEYI Eugine1</t>
  </si>
  <si>
    <t>MIAH Jakiya2</t>
  </si>
  <si>
    <t>WHITE Ryan1</t>
  </si>
  <si>
    <t>SHARMA Denysha1</t>
  </si>
  <si>
    <t>SANDHU Kimran1</t>
  </si>
  <si>
    <t>VANNER Khloe1</t>
  </si>
  <si>
    <t>CORDREY Harrison2</t>
  </si>
  <si>
    <t>LEWIS Nicholas2</t>
  </si>
  <si>
    <t>RICHARDS Bethany1</t>
  </si>
  <si>
    <t>CARTER-ALLEN Jordan1</t>
  </si>
  <si>
    <t>CHEESEMAN Adam1</t>
  </si>
  <si>
    <t>OFFWOOD Elliot1</t>
  </si>
  <si>
    <t>HEATH Emily-Jayne2</t>
  </si>
  <si>
    <t>SANGHA Naveena2</t>
  </si>
  <si>
    <t>DAVIDSON Benjamin1</t>
  </si>
  <si>
    <t>PAGE Connor1</t>
  </si>
  <si>
    <t>ASHBOURNE-WHITTAKER Merlin1</t>
  </si>
  <si>
    <t>GAYNOR David1</t>
  </si>
  <si>
    <t>CHIMA Joshua1</t>
  </si>
  <si>
    <t>OFURHIE Calvin1</t>
  </si>
  <si>
    <t>LENNON Ethan1</t>
  </si>
  <si>
    <t>THURSTON Isobel2</t>
  </si>
  <si>
    <t>RAVINDRAKUMAR Nemaliya1</t>
  </si>
  <si>
    <t>LEWIS Alfie2</t>
  </si>
  <si>
    <t>SAUNDERS Ashley1</t>
  </si>
  <si>
    <t>EVBUOMWAN Tracy1</t>
  </si>
  <si>
    <t>ANNETT Luke1</t>
  </si>
  <si>
    <t>MASTERS Lauren1</t>
  </si>
  <si>
    <t>AGA Regis2</t>
  </si>
  <si>
    <t>EVERS Toni1</t>
  </si>
  <si>
    <t>LIVERMORE Jamie1</t>
  </si>
  <si>
    <t>WELLER Liam1</t>
  </si>
  <si>
    <t>GIBSON James2</t>
  </si>
  <si>
    <t>GRIFFIN Oliver1</t>
  </si>
  <si>
    <t>CHAPMAN Molly1</t>
  </si>
  <si>
    <t>MAWA Luc1</t>
  </si>
  <si>
    <t>VINCENT Dante1</t>
  </si>
  <si>
    <t>COSTELLO Taylor1</t>
  </si>
  <si>
    <t>NOSIB Moesha2</t>
  </si>
  <si>
    <t>SMITH Shane2</t>
  </si>
  <si>
    <t>GLADDISH Ross1</t>
  </si>
  <si>
    <t>HALL Alicia1</t>
  </si>
  <si>
    <t>OAKINS Ellie1</t>
  </si>
  <si>
    <t>HEDGES Pashie1</t>
  </si>
  <si>
    <t>BLACK Ryan1</t>
  </si>
  <si>
    <t>HEBBLEWHITE George1</t>
  </si>
  <si>
    <t>IRONMONGER Jake1</t>
  </si>
  <si>
    <t>TAYLOR Callum1</t>
  </si>
  <si>
    <t>JEFFRIES Katie2</t>
  </si>
  <si>
    <t>WILKINSON Molly-Mae1</t>
  </si>
  <si>
    <t>SHEPPARD Ben1</t>
  </si>
  <si>
    <t>QUADRI Ayotunde1</t>
  </si>
  <si>
    <t>BLAND Jack1</t>
  </si>
  <si>
    <t>HAMMERTON Charlie1</t>
  </si>
  <si>
    <t>JACKSON-DWIGHT Molly1</t>
  </si>
  <si>
    <t>TAYLOR Shea1</t>
  </si>
  <si>
    <t>JHEETA Abinaash2</t>
  </si>
  <si>
    <t>BRESNAHAN Luke1</t>
  </si>
  <si>
    <t>LOVERIDGE James1</t>
  </si>
  <si>
    <t>SANGSTER Kelsey1</t>
  </si>
  <si>
    <t>VINCENT Katy1</t>
  </si>
  <si>
    <t>COYNE Eleanor2</t>
  </si>
  <si>
    <t>MCKEY Jordon2</t>
  </si>
  <si>
    <t>STENING Robyn2</t>
  </si>
  <si>
    <t>BISHOP Aaliyah2</t>
  </si>
  <si>
    <t>GAMMON Nicholas1</t>
  </si>
  <si>
    <t>ARROWSMITH Rosie1</t>
  </si>
  <si>
    <t>STACEY Georgia1</t>
  </si>
  <si>
    <t>SINGH Anterpreet1</t>
  </si>
  <si>
    <t>BROWN Danny1</t>
  </si>
  <si>
    <t>LLOYD Courtney1</t>
  </si>
  <si>
    <t>RICHARDS Rebecca1</t>
  </si>
  <si>
    <t>CASEY Steven1</t>
  </si>
  <si>
    <t>HANDLEY Alex1</t>
  </si>
  <si>
    <t>BRANWHITE Toby1</t>
  </si>
  <si>
    <t>STEPHENS Melanie1</t>
  </si>
  <si>
    <t>BARNES Tommy1</t>
  </si>
  <si>
    <t>HANKS Kieran2</t>
  </si>
  <si>
    <t>HONOUR Amy2</t>
  </si>
  <si>
    <t>WELLS Tyler1</t>
  </si>
  <si>
    <t>CASSERLEY Harry1</t>
  </si>
  <si>
    <t>GATES Emily1</t>
  </si>
  <si>
    <t>CHU Shannon1</t>
  </si>
  <si>
    <t>IRESON Alicia1</t>
  </si>
  <si>
    <t>SINGH Manpreet1</t>
  </si>
  <si>
    <t>BROWN Miguel1</t>
  </si>
  <si>
    <t>LOMBARDI Luca1</t>
  </si>
  <si>
    <t>RIDDALL Dylan2</t>
  </si>
  <si>
    <t>GLOVER Gillian2</t>
  </si>
  <si>
    <t>WILLIS Demi1</t>
  </si>
  <si>
    <t>O'BRIEN Lucy1</t>
  </si>
  <si>
    <t>IZOD Sophie1</t>
  </si>
  <si>
    <t>WILLIAMS Ben1</t>
  </si>
  <si>
    <t>COWLARD Fredrica1</t>
  </si>
  <si>
    <t>JAIYESIMI Kausarat1</t>
  </si>
  <si>
    <t>RANDELL Corben1</t>
  </si>
  <si>
    <t>ELLIS Jack2</t>
  </si>
  <si>
    <t>BROWN Sadie1</t>
  </si>
  <si>
    <t>ATHWAL Amanvir1</t>
  </si>
  <si>
    <t>SAUNDERS Billy1</t>
  </si>
  <si>
    <t>SLATER Beth1</t>
  </si>
  <si>
    <t>BROWN Sadie2</t>
  </si>
  <si>
    <t>MCPHERSON Rhys1</t>
  </si>
  <si>
    <t>ROBERTS Brandon1</t>
  </si>
  <si>
    <t>ROBERTS Brandon</t>
  </si>
  <si>
    <t>CROW Sophie2</t>
  </si>
  <si>
    <t>DAVISON Max1</t>
  </si>
  <si>
    <t>PALMER Ellis1</t>
  </si>
  <si>
    <t>ASIHENE Nhyira1</t>
  </si>
  <si>
    <t>BLACK Emma2</t>
  </si>
  <si>
    <t>TIDMAN Abby2</t>
  </si>
  <si>
    <t>MOHANADAS Apiruban1</t>
  </si>
  <si>
    <t>ASH Eleanor1</t>
  </si>
  <si>
    <t>GOBLE Jordan1</t>
  </si>
  <si>
    <t>STEVENSON Tara1</t>
  </si>
  <si>
    <t>VOONG Jamie1</t>
  </si>
  <si>
    <t>CREEK Lee1</t>
  </si>
  <si>
    <t>LOVERIDGE James2</t>
  </si>
  <si>
    <t>ROBERTSON Callum2</t>
  </si>
  <si>
    <t>BLACK Sian1</t>
  </si>
  <si>
    <t>BRITTON-WILLIAMS Jade1</t>
  </si>
  <si>
    <t>FAIREY Megan1</t>
  </si>
  <si>
    <t>MAXTED Jack1</t>
  </si>
  <si>
    <t>ASHFORTH Ezra1</t>
  </si>
  <si>
    <t>FISHWICK Callum1</t>
  </si>
  <si>
    <t>LESNYAK Roman1</t>
  </si>
  <si>
    <t>SAGLAM Aleyna1</t>
  </si>
  <si>
    <t>ESSAM Archie2</t>
  </si>
  <si>
    <t>LAUNDY Megan1</t>
  </si>
  <si>
    <t>GODBOLT Charlie-Rene1</t>
  </si>
  <si>
    <t>HEMMINGS Bethany1</t>
  </si>
  <si>
    <t>WILLIAMS Charlie1</t>
  </si>
  <si>
    <t>FLEMING Kallum1</t>
  </si>
  <si>
    <t>JANDU Kirandip1</t>
  </si>
  <si>
    <t>RATCLIFF Alfie1</t>
  </si>
  <si>
    <t>MILNER Lewis2</t>
  </si>
  <si>
    <t>FARR Ryan1</t>
  </si>
  <si>
    <t>LEPINE Samuel1</t>
  </si>
  <si>
    <t>PIDDINGTON Ellie2</t>
  </si>
  <si>
    <t>GIBSON James1</t>
  </si>
  <si>
    <t>CLARK Harry1</t>
  </si>
  <si>
    <t>QUINNELL Harry1</t>
  </si>
  <si>
    <t>WALLBRIDGE Danielle1</t>
  </si>
  <si>
    <t>CROFT Sophie2</t>
  </si>
  <si>
    <t>MEHMETI Donit2</t>
  </si>
  <si>
    <t>ROBINSON Emily1</t>
  </si>
  <si>
    <t>GODDARD James1</t>
  </si>
  <si>
    <t>CROSS Kai1</t>
  </si>
  <si>
    <t>GOLDING Nicole1</t>
  </si>
  <si>
    <t>WRIGHT Caitlin2</t>
  </si>
  <si>
    <t>WRIGHT Caitlin</t>
  </si>
  <si>
    <t>CHITAKWE Yuh Bobobglein1</t>
  </si>
  <si>
    <t>GOODMAN Holly1</t>
  </si>
  <si>
    <t>HEMMINGS Benjamin2</t>
  </si>
  <si>
    <t>TABER Sam1</t>
  </si>
  <si>
    <t>BOKARIE SAM Felix1</t>
  </si>
  <si>
    <t>RAWLINS Jack1</t>
  </si>
  <si>
    <t>MUSPRATT Philip2</t>
  </si>
  <si>
    <t>SAUROSI Tadiwanashe1</t>
  </si>
  <si>
    <t>ATSE Joanna1</t>
  </si>
  <si>
    <t>ONU Ellys Abeth1</t>
  </si>
  <si>
    <t>STEWART Ella-Mae1</t>
  </si>
  <si>
    <t>BARTHOLOMEW Daniel1</t>
  </si>
  <si>
    <t>HANNON Tom1</t>
  </si>
  <si>
    <t>MIAH Fathema1</t>
  </si>
  <si>
    <t>STICKLAND Rhys1</t>
  </si>
  <si>
    <t>CATMULL Ryan1</t>
  </si>
  <si>
    <t>TREZIES Kiera2</t>
  </si>
  <si>
    <t>REDWORTH Samuel1</t>
  </si>
  <si>
    <t>HEMPLE Callum1</t>
  </si>
  <si>
    <t>BURGESS Oliver1</t>
  </si>
  <si>
    <t>BRAY Jordan1</t>
  </si>
  <si>
    <t>STOW Harley1</t>
  </si>
  <si>
    <t>ATANDA Tohibu1</t>
  </si>
  <si>
    <t>HESELDEN Aiden1</t>
  </si>
  <si>
    <t>JANKU Antonio1</t>
  </si>
  <si>
    <t>SANGHA Milan1</t>
  </si>
  <si>
    <t>KEEGAN Connor2</t>
  </si>
  <si>
    <t>AUSTIN Rebecca1</t>
  </si>
  <si>
    <t>JARVIS Charlie1</t>
  </si>
  <si>
    <t>HERRIDGE Callum1</t>
  </si>
  <si>
    <t>LEWIS Alfie1</t>
  </si>
  <si>
    <t>SLATER Elle1</t>
  </si>
  <si>
    <t>O'BRIEN William1</t>
  </si>
  <si>
    <t>WILLIAMS Reece1</t>
  </si>
  <si>
    <t>CRABTREE Frankie1</t>
  </si>
  <si>
    <t>NEWMAN Olivia1</t>
  </si>
  <si>
    <t>READ Lewis1</t>
  </si>
  <si>
    <t>EVANS Adam2</t>
  </si>
  <si>
    <t>HANKS Kieran1</t>
  </si>
  <si>
    <t>OOZAGEER Kevin1</t>
  </si>
  <si>
    <t>KUCH Liam1</t>
  </si>
  <si>
    <t>ATAOGLU Naim1</t>
  </si>
  <si>
    <t>FLOOD Joe1</t>
  </si>
  <si>
    <t>NEWNHAM Charlie1</t>
  </si>
  <si>
    <t>SAPKOTA Kushal1</t>
  </si>
  <si>
    <t>BUSHIQI Sara2</t>
  </si>
  <si>
    <t>MASTERS Megan1</t>
  </si>
  <si>
    <t>COLE Elleanor1</t>
  </si>
  <si>
    <t>SAVAGE Taylah1</t>
  </si>
  <si>
    <t>WALLEN Carla1</t>
  </si>
  <si>
    <t>CROWHURST Joshua1</t>
  </si>
  <si>
    <t>MIDDLETON Morgan2</t>
  </si>
  <si>
    <t>STOCKER Luke2</t>
  </si>
  <si>
    <t>CUMMINGS Matthew1</t>
  </si>
  <si>
    <t>FARRELL Benjamin1</t>
  </si>
  <si>
    <t>JARVIS Danny1</t>
  </si>
  <si>
    <t>JARVIS Danny2</t>
  </si>
  <si>
    <t>SAWYER Cicarna-Lee2</t>
  </si>
  <si>
    <t>WILSON Megan1</t>
  </si>
  <si>
    <t>AWOLESI Oluwafisayo1</t>
  </si>
  <si>
    <t>KUCINSKAS Ignas1</t>
  </si>
  <si>
    <t>BAKHT Umamah1</t>
  </si>
  <si>
    <t>CREEVY Joseph1</t>
  </si>
  <si>
    <t>MCCORMICK Annalyse1</t>
  </si>
  <si>
    <t>SAPKOTA Pratham1</t>
  </si>
  <si>
    <t>FARRELL Tommy2</t>
  </si>
  <si>
    <t>DAY Daisy1</t>
  </si>
  <si>
    <t>PALMER Maisie1</t>
  </si>
  <si>
    <t>ATSE Joanna2</t>
  </si>
  <si>
    <t>DAVIE Rio1</t>
  </si>
  <si>
    <t>FARROW Frankie1</t>
  </si>
  <si>
    <t>JARVIS Georgia1</t>
  </si>
  <si>
    <t>HESELDEN Bethany2</t>
  </si>
  <si>
    <t>SCOTT Charlotte1</t>
  </si>
  <si>
    <t>BORDLEY Grace1</t>
  </si>
  <si>
    <t>JUTLA Maneet1</t>
  </si>
  <si>
    <t>NICHOLLS Aaron1</t>
  </si>
  <si>
    <t>TAPLIN Ben1</t>
  </si>
  <si>
    <t>BRABON Jack1</t>
  </si>
  <si>
    <t>OHAKWA Chideraa1</t>
  </si>
  <si>
    <t>HILL Ethan1</t>
  </si>
  <si>
    <t>YATES Safara2</t>
  </si>
  <si>
    <t>WOOD Chevonne1</t>
  </si>
  <si>
    <t>MARSH Katie1</t>
  </si>
  <si>
    <t>RADENHURST Ben1</t>
  </si>
  <si>
    <t>AHNIEN Ameen1</t>
  </si>
  <si>
    <t>FAGBEMIGUN Dennis1</t>
  </si>
  <si>
    <t>LOWE Jessica1</t>
  </si>
  <si>
    <t>WENHAM Jamie1</t>
  </si>
  <si>
    <t>WENHAM Jamie</t>
  </si>
  <si>
    <t>DOWN Keiran2</t>
  </si>
  <si>
    <t>AYINDE-USMAN Abdullahi1</t>
  </si>
  <si>
    <t>LESTON Talisha1</t>
  </si>
  <si>
    <t>JARVIS-FAY Adelle1</t>
  </si>
  <si>
    <t>CUTENDANA Genesis1</t>
  </si>
  <si>
    <t>LIGHTFOOT Ella1</t>
  </si>
  <si>
    <t>JEEVES Chloe2</t>
  </si>
  <si>
    <t>TAPPENDEN Jamie1</t>
  </si>
  <si>
    <t>ATWAL Kiranpreet1</t>
  </si>
  <si>
    <t>FARRELL Daniel1</t>
  </si>
  <si>
    <t>SULLIVAN Ronnie1</t>
  </si>
  <si>
    <t>BALL Megan1</t>
  </si>
  <si>
    <t>HAMMERTON James1</t>
  </si>
  <si>
    <t>LITTLE Kathryn1</t>
  </si>
  <si>
    <t>SATHIYASEELAN Vithusha1</t>
  </si>
  <si>
    <t>FERREIRA Lorena2</t>
  </si>
  <si>
    <t>WATERS Chloe2</t>
  </si>
  <si>
    <t>GOSDEN Megan1</t>
  </si>
  <si>
    <t>NITCHEU Siefu1</t>
  </si>
  <si>
    <t>GLOVER Gillian1</t>
  </si>
  <si>
    <t>BRITLAND Kavan1</t>
  </si>
  <si>
    <t>MCCOMBIE Freddie1</t>
  </si>
  <si>
    <t>SMITH Amber1</t>
  </si>
  <si>
    <t>BULL Ryan1</t>
  </si>
  <si>
    <t>HUBBARD Megan1</t>
  </si>
  <si>
    <t>ROOPRAI Amrit2</t>
  </si>
  <si>
    <t>DOWNING Samuel1</t>
  </si>
  <si>
    <t>SMITH Katie1</t>
  </si>
  <si>
    <t>FARRELL Tommy1</t>
  </si>
  <si>
    <t>JACKSON Sophia1</t>
  </si>
  <si>
    <t>AIDOO Corey1</t>
  </si>
  <si>
    <t>FARLEY Connor1</t>
  </si>
  <si>
    <t>MIDDLETON Sophie2</t>
  </si>
  <si>
    <t>ROOTS Sasha1</t>
  </si>
  <si>
    <t>CHAMBERS Morgan1</t>
  </si>
  <si>
    <t>RANDALL Jordon</t>
  </si>
  <si>
    <t>DEAN Ella1</t>
  </si>
  <si>
    <t>PALMER Stephanie2</t>
  </si>
  <si>
    <t>ATWAL Kiranpreet2</t>
  </si>
  <si>
    <t>DAY Louie1</t>
  </si>
  <si>
    <t>WOODBRIDGE Ryan1</t>
  </si>
  <si>
    <t>BACON Luke1</t>
  </si>
  <si>
    <t>ODEDERE Simi1</t>
  </si>
  <si>
    <t>WATT Cheyenne1</t>
  </si>
  <si>
    <t>DARBYSHIRE Lois1</t>
  </si>
  <si>
    <t>HUMPHREYS Jack1</t>
  </si>
  <si>
    <t>STUCHBURY Oliver1</t>
  </si>
  <si>
    <t>DOYLE Mitchell1</t>
  </si>
  <si>
    <t>BURKE Michaela1</t>
  </si>
  <si>
    <t>SMITH Shane1</t>
  </si>
  <si>
    <t>MCCORMICK Rhys1</t>
  </si>
  <si>
    <t>SMITH Grace1</t>
  </si>
  <si>
    <t>BURKE Michaela2</t>
  </si>
  <si>
    <t>HUSSAIN Jayden1</t>
  </si>
  <si>
    <t>RUBENGA Leeco2</t>
  </si>
  <si>
    <t>DE MELO Leticia1</t>
  </si>
  <si>
    <t>WRIGHT Caitlin1</t>
  </si>
  <si>
    <t>OSBORNE Teigan1</t>
  </si>
  <si>
    <t>ODUYEMI Michael1</t>
  </si>
  <si>
    <t>WAYLAND Hope1</t>
  </si>
  <si>
    <t>DAVIS Jamie1</t>
  </si>
  <si>
    <t>LUTON Connor1</t>
  </si>
  <si>
    <t>RUMBOL Sophie1</t>
  </si>
  <si>
    <t>DRANE Liam1</t>
  </si>
  <si>
    <t>WELLS Thomas2</t>
  </si>
  <si>
    <t>MOMODU Emmanuel1</t>
  </si>
  <si>
    <t>POSUNIAK Patryk1</t>
  </si>
  <si>
    <t>SEHMI Natalie2</t>
  </si>
  <si>
    <t>CHIWEWE Lydia1</t>
  </si>
  <si>
    <t>GRAHAM Perez1</t>
  </si>
  <si>
    <t>JEFFKINS Ellie1</t>
  </si>
  <si>
    <t>THOMAS Ethan1</t>
  </si>
  <si>
    <t>BRACKELL Bethan1</t>
  </si>
  <si>
    <t>REHMAN Mohammed1</t>
  </si>
  <si>
    <t>THOMPSON Ellie2</t>
  </si>
  <si>
    <t>MCCARTHY Nathan1</t>
  </si>
  <si>
    <t>MARSH Samuel1</t>
  </si>
  <si>
    <t>LATTER Britney1</t>
  </si>
  <si>
    <t>SOUTHGATE Millie1</t>
  </si>
  <si>
    <t>BURKE Sophie1</t>
  </si>
  <si>
    <t>IVES Aiden1</t>
  </si>
  <si>
    <t>WHITAKER Joshua1</t>
  </si>
  <si>
    <t>DEANS Aaron1</t>
  </si>
  <si>
    <t>YAN Denise2</t>
  </si>
  <si>
    <t>MOORE Molly1</t>
  </si>
  <si>
    <t>JENKINS Harvey1</t>
  </si>
  <si>
    <t>YATES Safara1</t>
  </si>
  <si>
    <t>OSMANI Amarildo1</t>
  </si>
  <si>
    <t>HERATH Ishara1</t>
  </si>
  <si>
    <t>SOUTHION Evie1</t>
  </si>
  <si>
    <t>BYRNE Leah2</t>
  </si>
  <si>
    <t>IVESON Paige2</t>
  </si>
  <si>
    <t>SUMAN Sophina2</t>
  </si>
  <si>
    <t>DRAPER Joshua1</t>
  </si>
  <si>
    <t>ADU-POKU Georgia1</t>
  </si>
  <si>
    <t>FAY Ellisha1</t>
  </si>
  <si>
    <t>SCILLITOE Bethany1</t>
  </si>
  <si>
    <t>WILLSON Macy1</t>
  </si>
  <si>
    <t>CROUCHER Teddie1</t>
  </si>
  <si>
    <t>MCDERMOTT Sian1</t>
  </si>
  <si>
    <t>READ William1</t>
  </si>
  <si>
    <t>BUXTON Connor2</t>
  </si>
  <si>
    <t>DENNISON Brendon1</t>
  </si>
  <si>
    <t>OAK Billy1</t>
  </si>
  <si>
    <t>SWAINSBURY Autumn1</t>
  </si>
  <si>
    <t>DEBENHAM Chloe2</t>
  </si>
  <si>
    <t>BRADY Mollie1</t>
  </si>
  <si>
    <t>GROVES Madeleine1</t>
  </si>
  <si>
    <t>JENNINGS Chloe2</t>
  </si>
  <si>
    <t>AGA Regis1</t>
  </si>
  <si>
    <t>PADDINGTON Caitlin1</t>
  </si>
  <si>
    <t>SWAIN Tyler1</t>
  </si>
  <si>
    <t>AJAYI Zoe1</t>
  </si>
  <si>
    <t>FARR Samuel1</t>
  </si>
  <si>
    <t>LY Chung1</t>
  </si>
  <si>
    <t>AXON Molly2</t>
  </si>
  <si>
    <t>CHATTEN Zoe2</t>
  </si>
  <si>
    <t>BYRNE Leah1</t>
  </si>
  <si>
    <t>BADHAN Arpit1</t>
  </si>
  <si>
    <t>JARVIS Elise1</t>
  </si>
  <si>
    <t>BARTLETT Chloe-Rose1</t>
  </si>
  <si>
    <t>HARRIS Kayleigh2</t>
  </si>
  <si>
    <t>PASCAL Tyanna1</t>
  </si>
  <si>
    <t>BADHAN Sahaj1</t>
  </si>
  <si>
    <t>DELATOUCHE Sam1</t>
  </si>
  <si>
    <t>MCINTOSH Lucy1</t>
  </si>
  <si>
    <t>STENING Robyn1</t>
  </si>
  <si>
    <t>SEARLE Amy1</t>
  </si>
  <si>
    <t>AKHAZZAN Sofia1</t>
  </si>
  <si>
    <t>FASAYE Gabriel1</t>
  </si>
  <si>
    <t>OAKINS Ellie2</t>
  </si>
  <si>
    <t>WHITE Sammy1</t>
  </si>
  <si>
    <t>CHEEMA Gurvinder2</t>
  </si>
  <si>
    <t>BRAWN-COOK Chardonnay1</t>
  </si>
  <si>
    <t>LINES Gemma1</t>
  </si>
  <si>
    <t>OBODE Samuel1</t>
  </si>
  <si>
    <t>THOMPSON Riley2</t>
  </si>
  <si>
    <t>GOLDING Shannon1</t>
  </si>
  <si>
    <t>FERREIRA Lorena1</t>
  </si>
  <si>
    <t>MCDERMOTT Charley1</t>
  </si>
  <si>
    <t>AKINOLA Michael1</t>
  </si>
  <si>
    <t>FAY Chloe1</t>
  </si>
  <si>
    <t>MACKINNON James1</t>
  </si>
  <si>
    <t>WILLIAMS Chelsea2</t>
  </si>
  <si>
    <t>GOLDING Shannon2</t>
  </si>
  <si>
    <t>FATUNGASE Elijah1</t>
  </si>
  <si>
    <t>GUACHO ESPINOSA Emily Nicole1</t>
  </si>
  <si>
    <t>HIND Lewis1</t>
  </si>
  <si>
    <t>SHAW William1</t>
  </si>
  <si>
    <t>MILLS Laynie1</t>
  </si>
  <si>
    <t>GOKTAS Filiz1</t>
  </si>
  <si>
    <t>HIGGOTT Elizabeth1</t>
  </si>
  <si>
    <t>WELSH Sean1</t>
  </si>
  <si>
    <t>DELOS ANGELES Louis Andre1</t>
  </si>
  <si>
    <t>MAHONEY Mia1</t>
  </si>
  <si>
    <t>TAIT James1</t>
  </si>
  <si>
    <t>BLANCHARD La-Keisha2</t>
  </si>
  <si>
    <t>FATUNGASE Isaac1</t>
  </si>
  <si>
    <t>LITTLE Rose1</t>
  </si>
  <si>
    <t>POWELL Shane1</t>
  </si>
  <si>
    <t>YORK Eleanor1</t>
  </si>
  <si>
    <t>CAIELS Siana1</t>
  </si>
  <si>
    <t>BROCKLEHURST Charlie1</t>
  </si>
  <si>
    <t>OLIVER-LINES Molleigh1</t>
  </si>
  <si>
    <t>BURKE Connor1</t>
  </si>
  <si>
    <t>HICKEY Brooke1</t>
  </si>
  <si>
    <t>JAWAD Rayan1</t>
  </si>
  <si>
    <t>WALSH Wayne1</t>
  </si>
  <si>
    <t>GALLAGHER Shannon2</t>
  </si>
  <si>
    <t>CHUKWUDI Ephraim1</t>
  </si>
  <si>
    <t>KANDEEPAN Sukita1</t>
  </si>
  <si>
    <t>SHEPARD Billy-Joe1</t>
  </si>
  <si>
    <t>CAMPBELL Louise1</t>
  </si>
  <si>
    <t>FFRENCH Jordan1</t>
  </si>
  <si>
    <t>RAINBOW Aimee1</t>
  </si>
  <si>
    <t>WHITE Olivia1</t>
  </si>
  <si>
    <t>DEMPSTER Jack1</t>
  </si>
  <si>
    <t>MILES Ronnie1</t>
  </si>
  <si>
    <t>TAYLOR Charlotte2</t>
  </si>
  <si>
    <t>BLE Grace2</t>
  </si>
  <si>
    <t>BRENNAN Rachel1</t>
  </si>
  <si>
    <t>KATSO Tendesayi1</t>
  </si>
  <si>
    <t>ODIGIE Erunmwunse2</t>
  </si>
  <si>
    <t>THORPE Elizabeth1</t>
  </si>
  <si>
    <t>SMITH Megan1</t>
  </si>
  <si>
    <t>FLEMING Chloe1</t>
  </si>
  <si>
    <t>SWEENEY Harry1</t>
  </si>
  <si>
    <t>STEARN Leah1</t>
  </si>
  <si>
    <t>CAIELS Siana2</t>
  </si>
  <si>
    <t>IZOD Samuel1</t>
  </si>
  <si>
    <t>WILLIAMS Danny2</t>
  </si>
  <si>
    <t>CHEESEMAN Toby1</t>
  </si>
  <si>
    <t>BACON Jamie1</t>
  </si>
  <si>
    <t>OHAZURUME Daniel1</t>
  </si>
  <si>
    <t>LODGE Archie1</t>
  </si>
  <si>
    <t>SHERREN Sam1</t>
  </si>
  <si>
    <t>HALLINAN Raegan1</t>
  </si>
  <si>
    <t>STOCKER Luke1</t>
  </si>
  <si>
    <t>HIGGOTT William1</t>
  </si>
  <si>
    <t>ALBON Rhiann2</t>
  </si>
  <si>
    <t>FISHER Rebecca1</t>
  </si>
  <si>
    <t>O'BRIEN Lucy2</t>
  </si>
  <si>
    <t>BAKER Lucy2</t>
  </si>
  <si>
    <t>DELLAR Blake1</t>
  </si>
  <si>
    <t>BROOKER - MAHAL Charlie1</t>
  </si>
  <si>
    <t>MOORE Shanae1</t>
  </si>
  <si>
    <t>QUILALA Angela2</t>
  </si>
  <si>
    <t>DAVIDSON Aaron1</t>
  </si>
  <si>
    <t>HAFFENDEN Lucy1</t>
  </si>
  <si>
    <t>HITIMANA Benjamin1</t>
  </si>
  <si>
    <t>HARRIGAN Rosie1</t>
  </si>
  <si>
    <t>BADHAN Natasha1</t>
  </si>
  <si>
    <t>TATTERSALL Tammiah1</t>
  </si>
  <si>
    <t>STENING Willow1</t>
  </si>
  <si>
    <t>CAKEBREAD Oliver2</t>
  </si>
  <si>
    <t>JACKSON Saskia2</t>
  </si>
  <si>
    <t>RUNDLE Mollie1</t>
  </si>
  <si>
    <t>CHERITON Jack1</t>
  </si>
  <si>
    <t>ALBON Rhiann1</t>
  </si>
  <si>
    <t>GOLDING Coral1</t>
  </si>
  <si>
    <t>SEIBERT George1</t>
  </si>
  <si>
    <t>BARHAM Ella1</t>
  </si>
  <si>
    <t>CUMMINGS Milly1</t>
  </si>
  <si>
    <t>JENKINS Jemima1</t>
  </si>
  <si>
    <t>SAUROSI Dexter1</t>
  </si>
  <si>
    <t>MOTSI Taffy2</t>
  </si>
  <si>
    <t>SMITH Peter1</t>
  </si>
  <si>
    <t>BROCKLEHURST George1</t>
  </si>
  <si>
    <t>RANDALL Bethany1</t>
  </si>
  <si>
    <t>WHITMAN Jack1</t>
  </si>
  <si>
    <t>DEYES Kieran1</t>
  </si>
  <si>
    <t>ODEYINKA Arinola1</t>
  </si>
  <si>
    <t>RUSSELL Clark1</t>
  </si>
  <si>
    <t>DRAPER Samuel2</t>
  </si>
  <si>
    <t>CAKEBREAD Oliver1</t>
  </si>
  <si>
    <t>BROMFIELD Isabelle1</t>
  </si>
  <si>
    <t>MEAGHER Jack1</t>
  </si>
  <si>
    <t>BURROWS Lois1</t>
  </si>
  <si>
    <t>DALE Mark1</t>
  </si>
  <si>
    <t>MCGIRR Abbe1</t>
  </si>
  <si>
    <t>WARR Abbie1</t>
  </si>
  <si>
    <t>NEWLAND Sonny2</t>
  </si>
  <si>
    <t>CHATTEN Zoe1</t>
  </si>
  <si>
    <t>FLOOD Daisy-Leigh1</t>
  </si>
  <si>
    <t>THACKRAY Grace1</t>
  </si>
  <si>
    <t>BLOOMFIELD William1</t>
  </si>
  <si>
    <t>HIGGINS Madaline1</t>
  </si>
  <si>
    <t>JENNINGS Amy1</t>
  </si>
  <si>
    <t>TAYLOR-OSWALD Madeline1</t>
  </si>
  <si>
    <t>O'BRIEN Sara2</t>
  </si>
  <si>
    <t>HARRIS Kayleigh1</t>
  </si>
  <si>
    <t>COLES Lewis1</t>
  </si>
  <si>
    <t>THOMPSON Kai1</t>
  </si>
  <si>
    <t>WILLIAMS Alfie1</t>
  </si>
  <si>
    <t>DIGHTON Charlotte2</t>
  </si>
  <si>
    <t>JAROENPHON Nusara1</t>
  </si>
  <si>
    <t>TEKYI Myles2</t>
  </si>
  <si>
    <t>CHILDE Harry2</t>
  </si>
  <si>
    <t>HARRIS Madison1</t>
  </si>
  <si>
    <t>SUMAN Sophina1</t>
  </si>
  <si>
    <t>JARVIS Rosie1</t>
  </si>
  <si>
    <t>WILLIAMS Danny1</t>
  </si>
  <si>
    <t>DONNELLY David1</t>
  </si>
  <si>
    <t>MILLER George1</t>
  </si>
  <si>
    <t>WILLIAMS Georgie1</t>
  </si>
  <si>
    <t>CLARK Alfie2</t>
  </si>
  <si>
    <t>HARRIS Christian1</t>
  </si>
  <si>
    <t>COLYER Archie1</t>
  </si>
  <si>
    <t>HILTON Amy1</t>
  </si>
  <si>
    <t>ALDRIDGE Alfie2</t>
  </si>
  <si>
    <t>FISHWICK Mollie1</t>
  </si>
  <si>
    <t>OGUNRIN Testimony1</t>
  </si>
  <si>
    <t>WILLIAMS Harry1</t>
  </si>
  <si>
    <t>DENNY Frank1</t>
  </si>
  <si>
    <t>FILER Lauren1</t>
  </si>
  <si>
    <t>HAINING Joshua1</t>
  </si>
  <si>
    <t>O'HALLORAN Harri-Marie1</t>
  </si>
  <si>
    <t>TIMMS James1</t>
  </si>
  <si>
    <t>ALDRIDGE Alfie1</t>
  </si>
  <si>
    <t>GOLIGHER Lucy1</t>
  </si>
  <si>
    <t>LAWRENCE Eliza1</t>
  </si>
  <si>
    <t>BODYCOMB Kyle1</t>
  </si>
  <si>
    <t>HAMZA Mohammed1</t>
  </si>
  <si>
    <t>MCGUINNESS Ria1</t>
  </si>
  <si>
    <t>THAVARASA Sathishwaran1</t>
  </si>
  <si>
    <t>CARPENTER Joseph2</t>
  </si>
  <si>
    <t>CHEEMA Gurvinder1</t>
  </si>
  <si>
    <t>GOOCH Joe1</t>
  </si>
  <si>
    <t>LAWSON Joseph1</t>
  </si>
  <si>
    <t>WITHAM Ryan1</t>
  </si>
  <si>
    <t>FRANCIS Holly1</t>
  </si>
  <si>
    <t>JEZARD Robert1</t>
  </si>
  <si>
    <t>REARDON Connor1</t>
  </si>
  <si>
    <t>GATES Charlotte2</t>
  </si>
  <si>
    <t>HARVEY Megan1</t>
  </si>
  <si>
    <t>BROWN Amy1</t>
  </si>
  <si>
    <t>MIAH Jakiya1</t>
  </si>
  <si>
    <t>STEWART-SMITH Georgie1</t>
  </si>
  <si>
    <t>CALLEAR Ellie1</t>
  </si>
  <si>
    <t>JOBSON Rachel1</t>
  </si>
  <si>
    <t>RUTHERFORD Lucy1</t>
  </si>
  <si>
    <t>BOARD Katie1</t>
  </si>
  <si>
    <t>FISHWICK Harry1</t>
  </si>
  <si>
    <t>KELLY Logan1</t>
  </si>
  <si>
    <t>LOWE Jack1</t>
  </si>
  <si>
    <t>MURPHY Amy1</t>
  </si>
  <si>
    <t>BRYAN Rory1</t>
  </si>
  <si>
    <t>RANDALL Lewis1</t>
  </si>
  <si>
    <t>STOREY Benny1</t>
  </si>
  <si>
    <t>CAMPBELL Archie2</t>
  </si>
  <si>
    <t>JOSEPH Theo1</t>
  </si>
  <si>
    <t>TUFFIN Zoe1</t>
  </si>
  <si>
    <t>DUFFIN Kayleigh-Ann2</t>
  </si>
  <si>
    <t>CHILDE Harry1</t>
  </si>
  <si>
    <t>BURT Louise1</t>
  </si>
  <si>
    <t>REA Holly1</t>
  </si>
  <si>
    <t>STUCHBURY Blake1</t>
  </si>
  <si>
    <t>CANIK Isabel2</t>
  </si>
  <si>
    <t>KAFESCI Ozan2</t>
  </si>
  <si>
    <t>UDDIN Masum1</t>
  </si>
  <si>
    <t>DUKES Tarrant1</t>
  </si>
  <si>
    <t>ALDRIDGE Joseph1</t>
  </si>
  <si>
    <t>FOSTER Lacey1</t>
  </si>
  <si>
    <t>MIDDLETON Ben1</t>
  </si>
  <si>
    <t>BURTON Sophie1</t>
  </si>
  <si>
    <t>HIGHMAN Luke1</t>
  </si>
  <si>
    <t>MCKEY Connor1</t>
  </si>
  <si>
    <t>WARREN Alex1</t>
  </si>
  <si>
    <t>ODEDERE Simi2</t>
  </si>
  <si>
    <t>FITCH Ethan1</t>
  </si>
  <si>
    <t>MORGAN Koren1</t>
  </si>
  <si>
    <t>DAVIS Connor1</t>
  </si>
  <si>
    <t>RICHARDS Drey1</t>
  </si>
  <si>
    <t>LUDLOW Shae1</t>
  </si>
  <si>
    <t>HARWOOD Molly1</t>
  </si>
  <si>
    <t>BAILEY Cameron1</t>
  </si>
  <si>
    <t>OLOYEDE Sofia1</t>
  </si>
  <si>
    <t>ALDRIDGE Joseph2</t>
  </si>
  <si>
    <t>FORD Georgia1</t>
  </si>
  <si>
    <t>KEEBLE Callum1</t>
  </si>
  <si>
    <t>WILLIAMS Liam1</t>
  </si>
  <si>
    <t>GRAHAM Lorraine1</t>
  </si>
  <si>
    <t>STACEY Leah1</t>
  </si>
  <si>
    <t>BUSHIQI Sara1</t>
  </si>
  <si>
    <t>LEEDS Shaun1</t>
  </si>
  <si>
    <t>ALIAHMED Junead2</t>
  </si>
  <si>
    <t>FOSTER Kelsey1</t>
  </si>
  <si>
    <t>MARSH Charlotte1</t>
  </si>
  <si>
    <t>RYAN-BENNETT Katie2</t>
  </si>
  <si>
    <t>EDEN Charlotte1</t>
  </si>
  <si>
    <t>HE David1</t>
  </si>
  <si>
    <t>PALMER Stephanie1</t>
  </si>
  <si>
    <t>SELBY-GANGERA Shirin1</t>
  </si>
  <si>
    <t>BUSHAWAY Caila1</t>
  </si>
  <si>
    <t>HILL-DILLON Megan1</t>
  </si>
  <si>
    <t>OBIRAI Thelma-Chiwete1</t>
  </si>
  <si>
    <t>WATSHAM Taylor1</t>
  </si>
  <si>
    <t>OLIVER-LINES Molleigh2</t>
  </si>
  <si>
    <t>ALIAHMED Junead1</t>
  </si>
  <si>
    <t>GOODBAN Casey1</t>
  </si>
  <si>
    <t>REDSELL Jack1</t>
  </si>
  <si>
    <t>BUTTON Oliver1</t>
  </si>
  <si>
    <t>DALY Kevin1</t>
  </si>
  <si>
    <t>MCKEY Meghann1</t>
  </si>
  <si>
    <t>WATTS Tyler1</t>
  </si>
  <si>
    <t>KHAN Alina2</t>
  </si>
  <si>
    <t>AUSTIN Benjamin1</t>
  </si>
  <si>
    <t>PENFOLD Louisa1</t>
  </si>
  <si>
    <t>SEVENOAKS Lucy1</t>
  </si>
  <si>
    <t>ALLEN Prince-Ezra1</t>
  </si>
  <si>
    <t>FOWLING Jordan1</t>
  </si>
  <si>
    <t>KEEGAN Katelyn1</t>
  </si>
  <si>
    <t>SADHRA Arjan2</t>
  </si>
  <si>
    <t>EDWARDS Ben2</t>
  </si>
  <si>
    <t>FLORICICA Ines1</t>
  </si>
  <si>
    <t>KHAN Mominul1</t>
  </si>
  <si>
    <t>FLYNN Liam1</t>
  </si>
  <si>
    <t>MORGAN-ROOTS Luke1</t>
  </si>
  <si>
    <t>STONE Chloe1</t>
  </si>
  <si>
    <t>TAYLOR Charlotte1</t>
  </si>
  <si>
    <t>HOBBS Archie1</t>
  </si>
  <si>
    <t>SUNDAY-UWAR Flora1</t>
  </si>
  <si>
    <t>CARLTON Emily1</t>
  </si>
  <si>
    <t>KENNEALLY Layna1</t>
  </si>
  <si>
    <t>SAILL Joseph1</t>
  </si>
  <si>
    <t>BORDLEY Callum1</t>
  </si>
  <si>
    <t>CLARK Aaron1</t>
  </si>
  <si>
    <t>HALL Dontae1</t>
  </si>
  <si>
    <t>MANAK Joe1</t>
  </si>
  <si>
    <t>HEAD Chloe1</t>
  </si>
  <si>
    <t>BAILLEUL-REYES Louis1</t>
  </si>
  <si>
    <t>ONU Mary1</t>
  </si>
  <si>
    <t>ALLISON Lillie-Mae1</t>
  </si>
  <si>
    <t>FRIEND Roy1</t>
  </si>
  <si>
    <t>MARSH Katie2</t>
  </si>
  <si>
    <t>WILLIAMSON Max1</t>
  </si>
  <si>
    <t>DHILLON Amandeep1</t>
  </si>
  <si>
    <t>BROOKES Seamus1</t>
  </si>
  <si>
    <t>MOTSI Tyrone1</t>
  </si>
  <si>
    <t>HOANG Kevin1</t>
  </si>
  <si>
    <t>HEATH Emily-Jayne1</t>
  </si>
  <si>
    <t>FRAMPTON Charlotte1</t>
  </si>
  <si>
    <t>REED Jay1</t>
  </si>
  <si>
    <t>SWANNELL Ben1</t>
  </si>
  <si>
    <t>CARTER Charlie1</t>
  </si>
  <si>
    <t>KHAKH Aaron2</t>
  </si>
  <si>
    <t>SALIAJ Claudia2</t>
  </si>
  <si>
    <t>BORN Katie2</t>
  </si>
  <si>
    <t>DAVIS George1</t>
  </si>
  <si>
    <t>OHAZURUME David1</t>
  </si>
  <si>
    <t>RANDALL Jordon1</t>
  </si>
  <si>
    <t>TINDALL-BLYTH Oliver1</t>
  </si>
  <si>
    <t>DJIMA Karim1</t>
  </si>
  <si>
    <t>PEARCE Ryan1</t>
  </si>
  <si>
    <t>PEARCE Ryan</t>
  </si>
  <si>
    <t>BALDWINSON Anthony1</t>
  </si>
  <si>
    <t>GREEN Anya1</t>
  </si>
  <si>
    <t>ABODERIN Adedeji1</t>
  </si>
  <si>
    <t>RIXON-WILSON Drew1</t>
  </si>
  <si>
    <t>OKORONKWO Imanuella2</t>
  </si>
  <si>
    <t>SLATER Matthew1</t>
  </si>
  <si>
    <t>AXON Molly1</t>
  </si>
  <si>
    <t>CONNOR Cayleigh1</t>
  </si>
  <si>
    <t>REEVE Kira1</t>
  </si>
  <si>
    <t>BARTON Amy1</t>
  </si>
  <si>
    <t>HARRIS Madison2</t>
  </si>
  <si>
    <t>PENFOLD Louisa2</t>
  </si>
  <si>
    <t>BARNES Ryan2</t>
  </si>
  <si>
    <t>GREEN Bethany1</t>
  </si>
  <si>
    <t>HAYES Paddy1</t>
  </si>
  <si>
    <t>PHILLPOTT Callum1</t>
  </si>
  <si>
    <t>THURSTON Isobel1</t>
  </si>
  <si>
    <t>BARKER George1</t>
  </si>
  <si>
    <t>HANDLEY Lucy1</t>
  </si>
  <si>
    <t>JOBSON Lewis1</t>
  </si>
  <si>
    <t>SHAW Abby-Gail1</t>
  </si>
  <si>
    <t>KHANOM Tangina2</t>
  </si>
  <si>
    <t>CAMPBELL Archie1</t>
  </si>
  <si>
    <t>MATTHEWS Ellena1</t>
  </si>
  <si>
    <t>OSBON Kelsey1</t>
  </si>
  <si>
    <t>CAMERON-RICHARDS Chantelle1</t>
  </si>
  <si>
    <t>HILLS Reuben1</t>
  </si>
  <si>
    <t>O'BRIEN Tia1</t>
  </si>
  <si>
    <t>WELLS Ethan1</t>
  </si>
  <si>
    <t>OLOYEDE Sofia2</t>
  </si>
  <si>
    <t>BAKER Lucy1</t>
  </si>
  <si>
    <t>GREEN George1</t>
  </si>
  <si>
    <t>TIDMAN Abby1</t>
  </si>
  <si>
    <t>BOLTON Joseph1</t>
  </si>
  <si>
    <t>HANLEY Elle1</t>
  </si>
  <si>
    <t>JOHNSON Bailey1</t>
  </si>
  <si>
    <t>THIND Karanjot1</t>
  </si>
  <si>
    <t>GILES Alexis2</t>
  </si>
  <si>
    <t>COLE Annie-May1</t>
  </si>
  <si>
    <t>OKORONKWO Debbie1</t>
  </si>
  <si>
    <t>JENNINGS Marianne1</t>
  </si>
  <si>
    <t>DAWE Paris1</t>
  </si>
  <si>
    <t>LONG Ellice1</t>
  </si>
  <si>
    <t>O'NEILL Kayleigh1</t>
  </si>
  <si>
    <t>FORAN Lucy1</t>
  </si>
  <si>
    <t>LOZEVA Rositsa1</t>
  </si>
  <si>
    <t>MASSEY Bayley1</t>
  </si>
  <si>
    <t>TOMBS Shannon1</t>
  </si>
  <si>
    <t>FRAREY George1</t>
  </si>
  <si>
    <t>MOULD Hollie1</t>
  </si>
  <si>
    <t>MASTERS Megan2</t>
  </si>
  <si>
    <t>HEARN Rosie1</t>
  </si>
  <si>
    <t>TEKYI Myles1</t>
  </si>
  <si>
    <t>SHAKPOKE Ronny1</t>
  </si>
  <si>
    <t>CANN Lewis1</t>
  </si>
  <si>
    <t>FRANKLIN Jake1</t>
  </si>
  <si>
    <t>JOHNSTONE Ellie-May1</t>
  </si>
  <si>
    <t>WELLS Mollie1</t>
  </si>
  <si>
    <t>ONU Mary2</t>
  </si>
  <si>
    <t>BROWN Bradley1</t>
  </si>
  <si>
    <t>KILLICK James1</t>
  </si>
  <si>
    <t>RATCLIFF Aaron1</t>
  </si>
  <si>
    <t>TURNER Liberty2</t>
  </si>
  <si>
    <t>CLARK Alfie1</t>
  </si>
  <si>
    <t>GREEN Lucy1</t>
  </si>
  <si>
    <t>REPAJ John1</t>
  </si>
  <si>
    <t>BATLEY Jade2</t>
  </si>
  <si>
    <t>HARRIS Megan1</t>
  </si>
  <si>
    <t>MOHANARAJAH Akash1</t>
  </si>
  <si>
    <t>UPSON Michael1</t>
  </si>
  <si>
    <t>BRESNAHAN Luke2</t>
  </si>
  <si>
    <t>BADHAN Anthony1</t>
  </si>
  <si>
    <t>OLOYEDE Karim1</t>
  </si>
  <si>
    <t>JOHNSON Aydan1</t>
  </si>
  <si>
    <t>FREIVERTS Dilans1</t>
  </si>
  <si>
    <t>MACLELLAN Harry1</t>
  </si>
  <si>
    <t>READ Nathan1</t>
  </si>
  <si>
    <t>COLE Katie1</t>
  </si>
  <si>
    <t>HARDING Emma1</t>
  </si>
  <si>
    <t>ONILEERE Aminat1</t>
  </si>
  <si>
    <t>SLATTERY Alexandria1</t>
  </si>
  <si>
    <t>BARNES Ryan1</t>
  </si>
  <si>
    <t>HAJDARI Sabrina1</t>
  </si>
  <si>
    <t>SHARMA Eshita1</t>
  </si>
  <si>
    <t>BONES Daniel1</t>
  </si>
  <si>
    <t>FRENCH Daniel1</t>
  </si>
  <si>
    <t>LOTAY Sonia1</t>
  </si>
  <si>
    <t>THORNTON Jake1</t>
  </si>
  <si>
    <t>GILLESPIE Connor2</t>
  </si>
  <si>
    <t>MURPHY Shannon1</t>
  </si>
  <si>
    <t>MCCARTNEY Alexandra1</t>
  </si>
  <si>
    <t>MILNER Lewis1</t>
  </si>
  <si>
    <t>WILLIAMS Shannon1</t>
  </si>
  <si>
    <t>DOWN Jenna2</t>
  </si>
  <si>
    <t>KINGHAM Abbie2</t>
  </si>
  <si>
    <t>SAUNDERS Leah1</t>
  </si>
  <si>
    <t>BRITTON-WILLIAMS Jade2</t>
  </si>
  <si>
    <t>HEMMINGS Benjamin1</t>
  </si>
  <si>
    <t>FREEMAN Callum1</t>
  </si>
  <si>
    <t>RICHARDS Trey1</t>
  </si>
  <si>
    <t>AMORIGHOYE Emiko1</t>
  </si>
  <si>
    <t>FUDGE Benjamin1</t>
  </si>
  <si>
    <t>OLIVA Steven1</t>
  </si>
  <si>
    <t>BAUMHAUER Chloe1</t>
  </si>
  <si>
    <t>BROOK Jamaal1</t>
  </si>
  <si>
    <t>BROWN Charisse1</t>
  </si>
  <si>
    <t>ROBINSON Ethan1</t>
  </si>
  <si>
    <t>HODGE Zachary1</t>
  </si>
  <si>
    <t>MURSELAJ Jasmine1</t>
  </si>
  <si>
    <t>BUTLER Mitchel1</t>
  </si>
  <si>
    <t>JEFFRIES Katie1</t>
  </si>
  <si>
    <t>BATTY Jade2</t>
  </si>
  <si>
    <t>HAYES Paddy2</t>
  </si>
  <si>
    <t>MOHIDEEN Dyab1</t>
  </si>
  <si>
    <t>UREN-STEPHENSON Holly1</t>
  </si>
  <si>
    <t>CLARK Jordan2</t>
  </si>
  <si>
    <t>BAVERSTOCK Adam1</t>
  </si>
  <si>
    <t>HALIMI Saimir1</t>
  </si>
  <si>
    <t>RICKMAN Kane1</t>
  </si>
  <si>
    <t>BEANEY Bobby1</t>
  </si>
  <si>
    <t>HEARN Rosie2</t>
  </si>
  <si>
    <t>KIRBY Nathan1</t>
  </si>
  <si>
    <t>WOOD James2</t>
  </si>
  <si>
    <t>BROOKE Ellee1</t>
  </si>
  <si>
    <t>FRENCH Mollie1</t>
  </si>
  <si>
    <t>MUKALAZI Riley1</t>
  </si>
  <si>
    <t>BAWOR Eileen1</t>
  </si>
  <si>
    <t>GADBURY Jack1</t>
  </si>
  <si>
    <t>TREVEIL Cameron1</t>
  </si>
  <si>
    <t>BONNELL Charlotte1</t>
  </si>
  <si>
    <t>FRIEND Maisy-May1</t>
  </si>
  <si>
    <t>LOVELOCK Ellie1</t>
  </si>
  <si>
    <t>TIJANI Richard1</t>
  </si>
  <si>
    <t>GIRLING Daisy2</t>
  </si>
  <si>
    <t>BRYANT Ian1</t>
  </si>
  <si>
    <t>ROBSON Tommy1</t>
  </si>
  <si>
    <t>HOLDEN Jamie1</t>
  </si>
  <si>
    <t>ADAMS Macy1</t>
  </si>
  <si>
    <t>MUKASA Suubi1</t>
  </si>
  <si>
    <t>MCALONEN Keaton1</t>
  </si>
  <si>
    <t>SMALL Morgan2</t>
  </si>
  <si>
    <t>Class select</t>
  </si>
  <si>
    <t>Class</t>
  </si>
  <si>
    <t>IFERROR(INDEX(Sheet2rng,MATCH(BA12,sheet2rows,0), MATCH($BB$11,sheet2columns,0)),"")</t>
  </si>
  <si>
    <t>Progress since AUT1</t>
  </si>
  <si>
    <t>Aut2</t>
  </si>
  <si>
    <t>Spr1</t>
  </si>
  <si>
    <t>Spr2</t>
  </si>
  <si>
    <t>Sum1</t>
  </si>
  <si>
    <t>Dropdown Data</t>
  </si>
  <si>
    <t>Chart Data</t>
  </si>
  <si>
    <t>lstYear</t>
  </si>
  <si>
    <t>lstGroup</t>
  </si>
  <si>
    <t>lstGender</t>
  </si>
  <si>
    <t>lstEthnicity</t>
  </si>
  <si>
    <t>lstFSM</t>
  </si>
  <si>
    <t>lstDisabled</t>
  </si>
  <si>
    <t>lstEAL</t>
  </si>
  <si>
    <t>lstGT</t>
  </si>
  <si>
    <t>lstPeriod</t>
  </si>
  <si>
    <t>selStart</t>
  </si>
  <si>
    <t>selEnd</t>
  </si>
  <si>
    <t>selPeriod</t>
  </si>
  <si>
    <t>Group Dependencies</t>
  </si>
  <si>
    <t>chtField</t>
  </si>
  <si>
    <t>All</t>
  </si>
  <si>
    <t>Year_7</t>
  </si>
  <si>
    <t>Year_8</t>
  </si>
  <si>
    <t>Year_9</t>
  </si>
  <si>
    <t>Year_10</t>
  </si>
  <si>
    <t>Year_11</t>
  </si>
  <si>
    <t>chtField2</t>
  </si>
  <si>
    <t>New average points score for HAUP</t>
  </si>
  <si>
    <t>SPLD</t>
  </si>
  <si>
    <t>selBreakout</t>
  </si>
  <si>
    <t>Chart 1</t>
  </si>
  <si>
    <t>Under-performing</t>
  </si>
  <si>
    <t>On Target</t>
  </si>
  <si>
    <t>Exceeds Target</t>
  </si>
  <si>
    <t>Chart 4</t>
  </si>
  <si>
    <t>Count</t>
  </si>
  <si>
    <t>MWBC</t>
  </si>
  <si>
    <t>MOTH</t>
  </si>
  <si>
    <t>BCRB</t>
  </si>
  <si>
    <t>selPeriod2</t>
  </si>
  <si>
    <t>H_Axis</t>
  </si>
  <si>
    <t>lstcht4</t>
  </si>
  <si>
    <t>selGender</t>
  </si>
  <si>
    <t>WOTH</t>
  </si>
  <si>
    <t>selFSM</t>
  </si>
  <si>
    <t>selGT</t>
  </si>
  <si>
    <t>Attendance Variable</t>
  </si>
  <si>
    <t>AIND</t>
  </si>
  <si>
    <t>V_Axis</t>
  </si>
  <si>
    <t>Avg KS2 Points</t>
  </si>
  <si>
    <t>VI</t>
  </si>
  <si>
    <t>selDisabled</t>
  </si>
  <si>
    <t>Avg Reading Age</t>
  </si>
  <si>
    <t>selYear</t>
  </si>
  <si>
    <t>PD</t>
  </si>
  <si>
    <t>APKN</t>
  </si>
  <si>
    <t>AOTH</t>
  </si>
  <si>
    <t>selEAL</t>
  </si>
  <si>
    <t>selYrTbl</t>
  </si>
  <si>
    <t>ABAN</t>
  </si>
  <si>
    <t>BOTH</t>
  </si>
  <si>
    <t>OOTH</t>
  </si>
  <si>
    <t>MWAS</t>
  </si>
  <si>
    <t>warning label</t>
  </si>
  <si>
    <t>Chart 5 (Main)</t>
  </si>
  <si>
    <t>O</t>
  </si>
  <si>
    <t>MWBA</t>
  </si>
  <si>
    <t>Aut1</t>
  </si>
  <si>
    <t>selGroup</t>
  </si>
  <si>
    <t>NOBT</t>
  </si>
  <si>
    <t>WIRI</t>
  </si>
  <si>
    <t>CHNE</t>
  </si>
  <si>
    <t>WIRT</t>
  </si>
  <si>
    <t>for table</t>
  </si>
  <si>
    <t>lstCompare</t>
  </si>
  <si>
    <t>SEN_Stage</t>
  </si>
  <si>
    <t>Ranked_Need</t>
  </si>
  <si>
    <t>Disabled</t>
  </si>
  <si>
    <t>lstSelComp</t>
  </si>
  <si>
    <t>selEthnicity</t>
  </si>
  <si>
    <t>Chart 2</t>
  </si>
  <si>
    <t>chtField3</t>
  </si>
  <si>
    <t>Chart 3</t>
  </si>
  <si>
    <t>Exceeding Target</t>
  </si>
  <si>
    <t>vU</t>
  </si>
  <si>
    <t>vO</t>
  </si>
  <si>
    <t>vE</t>
  </si>
  <si>
    <t>selComp1</t>
  </si>
  <si>
    <t>selComp2</t>
  </si>
  <si>
    <t>8A</t>
  </si>
  <si>
    <t>8B</t>
  </si>
  <si>
    <t>8C</t>
  </si>
  <si>
    <t>Abbott, Glen</t>
  </si>
  <si>
    <t>Muhi</t>
  </si>
  <si>
    <t>Joshua</t>
  </si>
  <si>
    <t>Wojcieck</t>
  </si>
  <si>
    <t>Ben Leach</t>
  </si>
  <si>
    <t>EAL - 5</t>
  </si>
  <si>
    <t>Level: C</t>
  </si>
  <si>
    <t>Level: B-</t>
  </si>
  <si>
    <t>Target: B</t>
  </si>
  <si>
    <t>Target: A</t>
  </si>
  <si>
    <t>Target: B+</t>
  </si>
  <si>
    <t>RA:</t>
  </si>
  <si>
    <t>Joe</t>
  </si>
  <si>
    <t>Brett</t>
  </si>
  <si>
    <t>Denver</t>
  </si>
  <si>
    <t>Aaron</t>
  </si>
  <si>
    <t>Danny</t>
  </si>
  <si>
    <t>Alfie</t>
  </si>
  <si>
    <t>Luke</t>
  </si>
  <si>
    <t>Jordan</t>
  </si>
  <si>
    <t>G+T</t>
  </si>
  <si>
    <t>G&amp;T</t>
  </si>
  <si>
    <t>Level: B</t>
  </si>
  <si>
    <t>Level: B+</t>
  </si>
  <si>
    <t>Target: A-</t>
  </si>
  <si>
    <t>Target: B-</t>
  </si>
  <si>
    <t>Cem</t>
  </si>
  <si>
    <t>Jimmy</t>
  </si>
  <si>
    <t>Marcus</t>
  </si>
  <si>
    <t>Jack</t>
  </si>
  <si>
    <t>Thomas</t>
  </si>
  <si>
    <t>Zac</t>
  </si>
  <si>
    <t>Sonny</t>
  </si>
  <si>
    <t>Sam</t>
  </si>
  <si>
    <t>Level: C+</t>
  </si>
  <si>
    <t>Level:B</t>
  </si>
  <si>
    <t>Target: C</t>
  </si>
  <si>
    <t>Target: C-</t>
  </si>
  <si>
    <t>Omar</t>
  </si>
  <si>
    <t>Stefan</t>
  </si>
  <si>
    <t>Charlie</t>
  </si>
  <si>
    <t>Mateusz</t>
  </si>
  <si>
    <t>Archie</t>
  </si>
  <si>
    <t>Ben Duncan</t>
  </si>
  <si>
    <t>Freddie</t>
  </si>
  <si>
    <t>BES</t>
  </si>
  <si>
    <t>On target i.e. working well towards target</t>
  </si>
  <si>
    <t>Under target</t>
  </si>
  <si>
    <t>Exceeding targets</t>
  </si>
  <si>
    <t xml:space="preserve">TARGET: </t>
  </si>
  <si>
    <t>Avg Pts</t>
  </si>
  <si>
    <t>Count of Students</t>
  </si>
  <si>
    <t>Aut 1 Comp</t>
  </si>
  <si>
    <t>Attendance &gt;= 90%</t>
  </si>
  <si>
    <t>ABU Aisha11B/So1</t>
  </si>
  <si>
    <t>ADAMS Josie11A/So1</t>
  </si>
  <si>
    <t>ADEBIYI Francesca11P/So1</t>
  </si>
  <si>
    <t>AKINTUNDE April-Magic11Q/So1</t>
  </si>
  <si>
    <t>ALFORD Harry11B/So1</t>
  </si>
  <si>
    <t>ALI Annei11Q/So1</t>
  </si>
  <si>
    <t>ALLEN Sinead11A/So1</t>
  </si>
  <si>
    <t>ALLISON Abbie-Jade11P/So1</t>
  </si>
  <si>
    <t>AMOSUN Joshua11Q/So1</t>
  </si>
  <si>
    <t>ANDERSON Jack11B/So2</t>
  </si>
  <si>
    <t>ASH Eleanor11Q/So1</t>
  </si>
  <si>
    <t>ATSE Joanna11B/So2</t>
  </si>
  <si>
    <t>ATWAL Kiranpreet11Q/So1</t>
  </si>
  <si>
    <t>AXON Molly11Q/So1</t>
  </si>
  <si>
    <t>BAKER Lucy11B/So1</t>
  </si>
  <si>
    <t>BARNES Ryan11A/So1</t>
  </si>
  <si>
    <t>BAVERSTOCK Adam11B/So1</t>
  </si>
  <si>
    <t>BAWOR Eileen11A/So1</t>
  </si>
  <si>
    <t>BELKACEMI Amelia11P/So1</t>
  </si>
  <si>
    <t>BETTS Stuart11P/So1</t>
  </si>
  <si>
    <t>BISHOP Aaliyah11B/So2</t>
  </si>
  <si>
    <t>BLACK Emma11Q/So1</t>
  </si>
  <si>
    <t>BLANCHARD La-Keisha11A/So1</t>
  </si>
  <si>
    <t>BLE Grace11B/So1</t>
  </si>
  <si>
    <t>BORN Katie11B/So2</t>
  </si>
  <si>
    <t>BORRETT Thomas11B/So2</t>
  </si>
  <si>
    <t>BRESNAHAN Luke11Q/So1</t>
  </si>
  <si>
    <t>BRITTON-WILLIAMS Jade11B/So2</t>
  </si>
  <si>
    <t>BURGESS Oliver11Q/So1</t>
  </si>
  <si>
    <t>CAMPBELL Louise11Q/So1</t>
  </si>
  <si>
    <t>CHATTEN Zoe11B/So1</t>
  </si>
  <si>
    <t>CHEEMA Gurvinder11B/So1</t>
  </si>
  <si>
    <t>CHILDE Harry11B/So2</t>
  </si>
  <si>
    <t>CLARK Alfie11A/So1</t>
  </si>
  <si>
    <t>CLARK Jordan11P/So1</t>
  </si>
  <si>
    <t>COLLIER Emily11P/So1</t>
  </si>
  <si>
    <t>COOPER Nicole11B/So2</t>
  </si>
  <si>
    <t>CRABTREE Alfie11P/So1</t>
  </si>
  <si>
    <t>CREW Jesse11B/So2</t>
  </si>
  <si>
    <t>CROW Sophie11A/So1</t>
  </si>
  <si>
    <t>DEBENHAM Chloe11P/So1</t>
  </si>
  <si>
    <t>DONNELLY Kirsten11B/So1</t>
  </si>
  <si>
    <t>DOWN Keiran11B/So1</t>
  </si>
  <si>
    <t>DRAPER Samuel11A/So1</t>
  </si>
  <si>
    <t>DUFFIN Kayleigh-Ann11A/So1</t>
  </si>
  <si>
    <t>EDWARDS Ben11Q/So1</t>
  </si>
  <si>
    <t>EDWARDS Chloe11P/So1</t>
  </si>
  <si>
    <t>ELLIS Myles11Q/So1</t>
  </si>
  <si>
    <t>ELPHICK Lauren11A/So1</t>
  </si>
  <si>
    <t>EVBUOMWAN Tracy11B/So2</t>
  </si>
  <si>
    <t>GAMMON Nicholas11Q/So1</t>
  </si>
  <si>
    <t>GATES Emily11P/So1</t>
  </si>
  <si>
    <t>GIBSON James11B/So1</t>
  </si>
  <si>
    <t>GLOVER Gillian11Q/So1</t>
  </si>
  <si>
    <t>GOLDING Shannon11Q/So1</t>
  </si>
  <si>
    <t>HALLINAN Raegan11A/So1</t>
  </si>
  <si>
    <t>HARRIGAN Rosie11P/So1</t>
  </si>
  <si>
    <t>HARRIS Christian11B/So1</t>
  </si>
  <si>
    <t>HARVEY Megan11B/So1</t>
  </si>
  <si>
    <t>HARWOOD Molly11Q/So1</t>
  </si>
  <si>
    <t>HE David11P/So1</t>
  </si>
  <si>
    <t>HEAD Chloe11P/So1</t>
  </si>
  <si>
    <t>HEATH Emily-Jayne11B/So1</t>
  </si>
  <si>
    <t>HEMMINGS Benjamin11Q/So1</t>
  </si>
  <si>
    <t>HESELDEN Bethany11B/So2</t>
  </si>
  <si>
    <t>HOLLIS Luke11Q/So1</t>
  </si>
  <si>
    <t>HOPKINSON Megan11B/So2</t>
  </si>
  <si>
    <t>HOWELL Megan11B/So1</t>
  </si>
  <si>
    <t>HOWES Katie11Q/So1</t>
  </si>
  <si>
    <t>HUGHES Abbey11B/So2</t>
  </si>
  <si>
    <t>HUMPHREY George11P/So1</t>
  </si>
  <si>
    <t>HUNT Georgia11P/So1</t>
  </si>
  <si>
    <t>HUSSEIN Angie11P/So1</t>
  </si>
  <si>
    <t>ISMAIL Jordan11A/So1</t>
  </si>
  <si>
    <t>JACKSON Hollie11A/So1</t>
  </si>
  <si>
    <t>JAMESON Amy11B/So1</t>
  </si>
  <si>
    <t>JEEVES Chloe11A/So1</t>
  </si>
  <si>
    <t>JENNINGS Chloe11Q/So1</t>
  </si>
  <si>
    <t>KELLEHER Jessica11Q/So1</t>
  </si>
  <si>
    <t>KERWICK Georgie11B/So1</t>
  </si>
  <si>
    <t>KILLICK Harry11Q/So1</t>
  </si>
  <si>
    <t>LAING Amy11Q/So1</t>
  </si>
  <si>
    <t>LAUNDY Megan11A/So1</t>
  </si>
  <si>
    <t>LEWIS Alfie11P/So1</t>
  </si>
  <si>
    <t>MASTERS Megan11Q/So1</t>
  </si>
  <si>
    <t>MCCARTHY Nathan11A/So1</t>
  </si>
  <si>
    <t>MCINTOSH Lucy11A/So1</t>
  </si>
  <si>
    <t>MILLS Laynie11A/So1</t>
  </si>
  <si>
    <t>MURPHY Amy11B/So2</t>
  </si>
  <si>
    <t>MURPHY Shannon11B/So1</t>
  </si>
  <si>
    <t>MURSELAJ Jasmine11B/So2</t>
  </si>
  <si>
    <t>MUSPRATT Philip11P/So1</t>
  </si>
  <si>
    <t>ODIGIE Erunmwunse11Q/So1</t>
  </si>
  <si>
    <t>OKORONKWO Imanuella11Q/So1</t>
  </si>
  <si>
    <t>PAGE Callum11A/So1</t>
  </si>
  <si>
    <t>PARSONS Maria11P/So1</t>
  </si>
  <si>
    <t>PEEL Sophie11P/So1</t>
  </si>
  <si>
    <t>PIDDINGTON Ellie11B/So1</t>
  </si>
  <si>
    <t>QUILALA Angela11B/So1</t>
  </si>
  <si>
    <t>REID Molly11Q/So1</t>
  </si>
  <si>
    <t>RIORDAN Robbie11B/So1</t>
  </si>
  <si>
    <t>SAHOTA Callum11B/So1</t>
  </si>
  <si>
    <t>SAN Katie11P/So1</t>
  </si>
  <si>
    <t>SANGAR Sade11B/So2</t>
  </si>
  <si>
    <t>SANGHA Naveena11P/So1</t>
  </si>
  <si>
    <t>SAWYER Cicarna-Lee11B/So1</t>
  </si>
  <si>
    <t>SEHMI Natalie11B/So1</t>
  </si>
  <si>
    <t>SMALL Morgan11B/So2</t>
  </si>
  <si>
    <t>SMITH Jade11B/So1</t>
  </si>
  <si>
    <t>SMITH Jordanna11A/So1</t>
  </si>
  <si>
    <t>SMITH Katie11A/So1</t>
  </si>
  <si>
    <t>SMITH Megan11P/So1</t>
  </si>
  <si>
    <t>SMITH Peter11B/So2</t>
  </si>
  <si>
    <t>STACEY Leah11B/So2</t>
  </si>
  <si>
    <t>STONE Chloe11P/So1</t>
  </si>
  <si>
    <t>SWAN Callum11B/So1</t>
  </si>
  <si>
    <t>SWANDALE George11P/So1</t>
  </si>
  <si>
    <t>SWANNELL Sam11Q/So1</t>
  </si>
  <si>
    <t>TATTERS Ryan11B/So2</t>
  </si>
  <si>
    <t>THOMPSON Ellie11P/So1</t>
  </si>
  <si>
    <t>THOMPSON Riley11P/So1</t>
  </si>
  <si>
    <t>TURNER Liberty11B/So1</t>
  </si>
  <si>
    <t>UKANDU Jessica11Q/So1</t>
  </si>
  <si>
    <t>VANDEPEER Chloe11A/So1</t>
  </si>
  <si>
    <t>WADDELL Annie11B/So2</t>
  </si>
  <si>
    <t>WATERS Rebecca11P/So1</t>
  </si>
  <si>
    <t>WATSHAM Samuel11P/So1</t>
  </si>
  <si>
    <t>WATTON Kayleigh11A/So1</t>
  </si>
  <si>
    <t>WHITE Emily-Jo11B/So2</t>
  </si>
  <si>
    <t>WHITE Ryan11P/So1</t>
  </si>
  <si>
    <t>WILKINSON Molly-Mae11B/So2</t>
  </si>
  <si>
    <t>WILLIS Demi11B/So1</t>
  </si>
  <si>
    <t>WILSON Megan11Q/So1</t>
  </si>
  <si>
    <t>WOOD Chevonne11B/So2</t>
  </si>
  <si>
    <t>WOODBRIDGE Ryan11P/So1</t>
  </si>
  <si>
    <t>WRIGHT Caitlin11B/So1</t>
  </si>
  <si>
    <t>YATES Safara11Q/So1</t>
  </si>
  <si>
    <t>ADU-POKU Georgia10B/So1</t>
  </si>
  <si>
    <t>AGA Regis10B/So1</t>
  </si>
  <si>
    <t>ALBON Rhiann10C/So1</t>
  </si>
  <si>
    <t>ALDRIDGE Alfie10C/So1</t>
  </si>
  <si>
    <t>ALDRIDGE Joseph10D/So1</t>
  </si>
  <si>
    <t>ALIAHMED Junead10F/So1</t>
  </si>
  <si>
    <t>AUSTIN Benjamin10C/So1</t>
  </si>
  <si>
    <t>AYINDE-USMAN Siddiq10D/So1</t>
  </si>
  <si>
    <t>BARNES Callum10C/So1</t>
  </si>
  <si>
    <t>BATLEY Jade10F/So1</t>
  </si>
  <si>
    <t>BATTY Jade10F/So1</t>
  </si>
  <si>
    <t>BELCHER Daniel10D/So1</t>
  </si>
  <si>
    <t>BELLO Elizabeth10F/So1</t>
  </si>
  <si>
    <t>BELLO Grace10D/So1</t>
  </si>
  <si>
    <t>BIRD Bethany10C/So1</t>
  </si>
  <si>
    <t>BLAKE Nathan10C/So1</t>
  </si>
  <si>
    <t>BROOKER MAHAL Millie10C/So1</t>
  </si>
  <si>
    <t>BROUGHTON Nicole10B/So1</t>
  </si>
  <si>
    <t>BROWN Sadie10D/So1</t>
  </si>
  <si>
    <t>BURKE Michaela10F/So1</t>
  </si>
  <si>
    <t>BYRNE Leah10F/So1</t>
  </si>
  <si>
    <t>CAIELS Siana10F/So1</t>
  </si>
  <si>
    <t>CAKEBREAD Oliver10C/So1</t>
  </si>
  <si>
    <t>CAMPBELL Archie10D/So1</t>
  </si>
  <si>
    <t>CANIK Isabel10B/So1</t>
  </si>
  <si>
    <t>CASSIDY Mason10D/So1</t>
  </si>
  <si>
    <t>CHANT Matthew10B/So1</t>
  </si>
  <si>
    <t>CONFREY Sam10F/So1</t>
  </si>
  <si>
    <t>CONNIGALE Shelley10B/So1</t>
  </si>
  <si>
    <t>COOMBER Max10B/So1</t>
  </si>
  <si>
    <t>CORDREY Harrison10B/So1</t>
  </si>
  <si>
    <t>COYNE Eleanor10B/So1</t>
  </si>
  <si>
    <t>CROFT Sophie10C/So1</t>
  </si>
  <si>
    <t>DAVIES Drew10D/So1</t>
  </si>
  <si>
    <t>DIGHTON Charlotte10F/So1</t>
  </si>
  <si>
    <t>DOWN Jenna10C/So1</t>
  </si>
  <si>
    <t>EHIKIOYA Martha10B/So1</t>
  </si>
  <si>
    <t>GALLAGHER Harry10B/So1</t>
  </si>
  <si>
    <t>GREEN Taylor10B/So1</t>
  </si>
  <si>
    <t>GRIFFIN Oliver10C/So1</t>
  </si>
  <si>
    <t>HALL Alicia10F/So1</t>
  </si>
  <si>
    <t>HANDLEY Alex10B/So1</t>
  </si>
  <si>
    <t>HANKS Kieran10D/So1</t>
  </si>
  <si>
    <t>HARRIS Kayleigh10B/So1</t>
  </si>
  <si>
    <t>HARRIS Madison10C/So1</t>
  </si>
  <si>
    <t>HAYES Paddy10C/So1</t>
  </si>
  <si>
    <t>HEARN Rosie10F/So1</t>
  </si>
  <si>
    <t>HEBBLEWHITE Daisy10F/So1</t>
  </si>
  <si>
    <t>HOARE Cody10B/So1</t>
  </si>
  <si>
    <t>HODDER Gemma10B/So1</t>
  </si>
  <si>
    <t>HODGSON Callum10C/So1</t>
  </si>
  <si>
    <t>HOLLMAN Kim10B/So1</t>
  </si>
  <si>
    <t>HONOUR Amy10B/So1</t>
  </si>
  <si>
    <t>IVESON Paige10B/So1</t>
  </si>
  <si>
    <t>JACKSON Saskia10F/So1</t>
  </si>
  <si>
    <t>KAFESCI Ozan10D/So1</t>
  </si>
  <si>
    <t>KHAKH Aaron10F/So1</t>
  </si>
  <si>
    <t>KINGHAM Abbie10F/So1</t>
  </si>
  <si>
    <t>KUDZMINSKAITE Brigita10C/So1</t>
  </si>
  <si>
    <t>LATO Victory10C/So1</t>
  </si>
  <si>
    <t>LEACH Joshua10C/So1</t>
  </si>
  <si>
    <t>LEWIS Nicholas10D/So1</t>
  </si>
  <si>
    <t>LOVERIDGE James10F/So1</t>
  </si>
  <si>
    <t>MARSH Katie10F/So1</t>
  </si>
  <si>
    <t>MARSH Samuel10C/So1</t>
  </si>
  <si>
    <t>MATTHEWS Ellena10C/So1</t>
  </si>
  <si>
    <t>MCCARTNEY Alexandra10B/So1</t>
  </si>
  <si>
    <t>MCDONALD-ALLEN Max10D/So1</t>
  </si>
  <si>
    <t>MCGILLICUDDY Haydn10C/So1</t>
  </si>
  <si>
    <t>MCGIRR Leah10D/So1</t>
  </si>
  <si>
    <t>MCKEY Jordon10C/So1</t>
  </si>
  <si>
    <t>MEHMETI Donit10D/So1</t>
  </si>
  <si>
    <t>MIDDLETON Morgan10F/So1</t>
  </si>
  <si>
    <t>MIDDLETON Sophie10D/So1</t>
  </si>
  <si>
    <t>MOON Phoebe10C/So1</t>
  </si>
  <si>
    <t>MORGAN Reagan10C/So1</t>
  </si>
  <si>
    <t>NASH Amy10B/So1</t>
  </si>
  <si>
    <t>NICHOLLS Ellie10C/So1</t>
  </si>
  <si>
    <t>NOSIB Moesha10F/So1</t>
  </si>
  <si>
    <t>OAKINS Ellie10B/So1</t>
  </si>
  <si>
    <t>O'BRIEN Lucy10B/So1</t>
  </si>
  <si>
    <t>ONU Ellys Abeth10B/So1</t>
  </si>
  <si>
    <t>OOZAGEER Kevin10D/So1</t>
  </si>
  <si>
    <t>OSBORNE Teigan10D/So1</t>
  </si>
  <si>
    <t>OSMANI Amarildo10B/So1</t>
  </si>
  <si>
    <t>PADDINGTON Caitlin10B/So1</t>
  </si>
  <si>
    <t>PALMER Stephanie10B/So1</t>
  </si>
  <si>
    <t>PENFOLD Louisa10F/So1</t>
  </si>
  <si>
    <t>PHILLPOTT Callum10F/So1</t>
  </si>
  <si>
    <t>PHIPPS Paris10F/So1</t>
  </si>
  <si>
    <t>PINNER Jamie10D/So1</t>
  </si>
  <si>
    <t>POLSON Joseph10F/So1</t>
  </si>
  <si>
    <t>REED Kelsey10F/So1</t>
  </si>
  <si>
    <t>RIDDALL Dylan10F/So1</t>
  </si>
  <si>
    <t>ROBERTSON Callum10C/So1</t>
  </si>
  <si>
    <t>ROOPRAI Amrit10D/So1</t>
  </si>
  <si>
    <t>RUBENGA Leeco10D/So1</t>
  </si>
  <si>
    <t>RYAN-BENNETT Katie10C/So1</t>
  </si>
  <si>
    <t>SADHRA Arjan10F/So1</t>
  </si>
  <si>
    <t>SALIAJ Claudia10F/So1</t>
  </si>
  <si>
    <t>SHAH Aselah10C/So1</t>
  </si>
  <si>
    <t>SHARMA Denysha10F/So1</t>
  </si>
  <si>
    <t>SHEPPARD Ben10B/So1</t>
  </si>
  <si>
    <t>SLATER Elle10B/So1</t>
  </si>
  <si>
    <t>SMITH Shane10C/So1</t>
  </si>
  <si>
    <t>STENING Robyn10B/So1</t>
  </si>
  <si>
    <t>STOCKER Luke10B/So1</t>
  </si>
  <si>
    <t>SUMAN Sophina10C/So1</t>
  </si>
  <si>
    <t>TAYLOR Charlotte10B/So1</t>
  </si>
  <si>
    <t>TEKYI Myles10D/So1</t>
  </si>
  <si>
    <t>VINCE Talia10F/So1</t>
  </si>
  <si>
    <t>WELDON-REYES Anna10F/So1</t>
  </si>
  <si>
    <t>WILLIAMS Chelsea10D/So1</t>
  </si>
  <si>
    <t>WOOD James10C/So1</t>
  </si>
  <si>
    <t>ABOU-TALEB Talia9c/Re4</t>
  </si>
  <si>
    <t>ADHAR Jaydeep9a/Re1</t>
  </si>
  <si>
    <t>AHENKORAH Jannis9c/Re4</t>
  </si>
  <si>
    <t>AHMED Nadir9c/Re4</t>
  </si>
  <si>
    <t>AHNIEN Anwar9d/Re1</t>
  </si>
  <si>
    <t>ALEXANDER Zoe9b/Re3</t>
  </si>
  <si>
    <t>ALLARD Callum9b/Re1</t>
  </si>
  <si>
    <t>ANDERSON Elaina9d/Re2</t>
  </si>
  <si>
    <t>ANDERSON Joel9b/Re2</t>
  </si>
  <si>
    <t>ANKOMAH Duphney9a/Re2</t>
  </si>
  <si>
    <t>ANNETT Luke9b/Re1</t>
  </si>
  <si>
    <t>ARROWSMITH Rosie9b/Re3</t>
  </si>
  <si>
    <t>ATHWAL Amanvir9c/Re1</t>
  </si>
  <si>
    <t>AWOLESI Oluwafisayo9a/Re4</t>
  </si>
  <si>
    <t>BACON Luke9c/Re1</t>
  </si>
  <si>
    <t>BADHAN Arpit9a/Re1</t>
  </si>
  <si>
    <t>BADHAN Natasha9b/Re2</t>
  </si>
  <si>
    <t>BAILEY Cameron9a/Re3</t>
  </si>
  <si>
    <t>BAILLEUL-REYES Louis9a/Re1</t>
  </si>
  <si>
    <t>BAKALOVA Katrin9b/Re1</t>
  </si>
  <si>
    <t>BAKER Sophie9c/Re4</t>
  </si>
  <si>
    <t>BARCI Kejsi9a/Re4</t>
  </si>
  <si>
    <t>BARKER William9a/Re1</t>
  </si>
  <si>
    <t>BARNES Reese9b/Re3</t>
  </si>
  <si>
    <t>BARTLETT Georgia9b/Re3</t>
  </si>
  <si>
    <t>BECKETT Aaron9c/Re1</t>
  </si>
  <si>
    <t>BENTLEY Amy9a/Re4</t>
  </si>
  <si>
    <t>BETTS Chloe9b/Re2</t>
  </si>
  <si>
    <t>BEWSY Freddy9d/Re2</t>
  </si>
  <si>
    <t>BLADE Ryan9c/Re4</t>
  </si>
  <si>
    <t>BLOOMFIELD Maddie9c/Re3</t>
  </si>
  <si>
    <t>BOLTON Charlie9a/Re2</t>
  </si>
  <si>
    <t>BONES Chelsea9b/Re1</t>
  </si>
  <si>
    <t>BORN Charlotte9c/Re1</t>
  </si>
  <si>
    <t>BOSWELL Levi9b/Re3</t>
  </si>
  <si>
    <t>BOYLE Brandon9a/Re3</t>
  </si>
  <si>
    <t>BOYLE Louie9c/Re1</t>
  </si>
  <si>
    <t>BRANWHITE Toby9a/Re3</t>
  </si>
  <si>
    <t>BRAY Jordan9d/Re1</t>
  </si>
  <si>
    <t>BRITLAND Kavan9a/Re2</t>
  </si>
  <si>
    <t>BROCKLEHURST Charlie9b/Re1</t>
  </si>
  <si>
    <t>BROCKLEHURST George9c/Re4</t>
  </si>
  <si>
    <t>BROMFIELD Isabelle9a/Re1</t>
  </si>
  <si>
    <t>BROWN Amy9a/Re3</t>
  </si>
  <si>
    <t>BRYAN Rory9c/Re3</t>
  </si>
  <si>
    <t>BURT Louise9c/Re2</t>
  </si>
  <si>
    <t>BUSHIQI Sara9a/Re4</t>
  </si>
  <si>
    <t>BUTLER Mitchel9c/Re1</t>
  </si>
  <si>
    <t>BUTTERFIELD Jack9c/Re4</t>
  </si>
  <si>
    <t>BUTTERWORTH Nathan9b/Re3</t>
  </si>
  <si>
    <t>BUXTON Connor9a/Re1</t>
  </si>
  <si>
    <t>CADMAN Daisy9c/Re1</t>
  </si>
  <si>
    <t>CARPENTER Joseph9a/Re4</t>
  </si>
  <si>
    <t>CASE Billy9c/Re2</t>
  </si>
  <si>
    <t>CASTLETON Samuel9c/Re3</t>
  </si>
  <si>
    <t>CELLA Libby9a/Re3</t>
  </si>
  <si>
    <t>CHANDRAKUMAR Soumeya9b/Re3</t>
  </si>
  <si>
    <t>CHAPMAN Molly9b/Re1</t>
  </si>
  <si>
    <t>CHU Shannon9a/Re2</t>
  </si>
  <si>
    <t>CLARK Harry9d/Re3</t>
  </si>
  <si>
    <t>COLE Elleanor9b/Re3</t>
  </si>
  <si>
    <t>COLES Lewis9c/Re2</t>
  </si>
  <si>
    <t>COLYER Archie9a/Re3</t>
  </si>
  <si>
    <t>CONNOR Cayleigh9a/Re3</t>
  </si>
  <si>
    <t>COOK Reggie9c/Re2</t>
  </si>
  <si>
    <t>COOMBES Charley9c/Re2</t>
  </si>
  <si>
    <t>COOPER Rhys9b/Re2</t>
  </si>
  <si>
    <t>CORIBEL Edward9c/Re4</t>
  </si>
  <si>
    <t>COTTRELL Gary9b/Re2</t>
  </si>
  <si>
    <t>CRABTREE Macy9a/Re1</t>
  </si>
  <si>
    <t>CRAMER Megan9a/Re2</t>
  </si>
  <si>
    <t>CUBBAGE Bayleigh9a/Re3</t>
  </si>
  <si>
    <t>DAVIDSON Benjamin9a/Re4</t>
  </si>
  <si>
    <t>DAVISON Max9d/Re2</t>
  </si>
  <si>
    <t>DAY Daisy9b/Re1</t>
  </si>
  <si>
    <t>DEAN Ella9b/Re2</t>
  </si>
  <si>
    <t>DENNISON Brendon9c/Re3</t>
  </si>
  <si>
    <t>DJIMA Karim9c/Re3</t>
  </si>
  <si>
    <t>DONNELLY Callum9a/Re2</t>
  </si>
  <si>
    <t>DORAN Adam9a/Re1</t>
  </si>
  <si>
    <t>DRYDEN Danny9c/Re3</t>
  </si>
  <si>
    <t>DUFF Jami9b/Re2</t>
  </si>
  <si>
    <t>DUGGAN Courtney9d/Re3</t>
  </si>
  <si>
    <t>DYRA Joshua9b/Re2</t>
  </si>
  <si>
    <t>EARLEY Alfie9a/Re3</t>
  </si>
  <si>
    <t>ELLIOTT Harry9a/Re3</t>
  </si>
  <si>
    <t>ELLIS Harry9a/Re4</t>
  </si>
  <si>
    <t>ELLIS Jack9a/Re1</t>
  </si>
  <si>
    <t>ENGLISH Jessica9b/Re1</t>
  </si>
  <si>
    <t>ESSAM Archie9a/Re2</t>
  </si>
  <si>
    <t>EVANS Adam9a/Re2</t>
  </si>
  <si>
    <t>EVBUOMWAN Marvis9d/Re3</t>
  </si>
  <si>
    <t>EVES Jack9c/Re2</t>
  </si>
  <si>
    <t>FABIYI Buky9c/Re2</t>
  </si>
  <si>
    <t>FAIREY Megan9c/Re3</t>
  </si>
  <si>
    <t>FARRELL Daniel9b/Re2</t>
  </si>
  <si>
    <t>FARRELL Tommy9a/Re2</t>
  </si>
  <si>
    <t>FAY Ellisha9c/Re2</t>
  </si>
  <si>
    <t>FERREIRA Lorena9a/Re2</t>
  </si>
  <si>
    <t>FFRENCH Jordan9d/Re2</t>
  </si>
  <si>
    <t>FLEMING Chloe9d/Re1</t>
  </si>
  <si>
    <t>FLOOD Daisy-Leigh9c/Re3</t>
  </si>
  <si>
    <t>FOSTER Lacey9d/Re2</t>
  </si>
  <si>
    <t>FRAMPTON Charlotte9b/Re3</t>
  </si>
  <si>
    <t>FREEMAN Callum9d/Re3</t>
  </si>
  <si>
    <t>GADBURY Jack9c/Re1</t>
  </si>
  <si>
    <t>GALLAGHER Shannon9a/Re2</t>
  </si>
  <si>
    <t>GASPER-OZIM Gerald9b/Re3</t>
  </si>
  <si>
    <t>GATES Charlotte9a/Re4</t>
  </si>
  <si>
    <t>GIBBS Toby9d/Re2</t>
  </si>
  <si>
    <t>GIBSON Martyn9b/Re2</t>
  </si>
  <si>
    <t>GILES Alexis9a/Re3</t>
  </si>
  <si>
    <t>GILL Lenny9c/Re2</t>
  </si>
  <si>
    <t>GILLESPIE Connor9a/Re2</t>
  </si>
  <si>
    <t>GIRLING Daisy9a/Re3</t>
  </si>
  <si>
    <t>GLASSCOCK Alfie9c/Re4</t>
  </si>
  <si>
    <t>GLAYSHER Ellie9b/Re2</t>
  </si>
  <si>
    <t>GLOVER Melanie9a/Re2</t>
  </si>
  <si>
    <t>GNAHORE Keris Anne9c/Re4</t>
  </si>
  <si>
    <t>GOBLE Jordan9d/Re2</t>
  </si>
  <si>
    <t>GODBOLT Charlie-Rene9d/Re3</t>
  </si>
  <si>
    <t>GOKTAS Filiz9a/Re3</t>
  </si>
  <si>
    <t>GOLDING Coral9a/Re4</t>
  </si>
  <si>
    <t>GOLIGHER Lucy9d/Re2</t>
  </si>
  <si>
    <t>GOOCH Joe9b/Re3</t>
  </si>
  <si>
    <t>GOODBAN Casey9d/Re1</t>
  </si>
  <si>
    <t>GREEN George9b/Re3</t>
  </si>
  <si>
    <t>GREEN Lucy9a/Re3</t>
  </si>
  <si>
    <t>HAJDARI Sabrina9c/Re3</t>
  </si>
  <si>
    <t>HALIMI Saimir9a/Re1</t>
  </si>
  <si>
    <t>HALL Bethany9a/Re2</t>
  </si>
  <si>
    <t>HALL Connor9c/Re4</t>
  </si>
  <si>
    <t>HALL Taylor9c/Re4</t>
  </si>
  <si>
    <t>HARRISON Chloe9c/Re4</t>
  </si>
  <si>
    <t>HARVEY Scott9c/Re3</t>
  </si>
  <si>
    <t>HAWKINS-KHAN Macy9b/Re1</t>
  </si>
  <si>
    <t>HAYES Tyler9a/Re3</t>
  </si>
  <si>
    <t>HAYWARD Kayleigh9b/Re1</t>
  </si>
  <si>
    <t>HEDGES Pashie9d/Re3</t>
  </si>
  <si>
    <t>HEMMINGS Bethany9a/Re1</t>
  </si>
  <si>
    <t>HERATH Ishara9b/Re2</t>
  </si>
  <si>
    <t>HIGGOTT Elizabeth9c/Re4</t>
  </si>
  <si>
    <t>HIGGOTT William9a/Re1</t>
  </si>
  <si>
    <t>HILTON Amy9a/Re4</t>
  </si>
  <si>
    <t>HOBBS Archie9a/Re1</t>
  </si>
  <si>
    <t>HODSON Liam9c/Re1</t>
  </si>
  <si>
    <t>HOPE Sarah9a/Re3</t>
  </si>
  <si>
    <t>HOWARD Reece9d/Re1</t>
  </si>
  <si>
    <t>HOWARD-MORONEY Chelsea9c/Re3</t>
  </si>
  <si>
    <t>HOY Harry9d/Re3</t>
  </si>
  <si>
    <t>HUMPHREYS Elliemay9b/Re3</t>
  </si>
  <si>
    <t>HUMPHREYS Kristian9a/Re4</t>
  </si>
  <si>
    <t>HUNT Owen9d/Re2</t>
  </si>
  <si>
    <t>HUSSEY Alexa9a/Re3</t>
  </si>
  <si>
    <t>HYLAND Ellie9c/Re2</t>
  </si>
  <si>
    <t>IMAGHODOR Abraham9b/Re3</t>
  </si>
  <si>
    <t>IRESON Alicia9c/Re4</t>
  </si>
  <si>
    <t>IZOD Sophie9d/Re1</t>
  </si>
  <si>
    <t>JACKSON Sophia9d/Re2</t>
  </si>
  <si>
    <t>JARVIS Elise9b/Re2</t>
  </si>
  <si>
    <t>JARVIS Rosie9a/Re4</t>
  </si>
  <si>
    <t>JEFFRIES Katie9a/Re1</t>
  </si>
  <si>
    <t>JHAMAT Karina9b/Re1</t>
  </si>
  <si>
    <t>JHEETA Abinaash9a/Re1</t>
  </si>
  <si>
    <t>JOHNSON Bobby9b/Re2</t>
  </si>
  <si>
    <t>JOHNSON Carling9c/Re3</t>
  </si>
  <si>
    <t>JOHNSON Lacie9d/Re3</t>
  </si>
  <si>
    <t>JOHNSON Selin9d/Re2</t>
  </si>
  <si>
    <t>KADIMA Merdie9b/Re2</t>
  </si>
  <si>
    <t>KANDEEPAN Kowsik9c/Re2</t>
  </si>
  <si>
    <t>KAPP Amy9d/Re1</t>
  </si>
  <si>
    <t>KEEBLE Charley9c/Re1</t>
  </si>
  <si>
    <t>KEEGAN Connor9a/Re2</t>
  </si>
  <si>
    <t>KEMBER-HOLLANDS Toby9d/Re2</t>
  </si>
  <si>
    <t>KERNOTT Taylor9b/Re1</t>
  </si>
  <si>
    <t>KHAN Alina9a/Re1</t>
  </si>
  <si>
    <t>KHANOM Tangina9a/Re4</t>
  </si>
  <si>
    <t>KHATUN Naeema9c/Re2</t>
  </si>
  <si>
    <t>KHELLA Karambir9a/Re3</t>
  </si>
  <si>
    <t>KING Skye9a/Re2</t>
  </si>
  <si>
    <t>KUCH Liam9d/Re2</t>
  </si>
  <si>
    <t>KUCINSKAS Ignas9c/Re3</t>
  </si>
  <si>
    <t>LATTER Britney9a/Re1</t>
  </si>
  <si>
    <t>LAWRENCE Eliza9d/Re3</t>
  </si>
  <si>
    <t>LAWSON Joseph9a/Re2</t>
  </si>
  <si>
    <t>LEEDS Shaun9a/Re4</t>
  </si>
  <si>
    <t>LEWIS Christopher9d/Re1</t>
  </si>
  <si>
    <t>LIGUORI Oliver9d/Re1</t>
  </si>
  <si>
    <t>LINDO Loren9c/Re3</t>
  </si>
  <si>
    <t>LINDUS Luke9b/Re3</t>
  </si>
  <si>
    <t>LLOYD Rhea9c/Re4</t>
  </si>
  <si>
    <t>LONGHURST Joshua9a/Re3</t>
  </si>
  <si>
    <t>LOOR YUNDA Nicola9b/Re2</t>
  </si>
  <si>
    <t>LOVERIDGE Joseph9c/Re3</t>
  </si>
  <si>
    <t>MACMILLAN Aidan9a/Re2</t>
  </si>
  <si>
    <t>MALONE Rian9d/Re1</t>
  </si>
  <si>
    <t>MARKIN Kyle9c/Re2</t>
  </si>
  <si>
    <t>MASHEDER Corinne9a/Re2</t>
  </si>
  <si>
    <t>MASLEN Danny9a/Re4</t>
  </si>
  <si>
    <t>MASTERS Lauren9b/Re1</t>
  </si>
  <si>
    <t>MAWA Luc9a/Re2</t>
  </si>
  <si>
    <t>MAXTED Jack9b/Re2</t>
  </si>
  <si>
    <t>MCCOMBIE Freddie9c/Re2</t>
  </si>
  <si>
    <t>MCCORMICK Rhys9a/Re1</t>
  </si>
  <si>
    <t>MCDERMOTT Charley9c/Re3</t>
  </si>
  <si>
    <t>MEAGHER Jack9a/Re1</t>
  </si>
  <si>
    <t>MIAH Jakiya9a/Re2</t>
  </si>
  <si>
    <t>MIDDLETON Ben9c/Re4</t>
  </si>
  <si>
    <t>MILNER Lewis9a/Re4</t>
  </si>
  <si>
    <t>MITCHELL-CHARLES Karna9b/Re2</t>
  </si>
  <si>
    <t>MOMODU Kerry9d/Re2</t>
  </si>
  <si>
    <t>MORGAN Freddie9c/Re3</t>
  </si>
  <si>
    <t>MORGANS Emily9c/Re2</t>
  </si>
  <si>
    <t>MORRIS Madeleine9c/Re1</t>
  </si>
  <si>
    <t>MOTSI Taffy9a/Re3</t>
  </si>
  <si>
    <t>MOTT Candie9c/Re1</t>
  </si>
  <si>
    <t>MUCHINJIKO Craig9c/Re2</t>
  </si>
  <si>
    <t>MUCHINJIKO Kuzivakwashe9c/Re3</t>
  </si>
  <si>
    <t>MUPFURURIRWA Shaun9c/Re4</t>
  </si>
  <si>
    <t>MURSELAJ Qendrim9c/Re3</t>
  </si>
  <si>
    <t>NEWLAND Sonny9a/Re4</t>
  </si>
  <si>
    <t>NEWTON Macey9d/Re3</t>
  </si>
  <si>
    <t>NIBI Chenise9b/Re3</t>
  </si>
  <si>
    <t>OAKES Mitchel9d/Re2</t>
  </si>
  <si>
    <t>O'BRIEN Sara9a/Re1</t>
  </si>
  <si>
    <t>O'BRIEN William9d/Re1</t>
  </si>
  <si>
    <t>ODEDERE Simi9a/Re3</t>
  </si>
  <si>
    <t>ODUYEMI Michael9d/Re1</t>
  </si>
  <si>
    <t>OLIVER-LINES Molleigh9a/Re1</t>
  </si>
  <si>
    <t>OLOYEDE Sofia9a/Re2</t>
  </si>
  <si>
    <t>ONU Mary9a/Re1</t>
  </si>
  <si>
    <t>OSBON Kelsey9c/Re1</t>
  </si>
  <si>
    <t>PALMER Celine9c/Re2</t>
  </si>
  <si>
    <t>PARMENTER Danny9b/Re1</t>
  </si>
  <si>
    <t>PARMENTER Jack9d/Re3</t>
  </si>
  <si>
    <t>PATEL Prit9c/Re3</t>
  </si>
  <si>
    <t>PAVEY Jake9a/Re2</t>
  </si>
  <si>
    <t>PAYNE Ellie9b/Re1</t>
  </si>
  <si>
    <t>PIPER George9b/Re1</t>
  </si>
  <si>
    <t>PLAYLE Libby9b/Re2</t>
  </si>
  <si>
    <t>PRENDERGAST Lewis9c/Re4</t>
  </si>
  <si>
    <t>PRITCHARD Max9d/Re1</t>
  </si>
  <si>
    <t>PROCTOR Blake9d/Re3</t>
  </si>
  <si>
    <t>PSEMENECKAITE Neda9c/Re3</t>
  </si>
  <si>
    <t>PYM Megan9d/Re2</t>
  </si>
  <si>
    <t>QUADRI Ayotunde9b/Re3</t>
  </si>
  <si>
    <t>QUINNELL Harry9a/Re1</t>
  </si>
  <si>
    <t>RADENHURST Ben9b/Re2</t>
  </si>
  <si>
    <t>RAINBOW Aimee9c/Re1</t>
  </si>
  <si>
    <t>RANDALL Bethany9c/Re2</t>
  </si>
  <si>
    <t>RANDALL Lewis9c/Re3</t>
  </si>
  <si>
    <t>REA Holly9d/Re2</t>
  </si>
  <si>
    <t>REDSELL Jack9c/Re2</t>
  </si>
  <si>
    <t>REED Jay9d/Re2</t>
  </si>
  <si>
    <t>REEVE Kira9d/Re3</t>
  </si>
  <si>
    <t>REPAJ John9a/Re3</t>
  </si>
  <si>
    <t>RICHARDS Trey9a/Re3</t>
  </si>
  <si>
    <t>RICKMAN Kane9d/Re3</t>
  </si>
  <si>
    <t>ROBINS Harry9a/Re3</t>
  </si>
  <si>
    <t>ROCK Callum9b/Re1</t>
  </si>
  <si>
    <t>ROLANDSEN Brendan9c/Re2</t>
  </si>
  <si>
    <t>ROSSI Francesca9a/Re2</t>
  </si>
  <si>
    <t>ROSSITER James9d/Re3</t>
  </si>
  <si>
    <t>RUDKIN Michael9a/Re4</t>
  </si>
  <si>
    <t>RUMBOL Harry9b/Re1</t>
  </si>
  <si>
    <t>RUSHBROOK Sammy9a/Re1</t>
  </si>
  <si>
    <t>RUTHERFORD Jamie9d/Re1</t>
  </si>
  <si>
    <t>RUTHERFORD Phoebe9d/Re3</t>
  </si>
  <si>
    <t>SAINE Kareem9a/Re2</t>
  </si>
  <si>
    <t>SALTER Maizie9b/Re3</t>
  </si>
  <si>
    <t>SANDERSON Jack9c/Re2</t>
  </si>
  <si>
    <t>SANDHU Jusdip9c/Re2</t>
  </si>
  <si>
    <t>SANDHU Kimran9b/Re3</t>
  </si>
  <si>
    <t>SANGSTER Kelsey9d/Re3</t>
  </si>
  <si>
    <t>SAUNDERS Billy9a/Re2</t>
  </si>
  <si>
    <t>SAVAGE Taylah9a/Re4</t>
  </si>
  <si>
    <t>SCILLITOE Bethany9a/Re4</t>
  </si>
  <si>
    <t>SEARLE Amy9d/Re1</t>
  </si>
  <si>
    <t>SEIBERT George9c/Re4</t>
  </si>
  <si>
    <t>SELBY-GANGERA Shirin9a/Re4</t>
  </si>
  <si>
    <t>SEVENOAKS Lucy9d/Re1</t>
  </si>
  <si>
    <t>SHAKPOKE Ronny9b/Re3</t>
  </si>
  <si>
    <t>SHARMA Eshita9a/Re1</t>
  </si>
  <si>
    <t>SHOKO Vanessa9c/Re2</t>
  </si>
  <si>
    <t>SHOKO Victoria9a/Re3</t>
  </si>
  <si>
    <t>SIMON-CHAMBERLAIN Lia9b/Re2</t>
  </si>
  <si>
    <t>SINGH Gurbaksh9c/Re1</t>
  </si>
  <si>
    <t>SMART Jakob9d/Re2</t>
  </si>
  <si>
    <t>SMITH Christopher9d/Re1</t>
  </si>
  <si>
    <t>SMITH Luis9c/Re2</t>
  </si>
  <si>
    <t>SMITH Samuel9d/Re1</t>
  </si>
  <si>
    <t>SPEARMAN Phoebe9b/Re2</t>
  </si>
  <si>
    <t>SPEARMAN Reese9b/Re3</t>
  </si>
  <si>
    <t>SPROUL Tommy9a/Re4</t>
  </si>
  <si>
    <t>STACEY Georgia9c/Re1</t>
  </si>
  <si>
    <t>STEPHENS Melanie9a/Re4</t>
  </si>
  <si>
    <t>STEVENSON Tara9c/Re1</t>
  </si>
  <si>
    <t>STEWART Ella-Mae9d/Re1</t>
  </si>
  <si>
    <t>STOW Harley9b/Re3</t>
  </si>
  <si>
    <t>SULLIVAN Ronnie9d/Re2</t>
  </si>
  <si>
    <t>SWAIN Tyler9c/Re2</t>
  </si>
  <si>
    <t>SWEENEY Harry9d/Re1</t>
  </si>
  <si>
    <t>TATTERSALL Tammiah9c/Re3</t>
  </si>
  <si>
    <t>THACKRAY Grace9a/Re4</t>
  </si>
  <si>
    <t>THOMPSON Kai9a/Re3</t>
  </si>
  <si>
    <t>THURSTON Isobel9a/Re2</t>
  </si>
  <si>
    <t>TIDMAN Abby9a/Re1</t>
  </si>
  <si>
    <t>TREVEIL Cameron9d/Re3</t>
  </si>
  <si>
    <t>TREZIES Kiera9a/Re1</t>
  </si>
  <si>
    <t>TRINDER Lauren9b/Re1</t>
  </si>
  <si>
    <t>TRUKSANE Angelina9b/Re1</t>
  </si>
  <si>
    <t>TYE Luke9b/Re1</t>
  </si>
  <si>
    <t>TYE Tyler9c/Re1</t>
  </si>
  <si>
    <t>TYSON-MCLEAN Jayda9c/Re4</t>
  </si>
  <si>
    <t>UFUMWEN Trevor9b/Re3</t>
  </si>
  <si>
    <t>VARNEY Lauren9c/Re1</t>
  </si>
  <si>
    <t>VITTE Marcel9c/Re1</t>
  </si>
  <si>
    <t>VOSPER Ella9b/Re1</t>
  </si>
  <si>
    <t>WAKE Alfie9b/Re3</t>
  </si>
  <si>
    <t>WANDEREMA Esther9b/Re3</t>
  </si>
  <si>
    <t>WANDEREMA Samuel9c/Re1</t>
  </si>
  <si>
    <t>WARD Callum9c/Re3</t>
  </si>
  <si>
    <t>WATERS Chloe9a/Re3</t>
  </si>
  <si>
    <t>WATT Zakiya9c/Re4</t>
  </si>
  <si>
    <t>WEARON Lewis9c/Re1</t>
  </si>
  <si>
    <t>WEARON Tyler9b/Re1</t>
  </si>
  <si>
    <t>WEBSTER Eryca9c/Re4</t>
  </si>
  <si>
    <t>WELLER Rhiannon9d/Re3</t>
  </si>
  <si>
    <t>WELLS Thomas9a/Re4</t>
  </si>
  <si>
    <t>WHITE Charlie9b/Re1</t>
  </si>
  <si>
    <t>WILLIAMS Ben9b/Re2</t>
  </si>
  <si>
    <t>WILLIAMS Charlie9c/Re3</t>
  </si>
  <si>
    <t>WILLIAMS Reece9c/Re1</t>
  </si>
  <si>
    <t>WILLSON Macy9c/Re1</t>
  </si>
  <si>
    <t>WITHAM Ryan9c/Re4</t>
  </si>
  <si>
    <t>WRIGHT Erin9b/Re2</t>
  </si>
  <si>
    <t>YAN Denise9a/Re4</t>
  </si>
  <si>
    <t>ABOU-ELMAJD Kamilah8b/Cp1</t>
  </si>
  <si>
    <t>ADAMS Autumn8a/Cp1</t>
  </si>
  <si>
    <t>ADEBAMBO Dami8a/Cp3</t>
  </si>
  <si>
    <t>AFSHAR Melody8c/Cp1</t>
  </si>
  <si>
    <t>AIDOO Tanisha8a/Cp2</t>
  </si>
  <si>
    <t>ALDRIDGE Louis8b/Cp1</t>
  </si>
  <si>
    <t>ALEY Ryan8c/Cp1</t>
  </si>
  <si>
    <t>ALLIU Ayishat8c/Cp3</t>
  </si>
  <si>
    <t>ALMOND Sami8b/Cp2</t>
  </si>
  <si>
    <t>AMOS George8c/Cp3</t>
  </si>
  <si>
    <t>ANDERSON Joseph8d/Cp1</t>
  </si>
  <si>
    <t>ANDREWS Maria8a/Cp3</t>
  </si>
  <si>
    <t>ARNOLD Ellie8a/Cp1</t>
  </si>
  <si>
    <t>ASARE-BEDIAKO Kieron8b/Cp3</t>
  </si>
  <si>
    <t>ASHFORTH Ezra8b/Cp1</t>
  </si>
  <si>
    <t>ATANDA Tohibu8b/Cp2</t>
  </si>
  <si>
    <t>ATAOGLU Naim8d/Cp2</t>
  </si>
  <si>
    <t>BAKHT Umamah8a/Cp2</t>
  </si>
  <si>
    <t>BALL Megan8a/Cp3</t>
  </si>
  <si>
    <t>BARHAM Ella8d/Cp1</t>
  </si>
  <si>
    <t>BARKER George8a/Cp1</t>
  </si>
  <si>
    <t>BARNES Charlotte8b/Cp2</t>
  </si>
  <si>
    <t>BATCHELOR Kyesha8c/Cp1</t>
  </si>
  <si>
    <t>BATLEY Lauren8d/Cp2</t>
  </si>
  <si>
    <t>BATTY Zoe8b/Cp3</t>
  </si>
  <si>
    <t>BAXTER Ellie8b/Cp1</t>
  </si>
  <si>
    <t>BELL Kacey8a/Cp1</t>
  </si>
  <si>
    <t>BENNETT Connor8a/Cp2</t>
  </si>
  <si>
    <t>BENSON Harry8d/Cp3</t>
  </si>
  <si>
    <t>BHOGUN-SCOTT Gyanee8a/Cp2</t>
  </si>
  <si>
    <t>BILLINGHURST Ryan8d/Cp1</t>
  </si>
  <si>
    <t>BISHOP Bethany8c/Cp3</t>
  </si>
  <si>
    <t>BISHOP Codie8b/Cp2</t>
  </si>
  <si>
    <t>BISHOP Kai8b/Cp3</t>
  </si>
  <si>
    <t>BISHOP Natasha8c/Cp1</t>
  </si>
  <si>
    <t>BLACK Poppy8a/Cp3</t>
  </si>
  <si>
    <t>BLACK Ryan8a/Cp3</t>
  </si>
  <si>
    <t>BLAND Jack8c/Cp2</t>
  </si>
  <si>
    <t>BLOOMFIELD William8a/Cp1</t>
  </si>
  <si>
    <t>BODYCOMB Kyle8a/Cp2</t>
  </si>
  <si>
    <t>BOLTON Joseph8d/Cp2</t>
  </si>
  <si>
    <t>BONES Daniel8c/Cp3</t>
  </si>
  <si>
    <t>BONNELL Charlotte8b/Cp3</t>
  </si>
  <si>
    <t>BOURN Charlotte8b/Cp1</t>
  </si>
  <si>
    <t>BRACKSTONE Ella8b/Cp2</t>
  </si>
  <si>
    <t>BRIDGE Ryan8d/Cp3</t>
  </si>
  <si>
    <t>BRIDGETT Jack8d/Cp1</t>
  </si>
  <si>
    <t>BROOKS Connor8c/Cp2</t>
  </si>
  <si>
    <t>BROUGHTON Jack8a/Cp3</t>
  </si>
  <si>
    <t>BROWN Kelsey8c/Cp1</t>
  </si>
  <si>
    <t>BROWN Meagan8c/Cp3</t>
  </si>
  <si>
    <t>BROWN Shannon0</t>
  </si>
  <si>
    <t>BROWNE Harvey8c/Cp2</t>
  </si>
  <si>
    <t>BURKE Connor8a/Cp1</t>
  </si>
  <si>
    <t>BURROWS Lois8a/Cp2</t>
  </si>
  <si>
    <t>BURTON Sophie8c/Cp2</t>
  </si>
  <si>
    <t>BUSHAWAY Caila8b/Cp3</t>
  </si>
  <si>
    <t>BUTTON Oliver8d/Cp2</t>
  </si>
  <si>
    <t>CAMERON-RICHARDS Chantelle8a/Cp3</t>
  </si>
  <si>
    <t>CANN Lewis8b/Cp1</t>
  </si>
  <si>
    <t>CARLTON Lucy8c/Cp2</t>
  </si>
  <si>
    <t>CATON Alfie8b/Cp2</t>
  </si>
  <si>
    <t>CHABEDA Eddy8d/Cp3</t>
  </si>
  <si>
    <t>CHALK Michael8c/Cp3</t>
  </si>
  <si>
    <t>CHAMUNORWA Dawn8c/Cp1</t>
  </si>
  <si>
    <t>CHATTEN Shanie8b/Cp1</t>
  </si>
  <si>
    <t>CHEESEMAN Thomas8b/Cp3</t>
  </si>
  <si>
    <t>CHEVIS Paige8b/Cp2</t>
  </si>
  <si>
    <t>CHIAZOR Victor8a/Cp2</t>
  </si>
  <si>
    <t>CLARK Nathan8a/Cp3</t>
  </si>
  <si>
    <t>CLATWORTHY Lewis8c/Cp1</t>
  </si>
  <si>
    <t>COLE Shannon8c/Cp3</t>
  </si>
  <si>
    <t>COLMAN Libby8c/Cp2</t>
  </si>
  <si>
    <t>COOPER Amy8c/Cp1</t>
  </si>
  <si>
    <t>COOPER Joe8d/Cp2</t>
  </si>
  <si>
    <t>COPLEY Mason8d/Cp1</t>
  </si>
  <si>
    <t>COPPINS Faye8c/Cp2</t>
  </si>
  <si>
    <t>CORNELL Jessica8d/Cp1</t>
  </si>
  <si>
    <t>COSTELLO Jack8a/Cp1</t>
  </si>
  <si>
    <t>COULSON Benjamin8d/Cp3</t>
  </si>
  <si>
    <t>COVENTRY Milly8a/Cp1</t>
  </si>
  <si>
    <t>COWLARD Fredrica8b/Cp3</t>
  </si>
  <si>
    <t>CRABTREE Frankie8d/Cp1</t>
  </si>
  <si>
    <t>CREEVY Joseph8b/Cp1</t>
  </si>
  <si>
    <t>CROUCHER Teddie8b/Cp2</t>
  </si>
  <si>
    <t>CUMMINGS Milly8c/Cp2</t>
  </si>
  <si>
    <t>DALE Mark8d/Cp2</t>
  </si>
  <si>
    <t>DALY Kevin8c/Cp3</t>
  </si>
  <si>
    <t>DANIELS Ashley8c/Cp2</t>
  </si>
  <si>
    <t>DARBYSHIRE Faye8c/Cp3</t>
  </si>
  <si>
    <t>DAVIES Lucy8b/Cp1</t>
  </si>
  <si>
    <t>DAY Frankie8c/Cp1</t>
  </si>
  <si>
    <t>DEAN Benjamin8c/Cp2</t>
  </si>
  <si>
    <t>DEBENHAM Ryan8b/Cp3</t>
  </si>
  <si>
    <t>DELANEY Ryan8b/Cp1</t>
  </si>
  <si>
    <t>DEVONPORT Cameron8c/Cp2</t>
  </si>
  <si>
    <t>DEWAR Billy8c/Cp1</t>
  </si>
  <si>
    <t>DRANE Robert8d/Cp3</t>
  </si>
  <si>
    <t>DUFF Tiani8d/Cp2</t>
  </si>
  <si>
    <t>EASTER Freddy8c/Cp2</t>
  </si>
  <si>
    <t>EASTGATE Reece8b/Cp2</t>
  </si>
  <si>
    <t>EDEN Hannah8d/Cp3</t>
  </si>
  <si>
    <t>ELVIDGE Elle8a/Cp2</t>
  </si>
  <si>
    <t>EMANS Joe8b/Cp3</t>
  </si>
  <si>
    <t>ENGLAND-FOGARTY Heidi8d/Cp1</t>
  </si>
  <si>
    <t>FARRELL Maizie8c/Cp1</t>
  </si>
  <si>
    <t>FISHER Chloe8b/Cp2</t>
  </si>
  <si>
    <t>FISHWICK Callum8d/Cp1</t>
  </si>
  <si>
    <t>FLEMING Kallum8b/Cp1</t>
  </si>
  <si>
    <t>FLOOD Joe8a/Cp2</t>
  </si>
  <si>
    <t>FRANCIS Holly8a/Cp3</t>
  </si>
  <si>
    <t>FRANKLIN Jake8d/Cp2</t>
  </si>
  <si>
    <t>FRENCH Daniel8c/Cp1</t>
  </si>
  <si>
    <t>FRIEND Maisy-May8d/Cp2</t>
  </si>
  <si>
    <t>GALLARD Lauren8c/Cp1</t>
  </si>
  <si>
    <t>GASKIN Isabel8a/Cp1</t>
  </si>
  <si>
    <t>GIBBS Loui8a/Cp3</t>
  </si>
  <si>
    <t>GOLDING Hollie8a/Cp2</t>
  </si>
  <si>
    <t>GORDON Deniz8d/Cp2</t>
  </si>
  <si>
    <t>GOULD Daniel8d/Cp3</t>
  </si>
  <si>
    <t>GRANT Jimmy8b/Cp2</t>
  </si>
  <si>
    <t>GRIFFIN Jasmine8b/Cp3</t>
  </si>
  <si>
    <t>GRIFFIN-HAMILTON Jay8d/Cp1</t>
  </si>
  <si>
    <t>GROVES Joseph8c/Cp1</t>
  </si>
  <si>
    <t>GWEBU Kieron8b/Cp3</t>
  </si>
  <si>
    <t>HAFFENDEN Sophie8a/Cp3</t>
  </si>
  <si>
    <t>HAINES Cloe8c/Cp3</t>
  </si>
  <si>
    <t>HAMBLYN Lily8b/Cp1</t>
  </si>
  <si>
    <t>HAMMERTON Charlie8b/Cp1</t>
  </si>
  <si>
    <t>HAMMERTON James8b/Cp2</t>
  </si>
  <si>
    <t>HAMZA Mohammed8a/Cp1</t>
  </si>
  <si>
    <t>HANDLEY Lucy8d/Cp3</t>
  </si>
  <si>
    <t>HANLEY Elle8d/Cp1</t>
  </si>
  <si>
    <t>HANNON Max8a/Cp2</t>
  </si>
  <si>
    <t>HARDS James8a/Cp2</t>
  </si>
  <si>
    <t>HARDY Ben8c/Cp1</t>
  </si>
  <si>
    <t>HARGOOD BAILEY Carla8a/Cp1</t>
  </si>
  <si>
    <t>HARRIS Darcie8a/Cp2</t>
  </si>
  <si>
    <t>HAWKINS Sam8b/Cp1</t>
  </si>
  <si>
    <t>HAWKSLEY Jay8d/Cp3</t>
  </si>
  <si>
    <t>HAYES Dominic8b/Cp2</t>
  </si>
  <si>
    <t>HAYES Madison8a/Cp3</t>
  </si>
  <si>
    <t>HEBBLEWHITE George8b/Cp3</t>
  </si>
  <si>
    <t>HESELDEN Aiden8a/Cp3</t>
  </si>
  <si>
    <t>HICKEY Brooke8b/Cp2</t>
  </si>
  <si>
    <t>HIGGINS Madaline8b/Cp3</t>
  </si>
  <si>
    <t>HIGHMAN Luke8d/Cp1</t>
  </si>
  <si>
    <t>HILL-DILLON Megan8a/Cp1</t>
  </si>
  <si>
    <t>HILLS Reuben8a/Cp1</t>
  </si>
  <si>
    <t>HODROJ Mariam8a/Cp2</t>
  </si>
  <si>
    <t>HOLDEN Harry8d/Cp2</t>
  </si>
  <si>
    <t>HOLDER Robert8a/Cp2</t>
  </si>
  <si>
    <t>HOLLIS Emma8a/Cp3</t>
  </si>
  <si>
    <t>HOOTON Benjamin8b/Cp1</t>
  </si>
  <si>
    <t>HOULIHAN Connor8c/Cp3</t>
  </si>
  <si>
    <t>HUBERT Hollie8c/Cp1</t>
  </si>
  <si>
    <t>HUGHES Giorgiana8b/Cp1</t>
  </si>
  <si>
    <t>HULSE Elizabeth8c/Cp2</t>
  </si>
  <si>
    <t>HUYNH Julia8a/Cp1</t>
  </si>
  <si>
    <t>INCE Ezgi8c/Cp3</t>
  </si>
  <si>
    <t>IRONMONGER Jake8a/Cp3</t>
  </si>
  <si>
    <t>JACKSON-DWIGHT Molly8a/Cp2</t>
  </si>
  <si>
    <t>JAIYESIMI Kausarat8a/Cp3</t>
  </si>
  <si>
    <t>JANDU Kirandip8b/Cp2</t>
  </si>
  <si>
    <t>JANKU Antonio8c/Cp1</t>
  </si>
  <si>
    <t>JAWAD Rayan8a/Cp1</t>
  </si>
  <si>
    <t>JENKINS Jemima8b/Cp3</t>
  </si>
  <si>
    <t>JENNINGS Amy8d/Cp2</t>
  </si>
  <si>
    <t>JEZARD Robert8c/Cp1</t>
  </si>
  <si>
    <t>JOBSON Lewis8d/Cp3</t>
  </si>
  <si>
    <t>JOHNSON Bailey8d/Cp1</t>
  </si>
  <si>
    <t>JOHNSTONE Ellie-May8c/Cp1</t>
  </si>
  <si>
    <t>JONES Gracie8b/Cp1</t>
  </si>
  <si>
    <t>KAVIMARAN Thivesny8b/Cp2</t>
  </si>
  <si>
    <t>KEEP Kayleigh8b/Cp3</t>
  </si>
  <si>
    <t>KEITA Bintou8c/Cp2</t>
  </si>
  <si>
    <t>KENSINGTON Amy8c/Cp2</t>
  </si>
  <si>
    <t>KHATUN Hanifah8c/Cp3</t>
  </si>
  <si>
    <t>KING Amy8b/Cp1</t>
  </si>
  <si>
    <t>KIPRE Abraham8d/Cp2</t>
  </si>
  <si>
    <t>KIRBY Chloe8a/Cp1</t>
  </si>
  <si>
    <t>KIRKLAND Mya8b/Cp3</t>
  </si>
  <si>
    <t>LA ROCHE Elvie8d/Cp3</t>
  </si>
  <si>
    <t>LAD Nayan8a/Cp2</t>
  </si>
  <si>
    <t>LAI Nathan8d/Cp3</t>
  </si>
  <si>
    <t>LAWRENCE Cain8a/Cp3</t>
  </si>
  <si>
    <t>LEE-MAYHEW Sky8b/Cp3</t>
  </si>
  <si>
    <t>LESNYAK Roman8b/Cp2</t>
  </si>
  <si>
    <t>LITTLE Kathryn8a/Cp3</t>
  </si>
  <si>
    <t>LOTAY Sonia8b/Cp2</t>
  </si>
  <si>
    <t>LOVELOCK Ellie8d/Cp1</t>
  </si>
  <si>
    <t>LOWTHER Callum8a/Cp1</t>
  </si>
  <si>
    <t>LUNDQVIST Samuel8c/Cp2</t>
  </si>
  <si>
    <t>MACKINNON Amelia8a/Cp1</t>
  </si>
  <si>
    <t>MADEVU Kevin8c/Cp3</t>
  </si>
  <si>
    <t>MAGUIRE Ruby8a/Cp2</t>
  </si>
  <si>
    <t>MAIN Harry8b/Cp3</t>
  </si>
  <si>
    <t>MAKONI Terrence8b/Cp1</t>
  </si>
  <si>
    <t>MANDER Shannon8c/Cp2</t>
  </si>
  <si>
    <t>MAPPS Blake8a/Cp2</t>
  </si>
  <si>
    <t>MARLEY Thomas8b/Cp2</t>
  </si>
  <si>
    <t>MARTIN Joe8d/Cp2</t>
  </si>
  <si>
    <t>MARTIN Rebecca8c/Cp1</t>
  </si>
  <si>
    <t>MATRANXHI Denisa8a/Cp3</t>
  </si>
  <si>
    <t>MAYNARD Edward8c/Cp3</t>
  </si>
  <si>
    <t>MCCARTHY Alex8a/Cp3</t>
  </si>
  <si>
    <t>MCCORMICK Annalyse8a/Cp1</t>
  </si>
  <si>
    <t>MCDERMOTT Sian8b/Cp3</t>
  </si>
  <si>
    <t>MCGIRR Abbe8a/Cp2</t>
  </si>
  <si>
    <t>MCGUINNESS Ria8d/Cp2</t>
  </si>
  <si>
    <t>MCKEY Connor8a/Cp1</t>
  </si>
  <si>
    <t>MCKEY Meghann8c/Cp2</t>
  </si>
  <si>
    <t>MCPHERSON Tayler8c/Cp2</t>
  </si>
  <si>
    <t>MCQUEENEY Callum8b/Cp3</t>
  </si>
  <si>
    <t>MEHMET Ben8b/Cp1</t>
  </si>
  <si>
    <t>MEHMETI Dafina8d/Cp3</t>
  </si>
  <si>
    <t>MIDFORD Jonny8c/Cp3</t>
  </si>
  <si>
    <t>MIHA Julieta8c/Cp3</t>
  </si>
  <si>
    <t>MILLS Jessica8d/Cp1</t>
  </si>
  <si>
    <t>MOCKEY Chezia8a/Cp3</t>
  </si>
  <si>
    <t>MOORE Amie8d/Cp2</t>
  </si>
  <si>
    <t>MOORE Katie8a/Cp1</t>
  </si>
  <si>
    <t>MOSE Aaron8c/Cp1</t>
  </si>
  <si>
    <t>MOTTOH Benito8a/Cp2</t>
  </si>
  <si>
    <t>MOULD Callam8c/Cp2</t>
  </si>
  <si>
    <t>MOYO Fortma8d/Cp3</t>
  </si>
  <si>
    <t>MOYO Mercy8d/Cp3</t>
  </si>
  <si>
    <t>MURTON John8c/Cp2</t>
  </si>
  <si>
    <t>NAMPERA Felicia8a/Cp2</t>
  </si>
  <si>
    <t>NAWAZ Ahmed8a/Cp3</t>
  </si>
  <si>
    <t>NEARY Dean8c/Cp1</t>
  </si>
  <si>
    <t>NEBEL Owin8b/Cp2</t>
  </si>
  <si>
    <t>NEWELL Gracie-May8d/Cp1</t>
  </si>
  <si>
    <t>NEWMAN Olivia8b/Cp1</t>
  </si>
  <si>
    <t>NEWNHAM Charlie8c/Cp2</t>
  </si>
  <si>
    <t>OBIRAI Thelma-Chiwete8b/Cp2</t>
  </si>
  <si>
    <t>O'BRIEN Tia8c/Cp1</t>
  </si>
  <si>
    <t>OCHWAT Drew8d/Cp1</t>
  </si>
  <si>
    <t>ODUSHOGA Abimbola8a/Cp3</t>
  </si>
  <si>
    <t>OJO Lewis8a/Cp1</t>
  </si>
  <si>
    <t>OKORONKWO Chi-chi8a/Cp1</t>
  </si>
  <si>
    <t>ONILEERE Hakima8b/Cp3</t>
  </si>
  <si>
    <t>OPANUGA Emmanuel8b/Cp3</t>
  </si>
  <si>
    <t>ORME Penny8d/Cp2</t>
  </si>
  <si>
    <t>OSBORN Paris8d/Cp3</t>
  </si>
  <si>
    <t>OSMANI Gledisa8b/Cp1</t>
  </si>
  <si>
    <t>PALMER Michael8d/Cp2</t>
  </si>
  <si>
    <t>PARFITT Daniella8d/Cp1</t>
  </si>
  <si>
    <t>PAWLEY Joe8a/Cp2</t>
  </si>
  <si>
    <t>PETROVA Gabriella8c/Cp2</t>
  </si>
  <si>
    <t>PIDDINGTON George8d/Cp3</t>
  </si>
  <si>
    <t>POLDEN Lucy8d/Cp2</t>
  </si>
  <si>
    <t>POLSON Joshua8a/Cp3</t>
  </si>
  <si>
    <t>POVEY-GARMAN Kayleigh8c/Cp1</t>
  </si>
  <si>
    <t>POWER Connor8c/Cp1</t>
  </si>
  <si>
    <t>PRESSNEY Ellie8d/Cp3</t>
  </si>
  <si>
    <t>PURSSEY Ella8d/Cp1</t>
  </si>
  <si>
    <t>PYKA Tyreke8d/Cp1</t>
  </si>
  <si>
    <t>RANDALL Ella8c/Cp1</t>
  </si>
  <si>
    <t>RANDELL Corben8b/Cp1</t>
  </si>
  <si>
    <t>RATCLIFF Alfie8d/Cp2</t>
  </si>
  <si>
    <t>READ Lewis8d/Cp3</t>
  </si>
  <si>
    <t>READ William8a/Cp1</t>
  </si>
  <si>
    <t>REARDON Connor8a/Cp2</t>
  </si>
  <si>
    <t>REED Chloe8c/Cp1</t>
  </si>
  <si>
    <t>REES Lewis8a/Cp3</t>
  </si>
  <si>
    <t>RHODEN Shay8c/Cp1</t>
  </si>
  <si>
    <t>RILEY Zeena8a/Cp2</t>
  </si>
  <si>
    <t>ROBERTS Morgan8c/Cp3</t>
  </si>
  <si>
    <t>ROBINSON Luke8d/Cp1</t>
  </si>
  <si>
    <t>ROBSON Leon8d/Cp2</t>
  </si>
  <si>
    <t>ROCK Ellie8d/Cp2</t>
  </si>
  <si>
    <t>ROGERS Summer8b/Cp2</t>
  </si>
  <si>
    <t>ROTHWELL Bea8d/Cp3</t>
  </si>
  <si>
    <t>RUBENGA-WEBSTER Rania8c/Cp3</t>
  </si>
  <si>
    <t>RUSSELL Alfie8d/Cp3</t>
  </si>
  <si>
    <t>RUSSELL Nathan8c/Cp2</t>
  </si>
  <si>
    <t>RYAN James8a/Cp1</t>
  </si>
  <si>
    <t>RYAN Katie8a/Cp3</t>
  </si>
  <si>
    <t>SAEED Imaan8c/Cp3</t>
  </si>
  <si>
    <t>SAGLAM Aleyna8b/Cp3</t>
  </si>
  <si>
    <t>SANGHA Milan8b/Cp2</t>
  </si>
  <si>
    <t>SAPKOTA Kushal8c/Cp3</t>
  </si>
  <si>
    <t>SAPKOTA Pratham8c/Cp2</t>
  </si>
  <si>
    <t>SATHIYASEELAN Vithusha8a/Cp1</t>
  </si>
  <si>
    <t>SAUROSI Dexter8c/Cp1</t>
  </si>
  <si>
    <t>SHAW Abby-Gail8d/Cp1</t>
  </si>
  <si>
    <t>SHAW Nicole8d/Cp2</t>
  </si>
  <si>
    <t>SHERGOLD Lauryn8a/Cp2</t>
  </si>
  <si>
    <t>SHUKLA Karina8b/Cp1</t>
  </si>
  <si>
    <t>SMITH Jessica8b/Cp2</t>
  </si>
  <si>
    <t>SONNAH Victor8b/Cp3</t>
  </si>
  <si>
    <t>STARLING Louie8c/Cp2</t>
  </si>
  <si>
    <t>STEWART Aiyana8b/Cp3</t>
  </si>
  <si>
    <t>STILES George8d/Cp3</t>
  </si>
  <si>
    <t>STROUD Charlie8d/Cp2</t>
  </si>
  <si>
    <t>SULEMAN Rihan8b/Cp1</t>
  </si>
  <si>
    <t>SULH Kristina8c/Cp3</t>
  </si>
  <si>
    <t>SUMAN Ranesh8d/Cp1</t>
  </si>
  <si>
    <t>SYKES Lucas8b/Cp2</t>
  </si>
  <si>
    <t>TAGG Jake8d/Cp2</t>
  </si>
  <si>
    <t>TAMBOONEYI Eugine8b/Cp3</t>
  </si>
  <si>
    <t>TAYLOR Callum8d/Cp3</t>
  </si>
  <si>
    <t>TAYLOR Shea8b/Cp1</t>
  </si>
  <si>
    <t>TAYLOR-OSWALD Madeline8b/Cp1</t>
  </si>
  <si>
    <t>THAVARASA Sathishwaran8d/Cp1</t>
  </si>
  <si>
    <t>THIND Karanjot8a/Cp2</t>
  </si>
  <si>
    <t>THORNTON Jake8b/Cp2</t>
  </si>
  <si>
    <t>TIJANI Richard8a/Cp3</t>
  </si>
  <si>
    <t>TILLER-KING Bayley8b/Cp3</t>
  </si>
  <si>
    <t>TO Michael8c/Cp1</t>
  </si>
  <si>
    <t>TOVEY Chloe8a/Cp3</t>
  </si>
  <si>
    <t>TRAN Jayden8a/Cp1</t>
  </si>
  <si>
    <t>TUFFIELD Emelia8b/Cp2</t>
  </si>
  <si>
    <t>VINCENT Charly8c/Cp2</t>
  </si>
  <si>
    <t>VINTURA Ayomikun8b/Cp1</t>
  </si>
  <si>
    <t>WAGHORN Alexander8b/Cp2</t>
  </si>
  <si>
    <t>WALKER Tye8b/Cp3</t>
  </si>
  <si>
    <t>WALLIS Jack8a/Cp2</t>
  </si>
  <si>
    <t>WALSH Wayne8a/Cp3</t>
  </si>
  <si>
    <t>WARR Abbie8a/Cp1</t>
  </si>
  <si>
    <t>WARREN Alex8b/Cp3</t>
  </si>
  <si>
    <t>WATSHAM Taylor8c/Cp2</t>
  </si>
  <si>
    <t>WATTS Tyler8a/Cp1</t>
  </si>
  <si>
    <t>WELLS Ethan8a/Cp2</t>
  </si>
  <si>
    <t>WELLS Mollie8d/Cp3</t>
  </si>
  <si>
    <t>WHITE Cameron8b/Cp1</t>
  </si>
  <si>
    <t>WILKINSON Jack8d/Cp1</t>
  </si>
  <si>
    <t>WILLIAMS Amber8c/Cp3</t>
  </si>
  <si>
    <t>WILLIAMS Lewis8b/Cp2</t>
  </si>
  <si>
    <t>WILSON Billy8d/Cp3</t>
  </si>
  <si>
    <t>WILSON-WARD Scott8a/Cp3</t>
  </si>
  <si>
    <t>WRIGHT Megan8a/Cp2</t>
  </si>
  <si>
    <t>ADHAR Jaydeep9a/Ct1</t>
  </si>
  <si>
    <t>ANKOMAH Duphney9a/Ct2</t>
  </si>
  <si>
    <t>AWOLESI Oluwafisayo9a/Ct4</t>
  </si>
  <si>
    <t>BADHAN Arpit9a/Ct1</t>
  </si>
  <si>
    <t>BAILEY Cameron9a/Ct3</t>
  </si>
  <si>
    <t>BAILLEUL-REYES Louis9a/Ct1</t>
  </si>
  <si>
    <t>BARCI Kejsi9a/Ct4</t>
  </si>
  <si>
    <t>BARKER William9a/Ct1</t>
  </si>
  <si>
    <t>BENTLEY Amy9a/Ct4</t>
  </si>
  <si>
    <t>BOLTON Charlie9a/Ct2</t>
  </si>
  <si>
    <t>BOYLE Brandon9a/Ct3</t>
  </si>
  <si>
    <t>BRANWHITE Toby9a/Ct3</t>
  </si>
  <si>
    <t>BRITLAND Kavan9a/Ct2</t>
  </si>
  <si>
    <t>BROMFIELD Isabelle9a/Ct1</t>
  </si>
  <si>
    <t>BROWN Amy9a/Ct3</t>
  </si>
  <si>
    <t>BUSHIQI Sara9a/Ct4</t>
  </si>
  <si>
    <t>BUXTON Connor9a/Ct1</t>
  </si>
  <si>
    <t>CARPENTER Joseph9a/Ct4</t>
  </si>
  <si>
    <t>CELLA Libby9a/Ct3</t>
  </si>
  <si>
    <t>CHU Shannon9a/Ct2</t>
  </si>
  <si>
    <t>COLYER Archie9a/Ct3</t>
  </si>
  <si>
    <t>CONNOR Cayleigh9a/Ct3</t>
  </si>
  <si>
    <t>CRABTREE Macy9a/Ct1</t>
  </si>
  <si>
    <t>CRAMER Megan9a/Ct2</t>
  </si>
  <si>
    <t>CUBBAGE Bayleigh9a/Ct3</t>
  </si>
  <si>
    <t>DAVIDSON Benjamin9a/Ct4</t>
  </si>
  <si>
    <t>DONNELLY Callum9a/Ct2</t>
  </si>
  <si>
    <t>DORAN Adam9a/Ct1</t>
  </si>
  <si>
    <t>EARLEY Alfie9a/Ct3</t>
  </si>
  <si>
    <t>ELLIOTT Harry9a/Ct3</t>
  </si>
  <si>
    <t>ELLIS Harry9a/Ct4</t>
  </si>
  <si>
    <t>ELLIS Jack9a/Ct1</t>
  </si>
  <si>
    <t>ESSAM Archie9a/Ct2</t>
  </si>
  <si>
    <t>EVANS Adam9a/Ct2</t>
  </si>
  <si>
    <t>FARRELL Tommy9a/Ct2</t>
  </si>
  <si>
    <t>FERREIRA Lorena9a/Ct2</t>
  </si>
  <si>
    <t>GALLAGHER Shannon9a/Ct2</t>
  </si>
  <si>
    <t>GATES Charlotte9a/Ct4</t>
  </si>
  <si>
    <t>GILES Alexis9a/Ct3</t>
  </si>
  <si>
    <t>GILLESPIE Connor9a/Ct2</t>
  </si>
  <si>
    <t>GIRLING Daisy9a/Ct3</t>
  </si>
  <si>
    <t>GLOVER Melanie9a/Ct2</t>
  </si>
  <si>
    <t>GOKTAS Filiz9a/Ct3</t>
  </si>
  <si>
    <t>GOLDING Coral9a/Ct4</t>
  </si>
  <si>
    <t>GREEN Lucy9a/Ct3</t>
  </si>
  <si>
    <t>HALIMI Saimir9a/Ct1</t>
  </si>
  <si>
    <t>HALL Bethany9a/Ct2</t>
  </si>
  <si>
    <t>HAYES Tyler9a/Ct3</t>
  </si>
  <si>
    <t>HEMMINGS Bethany9a/Ct1</t>
  </si>
  <si>
    <t>HIGGOTT William9a/Ct1</t>
  </si>
  <si>
    <t>HILTON Amy9a/Ct4</t>
  </si>
  <si>
    <t>HOBBS Archie9a/Ct1</t>
  </si>
  <si>
    <t>HOPE Sarah9a/Ct3</t>
  </si>
  <si>
    <t>HUMPHREYS Kristian9a/Ct4</t>
  </si>
  <si>
    <t>HUSSEY Alexa9a/Ct3</t>
  </si>
  <si>
    <t>JARVIS Rosie9a/Ct4</t>
  </si>
  <si>
    <t>JEFFRIES Katie9a/Ct1</t>
  </si>
  <si>
    <t>JHEETA Abinaash9a/Ct1</t>
  </si>
  <si>
    <t>KEEGAN Connor9a/Ct2</t>
  </si>
  <si>
    <t>KHAN Alina9a/Ct1</t>
  </si>
  <si>
    <t>KHANOM Tangina9a/Ct4</t>
  </si>
  <si>
    <t>KHELLA Karambir9a/Ct3</t>
  </si>
  <si>
    <t>KING Skye9a/Ct2</t>
  </si>
  <si>
    <t>LATTER Britney9a/Ct1</t>
  </si>
  <si>
    <t>LAWSON Joseph9a/Ct2</t>
  </si>
  <si>
    <t>LEEDS Shaun9a/Ct4</t>
  </si>
  <si>
    <t>LONGHURST Joshua9a/Ct3</t>
  </si>
  <si>
    <t>MACMILLAN Aidan9a/Ct2</t>
  </si>
  <si>
    <t>MASHEDER Corinne9a/Ct2</t>
  </si>
  <si>
    <t>MASLEN Danny9a/Ct4</t>
  </si>
  <si>
    <t>MAWA Luc9a/Ct2</t>
  </si>
  <si>
    <t>MCCORMICK Rhys9a/Ct1</t>
  </si>
  <si>
    <t>MEAGHER Jack9a/Ct1</t>
  </si>
  <si>
    <t>MIAH Jakiya9a/Ct2</t>
  </si>
  <si>
    <t>MILNER Lewis9a/Ct4</t>
  </si>
  <si>
    <t>MOTSI Taffy9a/Ct3</t>
  </si>
  <si>
    <t>NEWLAND Sonny9a/Ct4</t>
  </si>
  <si>
    <t>O'BRIEN Sara9a/Ct1</t>
  </si>
  <si>
    <t>ODEDERE Simi9a/Ct3</t>
  </si>
  <si>
    <t>OLIVER-LINES Molleigh9a/Ct1</t>
  </si>
  <si>
    <t>OLOYEDE Sofia9a/Ct2</t>
  </si>
  <si>
    <t>ONU Mary9a/Ct1</t>
  </si>
  <si>
    <t>PAVEY Jake9a/Ct2</t>
  </si>
  <si>
    <t>QUINNELL Harry9a/Ct1</t>
  </si>
  <si>
    <t>REPAJ John9a/Ct3</t>
  </si>
  <si>
    <t>RICHARDS Trey9a/Ct3</t>
  </si>
  <si>
    <t>ROBINS Harry9a/Ct3</t>
  </si>
  <si>
    <t>ROSSI Francesca9a/Ct2</t>
  </si>
  <si>
    <t>RUDKIN Michael9a/Ct4</t>
  </si>
  <si>
    <t>RUSHBROOK Sammy9a/Ct1</t>
  </si>
  <si>
    <t>SAINE Kareem9a/Ct2</t>
  </si>
  <si>
    <t>SAUNDERS Billy9a/Ct2</t>
  </si>
  <si>
    <t>SAVAGE Taylah9a/Ct4</t>
  </si>
  <si>
    <t>SCILLITOE Bethany9a/Ct4</t>
  </si>
  <si>
    <t>SELBY-GANGERA Shirin9a/Ct4</t>
  </si>
  <si>
    <t>SHARMA Eshita9a/Ct1</t>
  </si>
  <si>
    <t>SHOKO Victoria9a/Ct3</t>
  </si>
  <si>
    <t>SMITH Megan9a/Ct3</t>
  </si>
  <si>
    <t>SPROUL Tommy9a/Ct4</t>
  </si>
  <si>
    <t>STEPHENS Melanie9a/Ct4</t>
  </si>
  <si>
    <t>THACKRAY Grace9a/Ct4</t>
  </si>
  <si>
    <t>THOMPSON Kai9a/Ct3</t>
  </si>
  <si>
    <t>THURSTON Isobel9a/Ct2</t>
  </si>
  <si>
    <t>TIDMAN Abby9a/Ct1</t>
  </si>
  <si>
    <t>TREZIES Kiera9a/Ct1</t>
  </si>
  <si>
    <t>WATERS Chloe9a/Ct3</t>
  </si>
  <si>
    <t>WELLS Thomas9a/Ct4</t>
  </si>
  <si>
    <t>YAN Denise9a/Ct4</t>
  </si>
  <si>
    <t>ABODERIN Adedeji7a/Re2</t>
  </si>
  <si>
    <t>ADAMS Macy7c/Re2</t>
  </si>
  <si>
    <t>ADEBOLA John7c/Re2</t>
  </si>
  <si>
    <t>ADEGBOLA David7c/Re2</t>
  </si>
  <si>
    <t>ADEJUMO Victor7b/Re1</t>
  </si>
  <si>
    <t>ADEWALE Mark7d/Re3</t>
  </si>
  <si>
    <t>ADHAR Kajal7b/Re2</t>
  </si>
  <si>
    <t>AILOAEI Victor7a/Re3</t>
  </si>
  <si>
    <t>AKINTOMO Samuel7b/Re2</t>
  </si>
  <si>
    <t>ALADE Demilade7a/Re1</t>
  </si>
  <si>
    <t>ALDRICH Lewis7b/Re3</t>
  </si>
  <si>
    <t>ALLISON Paisley7d/Re1</t>
  </si>
  <si>
    <t>ALLWRIGHT Olivia7a/Re2</t>
  </si>
  <si>
    <t>AMIN Qasim7b/Re2</t>
  </si>
  <si>
    <t>ANDERSON Ben7c/Re1</t>
  </si>
  <si>
    <t>ASKEW Kara7a/Re1</t>
  </si>
  <si>
    <t>ATLEY Jacob7a/Re1</t>
  </si>
  <si>
    <t>AUSTIN Rebecca7b/Re3</t>
  </si>
  <si>
    <t>AYINDE-USMAN Abdullahi7b/Re1</t>
  </si>
  <si>
    <t>BACON Jamie7a/Re2</t>
  </si>
  <si>
    <t>BADHAN Anthony7b/Re3</t>
  </si>
  <si>
    <t>BAKER Joshua7c/Re1</t>
  </si>
  <si>
    <t>BAKER Kai7c/Re3</t>
  </si>
  <si>
    <t>BALOGUN Afeez7b/Re1</t>
  </si>
  <si>
    <t>BALOGUN Ayomide7b/Re2</t>
  </si>
  <si>
    <t>BALOGUN Roqeebat7a/Re2</t>
  </si>
  <si>
    <t>BARNETT Ella7d/Re3</t>
  </si>
  <si>
    <t>BARRETT Kyle7b/Re2</t>
  </si>
  <si>
    <t>BARRIE Isatu7d/Re2</t>
  </si>
  <si>
    <t>BEAL Taylor7c/Re1</t>
  </si>
  <si>
    <t>BEANEY Marykate7d/Re2</t>
  </si>
  <si>
    <t>BELKACEMI Zachariah7a/Re3</t>
  </si>
  <si>
    <t>BENNETT Paul7d/Re1</t>
  </si>
  <si>
    <t>BENNETT-ALAMETI Vincent7a/Re1</t>
  </si>
  <si>
    <t>BERBERI Wendy7d/Re2</t>
  </si>
  <si>
    <t>BISHOP Jayden7a/Re2</t>
  </si>
  <si>
    <t>BLACKMAN Poppy7d/Re1</t>
  </si>
  <si>
    <t>BOAKYE-YIADOM Asantewa7a/Re3</t>
  </si>
  <si>
    <t>BODYCOMB Callum7d/Re1</t>
  </si>
  <si>
    <t>BOKARIE SAM Felix7d/Re1</t>
  </si>
  <si>
    <t>BORDLEY Grace7c/Re2</t>
  </si>
  <si>
    <t>BRABON Jack7d/Re1</t>
  </si>
  <si>
    <t>BRACKELL Bethan7d/Re3</t>
  </si>
  <si>
    <t>BRADY Mollie7a/Re1</t>
  </si>
  <si>
    <t>BRAWN-COOK Chardonnay7c/Re1</t>
  </si>
  <si>
    <t>BRENNAN Rachel7c/Re1</t>
  </si>
  <si>
    <t>BROOKER - MAHAL Charlie7b/Re1</t>
  </si>
  <si>
    <t>BROOKES Seamus7c/Re3</t>
  </si>
  <si>
    <t>BROWN Bradley7d/Re1</t>
  </si>
  <si>
    <t>BROWN Charisse7c/Re2</t>
  </si>
  <si>
    <t>BRYANT Ian7a/Re3</t>
  </si>
  <si>
    <t>BURGESS Georgina7b/Re3</t>
  </si>
  <si>
    <t>BUTCHER Gemma7c/Re1</t>
  </si>
  <si>
    <t>BUTLER Sam7b/Re1</t>
  </si>
  <si>
    <t>BUTTON Alice7b/Re2</t>
  </si>
  <si>
    <t>CALLANAN Brogan7d/Re2</t>
  </si>
  <si>
    <t>CAMPBELL Isaac7b/Re1</t>
  </si>
  <si>
    <t>CAREY Charlotte7d/Re3</t>
  </si>
  <si>
    <t>CAVE Megan7a/Re2</t>
  </si>
  <si>
    <t>CHALK Mark7d/Re2</t>
  </si>
  <si>
    <t>CHANNON Anthony7b/Re2</t>
  </si>
  <si>
    <t>CHAPMAN Katie7c/Re3</t>
  </si>
  <si>
    <t>CHEESEMAN Adam7a/Re1</t>
  </si>
  <si>
    <t>CHIMA Joshua7d/Re3</t>
  </si>
  <si>
    <t>CHITAKWE Yuh Bobobglein7d/Re1</t>
  </si>
  <si>
    <t>CHIWEWE Lydia7a/Re3</t>
  </si>
  <si>
    <t>CHUKWUDI Ephraim7a/Re2</t>
  </si>
  <si>
    <t>CLARK Aaron7b/Re1</t>
  </si>
  <si>
    <t>COLE Annie-May7b/Re2</t>
  </si>
  <si>
    <t>COLE Katie7d/Re2</t>
  </si>
  <si>
    <t>COLE Mollie7a/Re1</t>
  </si>
  <si>
    <t>COLE Sydney7d/Re1</t>
  </si>
  <si>
    <t>COLLIER Samuel7a/Re3</t>
  </si>
  <si>
    <t>COLLINS Lewis7b/Re2</t>
  </si>
  <si>
    <t>COLMAN Izabella7b/Re3</t>
  </si>
  <si>
    <t>COMBER Kayleigh7a/Re2</t>
  </si>
  <si>
    <t>CONIAM Ryan7c/Re2</t>
  </si>
  <si>
    <t>COOK Annie7a/Re3</t>
  </si>
  <si>
    <t>COOK Molly7c/Re3</t>
  </si>
  <si>
    <t>COPPEN Austen7a/Re1</t>
  </si>
  <si>
    <t>COULDRY Taylor7a/Re2</t>
  </si>
  <si>
    <t>CRANE Jacob7b/Re2</t>
  </si>
  <si>
    <t>CROCKER Benjamin7b/Re2</t>
  </si>
  <si>
    <t>CROSS Kai7b/Re1</t>
  </si>
  <si>
    <t>CUTENDANA Genesis7c/Re3</t>
  </si>
  <si>
    <t>DAVIDSON Aaron7d/Re1</t>
  </si>
  <si>
    <t>DAVIS Connor7c/Re3</t>
  </si>
  <si>
    <t>DAVIS George7b/Re3</t>
  </si>
  <si>
    <t>DAWE Paris7c/Re3</t>
  </si>
  <si>
    <t>DE'ATH Jamie7b/Re1</t>
  </si>
  <si>
    <t>DHIR Puneet7d/Re1</t>
  </si>
  <si>
    <t>DIXON Maddison7c/Re3</t>
  </si>
  <si>
    <t>DOBNER Tilly7b/Re2</t>
  </si>
  <si>
    <t>DOUGLAS Henry7c/Re3</t>
  </si>
  <si>
    <t>DRANE Alfie7c/Re2</t>
  </si>
  <si>
    <t>DREDGE Megan7b/Re3</t>
  </si>
  <si>
    <t>DUKES Teddy7b/Re3</t>
  </si>
  <si>
    <t>EADY Morgan7d/Re1</t>
  </si>
  <si>
    <t>EARLEY Kacey7d/Re3</t>
  </si>
  <si>
    <t>EGODO Efemena7b/Re3</t>
  </si>
  <si>
    <t>ELDRIDGE Louise7c/Re1</t>
  </si>
  <si>
    <t>ESSAM Lily-Mae7c/Re3</t>
  </si>
  <si>
    <t>EVANS Sam7d/Re2</t>
  </si>
  <si>
    <t>EVANS Sophia7b/Re1</t>
  </si>
  <si>
    <t>FABIAN Ronnie7a/Re3</t>
  </si>
  <si>
    <t>FAKEHINDE Kanyinsola7c/Re1</t>
  </si>
  <si>
    <t>FARR Ryan7a/Re1</t>
  </si>
  <si>
    <t>FARRELL Benjamin7d/Re2</t>
  </si>
  <si>
    <t>FARROW Frankie7b/Re1</t>
  </si>
  <si>
    <t>FATUNGASE Elijah7a/Re2</t>
  </si>
  <si>
    <t>FATUNGASE Isaac7b/Re3</t>
  </si>
  <si>
    <t>FILER Lauren7b/Re1</t>
  </si>
  <si>
    <t>FISHWICK Harry7d/Re3</t>
  </si>
  <si>
    <t>FITCH Ethan7a/Re3</t>
  </si>
  <si>
    <t>FLORICICA Ines7d/Re1</t>
  </si>
  <si>
    <t>FLYNN Liam7a/Re1</t>
  </si>
  <si>
    <t>FORAN Lucy7d/Re2</t>
  </si>
  <si>
    <t>FRAREY George7c/Re3</t>
  </si>
  <si>
    <t>FREIVERTS Dilans7a/Re2</t>
  </si>
  <si>
    <t>FRENCH Mollie7b/Re2</t>
  </si>
  <si>
    <t>GAINDA Gurmukh7c/Re1</t>
  </si>
  <si>
    <t>GALLAGHER Shaun7b/Re2</t>
  </si>
  <si>
    <t>GARDNER Rachel7b/Re1</t>
  </si>
  <si>
    <t>GEORGE-OBUENWE Emmanuel7b/Re2</t>
  </si>
  <si>
    <t>GIBBONS Molly7b/Re3</t>
  </si>
  <si>
    <t>GIBBS Daniel7a/Re3</t>
  </si>
  <si>
    <t>GILLESPIE Taylor7c/Re2</t>
  </si>
  <si>
    <t>GLENNON Chelsea7a/Re1</t>
  </si>
  <si>
    <t>GLOVER Alfie7c/Re3</t>
  </si>
  <si>
    <t>GLOVER James7c/Re1</t>
  </si>
  <si>
    <t>GOLDING Nicole7c/Re2</t>
  </si>
  <si>
    <t>GOODMAN Holly7a/Re2</t>
  </si>
  <si>
    <t>GOSDEN Megan7a/Re3</t>
  </si>
  <si>
    <t>GRAHAM Perez7d/Re2</t>
  </si>
  <si>
    <t>GROVES Madeleine7d/Re2</t>
  </si>
  <si>
    <t>GUACHO ESPINOSA Emily Nicole7c/Re2</t>
  </si>
  <si>
    <t>HAFFENDEN Lucy7c/Re1</t>
  </si>
  <si>
    <t>HAINING Joshua7d/Re1</t>
  </si>
  <si>
    <t>HALL Dontae7a/Re1</t>
  </si>
  <si>
    <t>HARDING Emma7b/Re2</t>
  </si>
  <si>
    <t>HART Robbie7b/Re2</t>
  </si>
  <si>
    <t>HARWOOD Samuel7a/Re2</t>
  </si>
  <si>
    <t>HATTRILL Kirstie7a/Re1</t>
  </si>
  <si>
    <t>HAWKINS Alfie7c/Re1</t>
  </si>
  <si>
    <t>HEASMAN Jake7d/Re1</t>
  </si>
  <si>
    <t>HINSON Josie7a/Re2</t>
  </si>
  <si>
    <t>HODROJ Dana7c/Re3</t>
  </si>
  <si>
    <t>HOPKINSON Faith7d/Re2</t>
  </si>
  <si>
    <t>HOWARTH Charlie7d/Re2</t>
  </si>
  <si>
    <t>HOWE Jazmin7d/Re2</t>
  </si>
  <si>
    <t>HULBERT Cameron7a/Re1</t>
  </si>
  <si>
    <t>HUMPHREY Lucas7a/Re2</t>
  </si>
  <si>
    <t>HUTCHISON Katie7c/Re2</t>
  </si>
  <si>
    <t>IDEN Thomas7c/Re1</t>
  </si>
  <si>
    <t>IYAMU-EKIRO David7a/Re3</t>
  </si>
  <si>
    <t>JAIYESIMI Al-Amin7a/Re1</t>
  </si>
  <si>
    <t>JARVIS Charlie7c/Re1</t>
  </si>
  <si>
    <t>JARVIS Danny0</t>
  </si>
  <si>
    <t>JARVIS Georgia7b/Re2</t>
  </si>
  <si>
    <t>JUTLA Maneet7b/Re2</t>
  </si>
  <si>
    <t>KANDEEPAN Sukita7b/Re2</t>
  </si>
  <si>
    <t>KATSO Tendesayi7c/Re1</t>
  </si>
  <si>
    <t>KELLY Logan7c/Re3</t>
  </si>
  <si>
    <t>KHAN Mominul7c/Re3</t>
  </si>
  <si>
    <t>KILLICK James7a/Re2</t>
  </si>
  <si>
    <t>KINGHAM Ben7a/Re3</t>
  </si>
  <si>
    <t>KITCHENHAM Marie7b/Re3</t>
  </si>
  <si>
    <t>KNOWLER Lybee7c/Re3</t>
  </si>
  <si>
    <t>KORKMAZOGLU Beren7d/Re3</t>
  </si>
  <si>
    <t>KORSACHKA Nikol7c/Re2</t>
  </si>
  <si>
    <t>KUDINOVA Kintija7a/Re3</t>
  </si>
  <si>
    <t>KURI-O'REILLY Stephanie7a/Re1</t>
  </si>
  <si>
    <t>LALA Orges7a/Re1</t>
  </si>
  <si>
    <t>LAWTON Connor7b/Re3</t>
  </si>
  <si>
    <t>LE CALVEZ Nicole7a/Re2</t>
  </si>
  <si>
    <t>LEAHY Aiden7d/Re1</t>
  </si>
  <si>
    <t>LEASK-FULHAM Keira7a/Re3</t>
  </si>
  <si>
    <t>LEE Bill7c/Re3</t>
  </si>
  <si>
    <t>LEE-MAYHEW Paige7b/Re3</t>
  </si>
  <si>
    <t>LEINSTER James7c/Re3</t>
  </si>
  <si>
    <t>LEPINE Samuel7d/Re2</t>
  </si>
  <si>
    <t>LESTON Talisha7c/Re1</t>
  </si>
  <si>
    <t>LIGHTFOOT Ella7c/Re2</t>
  </si>
  <si>
    <t>LINES Gemma7a/Re1</t>
  </si>
  <si>
    <t>LITTLE Rose7c/Re1</t>
  </si>
  <si>
    <t>LONG Ellice7c/Re3</t>
  </si>
  <si>
    <t>LOZEVA Rositsa7a/Re2</t>
  </si>
  <si>
    <t>MACLELLAN Harry7d/Re1</t>
  </si>
  <si>
    <t>MACLELLAN Libby7b/Re1</t>
  </si>
  <si>
    <t>MAREZANA Marlon7c/Re2</t>
  </si>
  <si>
    <t>MARSHALL Craig7c/Re1</t>
  </si>
  <si>
    <t>MASLAH Zahra7c/Re1</t>
  </si>
  <si>
    <t>MATHERS Dean7c/Re2</t>
  </si>
  <si>
    <t>MATTHEWS Aimee7b/Re2</t>
  </si>
  <si>
    <t>MATTIN Thomas7a/Re2</t>
  </si>
  <si>
    <t>MAY-CLARK Sam7c/Re1</t>
  </si>
  <si>
    <t>MCDERMOTT Lewis7c/Re3</t>
  </si>
  <si>
    <t>MCGIRR Holly7b/Re3</t>
  </si>
  <si>
    <t>MCKIE Kieran7c/Re2</t>
  </si>
  <si>
    <t>MITCHELL Joseph7d/Re1</t>
  </si>
  <si>
    <t>MNCUBE Ryan7b/Re2</t>
  </si>
  <si>
    <t>MOHAMED Anayda7b/Re1</t>
  </si>
  <si>
    <t>MOHANADAS Apiruban7c/Re1</t>
  </si>
  <si>
    <t>MOMODU Emmanuel7d/Re3</t>
  </si>
  <si>
    <t>MOORE Molly7d/Re3</t>
  </si>
  <si>
    <t>MOORE Shanae7d/Re1</t>
  </si>
  <si>
    <t>MORGAN Koren7c/Re3</t>
  </si>
  <si>
    <t>MORGAN-ROOTS Luke7b/Re1</t>
  </si>
  <si>
    <t>MOTSI Tyrone7a/Re3</t>
  </si>
  <si>
    <t>MOULD Hollie7a/Re3</t>
  </si>
  <si>
    <t>MUKALAZI Riley7a/Re1</t>
  </si>
  <si>
    <t>MUKASA Suubi7c/Re2</t>
  </si>
  <si>
    <t>MURUKANANTHAM Tharunan7a/Re2</t>
  </si>
  <si>
    <t>MUSIYIWA Makhosi7b/Re3</t>
  </si>
  <si>
    <t>NASHWA Ben7a/Re3</t>
  </si>
  <si>
    <t>NEWMAN Ellie7d/Re1</t>
  </si>
  <si>
    <t>NEWSTEAD Arthur7d/Re1</t>
  </si>
  <si>
    <t>NEWTON Ethan7d/Re3</t>
  </si>
  <si>
    <t>NG Jack7a/Re1</t>
  </si>
  <si>
    <t>NIBI Lakeisha7b/Re3</t>
  </si>
  <si>
    <t>OAKINS George7c/Re2</t>
  </si>
  <si>
    <t>OBI-ORAZULUME Chibby7b/Re1</t>
  </si>
  <si>
    <t>ODEBO Kehinde Enoch I7a/Re2</t>
  </si>
  <si>
    <t>ODEBO Taiwo Elizabeth7b/Re2</t>
  </si>
  <si>
    <t>ODEDERE Michael7a/Re3</t>
  </si>
  <si>
    <t>ODEKUNLE Biola7b/Re1</t>
  </si>
  <si>
    <t>ODIGIE Nosarume7a/Re1</t>
  </si>
  <si>
    <t>OFFORD Bayley7b/Re1</t>
  </si>
  <si>
    <t>OFFWOOD Elliot7b/Re1</t>
  </si>
  <si>
    <t>OFURHIE Calvin7c/Re2</t>
  </si>
  <si>
    <t>OHAKWA Chideraa7d/Re3</t>
  </si>
  <si>
    <t>OHAZURUME Daniel7c/Re2</t>
  </si>
  <si>
    <t>OHAZURUME David7b/Re3</t>
  </si>
  <si>
    <t>OKORONKWO Debbie7d/Re2</t>
  </si>
  <si>
    <t>OLOYEDE Karim7a/Re2</t>
  </si>
  <si>
    <t>OMORUYI Esosa7c/Re3</t>
  </si>
  <si>
    <t>OMOTOYE Tyrese7a/Re3</t>
  </si>
  <si>
    <t>ONU George7b/Re2</t>
  </si>
  <si>
    <t>OREMUYIWA Joseph7c/Re1</t>
  </si>
  <si>
    <t>OSBORNE Marshall7a/Re1</t>
  </si>
  <si>
    <t>OWEN Sadie7c/Re3</t>
  </si>
  <si>
    <t>PAGE Billie7d/Re2</t>
  </si>
  <si>
    <t>PALMER Chloe7a/Re1</t>
  </si>
  <si>
    <t>PARKER Megan7c/Re2</t>
  </si>
  <si>
    <t>PARMENTER Hailee7c/Re2</t>
  </si>
  <si>
    <t>PATTENDEN Mollie7d/Re2</t>
  </si>
  <si>
    <t>PEARCE Megan-Rose7d/Re2</t>
  </si>
  <si>
    <t>PERKINS Jake7d/Re2</t>
  </si>
  <si>
    <t>PETERS Brandon7b/Re1</t>
  </si>
  <si>
    <t>PHELPS Gracie7c/Re2</t>
  </si>
  <si>
    <t>PHIPPS Aaron7d/Re3</t>
  </si>
  <si>
    <t>PLATER Chloe7d/Re1</t>
  </si>
  <si>
    <t>PRABAHARAN Baarath7b/Re1</t>
  </si>
  <si>
    <t>QUADRI Ibukun7a/Re2</t>
  </si>
  <si>
    <t>QUILALA Angelika7a/Re2</t>
  </si>
  <si>
    <t>RADENHURST Ella7d/Re2</t>
  </si>
  <si>
    <t>RANDALL Brook7d/Re3</t>
  </si>
  <si>
    <t>RATCLIFF Bethany7a/Re3</t>
  </si>
  <si>
    <t>RAVINDRAKUMAR Nemaliya7d/Re3</t>
  </si>
  <si>
    <t>RAWLINS Jack7b/Re1</t>
  </si>
  <si>
    <t>REDWORTH Samuel7c/Re1</t>
  </si>
  <si>
    <t>REHMAN Mohammed7b/Re1</t>
  </si>
  <si>
    <t>RICHARDS Drey7b/Re3</t>
  </si>
  <si>
    <t>RIXON-WILSON Drew7a/Re1</t>
  </si>
  <si>
    <t>ROBINSON Ethan7c/Re1</t>
  </si>
  <si>
    <t>ROBSON Tommy7c/Re1</t>
  </si>
  <si>
    <t>ROSE Megan7b/Re3</t>
  </si>
  <si>
    <t>SACRE Holly7d/Re1</t>
  </si>
  <si>
    <t>SADRA Jasmin7c/Re2</t>
  </si>
  <si>
    <t>SALT Brandon7b/Re2</t>
  </si>
  <si>
    <t>SAMUELS Marisa7a/Re2</t>
  </si>
  <si>
    <t>SARGENT Harry7b/Re1</t>
  </si>
  <si>
    <t>SAVAGE Peggy7a/Re3</t>
  </si>
  <si>
    <t>SAYERS Elliot7a/Re3</t>
  </si>
  <si>
    <t>SAYERS Luke7a/Re1</t>
  </si>
  <si>
    <t>SCILLITOE Harry7a/Re2</t>
  </si>
  <si>
    <t>SELMANI Lan7b/Re2</t>
  </si>
  <si>
    <t>SHANMUGARAKAVAN Kabesajan7b/Re1</t>
  </si>
  <si>
    <t>SHAW Alex7c/Re1</t>
  </si>
  <si>
    <t>SHOKUNBI Mayowa7d/Re1</t>
  </si>
  <si>
    <t>SHOVE Edward7c/Re2</t>
  </si>
  <si>
    <t>SINGH Anterpreet7d/Re1</t>
  </si>
  <si>
    <t>SINGH Manpreet7d/Re3</t>
  </si>
  <si>
    <t>SLATER Beth7c/Re2</t>
  </si>
  <si>
    <t>SMITH Amber7d/Re1</t>
  </si>
  <si>
    <t>SMITH Grace7a/Re1</t>
  </si>
  <si>
    <t>SOUTHGATE Millie7b/Re3</t>
  </si>
  <si>
    <t>SOUTHION Evie7c/Re2</t>
  </si>
  <si>
    <t>STEARN Leah7d/Re3</t>
  </si>
  <si>
    <t>STENING Willow7b/Re3</t>
  </si>
  <si>
    <t>STEWART-SMITH Georgie7b/Re3</t>
  </si>
  <si>
    <t>STOREY Benny7d/Re1</t>
  </si>
  <si>
    <t>STUCHBURY Blake7a/Re3</t>
  </si>
  <si>
    <t>SUNDAY-UWAR Flora7c/Re3</t>
  </si>
  <si>
    <t>SWANNELL Ben7c/Re2</t>
  </si>
  <si>
    <t>SZABO Adam7b/Re2</t>
  </si>
  <si>
    <t>TACK Christian7a/Re1</t>
  </si>
  <si>
    <t>TAGG Paige7b/Re2</t>
  </si>
  <si>
    <t>TAYLOR Jack7c/Re1</t>
  </si>
  <si>
    <t>THIRUVEGHAMPAN Anujan7a/Re2</t>
  </si>
  <si>
    <t>TREMAIN Riley7c/Re1</t>
  </si>
  <si>
    <t>TRINDER Hannah7a/Re2</t>
  </si>
  <si>
    <t>TURNER Harvey7a/Re3</t>
  </si>
  <si>
    <t>TURNER Lewis7b/Re2</t>
  </si>
  <si>
    <t>TURNER Ryan7b/Re1</t>
  </si>
  <si>
    <t>VAID Sandeep7b/Re3</t>
  </si>
  <si>
    <t>VALVONYTE Auguste7a/Re3</t>
  </si>
  <si>
    <t>VANNER Khloe7c/Re1</t>
  </si>
  <si>
    <t>VINCENT Dante7b/Re1</t>
  </si>
  <si>
    <t>VINCENT Katy7a/Re1</t>
  </si>
  <si>
    <t>VOONG Jamie7b/Re1</t>
  </si>
  <si>
    <t>WALLBRIDGE Danielle7a/Re2</t>
  </si>
  <si>
    <t>WALLEN Carla7a/Re3</t>
  </si>
  <si>
    <t>WATT Cheyenne7c/Re3</t>
  </si>
  <si>
    <t>WAYLAND Hope7b/Re3</t>
  </si>
  <si>
    <t>WELSH Sean7a/Re1</t>
  </si>
  <si>
    <t>WHITE Olivia7a/Re1</t>
  </si>
  <si>
    <t>WHITMAN Jack7a/Re2</t>
  </si>
  <si>
    <t>WILLIAMS Alfie7d/Re2</t>
  </si>
  <si>
    <t>WILLIAMS Danny0</t>
  </si>
  <si>
    <t>WILLIAMS Shannon7d/Re3</t>
  </si>
  <si>
    <t>WILLIS Harry7b/Re3</t>
  </si>
  <si>
    <t>WRIGHT Albert7a/Re3</t>
  </si>
  <si>
    <t>WRIGHT Alfie7c/Re2</t>
  </si>
  <si>
    <t>YOUNG Jack7b/Re3</t>
  </si>
  <si>
    <t>ACOURT Kayleigh10b/Re1</t>
  </si>
  <si>
    <t>ADEGBOLA Caleb10a/Re2</t>
  </si>
  <si>
    <t>ADU-POKU Georgia10a/Re1</t>
  </si>
  <si>
    <t>AGA Regis10a/Re6</t>
  </si>
  <si>
    <t>AHNIEN Ameen10a/Re6</t>
  </si>
  <si>
    <t>AIDOO Corey10a/Re3</t>
  </si>
  <si>
    <t>AJAYI Zoe10a/Re1</t>
  </si>
  <si>
    <t>AKHAZZAN Sofia10a/Re5</t>
  </si>
  <si>
    <t>AKINOLA Michael10a/Re3</t>
  </si>
  <si>
    <t>ALBON Rhiann10a/Re1</t>
  </si>
  <si>
    <t>ALDRIDGE Alfie10a/Re5</t>
  </si>
  <si>
    <t>ALDRIDGE Joseph10b/Re1</t>
  </si>
  <si>
    <t>ALIAHMED Junead10b/Re2</t>
  </si>
  <si>
    <t>ALLEN Prince-Ezra10a/Re4</t>
  </si>
  <si>
    <t>ALLISON Lillie-Mae10a/Re5</t>
  </si>
  <si>
    <t>AMORIGHOYE Emiko10a/Re2</t>
  </si>
  <si>
    <t>ANDERSON Chantelle10b/Re1</t>
  </si>
  <si>
    <t>ANDERSON Jesse10b/Re2</t>
  </si>
  <si>
    <t>AREGBESOLA Moses10a/Re3</t>
  </si>
  <si>
    <t>ARNOLD Millennium10a/Re5</t>
  </si>
  <si>
    <t>AUSTIN Benjamin10a/Re4</t>
  </si>
  <si>
    <t>AYINDE-USMAN Siddiq10c/Re3</t>
  </si>
  <si>
    <t>BAILEY Myles10a/Re4</t>
  </si>
  <si>
    <t>BAKER Danielle10a/Re2</t>
  </si>
  <si>
    <t>BAKHT Mohammad10a/Re3</t>
  </si>
  <si>
    <t>BAMIWUYE David10c/Re2</t>
  </si>
  <si>
    <t>BANNISTER Isobel10c/Re4</t>
  </si>
  <si>
    <t>BARNES Callum10a/Re5</t>
  </si>
  <si>
    <t>BARNES George10c/Re3</t>
  </si>
  <si>
    <t>BARNES Tommy10c/Re1</t>
  </si>
  <si>
    <t>BARTHOLOMEW Daniel10c/Re3</t>
  </si>
  <si>
    <t>BARTLETT Chloe-Rose10b/Re2</t>
  </si>
  <si>
    <t>BARTON Amy10a/Re1</t>
  </si>
  <si>
    <t>BATLEY Jade10b/Re1</t>
  </si>
  <si>
    <t>BATTY Jade10b/Re1</t>
  </si>
  <si>
    <t>BEASLEY Thomas10a/Re3</t>
  </si>
  <si>
    <t>BELCHER Daniel10b/Re2</t>
  </si>
  <si>
    <t>BELLO Elizabeth10b/Re3</t>
  </si>
  <si>
    <t>BELLO Grace10b/Re2</t>
  </si>
  <si>
    <t>BERBERI Ketlin10a/Re1</t>
  </si>
  <si>
    <t>BIRD Bethany10a/Re1</t>
  </si>
  <si>
    <t>BLAKE Nathan10a/Re4</t>
  </si>
  <si>
    <t>BODYCOMB Ryan10b/Re2</t>
  </si>
  <si>
    <t>BOLTON Scott10c/Re4</t>
  </si>
  <si>
    <t>BORDLEY Olivia10b/Re3</t>
  </si>
  <si>
    <t>BOXALL Kaitlyn10c/Re2</t>
  </si>
  <si>
    <t>BRITTON Charlie10a/Re6</t>
  </si>
  <si>
    <t>BROOKER MAHAL Millie10a/Re4</t>
  </si>
  <si>
    <t>BROOKS Bill10c/Re4</t>
  </si>
  <si>
    <t>BROUGHTON Nicole10a/Re2</t>
  </si>
  <si>
    <t>BROWN Danny10a/Re2</t>
  </si>
  <si>
    <t>BROWN Miguel10b/Re2</t>
  </si>
  <si>
    <t>BROWN Sadie10c/Re3</t>
  </si>
  <si>
    <t>BULL Ryan10a/Re2</t>
  </si>
  <si>
    <t>BURKE Michaela10b/Re2</t>
  </si>
  <si>
    <t>BURKE Sophie10a/Re4</t>
  </si>
  <si>
    <t>BYRNE Leah10b/Re1</t>
  </si>
  <si>
    <t>CAIELS Siana10b/Re2</t>
  </si>
  <si>
    <t>CAKEBREAD Oliver10a/Re1</t>
  </si>
  <si>
    <t>CALLEAR Ellie10c/Re3</t>
  </si>
  <si>
    <t>CAMPBELL Archie10b/Re1</t>
  </si>
  <si>
    <t>CANIK Isabel10a/Re1</t>
  </si>
  <si>
    <t>CARLTON Emily10b/Re1</t>
  </si>
  <si>
    <t>CARTER Charlie10b/Re3</t>
  </si>
  <si>
    <t>CASSIDY Mason10c/Re1</t>
  </si>
  <si>
    <t>CATON Danielle10a/Re1</t>
  </si>
  <si>
    <t>CHAMBERS Georgia10b/Re2</t>
  </si>
  <si>
    <t>CHAMUNORWA Robert10c/Re1</t>
  </si>
  <si>
    <t>CHANDLER Alfie10a/Re4</t>
  </si>
  <si>
    <t>CHANT Matthew10a/Re4</t>
  </si>
  <si>
    <t>CHARLES Ross10c/Re1</t>
  </si>
  <si>
    <t>CLARK Edward10a/Re1</t>
  </si>
  <si>
    <t>CLARK-BELLE Lucas10a/Re6</t>
  </si>
  <si>
    <t>CLARKE Saysha10c/Re3</t>
  </si>
  <si>
    <t>CONNIGALE Shelley10a/Re3</t>
  </si>
  <si>
    <t>COOMBER Max10a/Re1</t>
  </si>
  <si>
    <t>CORDREY Harrison10a/Re1</t>
  </si>
  <si>
    <t>COSTELLO Taylor10c/Re3</t>
  </si>
  <si>
    <t>COYNE Eleanor10a/Re2</t>
  </si>
  <si>
    <t>CREEK Lee10b/Re3</t>
  </si>
  <si>
    <t>CROFT Sophie10a/Re1</t>
  </si>
  <si>
    <t>CROWHURST Joshua10a/Re3</t>
  </si>
  <si>
    <t>DARBYSHIRE Lois10b/Re2</t>
  </si>
  <si>
    <t>DAVIS Jamie10a/Re5</t>
  </si>
  <si>
    <t>DELOS ANGELES Louis Andre10a/Re3</t>
  </si>
  <si>
    <t>DEMPSTER Jack10b/Re2</t>
  </si>
  <si>
    <t>DIGHTON Charlotte10b/Re1</t>
  </si>
  <si>
    <t>DONNELLY David10c/Re2</t>
  </si>
  <si>
    <t>DOWN Jenna10a/Re2</t>
  </si>
  <si>
    <t>DRURY Samuel10a/Re1</t>
  </si>
  <si>
    <t>DUBENS Abbie10c/Re1</t>
  </si>
  <si>
    <t>DURANT Alfie10c/Re3</t>
  </si>
  <si>
    <t>EASTWOOD Frankie-John10c/Re2</t>
  </si>
  <si>
    <t>EGLINTON Laura10b/Re1</t>
  </si>
  <si>
    <t>EHIKIOYA Martha10a/Re1</t>
  </si>
  <si>
    <t>EVBUOMWAN Jasse10c/Re2</t>
  </si>
  <si>
    <t>FAGBEMIGUN Dennis10c/Re2</t>
  </si>
  <si>
    <t>FARLEY Connor10a/Re6</t>
  </si>
  <si>
    <t>FARR Samuel10a/Re5</t>
  </si>
  <si>
    <t>FASAYE Gabriel10c/Re4</t>
  </si>
  <si>
    <t>FAY Chloe10c/Re1</t>
  </si>
  <si>
    <t>FISHER Rebecca10a/Re4</t>
  </si>
  <si>
    <t>FISHWICK Mollie10a/Re5</t>
  </si>
  <si>
    <t>FORD Georgia10b/Re1</t>
  </si>
  <si>
    <t>FOSTER Kelsey10c/Re4</t>
  </si>
  <si>
    <t>FOWLING Jordan10c/Re2</t>
  </si>
  <si>
    <t>FRIEND Roy10c/Re2</t>
  </si>
  <si>
    <t>FUDGE Benjamin10a/Re2</t>
  </si>
  <si>
    <t>GALLAGHER Harry10a/Re1</t>
  </si>
  <si>
    <t>GODFREY Kyle10a/Re2</t>
  </si>
  <si>
    <t>GOODMAN Chloe10a/Re5</t>
  </si>
  <si>
    <t>GRANT Breon10b/Re3</t>
  </si>
  <si>
    <t>GREEN Archie10a/Re3</t>
  </si>
  <si>
    <t>GREEN Taylor10a/Re5</t>
  </si>
  <si>
    <t>GRIFFIN Oliver10a/Re2</t>
  </si>
  <si>
    <t>GRZENKOWICZ-TAYLOR Lucia10a/Re1</t>
  </si>
  <si>
    <t>GUNGOR Tolgahan10b/Re3</t>
  </si>
  <si>
    <t>HAINING Jack10a/Re2</t>
  </si>
  <si>
    <t>HAIZEL Christopher10a/Re5</t>
  </si>
  <si>
    <t>HALL Alicia10b/Re1</t>
  </si>
  <si>
    <t>HALLETT Sam10c/Re1</t>
  </si>
  <si>
    <t>HANDLEY Alex10a/Re4</t>
  </si>
  <si>
    <t>HANKS Kieran10c/Re1</t>
  </si>
  <si>
    <t>HANNON Tom10a/Re5</t>
  </si>
  <si>
    <t>HARRIS Kayleigh10a/Re5</t>
  </si>
  <si>
    <t>HARRIS Madison10a/Re1</t>
  </si>
  <si>
    <t>HARRIS Megan10b/Re1</t>
  </si>
  <si>
    <t>HAYES Paddy10a/Re1</t>
  </si>
  <si>
    <t>HEARN Rosie10b/Re1</t>
  </si>
  <si>
    <t>HEBBLEWHITE Daisy10b/Re1</t>
  </si>
  <si>
    <t>HEPDEN Lauren10b/Re2</t>
  </si>
  <si>
    <t>HILL Billy10b/Re1</t>
  </si>
  <si>
    <t>HOARE Cody10a/Re6</t>
  </si>
  <si>
    <t>HODDER Gemma10a/Re2</t>
  </si>
  <si>
    <t>HODGE Noah10a/Re3</t>
  </si>
  <si>
    <t>HODGSON Callum10a/Re5</t>
  </si>
  <si>
    <t>HOLLMAN Kim10a/Re2</t>
  </si>
  <si>
    <t>HOLLOWAY Jake10c/Re2</t>
  </si>
  <si>
    <t>HONOUR Amy10a/Re4</t>
  </si>
  <si>
    <t>HUBBARD Megan10c/Re4</t>
  </si>
  <si>
    <t>HUMPHREYS Jack10c/Re3</t>
  </si>
  <si>
    <t>HUSSAIN Jayden10a/Re5</t>
  </si>
  <si>
    <t>IVES Aiden10a/Re5</t>
  </si>
  <si>
    <t>IVESON Paige10a/Re5</t>
  </si>
  <si>
    <t>JACKSON Saskia10b/Re1</t>
  </si>
  <si>
    <t>JAROENPHON Nusara10c/Re2</t>
  </si>
  <si>
    <t>JOBSON Rachel10b/Re2</t>
  </si>
  <si>
    <t>JOSEPH Theo10c/Re1</t>
  </si>
  <si>
    <t>KAFESCI Ozan10b/Re1</t>
  </si>
  <si>
    <t>KEEBLE Callum10c/Re3</t>
  </si>
  <si>
    <t>KEEGAN Katelyn10c/Re1</t>
  </si>
  <si>
    <t>KHAKH Aaron10b/Re4</t>
  </si>
  <si>
    <t>KINGHAM Abbie10b/Re2</t>
  </si>
  <si>
    <t>KIRBY Nathan10a/Re3</t>
  </si>
  <si>
    <t>KOYDENGOCTU Ata10c/Re1</t>
  </si>
  <si>
    <t>KUDZMINSKAITE Brigita10a/Re4</t>
  </si>
  <si>
    <t>LA ROCHE Chloe10a/Re5</t>
  </si>
  <si>
    <t>LAI Natasha10a/Re3</t>
  </si>
  <si>
    <t>LALA Adnand10a/Re3</t>
  </si>
  <si>
    <t>LANE Thomas10c/Re1</t>
  </si>
  <si>
    <t>LATO Victory10a/Re2</t>
  </si>
  <si>
    <t>LAWRENCE Robert10c/Re2</t>
  </si>
  <si>
    <t>LAZELL Alfie10a/Re6</t>
  </si>
  <si>
    <t>LEACH Joshua10a/Re3</t>
  </si>
  <si>
    <t>LEWIS Nicholas10c/Re2</t>
  </si>
  <si>
    <t>LLOYD Courtney10c/Re1</t>
  </si>
  <si>
    <t>LOMBARDI Luca10b/Re1</t>
  </si>
  <si>
    <t>LOVERIDGE James10b/Re4</t>
  </si>
  <si>
    <t>LOWE Jessica10a/Re3</t>
  </si>
  <si>
    <t>LUTON Connor10b/Re3</t>
  </si>
  <si>
    <t>LY Chung10b/Re1</t>
  </si>
  <si>
    <t>MACKINNON James10b/Re1</t>
  </si>
  <si>
    <t>MAHONEY Mia10c/Re2</t>
  </si>
  <si>
    <t>MARSH Charlotte10a/Re3</t>
  </si>
  <si>
    <t>MARSH Katie10b/Re1</t>
  </si>
  <si>
    <t>MARSH Samuel10a/Re3</t>
  </si>
  <si>
    <t>MARTIN Ellie10a/Re1</t>
  </si>
  <si>
    <t>MARTIN Jimmy-Lee10b/Re2</t>
  </si>
  <si>
    <t>MATHEWS Luke10a/Re4</t>
  </si>
  <si>
    <t>MATRANXHI Manjola10a/Re3</t>
  </si>
  <si>
    <t>MATTHEWS Ellena10a/Re2</t>
  </si>
  <si>
    <t>MATTHEWS Robert10a/Re6</t>
  </si>
  <si>
    <t>MCCARTNEY Alexandra10a/Re1</t>
  </si>
  <si>
    <t>MCDONALD-ALLEN Max10b/Re4</t>
  </si>
  <si>
    <t>MCGILLICUDDY Haydn10a/Re1</t>
  </si>
  <si>
    <t>MCGIRR Leah10b/Re2</t>
  </si>
  <si>
    <t>MCKEY Jordon10a/Re4</t>
  </si>
  <si>
    <t>MCPHERSON Rhys10b/Re1</t>
  </si>
  <si>
    <t>MEHMETI Donit10b/Re3</t>
  </si>
  <si>
    <t>MIAH Fathema10b/Re2</t>
  </si>
  <si>
    <t>MIDDLETON Morgan10b/Re1</t>
  </si>
  <si>
    <t>MIDDLETON Sophie10c/Re3</t>
  </si>
  <si>
    <t>MILES Ronnie10b/Re2</t>
  </si>
  <si>
    <t>MILLER George10b/Re4</t>
  </si>
  <si>
    <t>MOHANARAJAH Akash10b/Re2</t>
  </si>
  <si>
    <t>MOHIDEEN Dyab10a/Re6</t>
  </si>
  <si>
    <t>MOMODU Harod10c/Re1</t>
  </si>
  <si>
    <t>MOON Phoebe10a/Re1</t>
  </si>
  <si>
    <t>MORGAN Reagan10a/Re1</t>
  </si>
  <si>
    <t>MOTTOH Chiebuka10a/Re4</t>
  </si>
  <si>
    <t>MOUANDE EYEI Katy10c/Re1</t>
  </si>
  <si>
    <t>MULLENDER Abbie10b/Re3</t>
  </si>
  <si>
    <t>NASH Amy10a/Re5</t>
  </si>
  <si>
    <t>NEARY Matthew10c/Re2</t>
  </si>
  <si>
    <t>NEVE Charlie10c/Re1</t>
  </si>
  <si>
    <t>NEWPORT Caitlin10a/Re4</t>
  </si>
  <si>
    <t>NGUYEN Tung10a/Re6</t>
  </si>
  <si>
    <t>NICHOLLS Ellie10a/Re1</t>
  </si>
  <si>
    <t>NITCHEU Rody10a/Re4</t>
  </si>
  <si>
    <t>NOSIB Moesha10b/Re2</t>
  </si>
  <si>
    <t>OAK Billy10b/Re3</t>
  </si>
  <si>
    <t>OAKINS Ellie10a/Re2</t>
  </si>
  <si>
    <t>O'BRIEN Lucy10a/Re3</t>
  </si>
  <si>
    <t>ODEYINKA Arinola10c/Re1</t>
  </si>
  <si>
    <t>OGUNRIN Testimony10a/Re3</t>
  </si>
  <si>
    <t>OLIVA Steven10c/Re1</t>
  </si>
  <si>
    <t>OMOJUWA Ayotomide10b/Re2</t>
  </si>
  <si>
    <t>ONILEERE Aishat10a/Re3</t>
  </si>
  <si>
    <t>ONU Ellys Abeth10a/Re1</t>
  </si>
  <si>
    <t>OOZAGEER Kevin10b/Re2</t>
  </si>
  <si>
    <t>OSBORN Joe10b/Re3</t>
  </si>
  <si>
    <t>OSBORNE Ben10a/Re4</t>
  </si>
  <si>
    <t>OSBORNE Teigan10b/Re3</t>
  </si>
  <si>
    <t>OSHINOWO Emmanuel10c/Re2</t>
  </si>
  <si>
    <t>OSMANI Amarildo10a/Re3</t>
  </si>
  <si>
    <t>OVERTON Harry10b/Re3</t>
  </si>
  <si>
    <t>PADDINGTON Caitlin10a/Re2</t>
  </si>
  <si>
    <t>PAGE Connor10a/Re2</t>
  </si>
  <si>
    <t>PALMER Ellis10c/Re2</t>
  </si>
  <si>
    <t>PALMER Maisie10a/Re3</t>
  </si>
  <si>
    <t>PALMER Stephanie10a/Re3</t>
  </si>
  <si>
    <t>PASCAL Tyanna10a/Re3</t>
  </si>
  <si>
    <t>PENFOLD Louisa10b/Re3</t>
  </si>
  <si>
    <t>PERERA Ramilka10a/Re4</t>
  </si>
  <si>
    <t>PETKEVICIUS Matas10b/Re3</t>
  </si>
  <si>
    <t>PHILLPOTT Callum10b/Re1</t>
  </si>
  <si>
    <t>PHIPPS Paris10b/Re2</t>
  </si>
  <si>
    <t>PINNER Jamie10c/Re4</t>
  </si>
  <si>
    <t>POLSON Joseph10b/Re3</t>
  </si>
  <si>
    <t>POOLE Matthew10a/Re2</t>
  </si>
  <si>
    <t>POVEY-GARMAN Kara10a/Re3</t>
  </si>
  <si>
    <t>PRICE Jamie10a/Re5</t>
  </si>
  <si>
    <t>RANDALL Hayley10c/Re2</t>
  </si>
  <si>
    <t>RANSOM Abigail10a/Re1</t>
  </si>
  <si>
    <t>READ Megan10b/Re1</t>
  </si>
  <si>
    <t>REDOUT Charlotte10b/Re3</t>
  </si>
  <si>
    <t>REED Kelsey10b/Re2</t>
  </si>
  <si>
    <t>RICHARDS Bethany10b/Re1</t>
  </si>
  <si>
    <t>RICHARDS Rebecca10b/Re3</t>
  </si>
  <si>
    <t>RIDDALL Dylan10b/Re2</t>
  </si>
  <si>
    <t>ROBERTSON Callum10a/Re1</t>
  </si>
  <si>
    <t>ROBINSON Emily10a/Re3</t>
  </si>
  <si>
    <t>ROOPRAI Amrit10c/Re1</t>
  </si>
  <si>
    <t>ROOTS Sasha10b/Re4</t>
  </si>
  <si>
    <t>RUBENGA Leeco10c/Re3</t>
  </si>
  <si>
    <t>RUMBOL Sophie10c/Re1</t>
  </si>
  <si>
    <t>RUNDLE Mollie10c/Re1</t>
  </si>
  <si>
    <t>RUSSELL Clark10a/Re4</t>
  </si>
  <si>
    <t>RUTHERFORD Lucy10b/Re4</t>
  </si>
  <si>
    <t>RYAN-BENNETT Katie10a/Re5</t>
  </si>
  <si>
    <t>SADHRA Arjan10b/Re3</t>
  </si>
  <si>
    <t>SAILL Joseph10c/Re1</t>
  </si>
  <si>
    <t>SALIAJ Claudia10b/Re4</t>
  </si>
  <si>
    <t>SAUNDERS Leah10b/Re2</t>
  </si>
  <si>
    <t>SEHMI Brandon10a/Re2</t>
  </si>
  <si>
    <t>SELBY-GANGERA Junaid10c/Re2</t>
  </si>
  <si>
    <t>SESAY Bashir10b/Re4</t>
  </si>
  <si>
    <t>SHAH Aselah10a/Re2</t>
  </si>
  <si>
    <t>SHARMA Denysha10b/Re1</t>
  </si>
  <si>
    <t>SHEPPARD Ben10a/Re2</t>
  </si>
  <si>
    <t>SINGH Indermohan10a/Re6</t>
  </si>
  <si>
    <t>SKIRTH Thomas10a/Re6</t>
  </si>
  <si>
    <t>SLATER Elle10a/Re3</t>
  </si>
  <si>
    <t>SMART Josh10b/Re2</t>
  </si>
  <si>
    <t>SMITH Branden10c/Re4</t>
  </si>
  <si>
    <t>SMITH Shane10a/Re1</t>
  </si>
  <si>
    <t>STENING Robyn10a/Re2</t>
  </si>
  <si>
    <t>STICKLAND Rhys10b/Re3</t>
  </si>
  <si>
    <t>STOCKER Luke10a/Re4</t>
  </si>
  <si>
    <t>STUCHBURY Oliver10b/Re3</t>
  </si>
  <si>
    <t>SUMAN Sophina10a/Re2</t>
  </si>
  <si>
    <t>SWAINSBURY Autumn10b/Re1</t>
  </si>
  <si>
    <t>TAIT James10c/Re3</t>
  </si>
  <si>
    <t>TAYLOR Charlotte10a/Re2</t>
  </si>
  <si>
    <t>TEKYI Myles10b/Re3</t>
  </si>
  <si>
    <t>TUFFIN Zoe10a/Re5</t>
  </si>
  <si>
    <t>UDDIN Masum10a/Re6</t>
  </si>
  <si>
    <t>UPSON Michael10a/Re3</t>
  </si>
  <si>
    <t>UREN-STEPHENSON Holly10a/Re5</t>
  </si>
  <si>
    <t>VARAH Harry10c/Re1</t>
  </si>
  <si>
    <t>VINCE Talia10b/Re4</t>
  </si>
  <si>
    <t>WALDOCK Molly10a/Re4</t>
  </si>
  <si>
    <t>WALPOLE John10b/Re3</t>
  </si>
  <si>
    <t>WARREN Samuel10b/Re2</t>
  </si>
  <si>
    <t>WARWICKER Zara10b/Re4</t>
  </si>
  <si>
    <t>WATERFALL Joshua10a/Re4</t>
  </si>
  <si>
    <t>WATKINS Louie10a/Re6</t>
  </si>
  <si>
    <t>WATSON-PHILLIPS Molly10a/Re5</t>
  </si>
  <si>
    <t>WELDON-REYES Anna10b/Re2</t>
  </si>
  <si>
    <t>WELLER Liam10a/Re6</t>
  </si>
  <si>
    <t>WELLS Tyler10c/Re4</t>
  </si>
  <si>
    <t>WHITAKER Joshua10b/Re3</t>
  </si>
  <si>
    <t>WHITE Sammy10b/Re4</t>
  </si>
  <si>
    <t>WILLIAMS Chelsea10c/Re2</t>
  </si>
  <si>
    <t>WILLIAMS Danny10c/Re3</t>
  </si>
  <si>
    <t>WILLIAMS Georgie10b/Re3</t>
  </si>
  <si>
    <t>WILLIAMS Harry10c/Re2</t>
  </si>
  <si>
    <t>WILLIAMS Liam10a/Re6</t>
  </si>
  <si>
    <t>WILLIAMSON Max10c/Re1</t>
  </si>
  <si>
    <t>WOOD James10a/Re6</t>
  </si>
  <si>
    <t>ZEROUALI-AMARI Leyla10a/Re2</t>
  </si>
  <si>
    <t>ABU Aisha11r/Re1</t>
  </si>
  <si>
    <t>ADAMOU George11y/Re6</t>
  </si>
  <si>
    <t>ADAMS Josie11g/Re1</t>
  </si>
  <si>
    <t>ADEBIYI Francesca11y/Re1</t>
  </si>
  <si>
    <t>AKINTOMO Michael11y/Re2</t>
  </si>
  <si>
    <t>AKINTUNDE April-Magic11y/Re1</t>
  </si>
  <si>
    <t>AKOMOLAFE Daniel11y/Re4</t>
  </si>
  <si>
    <t>ALFORD Harry11g/Re1</t>
  </si>
  <si>
    <t>ALI Annei11y/Re1</t>
  </si>
  <si>
    <t>ALI Zain11g/Re4</t>
  </si>
  <si>
    <t>ALLEN Sinead11g/Re1</t>
  </si>
  <si>
    <t>ALLISON Abbie-Jade11y/Re3</t>
  </si>
  <si>
    <t>AMOSUN Joshua11y/Re1</t>
  </si>
  <si>
    <t>ANDERSON Jack11g/Re4</t>
  </si>
  <si>
    <t>ANDREADIS DA SILVA Gabriel11g/Re4</t>
  </si>
  <si>
    <t>ASH Eleanor11y/Re6</t>
  </si>
  <si>
    <t>ASHBOURNE-WHITTAKER Merlin11y/Re3</t>
  </si>
  <si>
    <t>ASIHENE Nhyira11g/Re4</t>
  </si>
  <si>
    <t>ATSE Joanna11g/Re1</t>
  </si>
  <si>
    <t>ATWAL Kiranpreet11y/Re2</t>
  </si>
  <si>
    <t>AXON Molly11y/Re5</t>
  </si>
  <si>
    <t>BADHAN Sahaj11r/Re2</t>
  </si>
  <si>
    <t>BAKER Lucy11g/Re2</t>
  </si>
  <si>
    <t>BALDWINSON Anthony11y/Re5</t>
  </si>
  <si>
    <t>BARNES Ryan11g/Re2</t>
  </si>
  <si>
    <t>BAUMHAUER Chloe11r/Re2</t>
  </si>
  <si>
    <t>BAVERSTOCK Adam11g/Re3</t>
  </si>
  <si>
    <t>BAVERSTOCK Jimmy11r/Re3</t>
  </si>
  <si>
    <t>BAWOR Eileen11r/Re3</t>
  </si>
  <si>
    <t>BEALE Nathan11y/Re2</t>
  </si>
  <si>
    <t>BEANEY Charlee11g/Re1</t>
  </si>
  <si>
    <t>BEATTIE Sammy-Jo11g/Re4</t>
  </si>
  <si>
    <t>BEESON Rochelle11y/Re3</t>
  </si>
  <si>
    <t>BELCHER Scott11g/Re1</t>
  </si>
  <si>
    <t>BELKACEMI Amelia11y/Re5</t>
  </si>
  <si>
    <t>BETTS Stuart11y/Re4</t>
  </si>
  <si>
    <t>BILLINGHURST Brandon11y/Re5</t>
  </si>
  <si>
    <t>BISHOP Aaliyah11g/Re3</t>
  </si>
  <si>
    <t>BLACK Emma11y/Re2</t>
  </si>
  <si>
    <t>BLACK Sian11y/Re4</t>
  </si>
  <si>
    <t>BLANCHARD La-Keisha11g/Re1</t>
  </si>
  <si>
    <t>BLE Grace11g/Re1</t>
  </si>
  <si>
    <t>BORDLEY Callum11y/Re6</t>
  </si>
  <si>
    <t>BORN Katie11g/Re4</t>
  </si>
  <si>
    <t>BRESNAHAN Luke11y/Re3</t>
  </si>
  <si>
    <t>BRITTON-WILLIAMS Jade11g/Re2</t>
  </si>
  <si>
    <t>BROOK Jamaal11g/Re1</t>
  </si>
  <si>
    <t>BROOKE Ellee11r/Re3</t>
  </si>
  <si>
    <t>BURFORD Lilly11y/Re5</t>
  </si>
  <si>
    <t>BURGESS Oliver11y/Re5</t>
  </si>
  <si>
    <t>BURN WEBSTER Mary11y/Re3</t>
  </si>
  <si>
    <t>BURRIDGE Curtis11y/Re4</t>
  </si>
  <si>
    <t>BURROWS Stanley11r/Re1</t>
  </si>
  <si>
    <t>BUSUTTIL Samuel11y/Re2</t>
  </si>
  <si>
    <t>BUTTERWORTH Amy11y/Re4</t>
  </si>
  <si>
    <t>BYHAM Charlie11r/Re1</t>
  </si>
  <si>
    <t>BYRNE James11g/Re1</t>
  </si>
  <si>
    <t>BYRNE Michaela11y/Re4</t>
  </si>
  <si>
    <t>CAMPBELL Louise11y/Re2</t>
  </si>
  <si>
    <t>CARPENTER Samuel11g/Re2</t>
  </si>
  <si>
    <t>CARTER-ALLEN Jordan11y/Re6</t>
  </si>
  <si>
    <t>CASEY Steven11r/Re1</t>
  </si>
  <si>
    <t>CASSERLEY Harry11g/Re1</t>
  </si>
  <si>
    <t>CATMULL Ryan11y/Re4</t>
  </si>
  <si>
    <t>CHAMBERS Morgan11r/Re4</t>
  </si>
  <si>
    <t>CHATTEN Zoe11g/Re1</t>
  </si>
  <si>
    <t>CHEEMA Gurvinder11g/Re1</t>
  </si>
  <si>
    <t>CHEESEMAN Toby11r/Re1</t>
  </si>
  <si>
    <t>CHERITON Jack11y/Re3</t>
  </si>
  <si>
    <t>CHILDE Harry11g/Re2</t>
  </si>
  <si>
    <t>CLARK Alfie11g/Re1</t>
  </si>
  <si>
    <t>CLARK Jordan11y/Re2</t>
  </si>
  <si>
    <t>COLE Louise11y/Re1</t>
  </si>
  <si>
    <t>COLEGATE Alex11r/Re1</t>
  </si>
  <si>
    <t>COLEGATE Marc11g/Re1</t>
  </si>
  <si>
    <t>COLLIER Emily11y/Re3</t>
  </si>
  <si>
    <t>COMFORT Ben11r/Re2</t>
  </si>
  <si>
    <t>COOPER Nicole11r/Re4</t>
  </si>
  <si>
    <t>COPLEY Ashleigh11y/Re1</t>
  </si>
  <si>
    <t>CRABTREE Alfie11y/Re5</t>
  </si>
  <si>
    <t>CRABTREE Charlie11r/Re2</t>
  </si>
  <si>
    <t>CREW Jesse11g/Re3</t>
  </si>
  <si>
    <t>CROW Sophie11g/Re2</t>
  </si>
  <si>
    <t>CUMMINGS Matthew11g/Re4</t>
  </si>
  <si>
    <t>DAVIE Rio11g/Re2</t>
  </si>
  <si>
    <t>DAY Louie11g/Re3</t>
  </si>
  <si>
    <t>DE MELO Leticia11y/Re1</t>
  </si>
  <si>
    <t>DEANS Aaron11g/Re4</t>
  </si>
  <si>
    <t>DEBENHAM Chloe11y/Re4</t>
  </si>
  <si>
    <t>DELATOUCHE Sam11y/Re6</t>
  </si>
  <si>
    <t>DELLAR Blake11y/Re5</t>
  </si>
  <si>
    <t>DENNY Frank11g/Re2</t>
  </si>
  <si>
    <t>DHILLON Amandeep11y/Re5</t>
  </si>
  <si>
    <t>DIXON Ellie11r/Re1</t>
  </si>
  <si>
    <t>DIXON Jema11y/Re2</t>
  </si>
  <si>
    <t>DOGBEY Casey11y/Re4</t>
  </si>
  <si>
    <t>DONEY Casey11y/Re6</t>
  </si>
  <si>
    <t>DONNELLY Kirsten11r/Re1</t>
  </si>
  <si>
    <t>DOS SANTOS Simon11y/Re4</t>
  </si>
  <si>
    <t>DOWN Keiran11r/Re4</t>
  </si>
  <si>
    <t>DOWNING Samuel11y/Re4</t>
  </si>
  <si>
    <t>DOYLE Mitchell11g/Re3</t>
  </si>
  <si>
    <t>DRANE Liam11y/Re4</t>
  </si>
  <si>
    <t>DRAPER Joshua11r/Re3</t>
  </si>
  <si>
    <t>DRAPER Samuel11g/Re1</t>
  </si>
  <si>
    <t>DUFFIN Kayleigh-Ann11g/Re2</t>
  </si>
  <si>
    <t>DUKES Tarrant11r/Re4</t>
  </si>
  <si>
    <t>EDEN Charlotte11r/Re3</t>
  </si>
  <si>
    <t>EDWARDS Ben11y/Re3</t>
  </si>
  <si>
    <t>EDWARDS Chloe11y/Re5</t>
  </si>
  <si>
    <t>ELEY Shania11g/Re2</t>
  </si>
  <si>
    <t>ELLIS Myles11y/Re2</t>
  </si>
  <si>
    <t>ELPHICK Lauren11r/Re1</t>
  </si>
  <si>
    <t>EVBUOMWAN Tracy11r/Re1</t>
  </si>
  <si>
    <t>FISHER Jordan11y/Re6</t>
  </si>
  <si>
    <t>FORSTER Ryan11g/Re2</t>
  </si>
  <si>
    <t>FOSTER Aidan11r/Re3</t>
  </si>
  <si>
    <t>FOSTER Karen11g/Re2</t>
  </si>
  <si>
    <t>FOX Matthew11y/Re3</t>
  </si>
  <si>
    <t>FRANKIS Harry11r/Re1</t>
  </si>
  <si>
    <t>FRANKLIN Ben11g/Re4</t>
  </si>
  <si>
    <t>GAMMON Nicholas11y/Re4</t>
  </si>
  <si>
    <t>GATES Emily11y/Re1</t>
  </si>
  <si>
    <t>GAYNOR David11r/Re1</t>
  </si>
  <si>
    <t>GIBSON James11r/Re1</t>
  </si>
  <si>
    <t>GLADDISH Ross11y/Re6</t>
  </si>
  <si>
    <t>GLOVER Gillian11y/Re1</t>
  </si>
  <si>
    <t>GODDARD James11y/Re3</t>
  </si>
  <si>
    <t>GOLDING Shannon11y/Re3</t>
  </si>
  <si>
    <t>GRAHAM Lorraine11r/Re2</t>
  </si>
  <si>
    <t>GREEN Bethany11r/Re1</t>
  </si>
  <si>
    <t>GURU Karan11y/Re3</t>
  </si>
  <si>
    <t>HADLER Ashley11y/Re1</t>
  </si>
  <si>
    <t>HALEY Robert11y/Re4</t>
  </si>
  <si>
    <t>HALLINAN Raegan11r/Re4</t>
  </si>
  <si>
    <t>HARRIGAN Rosie11y/Re2</t>
  </si>
  <si>
    <t>HARRIS Christian11g/Re3</t>
  </si>
  <si>
    <t>HARVEY Christopher11r/Re4</t>
  </si>
  <si>
    <t>HARVEY Megan11g/Re1</t>
  </si>
  <si>
    <t>HARWOOD Molly11y/Re3</t>
  </si>
  <si>
    <t>HAYES Emily11y/Re2</t>
  </si>
  <si>
    <t>HAYES Ryan11y/Re2</t>
  </si>
  <si>
    <t>HE David11y/Re1</t>
  </si>
  <si>
    <t>HEAD Chloe11y/Re4</t>
  </si>
  <si>
    <t>HEATH Emily-Jayne11r/Re2</t>
  </si>
  <si>
    <t>HEMMINGS Benjamin11y/Re4</t>
  </si>
  <si>
    <t>HEMPLE Callum11y/Re5</t>
  </si>
  <si>
    <t>HERRIDGE Callum11r/Re2</t>
  </si>
  <si>
    <t>HESELDEN Bethany11g/Re1</t>
  </si>
  <si>
    <t>HILL Ethan11y/Re3</t>
  </si>
  <si>
    <t>HIND Lewis11y/Re3</t>
  </si>
  <si>
    <t>HITIMANA Benjamin11y/Re3</t>
  </si>
  <si>
    <t>HOANG Kevin11g/Re3</t>
  </si>
  <si>
    <t>HODGE Zachary11y/Re5</t>
  </si>
  <si>
    <t>HOLDEN Jamie11r/Re2</t>
  </si>
  <si>
    <t>HOLDER Daniel11g/Re1</t>
  </si>
  <si>
    <t>HOLLIS Luke11y/Re5</t>
  </si>
  <si>
    <t>HOOTON Sophie11y/Re2</t>
  </si>
  <si>
    <t>HOPKINSON Megan11r/Re2</t>
  </si>
  <si>
    <t>HOWELL Megan11g/Re1</t>
  </si>
  <si>
    <t>HOWES Katie11y/Re1</t>
  </si>
  <si>
    <t>HUGHES Abbey11r/Re2</t>
  </si>
  <si>
    <t>HUMPHREY George11y/Re2</t>
  </si>
  <si>
    <t>HUNT Georgia11y/Re2</t>
  </si>
  <si>
    <t>HUSSAIN Aliya11g/Re2</t>
  </si>
  <si>
    <t>HUSSEIN Angie11y/Re3</t>
  </si>
  <si>
    <t>ILIFF Taylor11r/Re2</t>
  </si>
  <si>
    <t>ISMAIL Jordan11g/Re1</t>
  </si>
  <si>
    <t>JACKSON Hollie11g/Re3</t>
  </si>
  <si>
    <t>JAMESON Amy11g/Re2</t>
  </si>
  <si>
    <t>JARVIS Danny11r/Re4</t>
  </si>
  <si>
    <t>JARVIS-FAY Adelle11y/Re6</t>
  </si>
  <si>
    <t>JEEVES Chloe11g/Re3</t>
  </si>
  <si>
    <t>JEFFKINS Ellie11r/Re4</t>
  </si>
  <si>
    <t>JENKINS Harvey11g/Re1</t>
  </si>
  <si>
    <t>JENNINGS Chloe11y/Re2</t>
  </si>
  <si>
    <t>JENNINGS Marianne11y/Re6</t>
  </si>
  <si>
    <t>JOHNSON Aydan11r/Re4</t>
  </si>
  <si>
    <t>JOHNSON Daniel11y/Re6</t>
  </si>
  <si>
    <t>KAJOMBO KASEKA Bruno11y/Re3</t>
  </si>
  <si>
    <t>KANDOLA Robbie11y/Re4</t>
  </si>
  <si>
    <t>KEEN Daniel11g/Re2</t>
  </si>
  <si>
    <t>KELLEHER Jessica11y/Re1</t>
  </si>
  <si>
    <t>KELLY Casey11y/Re3</t>
  </si>
  <si>
    <t>KERWICK Georgie11r/Re2</t>
  </si>
  <si>
    <t>KHAIRA Jagdeep11y/Re3</t>
  </si>
  <si>
    <t>KILLICK Harry11y/Re2</t>
  </si>
  <si>
    <t>KING Jacob11r/Re4</t>
  </si>
  <si>
    <t>KINGSMAN Billy11g/Re3</t>
  </si>
  <si>
    <t>KORKMAZOGLU Ceren11r/Re4</t>
  </si>
  <si>
    <t>LAING Amy11y/Re4</t>
  </si>
  <si>
    <t>LAMAGNA-WELLS Francesco11r/Re1</t>
  </si>
  <si>
    <t>LAUNDY Megan11g/Re3</t>
  </si>
  <si>
    <t>LEE Timothy11r/Re4</t>
  </si>
  <si>
    <t>LEEDS Peter11g/Re3</t>
  </si>
  <si>
    <t>LEMOS Lisa11g/Re2</t>
  </si>
  <si>
    <t>LENNON Ethan11r/Re4</t>
  </si>
  <si>
    <t>LEWIS Alfie11y/Re2</t>
  </si>
  <si>
    <t>LODGE Archie11r/Re3</t>
  </si>
  <si>
    <t>LOWE Jack11g/Re3</t>
  </si>
  <si>
    <t>LUDLOW Shae11r/Re2</t>
  </si>
  <si>
    <t>MANAK Joe11y/Re1</t>
  </si>
  <si>
    <t>MASSEY Bayley11y/Re4</t>
  </si>
  <si>
    <t>MASTERS Megan11y/Re4</t>
  </si>
  <si>
    <t>MCALONEN Keaton11r/Re3</t>
  </si>
  <si>
    <t>MCCARTHY Nathan11r/Re2</t>
  </si>
  <si>
    <t>MCINTOSH Lucy11g/Re3</t>
  </si>
  <si>
    <t>MCKINNON Ashleigh11g/Re3</t>
  </si>
  <si>
    <t>MCLAREN Lauren11r/Re2</t>
  </si>
  <si>
    <t>MCLELLAN-WHITE Alice11r/Re1</t>
  </si>
  <si>
    <t>MILLS Laynie11r/Re4</t>
  </si>
  <si>
    <t>MILSOM Luke11r/Re1</t>
  </si>
  <si>
    <t>MITCHELL Sian11g/Re1</t>
  </si>
  <si>
    <t>MITCHESON Daniel11r/Re1</t>
  </si>
  <si>
    <t>MUGISA Destiny11y/Re2</t>
  </si>
  <si>
    <t>MURPHY Amy11r/Re2</t>
  </si>
  <si>
    <t>MURPHY Shannon11g/Re2</t>
  </si>
  <si>
    <t>MURSELAJ Jasmine11g/Re1</t>
  </si>
  <si>
    <t>MUSPRATT Philip11y/Re6</t>
  </si>
  <si>
    <t>NICHOLLS Aaron11r/Re2</t>
  </si>
  <si>
    <t>NITCHEU Siefu11y/Re2</t>
  </si>
  <si>
    <t>OBODE Samuel11y/Re1</t>
  </si>
  <si>
    <t>ODIGIE Erunmwunse11y/Re5</t>
  </si>
  <si>
    <t>O'HALLORAN Harri-Marie11r/Re4</t>
  </si>
  <si>
    <t>OKORONKWO Imanuella11y/Re1</t>
  </si>
  <si>
    <t>O'NEILL Kayleigh11g/Re2</t>
  </si>
  <si>
    <t>ONILEERE Aminat11y/Re1</t>
  </si>
  <si>
    <t>OSBORNE Benjamin11g/Re1</t>
  </si>
  <si>
    <t>PAGE Callum11g/Re2</t>
  </si>
  <si>
    <t>PARSONS Maria11y/Re3</t>
  </si>
  <si>
    <t>PASKINS George11g/Re2</t>
  </si>
  <si>
    <t>PEEL Sophie11y/Re1</t>
  </si>
  <si>
    <t>PEPPER Courteney11y/Re5</t>
  </si>
  <si>
    <t>PETTITT Deven11y/Re1</t>
  </si>
  <si>
    <t>PETTITT Jake11r/Re3</t>
  </si>
  <si>
    <t>PHEASANT Ben11y/Re3</t>
  </si>
  <si>
    <t>PHILLIPS Jordan11y/Re3</t>
  </si>
  <si>
    <t>PIDDINGTON Ellie11g/Re2</t>
  </si>
  <si>
    <t>POSUNIAK Patryk11y/Re5</t>
  </si>
  <si>
    <t>POWELL Shane11r/Re1</t>
  </si>
  <si>
    <t>QUILALA Angela11r/Re3</t>
  </si>
  <si>
    <t>RATCLIFF Aaron11r/Re2</t>
  </si>
  <si>
    <t>READ Nathan11r/Re1</t>
  </si>
  <si>
    <t>READ Sam11r/Re2</t>
  </si>
  <si>
    <t>REAVILL Billy11y/Re6</t>
  </si>
  <si>
    <t>REID Jamie11y/Re3</t>
  </si>
  <si>
    <t>REID Molly11y/Re2</t>
  </si>
  <si>
    <t>RHODEN Kieran11r/Re1</t>
  </si>
  <si>
    <t>RICHARDS Danielle11y/Re3</t>
  </si>
  <si>
    <t>RICKMAN Harry11r/Re1</t>
  </si>
  <si>
    <t>ROBINS Daniel11y/Re3</t>
  </si>
  <si>
    <t>ROWLAND Jade11r/Re3</t>
  </si>
  <si>
    <t>RUSSELL Amber11r/Re3</t>
  </si>
  <si>
    <t>RUSSELL Paul11y/Re5</t>
  </si>
  <si>
    <t>SAHOTA Callum11r/Re3</t>
  </si>
  <si>
    <t>SAN Katie11y/Re1</t>
  </si>
  <si>
    <t>SANGAR Sade11r/Re2</t>
  </si>
  <si>
    <t>SANGHA Naveena11y/Re6</t>
  </si>
  <si>
    <t>SAUNDERS Ashley11g/Re4</t>
  </si>
  <si>
    <t>SAUROSI Tadiwanashe11y/Re2</t>
  </si>
  <si>
    <t>SAWYER Cicarna-Lee11r/Re2</t>
  </si>
  <si>
    <t>SCOTT Charlotte11y/Re5</t>
  </si>
  <si>
    <t>SEHMI Natalie11r/Re1</t>
  </si>
  <si>
    <t>SHAW William11y/Re4</t>
  </si>
  <si>
    <t>SHEPARD Billy-Joe11r/Re3</t>
  </si>
  <si>
    <t>SHERREN Sam11y/Re6</t>
  </si>
  <si>
    <t>SLATER Matthew11y/Re1</t>
  </si>
  <si>
    <t>SLATTERY Alexandria11r/Re1</t>
  </si>
  <si>
    <t>SMALL Morgan11g/Re2</t>
  </si>
  <si>
    <t>SMERECZYNSKI Dominik11r/Re2</t>
  </si>
  <si>
    <t>SMITH Jade11g/Re3</t>
  </si>
  <si>
    <t>SMITH Jordanna11r/Re2</t>
  </si>
  <si>
    <t>SMITH Katie11r/Re2</t>
  </si>
  <si>
    <t>SMITH Kieran11r/Re3</t>
  </si>
  <si>
    <t>SMITH Megan11y/Re5</t>
  </si>
  <si>
    <t>SMITH Peter11g/Re3</t>
  </si>
  <si>
    <t>STACEY Leah11g/Re1</t>
  </si>
  <si>
    <t>STEPHENS Kimberley11r/Re1</t>
  </si>
  <si>
    <t>STONE Chloe11y/Re4</t>
  </si>
  <si>
    <t>STUCHBURY Leslie11r/Re1</t>
  </si>
  <si>
    <t>SULLIVAN Barney11r/Re1</t>
  </si>
  <si>
    <t>SWAN Callum11g/Re4</t>
  </si>
  <si>
    <t>SWANDALE George11y/Re2</t>
  </si>
  <si>
    <t>SWANNELL Sam11y/Re4</t>
  </si>
  <si>
    <t>TABER Sam11r/Re3</t>
  </si>
  <si>
    <t>TAPLIN Ben11r/Re3</t>
  </si>
  <si>
    <t>TAPPENDEN Jamie11g/Re4</t>
  </si>
  <si>
    <t>THOMAS Ethan11r/Re3</t>
  </si>
  <si>
    <t>THOMPSON Ellie11y/Re2</t>
  </si>
  <si>
    <t>THOMPSON Riley11y/Re2</t>
  </si>
  <si>
    <t>THORPE Elizabeth11r/Re1</t>
  </si>
  <si>
    <t>TIMMS James11y/Re4</t>
  </si>
  <si>
    <t>TINDALL-BLYTH Oliver11r/Re3</t>
  </si>
  <si>
    <t>TOMBS Shannon11y/Re1</t>
  </si>
  <si>
    <t>TURNER Liberty11r/Re1</t>
  </si>
  <si>
    <t>TURNER Luke11y/Re6</t>
  </si>
  <si>
    <t>UKANDU Jessica11y/Re5</t>
  </si>
  <si>
    <t>URQUHART Ryan11r/Re4</t>
  </si>
  <si>
    <t>VANDEPEER Chloe11g/Re2</t>
  </si>
  <si>
    <t>VURDU Ozan11g/Re4</t>
  </si>
  <si>
    <t>WADDELL Annie11g/Re3</t>
  </si>
  <si>
    <t>WARD Jonathan11y/Re3</t>
  </si>
  <si>
    <t>WARREN Charlie11y/Re5</t>
  </si>
  <si>
    <t>WATERS Rebecca11y/Re4</t>
  </si>
  <si>
    <t>WATSHAM Samuel11y/Re4</t>
  </si>
  <si>
    <t>WEATHERLEY Sydney11y/Re6</t>
  </si>
  <si>
    <t>WHITE Emily-Jo11r/Re4</t>
  </si>
  <si>
    <t>WHITE Macauley11y/Re3</t>
  </si>
  <si>
    <t>WHITE Ryan11y/Re6</t>
  </si>
  <si>
    <t>WHITEHEAD George11y/Re5</t>
  </si>
  <si>
    <t>WILKINSON Molly-Mae11g/Re3</t>
  </si>
  <si>
    <t>WILLIAMS Grace11r/Re2</t>
  </si>
  <si>
    <t>WILLIS Demi11r/Re3</t>
  </si>
  <si>
    <t>WILSON Megan11y/Re1</t>
  </si>
  <si>
    <t>WITCHLOW Jemma11r/Re4</t>
  </si>
  <si>
    <t>WOOD Chevonne11r/Re4</t>
  </si>
  <si>
    <t>WOODBRIDGE Ryan11y/Re2</t>
  </si>
  <si>
    <t>WRIGHT Caitlin11g/Re3</t>
  </si>
  <si>
    <t>YATES Safara11y/Re1</t>
  </si>
  <si>
    <t>YORK Eleanor11y/Re4</t>
  </si>
  <si>
    <t>GRIFFIN Jean</t>
  </si>
  <si>
    <t>BRANCH Marianne</t>
  </si>
  <si>
    <t>RODGERS Ethel</t>
  </si>
  <si>
    <t>LI Clifford</t>
  </si>
  <si>
    <t>WU Hazel</t>
  </si>
  <si>
    <t>MCNEILL Timothy</t>
  </si>
  <si>
    <t>GARRETT Clifford</t>
  </si>
  <si>
    <t>WINTERS Colleen</t>
  </si>
  <si>
    <t>MANGUM Lynne</t>
  </si>
  <si>
    <t>MOORE Jacob</t>
  </si>
  <si>
    <t>LIVINGSTON Jason</t>
  </si>
  <si>
    <t>WEISS Kelly</t>
  </si>
  <si>
    <t>HARRELL Elisabeth</t>
  </si>
  <si>
    <t>HARDY Edna</t>
  </si>
  <si>
    <t>KELLY Audrey</t>
  </si>
  <si>
    <t>MACK Marie</t>
  </si>
  <si>
    <t>HARDY Allison</t>
  </si>
  <si>
    <t>MAXWELL Erika</t>
  </si>
  <si>
    <t>BOWEN Erik</t>
  </si>
  <si>
    <t>STEVENSON Christy</t>
  </si>
  <si>
    <t>BROOKS Billy</t>
  </si>
  <si>
    <t>TODD Katie</t>
  </si>
  <si>
    <t>CRAIG Roberta</t>
  </si>
  <si>
    <t>SOLOMON Megan</t>
  </si>
  <si>
    <t>GRAY Bobby</t>
  </si>
  <si>
    <t>BRADFORD Mike</t>
  </si>
  <si>
    <t>DALE Marlene</t>
  </si>
  <si>
    <t>CHUNG Kristina11B/So1</t>
  </si>
  <si>
    <t>HILL Gretchen11A/So1</t>
  </si>
  <si>
    <t>PUCKETT Karen11P/So1</t>
  </si>
  <si>
    <t>SONG Patrick11Q/So1</t>
  </si>
  <si>
    <t>HAMILTON Elsie11B/So1</t>
  </si>
  <si>
    <t>BENDER Hazel11Q/So1</t>
  </si>
  <si>
    <t>MCLAUGHLIN Dolores11A/So1</t>
  </si>
  <si>
    <t>MCNAMARA Francis11P/So1</t>
  </si>
  <si>
    <t>WOODARD Beth11Q/So1</t>
  </si>
  <si>
    <t>DESAI Julia11B/So2</t>
  </si>
  <si>
    <t>WALLACE Jerome11Q/So1</t>
  </si>
  <si>
    <t>GRIFFIN Jean11B/So2</t>
  </si>
  <si>
    <t>DOUGHERTY Kristine11Q/So1</t>
  </si>
  <si>
    <t>POWERS Crystal11Q/So1</t>
  </si>
  <si>
    <t>MAY Alex11B/So1</t>
  </si>
  <si>
    <t>STEELE Eric11A/So1</t>
  </si>
  <si>
    <t>TEAGUE Wesley11B/So1</t>
  </si>
  <si>
    <t>VICK Franklin11A/So1</t>
  </si>
  <si>
    <t>GALLAGHER Claire11P/So1</t>
  </si>
  <si>
    <t>SOLOMON Marian11P/So1</t>
  </si>
  <si>
    <t>MONROE Dwight11B/So2</t>
  </si>
  <si>
    <t>HAWKINS Stephanie11Q/So1</t>
  </si>
  <si>
    <t>GOLDSTEIN Gretchen11A/So1</t>
  </si>
  <si>
    <t>WATTS Tim11B/So1</t>
  </si>
  <si>
    <t>JOHNSTON Jerome11B/So2</t>
  </si>
  <si>
    <t>WILKERSON Priscilla11B/So2</t>
  </si>
  <si>
    <t>BARTON Elsie11Q/So1</t>
  </si>
  <si>
    <t>WALTON Beth11B/So2</t>
  </si>
  <si>
    <t>HALL Erica11Q/So1</t>
  </si>
  <si>
    <t>ROSS Douglas11Q/So1</t>
  </si>
  <si>
    <t>CHUNG Donald11B/So1</t>
  </si>
  <si>
    <t>BENDER Katherine11B/So1</t>
  </si>
  <si>
    <t>WOODS Paul11B/So2</t>
  </si>
  <si>
    <t>MANGUM Patricia11A/So1</t>
  </si>
  <si>
    <t>BOWDEN Christina11P/So1</t>
  </si>
  <si>
    <t>BARTON Darlene11P/So1</t>
  </si>
  <si>
    <t>UNDERWOOD Harvey11B/So2</t>
  </si>
  <si>
    <t>JONES William11P/So1</t>
  </si>
  <si>
    <t>BAKER Frederick11B/So2</t>
  </si>
  <si>
    <t>MERRITT Shirley11A/So1</t>
  </si>
  <si>
    <t>CROSS Jason11P/So1</t>
  </si>
  <si>
    <t>COOPER Judith11B/So1</t>
  </si>
  <si>
    <t>HOLMES Gretchen11B/So1</t>
  </si>
  <si>
    <t>MORGAN Glenda11A/So1</t>
  </si>
  <si>
    <t>RICH Jessica11A/So1</t>
  </si>
  <si>
    <t>PROCTOR Melinda11Q/So1</t>
  </si>
  <si>
    <t>DIAZ Calvin11P/So1</t>
  </si>
  <si>
    <t>WATKINS Vickie11Q/So1</t>
  </si>
  <si>
    <t>HINTON Luis11A/So1</t>
  </si>
  <si>
    <t>MARSH Allan11B/So2</t>
  </si>
  <si>
    <t>HEWITT Melanie11Q/So1</t>
  </si>
  <si>
    <t>BRANCH Marianne11P/So1</t>
  </si>
  <si>
    <t>O'BRIEN Caroline11B/So1</t>
  </si>
  <si>
    <t>CASE Arlene11Q/So1</t>
  </si>
  <si>
    <t>CHRISTENSEN Calvin11Q/So1</t>
  </si>
  <si>
    <t>PARKS Gary11A/So1</t>
  </si>
  <si>
    <t>HARDIN Samantha11P/So1</t>
  </si>
  <si>
    <t>LUCAS Sara11B/So1</t>
  </si>
  <si>
    <t>DAVIDSON Gladys11B/So1</t>
  </si>
  <si>
    <t>WHITEHEAD Mike11Q/So1</t>
  </si>
  <si>
    <t>ROSE Lynne11P/So1</t>
  </si>
  <si>
    <t>SPARKS Faye11P/So1</t>
  </si>
  <si>
    <t>MOORE Diana11B/So1</t>
  </si>
  <si>
    <t>RODGERS Ethel11Q/So1</t>
  </si>
  <si>
    <t>GRAVES Steve11B/So2</t>
  </si>
  <si>
    <t>SCARBOROUGH Alison11Q/So1</t>
  </si>
  <si>
    <t>BOWMAN Kelly11B/So2</t>
  </si>
  <si>
    <t>CHRISTIAN Jennifer11B/So1</t>
  </si>
  <si>
    <t>LAMB Brett11Q/So1</t>
  </si>
  <si>
    <t>JAMES Brandon11B/So2</t>
  </si>
  <si>
    <t>STOUT Joann11P/So1</t>
  </si>
  <si>
    <t>COWAN Ronnie11P/So1</t>
  </si>
  <si>
    <t>CLAPP Geoffrey11P/So1</t>
  </si>
  <si>
    <t>ABRAMS Patricia11A/So1</t>
  </si>
  <si>
    <t>TILLEY Jennifer11A/So1</t>
  </si>
  <si>
    <t>MORSE Mary11B/So1</t>
  </si>
  <si>
    <t>SUMNER Vincent11A/So1</t>
  </si>
  <si>
    <t>DAVIDSON Danny11Q/So1</t>
  </si>
  <si>
    <t>HEATH Charlene11Q/So1</t>
  </si>
  <si>
    <t>BLANCHARD Alice11B/So1</t>
  </si>
  <si>
    <t>MCALLISTER Joan11Q/So1</t>
  </si>
  <si>
    <t>MCKENZIE Betty11Q/So1</t>
  </si>
  <si>
    <t>BYRNE Danny11A/So1</t>
  </si>
  <si>
    <t>GRIFFIN Leslie11P/So1</t>
  </si>
  <si>
    <t>PERKINS Sara11Q/So1</t>
  </si>
  <si>
    <t>ROBERTSON Martha11A/So1</t>
  </si>
  <si>
    <t>PALMER Jack11A/So1</t>
  </si>
  <si>
    <t>ROWE Benjamin11A/So1</t>
  </si>
  <si>
    <t>ZHANG Roberta11B/So2</t>
  </si>
  <si>
    <t>HODGE Patricia11B/So1</t>
  </si>
  <si>
    <t>LI Clifford11B/So2</t>
  </si>
  <si>
    <t>BOWLING Joanne11P/So1</t>
  </si>
  <si>
    <t>JUSTICE Martin11Q/So1</t>
  </si>
  <si>
    <t>WILLIS Beth11Q/So1</t>
  </si>
  <si>
    <t>HESTER Jessica11A/So1</t>
  </si>
  <si>
    <t>FLOYD Samantha11P/So1</t>
  </si>
  <si>
    <t>GRAVES Jimmy11P/So1</t>
  </si>
  <si>
    <t>FISCHER Vincent11B/So1</t>
  </si>
  <si>
    <t>NORMAN Dianne11B/So1</t>
  </si>
  <si>
    <t>BYRD Mary11Q/So1</t>
  </si>
  <si>
    <t>KAPLAN Jeff11B/So1</t>
  </si>
  <si>
    <t>HELLER Sandra11B/So1</t>
  </si>
  <si>
    <t>MAY Katie11P/So1</t>
  </si>
  <si>
    <t>JENNINGS Raymond11B/So2</t>
  </si>
  <si>
    <t>HANNA Roger11P/So1</t>
  </si>
  <si>
    <t>HOLLOWAY Kathy11B/So1</t>
  </si>
  <si>
    <t>JONES Troy11B/So1</t>
  </si>
  <si>
    <t>VICK Martin11B/So2</t>
  </si>
  <si>
    <t>O'DONNELL Jack11B/So1</t>
  </si>
  <si>
    <t>GOLDMAN Vincent11A/So1</t>
  </si>
  <si>
    <t>MCKENNA Beth11A/So1</t>
  </si>
  <si>
    <t>WATSON Franklin11P/So1</t>
  </si>
  <si>
    <t>ABBOTT Glen11B/So2</t>
  </si>
  <si>
    <t>SINGER Judith11B/So2</t>
  </si>
  <si>
    <t>HALL Alice11P/So1</t>
  </si>
  <si>
    <t>FARRELL Bruce11B/So1</t>
  </si>
  <si>
    <t>LUCAS Kathleen11P/So1</t>
  </si>
  <si>
    <t>NORMAN Amy11Q/So1</t>
  </si>
  <si>
    <t>ATKINS Ronnie11B/So2</t>
  </si>
  <si>
    <t>MONROE Martha11P/So1</t>
  </si>
  <si>
    <t>ROBERTSON Lynn11P/So1</t>
  </si>
  <si>
    <t>REID Robert11B/So1</t>
  </si>
  <si>
    <t>CHANDLER Pauline11Q/So1</t>
  </si>
  <si>
    <t>FINCH Stephen11A/So1</t>
  </si>
  <si>
    <t>ADKINS Donna11B/So2</t>
  </si>
  <si>
    <t>WHITAKER Ben11P/So1</t>
  </si>
  <si>
    <t>ALEXANDER Kristin11P/So1</t>
  </si>
  <si>
    <t>CONNER Ryan11A/So1</t>
  </si>
  <si>
    <t>WATERS Tracey11B/So2</t>
  </si>
  <si>
    <t>BECKER Mark11P/So1</t>
  </si>
  <si>
    <t>LOVE Janet11B/So2</t>
  </si>
  <si>
    <t>ADKINS Leo11B/So1</t>
  </si>
  <si>
    <t>FOX Sarah11Q/So1</t>
  </si>
  <si>
    <t>HATCHER Gladys11B/So2</t>
  </si>
  <si>
    <t>WU Hazel11P/So1</t>
  </si>
  <si>
    <t>LLOYD Hazel11B/So1</t>
  </si>
  <si>
    <t>JOYCE Jerome11Q/So1</t>
  </si>
  <si>
    <t>WELCH Vincent10B/So1</t>
  </si>
  <si>
    <t>CHAPPELL Joseph10B/So1</t>
  </si>
  <si>
    <t>MACDONALD Alison10C/So1</t>
  </si>
  <si>
    <t>KANE Eric10C/So1</t>
  </si>
  <si>
    <t>PICKETT Claire10D/So1</t>
  </si>
  <si>
    <t>BRANCH Judy10F/So1</t>
  </si>
  <si>
    <t>MCNEILL Timothy10C/So1</t>
  </si>
  <si>
    <t>WEINSTEIN Ted10D/So1</t>
  </si>
  <si>
    <t>MIDDLETON Sandra10C/So1</t>
  </si>
  <si>
    <t>RICH Lester10F/So1</t>
  </si>
  <si>
    <t>CARLTON Johnny10F/So1</t>
  </si>
  <si>
    <t>SCHULTZ Lauren10D/So1</t>
  </si>
  <si>
    <t>NICHOLS Carolyn10F/So1</t>
  </si>
  <si>
    <t>STEVENSON Charlene10D/So1</t>
  </si>
  <si>
    <t>DUNN Sheryl10C/So1</t>
  </si>
  <si>
    <t>WEST Ben10C/So1</t>
  </si>
  <si>
    <t>O'BRIEN Linda10C/So1</t>
  </si>
  <si>
    <t>BARR Sarah10B/So1</t>
  </si>
  <si>
    <t>HEATH Rebecca10D/So1</t>
  </si>
  <si>
    <t>BOSWELL Glenda10F/So1</t>
  </si>
  <si>
    <t>PITTMAN Don10F/So1</t>
  </si>
  <si>
    <t>WEINER Gregory10F/So1</t>
  </si>
  <si>
    <t>PETERSEN Randy10C/So1</t>
  </si>
  <si>
    <t>DAVIS Geraldine10D/So1</t>
  </si>
  <si>
    <t>COLEMAN Edna10B/So1</t>
  </si>
  <si>
    <t>NORMAN Faye10D/So1</t>
  </si>
  <si>
    <t>BURCH Kathy10B/So1</t>
  </si>
  <si>
    <t>WEINER Marguerite10F/So1</t>
  </si>
  <si>
    <t>PARROTT Marvin10B/So1</t>
  </si>
  <si>
    <t>HENRY Alex10B/So1</t>
  </si>
  <si>
    <t>GRAY Alexander10B/So1</t>
  </si>
  <si>
    <t>MCLEAN Karl10B/So1</t>
  </si>
  <si>
    <t>EASON Laura10C/So1</t>
  </si>
  <si>
    <t>WEEKS Melinda10D/So1</t>
  </si>
  <si>
    <t>SIEGEL Eva10F/So1</t>
  </si>
  <si>
    <t>PUCKETT Robert10C/So1</t>
  </si>
  <si>
    <t>HEATH Bill10B/So1</t>
  </si>
  <si>
    <t>HOYLE Edna10B/So1</t>
  </si>
  <si>
    <t>GARRETT Clifford10B/So1</t>
  </si>
  <si>
    <t>BAKER Glenda10C/So1</t>
  </si>
  <si>
    <t>GOLDMAN Arthur10F/So1</t>
  </si>
  <si>
    <t>SHAFFER Wesley10B/So1</t>
  </si>
  <si>
    <t>CHOI Allison10D/So1</t>
  </si>
  <si>
    <t>SHELTON Claire10B/So1</t>
  </si>
  <si>
    <t>HOUSE Jeremy10C/So1</t>
  </si>
  <si>
    <t>LYONS Christy10C/So1</t>
  </si>
  <si>
    <t>MOSER Wesley10F/So1</t>
  </si>
  <si>
    <t>DICKINSON Lucy10F/So1</t>
  </si>
  <si>
    <t>ABBOTT Susan10B/So1</t>
  </si>
  <si>
    <t>HOBBS Nancy10B/So1</t>
  </si>
  <si>
    <t>DODSON Monica10C/So1</t>
  </si>
  <si>
    <t>SPENCER Justin10B/So1</t>
  </si>
  <si>
    <t>BURGESS Margaret10B/So1</t>
  </si>
  <si>
    <t>LIU Philip10B/So1</t>
  </si>
  <si>
    <t>WONG Miriam10F/So1</t>
  </si>
  <si>
    <t>BLACKBURN Miriam10D/So1</t>
  </si>
  <si>
    <t>MCKAY Christopher10F/So1</t>
  </si>
  <si>
    <t>MIDDLETON Joanna10F/So1</t>
  </si>
  <si>
    <t>REID Janice10C/So1</t>
  </si>
  <si>
    <t>BRASWELL Brian10C/So1</t>
  </si>
  <si>
    <t>STEELE Juan10C/So1</t>
  </si>
  <si>
    <t>BARRETT Tommy10D/So1</t>
  </si>
  <si>
    <t>NANCE Alice10F/So1</t>
  </si>
  <si>
    <t>WASHINGTON Adam10F/So1</t>
  </si>
  <si>
    <t>ROGERS Larry10C/So1</t>
  </si>
  <si>
    <t>MCMAHON Angela10C/So1</t>
  </si>
  <si>
    <t>MILES Lawrence10B/So1</t>
  </si>
  <si>
    <t>KRAMER Glen10D/So1</t>
  </si>
  <si>
    <t>JENNINGS Valerie10C/So1</t>
  </si>
  <si>
    <t>BOLTON Lillian10D/So1</t>
  </si>
  <si>
    <t>HENDRIX Ashley10C/So1</t>
  </si>
  <si>
    <t>NICHOLS Ian10D/So1</t>
  </si>
  <si>
    <t>SAUNDERS Gina10F/So1</t>
  </si>
  <si>
    <t>LEHMAN Donna10D/So1</t>
  </si>
  <si>
    <t>SHERRILL Catherine10C/So1</t>
  </si>
  <si>
    <t>CASH Lester10C/So1</t>
  </si>
  <si>
    <t>PITTMAN Jacob10B/So1</t>
  </si>
  <si>
    <t>SULLIVAN Nancy10C/So1</t>
  </si>
  <si>
    <t>MACK Lloyd10F/So1</t>
  </si>
  <si>
    <t>RICE Donna10B/So1</t>
  </si>
  <si>
    <t>CHERRY Wendy10B/So1</t>
  </si>
  <si>
    <t>RICHMOND Lucille10B/So1</t>
  </si>
  <si>
    <t>YORK Virginia10D/So1</t>
  </si>
  <si>
    <t>WILEY Bruce10D/So1</t>
  </si>
  <si>
    <t>REED Geoffrey10B/So1</t>
  </si>
  <si>
    <t>NASH Tiffany10B/So1</t>
  </si>
  <si>
    <t>STARR Melinda10B/So1</t>
  </si>
  <si>
    <t>HOLLAND Julie10F/So1</t>
  </si>
  <si>
    <t>CLEMENTS Karen10F/So1</t>
  </si>
  <si>
    <t>SCHULTZ Judy10F/So1</t>
  </si>
  <si>
    <t>HAWLEY Raymond10D/So1</t>
  </si>
  <si>
    <t>SKINNER Julie10F/So1</t>
  </si>
  <si>
    <t>WINTERS Colleen10F/So1</t>
  </si>
  <si>
    <t>DOLAN Judith10F/So1</t>
  </si>
  <si>
    <t>TURNER Luis10C/So1</t>
  </si>
  <si>
    <t>BEATTY Bradley10D/So1</t>
  </si>
  <si>
    <t>DOUGLAS Glenda10D/So1</t>
  </si>
  <si>
    <t>BYRNE Brent10C/So1</t>
  </si>
  <si>
    <t>MAYER Sharon10F/So1</t>
  </si>
  <si>
    <t>COCHRAN Mary10F/So1</t>
  </si>
  <si>
    <t>JENSEN Geraldine10C/So1</t>
  </si>
  <si>
    <t>YATES Rita10F/So1</t>
  </si>
  <si>
    <t>HAYNES Annie10B/So1</t>
  </si>
  <si>
    <t>HARMON Ruth10B/So1</t>
  </si>
  <si>
    <t>BAREFOOT Jane10C/So1</t>
  </si>
  <si>
    <t>GROSS Kimberly10B/So1</t>
  </si>
  <si>
    <t>PICKETT Kenneth10B/So1</t>
  </si>
  <si>
    <t>SINGLETON Jim10C/So1</t>
  </si>
  <si>
    <t>BALLARD Steven10B/So1</t>
  </si>
  <si>
    <t>SPIVEY Pauline10D/So1</t>
  </si>
  <si>
    <t>MANGUM Lynne10F/So1</t>
  </si>
  <si>
    <t>MCCALL Rose10F/So1</t>
  </si>
  <si>
    <t>POLLARD Kathy10D/So1</t>
  </si>
  <si>
    <t>GARCIA Catherine10C/So1</t>
  </si>
  <si>
    <t>CRANE Diana9c/Re4</t>
  </si>
  <si>
    <t>CRANE Marian9a/Re1</t>
  </si>
  <si>
    <t>DIAZ Sheryl9c/Re4</t>
  </si>
  <si>
    <t>CAREY Vivian9c/Re4</t>
  </si>
  <si>
    <t>LI Harold9d/Re1</t>
  </si>
  <si>
    <t>MILLS Vicki9b/Re3</t>
  </si>
  <si>
    <t>MCDONALD Alvin9b/Re1</t>
  </si>
  <si>
    <t>MOORE Jacob9d/Re2</t>
  </si>
  <si>
    <t>LANIER Audrey11B/So2</t>
  </si>
  <si>
    <t>HARRIS Christina9b/Re2</t>
  </si>
  <si>
    <t>UNDERWOOD Joseph9a/Re2</t>
  </si>
  <si>
    <t>PARSONS Evelyn9b/Re1</t>
  </si>
  <si>
    <t>BANKS Ben9b/Re3</t>
  </si>
  <si>
    <t>SHERRILL Dorothy9c/Re1</t>
  </si>
  <si>
    <t>OAKLEY Theresa9a/Re4</t>
  </si>
  <si>
    <t>MAYNARD Barry9c/Re1</t>
  </si>
  <si>
    <t>HILL Jerome9a/Re1</t>
  </si>
  <si>
    <t>LIVINGSTON Jason9b/Re2</t>
  </si>
  <si>
    <t>LAM Norman9a/Re3</t>
  </si>
  <si>
    <t>THOMPSON Glen9a/Re1</t>
  </si>
  <si>
    <t>CREECH Ellen9b/Re1</t>
  </si>
  <si>
    <t>DILLON Dianne9c/Re4</t>
  </si>
  <si>
    <t>FOSTER Harry9a/Re4</t>
  </si>
  <si>
    <t>STARR Tim9a/Re1</t>
  </si>
  <si>
    <t>BARBOUR Eddie9b/Re3</t>
  </si>
  <si>
    <t>BURKE Arnold9b/Re3</t>
  </si>
  <si>
    <t>RITCHIE Melanie9c/Re1</t>
  </si>
  <si>
    <t>ODOM Ronald9a/Re4</t>
  </si>
  <si>
    <t>ROSENBERG Peter9b/Re2</t>
  </si>
  <si>
    <t>GARRETT Jean9d/Re2</t>
  </si>
  <si>
    <t>CATES Tracy9c/Re4</t>
  </si>
  <si>
    <t>OLSON Emma9c/Re3</t>
  </si>
  <si>
    <t>COX Molly9a/Re2</t>
  </si>
  <si>
    <t>ERICKSON Carlos9b/Re1</t>
  </si>
  <si>
    <t>BRIGGS Andrew9c/Re1</t>
  </si>
  <si>
    <t>KLEIN Bill9b/Re3</t>
  </si>
  <si>
    <t>GOLDBERG Eileen9a/Re3</t>
  </si>
  <si>
    <t>HINSON Randall9c/Re1</t>
  </si>
  <si>
    <t>WEISS Kelly9a/Re3</t>
  </si>
  <si>
    <t>PRITCHARD Elaine9d/Re1</t>
  </si>
  <si>
    <t>GOLDMAN Rhonda9a/Re2</t>
  </si>
  <si>
    <t>LASSITER Leo9b/Re1</t>
  </si>
  <si>
    <t>MASSEY Clarence9c/Re4</t>
  </si>
  <si>
    <t>STARK Grace9a/Re1</t>
  </si>
  <si>
    <t>DUNLAP Jordan9a/Re3</t>
  </si>
  <si>
    <t>HUMPHREY Glenda9c/Re3</t>
  </si>
  <si>
    <t>SINGLETON Jacob9c/Re2</t>
  </si>
  <si>
    <t>HOROWITZ Jordan9a/Re4</t>
  </si>
  <si>
    <t>HOOVER Joanna9c/Re1</t>
  </si>
  <si>
    <t>KANG Sandra9c/Re4</t>
  </si>
  <si>
    <t>MELTON Stephen9b/Re3</t>
  </si>
  <si>
    <t>TEAGUE Jessica9a/Re1</t>
  </si>
  <si>
    <t>ELLINGTON Regina9c/Re1</t>
  </si>
  <si>
    <t>JENNINGS Joyce9a/Re4</t>
  </si>
  <si>
    <t>ALBRIGHT Betty9c/Re2</t>
  </si>
  <si>
    <t>ALSTON Jerry9c/Re3</t>
  </si>
  <si>
    <t>BURNETTE Tommy9a/Re3</t>
  </si>
  <si>
    <t>O'NEAL Alan9b/Re3</t>
  </si>
  <si>
    <t>MORRIS Christina9b/Re1</t>
  </si>
  <si>
    <t>CALLAHAN Veronica9a/Re2</t>
  </si>
  <si>
    <t>CONWAY Kelly9d/Re3</t>
  </si>
  <si>
    <t>GLOVER George9b/Re3</t>
  </si>
  <si>
    <t>SAVAGE Nina9c/Re2</t>
  </si>
  <si>
    <t>WANG Jay9a/Re3</t>
  </si>
  <si>
    <t>BARBOUR Brenda9a/Re3</t>
  </si>
  <si>
    <t>SHERRILL Joshua9c/Re2</t>
  </si>
  <si>
    <t>PIERCE Nelson9c/Re2</t>
  </si>
  <si>
    <t>WOODWARD Vincent9b/Re2</t>
  </si>
  <si>
    <t>LANGSTON Hannah9c/Re4</t>
  </si>
  <si>
    <t>EATON Alice9b/Re2</t>
  </si>
  <si>
    <t>LOWE Elisabeth9a/Re1</t>
  </si>
  <si>
    <t>STANTON Matthew9a/Re2</t>
  </si>
  <si>
    <t>FULLER Thomas9a/Re3</t>
  </si>
  <si>
    <t>SIMMONS Benjamin9a/Re4</t>
  </si>
  <si>
    <t>SCHULTZ Kristine9d/Re2</t>
  </si>
  <si>
    <t>KNIGHT Jordan9b/Re1</t>
  </si>
  <si>
    <t>SCHROEDER Floyd9b/Re2</t>
  </si>
  <si>
    <t>TURNER Virginia9c/Re3</t>
  </si>
  <si>
    <t>FRENCH Deborah9c/Re3</t>
  </si>
  <si>
    <t>HUGHES Peter9a/Re2</t>
  </si>
  <si>
    <t>PATE Bernard9a/Re1</t>
  </si>
  <si>
    <t>BURNETT Harold9c/Re3</t>
  </si>
  <si>
    <t>FRANCIS Gretchen9b/Re2</t>
  </si>
  <si>
    <t>HORN Cheryl9d/Re3</t>
  </si>
  <si>
    <t>FORREST Audrey9b/Re2</t>
  </si>
  <si>
    <t>LEVIN Alan9a/Re3</t>
  </si>
  <si>
    <t>DURHAM Nancy9a/Re3</t>
  </si>
  <si>
    <t>GUTHRIE Peter9a/Re4</t>
  </si>
  <si>
    <t>HENSLEY Benjamin9a/Re1</t>
  </si>
  <si>
    <t>FREEDMAN Derek9b/Re1</t>
  </si>
  <si>
    <t>WIGGINS Marlene9a/Re2</t>
  </si>
  <si>
    <t>BEST Clara9a/Re2</t>
  </si>
  <si>
    <t>CRAWFORD Kara9d/Re3</t>
  </si>
  <si>
    <t>DRAKE Kristin9c/Re2</t>
  </si>
  <si>
    <t>CURTIS Edwin9c/Re2</t>
  </si>
  <si>
    <t>WALTER Molly9c/Re3</t>
  </si>
  <si>
    <t>JENKINS Elaine9b/Re2</t>
  </si>
  <si>
    <t>HOOD Victor9a/Re2</t>
  </si>
  <si>
    <t>JIANG Cecil9c/Re2</t>
  </si>
  <si>
    <t>JOHNSON Melissa9a/Re2</t>
  </si>
  <si>
    <t>CRAIG Christina9d/Re2</t>
  </si>
  <si>
    <t>NORMAN Allison9d/Re1</t>
  </si>
  <si>
    <t>MCINTYRE Gretchen9c/Re3</t>
  </si>
  <si>
    <t>KELLEY George9d/Re2</t>
  </si>
  <si>
    <t>SMITH Barbara9b/Re3</t>
  </si>
  <si>
    <t>LYONS Evelyn9d/Re3</t>
  </si>
  <si>
    <t>WALL Rita9c/Re1</t>
  </si>
  <si>
    <t>QUINN Dan9a/Re2</t>
  </si>
  <si>
    <t>HICKS Juan9b/Re3</t>
  </si>
  <si>
    <t>WATTS Ronnie9a/Re4</t>
  </si>
  <si>
    <t>DICKERSON Hilda9d/Re2</t>
  </si>
  <si>
    <t>WALLER Stephen9b/Re2</t>
  </si>
  <si>
    <t>CARTER Lorraine9a/Re3</t>
  </si>
  <si>
    <t>ROBINSON Chris9c/Re2</t>
  </si>
  <si>
    <t>KATZ Katie9a/Re2</t>
  </si>
  <si>
    <t>HULL Richard9a/Re3</t>
  </si>
  <si>
    <t>BOWLING Steve9c/Re4</t>
  </si>
  <si>
    <t>BRANTLEY Monica9b/Re2</t>
  </si>
  <si>
    <t>BROCK Kenneth9a/Re2</t>
  </si>
  <si>
    <t>MCMILLAN Glenda9c/Re4</t>
  </si>
  <si>
    <t>HU Ricky9d/Re2</t>
  </si>
  <si>
    <t>WALLER Rick9d/Re3</t>
  </si>
  <si>
    <t>ABBOTT Wanda9a/Re3</t>
  </si>
  <si>
    <t>WATERS Robin9a/Re4</t>
  </si>
  <si>
    <t>SIMS Dan9d/Re2</t>
  </si>
  <si>
    <t>HENDERSON Kathy9b/Re3</t>
  </si>
  <si>
    <t>RAO Alicia9d/Re1</t>
  </si>
  <si>
    <t>BRAY Sherry9b/Re3</t>
  </si>
  <si>
    <t>SCARBOROUGH Chris9a/Re3</t>
  </si>
  <si>
    <t>FORD Nathan9c/Re3</t>
  </si>
  <si>
    <t>GORDON Barry9a/Re1</t>
  </si>
  <si>
    <t>MOORE Melinda9a/Re2</t>
  </si>
  <si>
    <t>KEMP Maureen9c/Re4</t>
  </si>
  <si>
    <t>LITTLE Anne9c/Re4</t>
  </si>
  <si>
    <t>GILL Clifford9c/Re4</t>
  </si>
  <si>
    <t>KELLER Nicole9c/Re3</t>
  </si>
  <si>
    <t>ROSENTHAL Rachel9b/Re1</t>
  </si>
  <si>
    <t>MCCONNELL Carolyn9a/Re3</t>
  </si>
  <si>
    <t>SAWYER Samuel9b/Re1</t>
  </si>
  <si>
    <t>MCCALL Theodore9d/Re3</t>
  </si>
  <si>
    <t>COATES Eleanor9a/Re1</t>
  </si>
  <si>
    <t>HICKS Glenn9b/Re2</t>
  </si>
  <si>
    <t>DAVIDSON Wesley9c/Re4</t>
  </si>
  <si>
    <t>HAWKINS Ralph9a/Re1</t>
  </si>
  <si>
    <t>LINDSAY Annie9a/Re4</t>
  </si>
  <si>
    <t>GONZALEZ Beth9a/Re1</t>
  </si>
  <si>
    <t>GRAY Claire9c/Re1</t>
  </si>
  <si>
    <t>ENGLISH Jonathan9a/Re3</t>
  </si>
  <si>
    <t>DUKE Bradley9d/Re1</t>
  </si>
  <si>
    <t>BALDWIN Nicholas9c/Re3</t>
  </si>
  <si>
    <t>SHAFFER Gloria9d/Re3</t>
  </si>
  <si>
    <t>WANG Kelly9b/Re3</t>
  </si>
  <si>
    <t>BURGESS Tommy9a/Re4</t>
  </si>
  <si>
    <t>FLETCHER Calvin9d/Re2</t>
  </si>
  <si>
    <t>BOYD Emily9a/Re3</t>
  </si>
  <si>
    <t>HIRSCH Luis9c/Re2</t>
  </si>
  <si>
    <t>CURRIE Kimberly9b/Re3</t>
  </si>
  <si>
    <t>HONEYCUTT Robert9c/Re4</t>
  </si>
  <si>
    <t>MANNING Karen9d/Re1</t>
  </si>
  <si>
    <t>RITCHIE Mary9d/Re2</t>
  </si>
  <si>
    <t>BALDWIN Evelyn9b/Re2</t>
  </si>
  <si>
    <t>RILEY Lynda9a/Re4</t>
  </si>
  <si>
    <t>SWANSON Beth9a/Re1</t>
  </si>
  <si>
    <t>GIBSON James9b/Re1</t>
  </si>
  <si>
    <t>WRENN Jordan9a/Re1</t>
  </si>
  <si>
    <t>GREEN Willie9b/Re2</t>
  </si>
  <si>
    <t>HAMRICK Charlotte9c/Re3</t>
  </si>
  <si>
    <t>HAWLEY Rhonda9d/Re3</t>
  </si>
  <si>
    <t>KOCH Steve9d/Re2</t>
  </si>
  <si>
    <t>MCKENZIE Nicholas9b/Re2</t>
  </si>
  <si>
    <t>HARRELL Vicki9c/Re2</t>
  </si>
  <si>
    <t>PARSONS Stephanie9d/Re1</t>
  </si>
  <si>
    <t>MCGUIRE Jose9c/Re1</t>
  </si>
  <si>
    <t>STEPHENSON George9a/Re2</t>
  </si>
  <si>
    <t>BAXTER Marlene9d/Re2</t>
  </si>
  <si>
    <t>SUMMERS Catherine9b/Re1</t>
  </si>
  <si>
    <t>NIXON Leo9a/Re1</t>
  </si>
  <si>
    <t>KELLY Rita9a/Re4</t>
  </si>
  <si>
    <t>SUMNER Joan9c/Re2</t>
  </si>
  <si>
    <t>BRUCE Wesley9a/Re3</t>
  </si>
  <si>
    <t>NEWTON Cathy9a/Re2</t>
  </si>
  <si>
    <t>ROGERS Kevin9d/Re2</t>
  </si>
  <si>
    <t>FINCH Lester9c/Re3</t>
  </si>
  <si>
    <t>SILVERMAN Joy9a/Re1</t>
  </si>
  <si>
    <t>HORN Kate9d/Re3</t>
  </si>
  <si>
    <t>GAY Theodore9a/Re2</t>
  </si>
  <si>
    <t>CHASE Cheryl9a/Re4</t>
  </si>
  <si>
    <t>GALLAGHER Jamie9d/Re1</t>
  </si>
  <si>
    <t>KERN Audrey9d/Re1</t>
  </si>
  <si>
    <t>SCOTT Jennifer9c/Re3</t>
  </si>
  <si>
    <t>PUCKETT Ben9b/Re3</t>
  </si>
  <si>
    <t>YANG Alex9c/Re4</t>
  </si>
  <si>
    <t>BRANTLEY Jennifer9a/Re3</t>
  </si>
  <si>
    <t>LINK Jonathan9b/Re2</t>
  </si>
  <si>
    <t>NGUYEN Allan9c/Re3</t>
  </si>
  <si>
    <t>HORNE Stephanie9a/Re2</t>
  </si>
  <si>
    <t>BURTON Carol9d/Re1</t>
  </si>
  <si>
    <t>DIAZ Melanie9c/Re2</t>
  </si>
  <si>
    <t>BERRY Samantha9a/Re2</t>
  </si>
  <si>
    <t>FREEMAN Cathy9a/Re4</t>
  </si>
  <si>
    <t>HARDISON Rita9b/Re1</t>
  </si>
  <si>
    <t>WOLF Jacob9a/Re2</t>
  </si>
  <si>
    <t>BOYD Steven9b/Re2</t>
  </si>
  <si>
    <t>CALDWELL Tracy9c/Re2</t>
  </si>
  <si>
    <t>MANN Eva9a/Re1</t>
  </si>
  <si>
    <t>MCLEOD Lorraine9c/Re3</t>
  </si>
  <si>
    <t>STANTON Willie9a/Re1</t>
  </si>
  <si>
    <t>PARK Joel9a/Re2</t>
  </si>
  <si>
    <t>CHANG Vanessa9c/Re4</t>
  </si>
  <si>
    <t>NEWTON Becky9a/Re4</t>
  </si>
  <si>
    <t>PHILLIPS Melinda9b/Re2</t>
  </si>
  <si>
    <t>WHITAKER Harvey9d/Re2</t>
  </si>
  <si>
    <t>MCLEAN Aaron9c/Re3</t>
  </si>
  <si>
    <t>BARTON Jack9c/Re2</t>
  </si>
  <si>
    <t>GOULD Suzanne9c/Re1</t>
  </si>
  <si>
    <t>ATKINS Katherine9a/Re3</t>
  </si>
  <si>
    <t>VINCENT Julia9c/Re1</t>
  </si>
  <si>
    <t>HARRELL Bob9c/Re2</t>
  </si>
  <si>
    <t>LASSITER Janet9c/Re3</t>
  </si>
  <si>
    <t>FISHER Kristen9c/Re4</t>
  </si>
  <si>
    <t>CASE Jenny9c/Re3</t>
  </si>
  <si>
    <t>PARSONS Jeanette9a/Re4</t>
  </si>
  <si>
    <t>MCPHERSON Megan9d/Re3</t>
  </si>
  <si>
    <t>WILEY Joel9b/Re3</t>
  </si>
  <si>
    <t>SCHWARTZ Don9d/Re2</t>
  </si>
  <si>
    <t>BAKER Jon9a/Re1</t>
  </si>
  <si>
    <t>HOLDEN Annie9d/Re1</t>
  </si>
  <si>
    <t>SCHWARTZ Eleanor9a/Re3</t>
  </si>
  <si>
    <t>NGUYEN Nina9d/Re1</t>
  </si>
  <si>
    <t>HOUSTON Clara9a/Re1</t>
  </si>
  <si>
    <t>ADCOCK Dwight9a/Re2</t>
  </si>
  <si>
    <t>STEPHENS Angela9a/Re1</t>
  </si>
  <si>
    <t>BERGER Gilbert9c/Re1</t>
  </si>
  <si>
    <t>ALDRIDGE Edwin9c/Re2</t>
  </si>
  <si>
    <t>DAVIES Emily9b/Re1</t>
  </si>
  <si>
    <t>WALL Hannah9d/Re3</t>
  </si>
  <si>
    <t>MILES Ronald9c/Re3</t>
  </si>
  <si>
    <t>BOLTON Helen9a/Re2</t>
  </si>
  <si>
    <t>MORGAN Barbara9b/Re1</t>
  </si>
  <si>
    <t>STEPHENS Anne9b/Re1</t>
  </si>
  <si>
    <t>FERRELL Dorothy9b/Re2</t>
  </si>
  <si>
    <t>HENRY Claire9c/Re4</t>
  </si>
  <si>
    <t>HEDRICK Anita9d/Re1</t>
  </si>
  <si>
    <t>HORNE Ronald9d/Re3</t>
  </si>
  <si>
    <t>RITCHIE Jeff9c/Re3</t>
  </si>
  <si>
    <t>GROSSMAN Sandra9d/Re2</t>
  </si>
  <si>
    <t>OLSON Audrey9b/Re3</t>
  </si>
  <si>
    <t>ARNOLD Hazel9a/Re1</t>
  </si>
  <si>
    <t>STANLEY Joann9b/Re2</t>
  </si>
  <si>
    <t>FIELD Audrey9c/Re1</t>
  </si>
  <si>
    <t>FARMER Walter9c/Re2</t>
  </si>
  <si>
    <t>JERNIGAN Herbert9c/Re3</t>
  </si>
  <si>
    <t>BOWERS Harold9d/Re2</t>
  </si>
  <si>
    <t>CRABTREE Sherry9c/Re2</t>
  </si>
  <si>
    <t>CRABTREE Jeanne9d/Re2</t>
  </si>
  <si>
    <t>CLEMENTS Rick9d/Re3</t>
  </si>
  <si>
    <t>SPIVEY Kristen9a/Re3</t>
  </si>
  <si>
    <t>ARCHER Patrick9a/Re3</t>
  </si>
  <si>
    <t>STRICKLAND Herbert9d/Re3</t>
  </si>
  <si>
    <t>BERG Miriam9a/Re3</t>
  </si>
  <si>
    <t>GIBBONS Maurice9b/Re1</t>
  </si>
  <si>
    <t>EASON Bradley9c/Re2</t>
  </si>
  <si>
    <t>HOOVER Lester9a/Re2</t>
  </si>
  <si>
    <t>PARK Tom9d/Re3</t>
  </si>
  <si>
    <t>ANDERSON Chris9a/Re4</t>
  </si>
  <si>
    <t>PEARSON Ashley9b/Re1</t>
  </si>
  <si>
    <t>CHU Annette9a/Re1</t>
  </si>
  <si>
    <t>SCHULTZ Jenny9d/Re1</t>
  </si>
  <si>
    <t>MITCHELL Barry9d/Re3</t>
  </si>
  <si>
    <t>SHARP Jerome9a/Re2</t>
  </si>
  <si>
    <t>GLOVER Cynthia9b/Re3</t>
  </si>
  <si>
    <t>CATES Marilyn9c/Re2</t>
  </si>
  <si>
    <t>LOWRY Brenda9c/Re2</t>
  </si>
  <si>
    <t>COOKE Marsha9b/Re3</t>
  </si>
  <si>
    <t>FINK William9d/Re3</t>
  </si>
  <si>
    <t>BARRETT Gloria9a/Re2</t>
  </si>
  <si>
    <t>OLSON Lester9a/Re4</t>
  </si>
  <si>
    <t>MELTON Vanessa9a/Re4</t>
  </si>
  <si>
    <t>COLEY Pauline9d/Re1</t>
  </si>
  <si>
    <t>MUELLER Hannah9c/Re4</t>
  </si>
  <si>
    <t>PAUL Warren9a/Re4</t>
  </si>
  <si>
    <t>DANIEL Teresa9d/Re1</t>
  </si>
  <si>
    <t>PADGETT Joan9b/Re3</t>
  </si>
  <si>
    <t>DANIELS Jonathan9a/Re1</t>
  </si>
  <si>
    <t>HINES Bobby9c/Re2</t>
  </si>
  <si>
    <t>STONE Harry9a/Re3</t>
  </si>
  <si>
    <t>HAYES Priscilla9b/Re2</t>
  </si>
  <si>
    <t>WALTER Bob9c/Re1</t>
  </si>
  <si>
    <t>JENNINGS Annie9d/Re2</t>
  </si>
  <si>
    <t>LOPEZ Wendy9d/Re1</t>
  </si>
  <si>
    <t>MCCARTHY Bernard9c/Re2</t>
  </si>
  <si>
    <t>FREDERICK Alvin11P/So1</t>
  </si>
  <si>
    <t>SCARBOROUGH Gary9d/Re1</t>
  </si>
  <si>
    <t>BRANDT Oscar9b/Re2</t>
  </si>
  <si>
    <t>NOLAN Nina9b/Re3</t>
  </si>
  <si>
    <t>CHANDLER Ann9a/Re4</t>
  </si>
  <si>
    <t>CARLTON Shirley9c/Re1</t>
  </si>
  <si>
    <t>KATZ Joanne9a/Re4</t>
  </si>
  <si>
    <t>CORBETT Franklin9c/Re1</t>
  </si>
  <si>
    <t>GODFREY Bradley9d/Re1</t>
  </si>
  <si>
    <t>COOKE Marguerite9b/Re3</t>
  </si>
  <si>
    <t>BARBER Dorothy9d/Re2</t>
  </si>
  <si>
    <t>FLETCHER Brent9c/Re2</t>
  </si>
  <si>
    <t>SCHROEDER Regina9d/Re1</t>
  </si>
  <si>
    <t>LINDSAY Calvin9c/Re3</t>
  </si>
  <si>
    <t>BOSWELL Gilbert9a/Re4</t>
  </si>
  <si>
    <t>BUCKLEY Wesley9a/Re3</t>
  </si>
  <si>
    <t>HARMON Erika9a/Re2</t>
  </si>
  <si>
    <t>WALTERS Don9a/Re1</t>
  </si>
  <si>
    <t>STEVENS Ethel9d/Re3</t>
  </si>
  <si>
    <t>KNIGHT Rodney9a/Re1</t>
  </si>
  <si>
    <t>ROWLAND Dennis9b/Re1</t>
  </si>
  <si>
    <t>KIRBY Amanda9b/Re1</t>
  </si>
  <si>
    <t>BENSON Jose9b/Re1</t>
  </si>
  <si>
    <t>ANTHONY Lynn9c/Re1</t>
  </si>
  <si>
    <t>HILL Mike9c/Re4</t>
  </si>
  <si>
    <t>LANG Laurence9b/Re3</t>
  </si>
  <si>
    <t>GRIMES Amanda9c/Re1</t>
  </si>
  <si>
    <t>BOWERS Bernard9c/Re1</t>
  </si>
  <si>
    <t>BOWDEN Janice9b/Re1</t>
  </si>
  <si>
    <t>UNDERWOOD Hazel9b/Re3</t>
  </si>
  <si>
    <t>ZHANG Luis9b/Re3</t>
  </si>
  <si>
    <t>GODWIN Ralph9c/Re1</t>
  </si>
  <si>
    <t>RICE Geraldine9c/Re3</t>
  </si>
  <si>
    <t>TOWNSEND Claire9a/Re3</t>
  </si>
  <si>
    <t>LIN Jeanne9c/Re4</t>
  </si>
  <si>
    <t>PITTS Willie9c/Re1</t>
  </si>
  <si>
    <t>KOCH Alfred9b/Re1</t>
  </si>
  <si>
    <t>CALLAHAN Eddie9c/Re4</t>
  </si>
  <si>
    <t>LONG Christopher9d/Re3</t>
  </si>
  <si>
    <t>O'CONNELL Elaine9a/Re4</t>
  </si>
  <si>
    <t>BOWLING Jason9b/Re1</t>
  </si>
  <si>
    <t>PRITCHARD Diana9b/Re2</t>
  </si>
  <si>
    <t>LAWSON Nina9c/Re3</t>
  </si>
  <si>
    <t>DICKERSON Maxine9c/Re1</t>
  </si>
  <si>
    <t>LIVINGSTON Ted9c/Re1</t>
  </si>
  <si>
    <t>BERMAN Gordon9c/Re4</t>
  </si>
  <si>
    <t>CARROLL Billy9b/Re2</t>
  </si>
  <si>
    <t>KEARNEY Veronica9a/Re4</t>
  </si>
  <si>
    <t>PETERSON Hazel8b/Cp1</t>
  </si>
  <si>
    <t>RICHARDS Eddie8a/Cp1</t>
  </si>
  <si>
    <t>SUTHERLAND Katherine8a/Cp3</t>
  </si>
  <si>
    <t>MCCORMICK William8c/Cp1</t>
  </si>
  <si>
    <t>BEACH Nina8a/Cp2</t>
  </si>
  <si>
    <t>WU Ben8b/Cp1</t>
  </si>
  <si>
    <t>CARVER Thelma8c/Cp1</t>
  </si>
  <si>
    <t>ANTHONY Dennis8c/Cp3</t>
  </si>
  <si>
    <t>LIVINGSTON Christina8b/Cp2</t>
  </si>
  <si>
    <t>FLOYD James8c/Cp3</t>
  </si>
  <si>
    <t>MCCALL Frederick8d/Cp1</t>
  </si>
  <si>
    <t>HAYNES Alfred8a/Cp3</t>
  </si>
  <si>
    <t>GUNTER Oscar8a/Cp1</t>
  </si>
  <si>
    <t>SOLOMON Joanne8b/Cp3</t>
  </si>
  <si>
    <t>HARRIS Richard8b/Cp1</t>
  </si>
  <si>
    <t>CLINE Christine8b/Cp2</t>
  </si>
  <si>
    <t>BRAUN Jack8d/Cp2</t>
  </si>
  <si>
    <t>PRESTON Rhonda8a/Cp2</t>
  </si>
  <si>
    <t>HAYES Beth8a/Cp3</t>
  </si>
  <si>
    <t>BURNETTE Douglas8d/Cp1</t>
  </si>
  <si>
    <t>FINCH Joe8a/Cp1</t>
  </si>
  <si>
    <t>LYNCH Dennis8b/Cp2</t>
  </si>
  <si>
    <t>SIMPSON Sandra8c/Cp1</t>
  </si>
  <si>
    <t>GALLOWAY Julie8d/Cp2</t>
  </si>
  <si>
    <t>DICKSON Henry8b/Cp3</t>
  </si>
  <si>
    <t>CANNON Lloyd8b/Cp1</t>
  </si>
  <si>
    <t>FLEMING Chris8a/Cp1</t>
  </si>
  <si>
    <t>HANSON George8a/Cp2</t>
  </si>
  <si>
    <t>BLACKWELL Warren8d/Cp3</t>
  </si>
  <si>
    <t>ZIMMERMAN Connie8a/Cp2</t>
  </si>
  <si>
    <t>DYER Theresa8d/Cp1</t>
  </si>
  <si>
    <t>GREENBERG Harvey8c/Cp3</t>
  </si>
  <si>
    <t>QUINN Janet8b/Cp2</t>
  </si>
  <si>
    <t>SULLIVAN Charlene8b/Cp3</t>
  </si>
  <si>
    <t>BARBER Paula8c/Cp1</t>
  </si>
  <si>
    <t>HIGH Geraldine8a/Cp3</t>
  </si>
  <si>
    <t>COPELAND Brian8a/Cp3</t>
  </si>
  <si>
    <t>BECK Vivian8c/Cp2</t>
  </si>
  <si>
    <t>KING Sarah8a/Cp1</t>
  </si>
  <si>
    <t>BENTON Brett8a/Cp2</t>
  </si>
  <si>
    <t>NIXON Carl8d/Cp2</t>
  </si>
  <si>
    <t>MAYO Marianne8c/Cp3</t>
  </si>
  <si>
    <t>MARKS Jim8b/Cp3</t>
  </si>
  <si>
    <t>BALL Lynda8b/Cp1</t>
  </si>
  <si>
    <t>KIRK Thomas8b/Cp2</t>
  </si>
  <si>
    <t>GIBSON Darlene8d/Cp3</t>
  </si>
  <si>
    <t>HAYNES Lloyd8d/Cp1</t>
  </si>
  <si>
    <t>TYSON Ruth8c/Cp2</t>
  </si>
  <si>
    <t>PAYNE Vicki8a/Cp3</t>
  </si>
  <si>
    <t>FRANCIS Nelson8c/Cp1</t>
  </si>
  <si>
    <t>WALTERS Vivian8c/Cp3</t>
  </si>
  <si>
    <t>HEWITT Marcia0</t>
  </si>
  <si>
    <t>LANGLEY Amy8c/Cp2</t>
  </si>
  <si>
    <t>SCOTT Chris8a/Cp1</t>
  </si>
  <si>
    <t>WILLIS Edgar8a/Cp2</t>
  </si>
  <si>
    <t>DENTON Willie8c/Cp2</t>
  </si>
  <si>
    <t>FOX Patrick8b/Cp3</t>
  </si>
  <si>
    <t>HANNA Douglas8d/Cp2</t>
  </si>
  <si>
    <t>BARTON Scott8a/Cp3</t>
  </si>
  <si>
    <t>CHAMBERS Justin8b/Cp1</t>
  </si>
  <si>
    <t>THOMAS Debra8c/Cp2</t>
  </si>
  <si>
    <t>ARTHUR Norman8b/Cp2</t>
  </si>
  <si>
    <t>LAW Audrey8d/Cp3</t>
  </si>
  <si>
    <t>COLEY Franklin8c/Cp3</t>
  </si>
  <si>
    <t>VAUGHN Chris8c/Cp1</t>
  </si>
  <si>
    <t>CASE Bobby8b/Cp1</t>
  </si>
  <si>
    <t>REED Karen8b/Cp3</t>
  </si>
  <si>
    <t>HARDY Carl8b/Cp2</t>
  </si>
  <si>
    <t>DALE Henry8a/Cp2</t>
  </si>
  <si>
    <t>WHITLEY Allison8a/Cp3</t>
  </si>
  <si>
    <t>MCNEILL Caroline8c/Cp1</t>
  </si>
  <si>
    <t>LINDSAY Caroline8c/Cp3</t>
  </si>
  <si>
    <t>CASEY Hannah8c/Cp2</t>
  </si>
  <si>
    <t>MEADOWS Sharon8c/Cp1</t>
  </si>
  <si>
    <t>CASEY Ricky8d/Cp2</t>
  </si>
  <si>
    <t>MANN Sean8d/Cp1</t>
  </si>
  <si>
    <t>HALE Thelma8c/Cp2</t>
  </si>
  <si>
    <t>CARLSON Christian8d/Cp1</t>
  </si>
  <si>
    <t>BAREFOOT Jordan8a/Cp1</t>
  </si>
  <si>
    <t>WARREN Jessica8d/Cp3</t>
  </si>
  <si>
    <t>NELSON Lynne8a/Cp1</t>
  </si>
  <si>
    <t>LANCASTER Anita8b/Cp3</t>
  </si>
  <si>
    <t>BURGESS Nathan8d/Cp1</t>
  </si>
  <si>
    <t>FITZPATRICK Brenda8b/Cp1</t>
  </si>
  <si>
    <t>DAVIES Kathleen8b/Cp2</t>
  </si>
  <si>
    <t>MORAN Randall8c/Cp2</t>
  </si>
  <si>
    <t>ASHLEY Carole8d/Cp2</t>
  </si>
  <si>
    <t>KELLEY Megan8c/Cp3</t>
  </si>
  <si>
    <t>MACK Cynthia8c/Cp2</t>
  </si>
  <si>
    <t>REILLY Maria8c/Cp3</t>
  </si>
  <si>
    <t>COPELAND Lucy8b/Cp1</t>
  </si>
  <si>
    <t>LOVE Sheryl8c/Cp1</t>
  </si>
  <si>
    <t>CONRAD Lucille8c/Cp2</t>
  </si>
  <si>
    <t>PADGETT Warren8b/Cp3</t>
  </si>
  <si>
    <t>POOLE Gary8b/Cp1</t>
  </si>
  <si>
    <t>MCKINNEY Leah8c/Cp2</t>
  </si>
  <si>
    <t>CAREY Maria8c/Cp1</t>
  </si>
  <si>
    <t>STUART Maria8d/Cp3</t>
  </si>
  <si>
    <t>BOWLES Maureen8d/Cp2</t>
  </si>
  <si>
    <t>SINGLETON Gina8c/Cp2</t>
  </si>
  <si>
    <t>OWENS Katherine8b/Cp2</t>
  </si>
  <si>
    <t>DAVENPORT Lillian8d/Cp3</t>
  </si>
  <si>
    <t>COX Jennifer8a/Cp2</t>
  </si>
  <si>
    <t>BARTON Jeff8b/Cp3</t>
  </si>
  <si>
    <t>COOKE Jerome8d/Cp1</t>
  </si>
  <si>
    <t>TILLEY Greg8c/Cp1</t>
  </si>
  <si>
    <t>SCHULTZ Joel8b/Cp2</t>
  </si>
  <si>
    <t>HERBERT Oscar8d/Cp1</t>
  </si>
  <si>
    <t>AYCOCK Tina8b/Cp1</t>
  </si>
  <si>
    <t>BARRY Randy8a/Cp2</t>
  </si>
  <si>
    <t>BISHOP Claire8a/Cp3</t>
  </si>
  <si>
    <t>GARRETT Tony8d/Cp2</t>
  </si>
  <si>
    <t>RIDDLE Tracy8c/Cp1</t>
  </si>
  <si>
    <t>SAWYER Anna8d/Cp2</t>
  </si>
  <si>
    <t>BURNETT Luis8c/Cp1</t>
  </si>
  <si>
    <t>BOYETTE Mary8a/Cp1</t>
  </si>
  <si>
    <t>MCKENZIE Alfred8a/Cp3</t>
  </si>
  <si>
    <t>SINCLAIR Dianne8a/Cp2</t>
  </si>
  <si>
    <t>FREEMAN Leah8d/Cp2</t>
  </si>
  <si>
    <t>GILBERT Vickie8d/Cp3</t>
  </si>
  <si>
    <t>MULLEN Roy8b/Cp2</t>
  </si>
  <si>
    <t>BRADSHAW Judy8b/Cp3</t>
  </si>
  <si>
    <t>HINSON Kimberly8d/Cp1</t>
  </si>
  <si>
    <t>JORDAN Helen8c/Cp1</t>
  </si>
  <si>
    <t>BERGER Greg8b/Cp3</t>
  </si>
  <si>
    <t>UPCHURCH Tracey8a/Cp3</t>
  </si>
  <si>
    <t>BOWERS Danny8c/Cp3</t>
  </si>
  <si>
    <t>ALLISON Christy8b/Cp1</t>
  </si>
  <si>
    <t>COLEY Charles8b/Cp1</t>
  </si>
  <si>
    <t>O'BRIEN Emily8b/Cp2</t>
  </si>
  <si>
    <t>VAUGHAN Randall8a/Cp1</t>
  </si>
  <si>
    <t>FISCHER Bob8d/Cp3</t>
  </si>
  <si>
    <t>SELLERS Regina8d/Cp1</t>
  </si>
  <si>
    <t>MONTGOMERY Jeanette8a/Cp2</t>
  </si>
  <si>
    <t>SNOW Judith8a/Cp2</t>
  </si>
  <si>
    <t>MCKNIGHT Megan8c/Cp1</t>
  </si>
  <si>
    <t>CHU Chris8a/Cp1</t>
  </si>
  <si>
    <t>CREWS Cheryl8a/Cp2</t>
  </si>
  <si>
    <t>SHARMA Vickie8b/Cp1</t>
  </si>
  <si>
    <t>SHARPE Neil8d/Cp3</t>
  </si>
  <si>
    <t>OLSON Eileen8b/Cp2</t>
  </si>
  <si>
    <t>DESAI Lester8a/Cp3</t>
  </si>
  <si>
    <t>BOWDEN Suzanne8b/Cp3</t>
  </si>
  <si>
    <t>HARDY Teresa8a/Cp3</t>
  </si>
  <si>
    <t>STUART Edgar8b/Cp2</t>
  </si>
  <si>
    <t>BRANCH Ann8b/Cp3</t>
  </si>
  <si>
    <t>HARRELL Anna8d/Cp1</t>
  </si>
  <si>
    <t>BOWMAN Jeanette8a/Cp1</t>
  </si>
  <si>
    <t>HUBBARD Christina8a/Cp1</t>
  </si>
  <si>
    <t>BROCK Albert8a/Cp2</t>
  </si>
  <si>
    <t>CLARKE Mark8d/Cp2</t>
  </si>
  <si>
    <t>RAYNOR Tracy8a/Cp2</t>
  </si>
  <si>
    <t>STEPHENS Martin8a/Cp3</t>
  </si>
  <si>
    <t>HESTER Martin8b/Cp1</t>
  </si>
  <si>
    <t>MURPHY Marian8c/Cp3</t>
  </si>
  <si>
    <t>CAPPS Elsie8c/Cp1</t>
  </si>
  <si>
    <t>MCCORMICK Kim8b/Cp1</t>
  </si>
  <si>
    <t>HOLT Rosemary8c/Cp2</t>
  </si>
  <si>
    <t>FISCHER Gilbert8a/Cp1</t>
  </si>
  <si>
    <t>JACKSON Frank8c/Cp3</t>
  </si>
  <si>
    <t>NANCE Jacqueline8a/Cp3</t>
  </si>
  <si>
    <t>WELCH Timothy8a/Cp2</t>
  </si>
  <si>
    <t>KENDALL Larry8a/Cp3</t>
  </si>
  <si>
    <t>RIGGS Clifford8b/Cp2</t>
  </si>
  <si>
    <t>SINGH Janice8c/Cp1</t>
  </si>
  <si>
    <t>ROUSE Fred8a/Cp1</t>
  </si>
  <si>
    <t>REILLY Alan8b/Cp3</t>
  </si>
  <si>
    <t>GREER Max8d/Cp2</t>
  </si>
  <si>
    <t>HOWELL Carlos8c/Cp1</t>
  </si>
  <si>
    <t>PROCTOR Marie8d/Cp3</t>
  </si>
  <si>
    <t>HOLLAND Evelyn8d/Cp1</t>
  </si>
  <si>
    <t>LUCAS Annie8c/Cp1</t>
  </si>
  <si>
    <t>UNDERWOOD Lisa8b/Cp1</t>
  </si>
  <si>
    <t>WILLIS Benjamin8b/Cp2</t>
  </si>
  <si>
    <t>HINES Sheila8b/Cp3</t>
  </si>
  <si>
    <t>ROBINSON Paula8c/Cp2</t>
  </si>
  <si>
    <t>MATHEWS George8c/Cp2</t>
  </si>
  <si>
    <t>GOODWIN Samuel8c/Cp3</t>
  </si>
  <si>
    <t>WHITFIELD Andrew8b/Cp1</t>
  </si>
  <si>
    <t>HURLEY Matthew8d/Cp2</t>
  </si>
  <si>
    <t>PATE Helen8a/Cp1</t>
  </si>
  <si>
    <t>BARRY Katie8b/Cp3</t>
  </si>
  <si>
    <t>SPIVEY Deborah8d/Cp3</t>
  </si>
  <si>
    <t>GROSSMAN Samuel8a/Cp2</t>
  </si>
  <si>
    <t>SWEENEY Luis8d/Cp3</t>
  </si>
  <si>
    <t>CROWDER Alice8a/Cp3</t>
  </si>
  <si>
    <t>STONE Dorothy8b/Cp3</t>
  </si>
  <si>
    <t>HODGES Ian8b/Cp2</t>
  </si>
  <si>
    <t>SHAFFER Herbert8a/Cp3</t>
  </si>
  <si>
    <t>ROLLINS Rita8b/Cp2</t>
  </si>
  <si>
    <t>KLEIN Melvin8d/Cp1</t>
  </si>
  <si>
    <t>COCHRAN Herbert8a/Cp1</t>
  </si>
  <si>
    <t>CHAPPELL Debbie8c/Cp2</t>
  </si>
  <si>
    <t>PIERCE Barbara8a/Cp1</t>
  </si>
  <si>
    <t>HIGGINS Arlene8c/Cp3</t>
  </si>
  <si>
    <t>PETERS Carole8a/Cp2</t>
  </si>
  <si>
    <t>MURPHY Patrick8b/Cp3</t>
  </si>
  <si>
    <t>ROBERSON Bill8b/Cp1</t>
  </si>
  <si>
    <t>DALY Maxine8c/Cp2</t>
  </si>
  <si>
    <t>PALMER Debra8a/Cp2</t>
  </si>
  <si>
    <t>PADGETT Edward8b/Cp2</t>
  </si>
  <si>
    <t>MATTHEWS Gloria10C/So1</t>
  </si>
  <si>
    <t>BASS Mike8d/Cp2</t>
  </si>
  <si>
    <t>SHEA Sarah8c/Cp1</t>
  </si>
  <si>
    <t>O'NEILL Gretchen8a/Cp3</t>
  </si>
  <si>
    <t>POLLOCK George8c/Cp3</t>
  </si>
  <si>
    <t>BRANDT Ron8a/Cp3</t>
  </si>
  <si>
    <t>WEBB Neil8a/Cp1</t>
  </si>
  <si>
    <t>FINK Pamela8b/Cp3</t>
  </si>
  <si>
    <t>DAVIES Jonathan8a/Cp2</t>
  </si>
  <si>
    <t>LEVIN Susan8d/Cp2</t>
  </si>
  <si>
    <t>PEACOCK Lynn8a/Cp1</t>
  </si>
  <si>
    <t>STEVENSON Jerome8c/Cp2</t>
  </si>
  <si>
    <t>HORTON Emily8c/Cp2</t>
  </si>
  <si>
    <t>BARTON Dale8b/Cp3</t>
  </si>
  <si>
    <t>MARCUS Andrea8b/Cp1</t>
  </si>
  <si>
    <t>GREGORY Rebecca8d/Cp3</t>
  </si>
  <si>
    <t>WHEELER Tom8c/Cp3</t>
  </si>
  <si>
    <t>WOOTEN Molly8c/Cp3</t>
  </si>
  <si>
    <t>LAMM Harold8d/Cp1</t>
  </si>
  <si>
    <t>BENTON Edna8a/Cp3</t>
  </si>
  <si>
    <t>HSU Sylvia8d/Cp2</t>
  </si>
  <si>
    <t>HOFFMAN Arnold8a/Cp1</t>
  </si>
  <si>
    <t>FRANCIS Janice8c/Cp1</t>
  </si>
  <si>
    <t>HAMPTON Laura8a/Cp2</t>
  </si>
  <si>
    <t>PITTMAN Judith8c/Cp2</t>
  </si>
  <si>
    <t>FROST Gretchen8d/Cp3</t>
  </si>
  <si>
    <t>FOX Karen8d/Cp3</t>
  </si>
  <si>
    <t>FRIEDMAN Jacqueline8c/Cp2</t>
  </si>
  <si>
    <t>FITZPATRICK Helen8a/Cp2</t>
  </si>
  <si>
    <t>GODWIN Michael8a/Cp3</t>
  </si>
  <si>
    <t>PADGETT Patrick8c/Cp1</t>
  </si>
  <si>
    <t>PRINCE Kimberly8b/Cp2</t>
  </si>
  <si>
    <t>STEPHENS Vickie8d/Cp1</t>
  </si>
  <si>
    <t>DECKER Thelma8b/Cp1</t>
  </si>
  <si>
    <t>MCLEOD Katherine8c/Cp2</t>
  </si>
  <si>
    <t>TUCKER Ron8b/Cp2</t>
  </si>
  <si>
    <t>BARBER Marilyn8c/Cp1</t>
  </si>
  <si>
    <t>LIN Claudia8d/Cp1</t>
  </si>
  <si>
    <t>BAKER Richard8a/Cp3</t>
  </si>
  <si>
    <t>GARNER Pam8a/Cp1</t>
  </si>
  <si>
    <t>ADKINS Marianne8a/Cp1</t>
  </si>
  <si>
    <t>BALL Edwin8b/Cp3</t>
  </si>
  <si>
    <t>BERGER Arthur8b/Cp3</t>
  </si>
  <si>
    <t>GOLDSTEIN Sara8d/Cp2</t>
  </si>
  <si>
    <t>PRUITT Esther8d/Cp3</t>
  </si>
  <si>
    <t>JAMES Ryan8b/Cp1</t>
  </si>
  <si>
    <t>CRAWFORD Crystal8d/Cp2</t>
  </si>
  <si>
    <t>PATRICK Lester8d/Cp1</t>
  </si>
  <si>
    <t>BURNS Jeanne8a/Cp2</t>
  </si>
  <si>
    <t>GUNTER Victor8c/Cp2</t>
  </si>
  <si>
    <t>KESSLER Juan8d/Cp3</t>
  </si>
  <si>
    <t>GENTRY Alexandra8d/Cp2</t>
  </si>
  <si>
    <t>SCOTT Raymond8a/Cp3</t>
  </si>
  <si>
    <t>HIRSCH Randy8c/Cp1</t>
  </si>
  <si>
    <t>COPELAND Vickie8c/Cp1</t>
  </si>
  <si>
    <t>ARMSTRONG Molly8d/Cp3</t>
  </si>
  <si>
    <t>MOORE Katherine8d/Cp1</t>
  </si>
  <si>
    <t>WATKINS Sandra8d/Cp1</t>
  </si>
  <si>
    <t>HOWARD Frederick8c/Cp1</t>
  </si>
  <si>
    <t>HINSON Theresa8b/Cp1</t>
  </si>
  <si>
    <t>TYSON Clifford8d/Cp2</t>
  </si>
  <si>
    <t>KUMAR Kristen8d/Cp3</t>
  </si>
  <si>
    <t>SHEPHERD Cynthia8a/Cp1</t>
  </si>
  <si>
    <t>SHORE Herman8a/Cp2</t>
  </si>
  <si>
    <t>DAY Arnold8c/Cp1</t>
  </si>
  <si>
    <t>CASSIDY Cynthia8a/Cp3</t>
  </si>
  <si>
    <t>FRANCIS Kelly8c/Cp1</t>
  </si>
  <si>
    <t>HWANG Miriam8a/Cp2</t>
  </si>
  <si>
    <t>MCLEAN Emma8c/Cp3</t>
  </si>
  <si>
    <t>ROWE James8d/Cp1</t>
  </si>
  <si>
    <t>BOWLING Ben8d/Cp2</t>
  </si>
  <si>
    <t>DICKSON Elizabeth8d/Cp2</t>
  </si>
  <si>
    <t>FRANCIS Brett8b/Cp2</t>
  </si>
  <si>
    <t>BRITT Theodore8d/Cp3</t>
  </si>
  <si>
    <t>TUTTLE William8c/Cp3</t>
  </si>
  <si>
    <t>HUTCHINSON Vickie8d/Cp3</t>
  </si>
  <si>
    <t>GARRETT Alice8c/Cp2</t>
  </si>
  <si>
    <t>LUCAS Alexander8a/Cp1</t>
  </si>
  <si>
    <t>O'DONNELL Angela8a/Cp3</t>
  </si>
  <si>
    <t>SNOW Sharon8c/Cp3</t>
  </si>
  <si>
    <t>OLIVER Cathy8b/Cp3</t>
  </si>
  <si>
    <t>RICHARDS Gerald8b/Cp2</t>
  </si>
  <si>
    <t>SAWYER Harry8c/Cp3</t>
  </si>
  <si>
    <t>MILLER Cheryl8c/Cp2</t>
  </si>
  <si>
    <t>WHITFIELD Maurice8a/Cp1</t>
  </si>
  <si>
    <t>MATHEWS Sharon8c/Cp1</t>
  </si>
  <si>
    <t>SAUNDERS April8d/Cp1</t>
  </si>
  <si>
    <t>CHAPPELL Ellen8d/Cp2</t>
  </si>
  <si>
    <t>PARRISH Jeff8a/Cp2</t>
  </si>
  <si>
    <t>TAYLOR Katie8b/Cp1</t>
  </si>
  <si>
    <t>MEDLIN Nelson8b/Cp2</t>
  </si>
  <si>
    <t>KNOX Melanie8b/Cp3</t>
  </si>
  <si>
    <t>FROST Herbert8c/Cp2</t>
  </si>
  <si>
    <t>HAAS Kara8b/Cp3</t>
  </si>
  <si>
    <t>DICKINSON Alice8d/Cp3</t>
  </si>
  <si>
    <t>MOON Faye8d/Cp2</t>
  </si>
  <si>
    <t>DILLON Theodore8b/Cp1</t>
  </si>
  <si>
    <t>PALMER Arlene8c/Cp3</t>
  </si>
  <si>
    <t>NICHOLS Lester8d/Cp1</t>
  </si>
  <si>
    <t>BLAND Marianne8b/Cp2</t>
  </si>
  <si>
    <t>LOWE John8d/Cp2</t>
  </si>
  <si>
    <t>WASHINGTON Lloyd8b/Cp3</t>
  </si>
  <si>
    <t>DALY Danny8d/Cp3</t>
  </si>
  <si>
    <t>WALSH Gerald8b/Cp1</t>
  </si>
  <si>
    <t>FAULKNER Cathy8b/Cp1</t>
  </si>
  <si>
    <t>QUINN Robert8d/Cp1</t>
  </si>
  <si>
    <t>HAHN Ruby8a/Cp2</t>
  </si>
  <si>
    <t>HARRELL Bobby8b/Cp2</t>
  </si>
  <si>
    <t>BLALOCK Dale8a/Cp3</t>
  </si>
  <si>
    <t>NEWMAN Steven8b/Cp3</t>
  </si>
  <si>
    <t>THORNTON Angela8c/Cp1</t>
  </si>
  <si>
    <t>FOX Carlos8a/Cp3</t>
  </si>
  <si>
    <t>GREGORY Regina8a/Cp1</t>
  </si>
  <si>
    <t>O'DONNELL Scott8b/Cp2</t>
  </si>
  <si>
    <t>LARSON Amanda8c/Cp2</t>
  </si>
  <si>
    <t>BENTON Jeanette8b/Cp1</t>
  </si>
  <si>
    <t>SIMON Marlene8b/Cp2</t>
  </si>
  <si>
    <t>CANNON Tiffany8b/Cp3</t>
  </si>
  <si>
    <t>MCBRIDE Jim8a/Cp2</t>
  </si>
  <si>
    <t>RODRIGUEZ Martha8a/Cp3</t>
  </si>
  <si>
    <t>HENRY Carol8a/Cp1</t>
  </si>
  <si>
    <t>COOKE Albert8b/Cp3</t>
  </si>
  <si>
    <t>BLACKBURN Ruby8c/Cp2</t>
  </si>
  <si>
    <t>DONNELLY Scott8a/Cp1</t>
  </si>
  <si>
    <t>NANCE Brandon8a/Cp2</t>
  </si>
  <si>
    <t>COLEY Juanita8d/Cp3</t>
  </si>
  <si>
    <t>ROBERTSON Mike8b/Cp1</t>
  </si>
  <si>
    <t>HINTON Richard8d/Cp1</t>
  </si>
  <si>
    <t>OWEN Troy8c/Cp3</t>
  </si>
  <si>
    <t>WALSH Lawrence8b/Cp2</t>
  </si>
  <si>
    <t>LANG Catherine8d/Cp3</t>
  </si>
  <si>
    <t>KAUFMAN Dale8a/Cp3</t>
  </si>
  <si>
    <t>HINES Virginia8a/Cp2</t>
  </si>
  <si>
    <t>COLEY Edgar9a/Ct1</t>
  </si>
  <si>
    <t>KENNEY Tracy9a/Ct2</t>
  </si>
  <si>
    <t>ARCHER Harry9a/Ct4</t>
  </si>
  <si>
    <t>DENTON Thomas9a/Ct1</t>
  </si>
  <si>
    <t>ADCOCK Erica9a/Ct3</t>
  </si>
  <si>
    <t>DUKE Samuel9a/Ct1</t>
  </si>
  <si>
    <t>HANSEN Jack9a/Ct4</t>
  </si>
  <si>
    <t>CANNON Catherine9a/Ct1</t>
  </si>
  <si>
    <t>TODD Bruce9a/Ct4</t>
  </si>
  <si>
    <t>BOYER William9a/Ct2</t>
  </si>
  <si>
    <t>DODSON Jeff9a/Ct3</t>
  </si>
  <si>
    <t>SHAW Peter9a/Ct3</t>
  </si>
  <si>
    <t>ANDERSON Jonathan9a/Ct2</t>
  </si>
  <si>
    <t>BRANCH James9a/Ct1</t>
  </si>
  <si>
    <t>WHITLEY Ernest9a/Ct3</t>
  </si>
  <si>
    <t>FLEMING Frank9a/Ct4</t>
  </si>
  <si>
    <t>MCKEE Anne9a/Ct1</t>
  </si>
  <si>
    <t>WATSON Kathy9a/Ct4</t>
  </si>
  <si>
    <t>LEONARD Nicholas9a/Ct3</t>
  </si>
  <si>
    <t>NOLAN Nicholas9a/Ct2</t>
  </si>
  <si>
    <t>MCNAMARA Peter9a/Ct3</t>
  </si>
  <si>
    <t>RUBIN Pauline9a/Ct3</t>
  </si>
  <si>
    <t>GILLIAM Katherine9a/Ct1</t>
  </si>
  <si>
    <t>SNYDER Rosemary9a/Ct2</t>
  </si>
  <si>
    <t>ABBOTT Martha9a/Ct3</t>
  </si>
  <si>
    <t>BRUCE Cecil9a/Ct4</t>
  </si>
  <si>
    <t>HSU Jeff9a/Ct2</t>
  </si>
  <si>
    <t>ALLISON Esther9a/Ct1</t>
  </si>
  <si>
    <t>CHANG Steven9a/Ct3</t>
  </si>
  <si>
    <t>POOLE Margaret9a/Ct3</t>
  </si>
  <si>
    <t>SHAH Pauline9a/Ct4</t>
  </si>
  <si>
    <t>CHASE Alexandra9a/Ct1</t>
  </si>
  <si>
    <t>BOYD Lloyd9a/Ct2</t>
  </si>
  <si>
    <t>HOROWITZ Richard9a/Ct2</t>
  </si>
  <si>
    <t>HAYES Carmen9a/Ct2</t>
  </si>
  <si>
    <t>SPENCER Harold9a/Ct2</t>
  </si>
  <si>
    <t>GILL Monica9a/Ct2</t>
  </si>
  <si>
    <t>SHERRILL Sheryl9a/Ct4</t>
  </si>
  <si>
    <t>WILLIAMS Christian9a/Ct3</t>
  </si>
  <si>
    <t>CLEMENTS Kara9a/Ct2</t>
  </si>
  <si>
    <t>SHAH Oscar9a/Ct3</t>
  </si>
  <si>
    <t>BYRNE Gladys9a/Ct2</t>
  </si>
  <si>
    <t>ROBERTS Molly9a/Ct3</t>
  </si>
  <si>
    <t>CHURCH Donald9a/Ct4</t>
  </si>
  <si>
    <t>SUTTON Claudia9a/Ct3</t>
  </si>
  <si>
    <t>SPIVEY Beverly9a/Ct1</t>
  </si>
  <si>
    <t>SUTTON Michele9a/Ct2</t>
  </si>
  <si>
    <t>LAMBERT Martin9a/Ct3</t>
  </si>
  <si>
    <t>BRASWELL Crystal9a/Ct1</t>
  </si>
  <si>
    <t>VINCENT Jerome9a/Ct1</t>
  </si>
  <si>
    <t>SANCHEZ Lisa9a/Ct4</t>
  </si>
  <si>
    <t>SHARP Samuel9a/Ct1</t>
  </si>
  <si>
    <t>PATTON Alison9a/Ct3</t>
  </si>
  <si>
    <t>JACOBSON Nancy9a/Ct4</t>
  </si>
  <si>
    <t>GREER Thomas9a/Ct3</t>
  </si>
  <si>
    <t>MAYO Francis9a/Ct4</t>
  </si>
  <si>
    <t>LYONS Andrea9a/Ct1</t>
  </si>
  <si>
    <t>BARKER David9a/Ct1</t>
  </si>
  <si>
    <t>YANG Joann9a/Ct2</t>
  </si>
  <si>
    <t>HERRING Susan9a/Ct1</t>
  </si>
  <si>
    <t>ERICKSON Greg9a/Ct4</t>
  </si>
  <si>
    <t>PRUITT Eddie9a/Ct3</t>
  </si>
  <si>
    <t>FLEMING Glen9a/Ct2</t>
  </si>
  <si>
    <t>REID Charles9a/Ct1</t>
  </si>
  <si>
    <t>THOMPSON Mark9a/Ct2</t>
  </si>
  <si>
    <t>FREDERICK Elaine9a/Ct4</t>
  </si>
  <si>
    <t>DILLON Marcus9a/Ct3</t>
  </si>
  <si>
    <t>ELMORE Marcia9a/Ct2</t>
  </si>
  <si>
    <t>WEBER John9a/Ct2</t>
  </si>
  <si>
    <t>MORROW Clara9a/Ct4</t>
  </si>
  <si>
    <t>HUNT Jeff9a/Ct2</t>
  </si>
  <si>
    <t>WALL Marianne9a/Ct1</t>
  </si>
  <si>
    <t>DALY Catherine9a/Ct1</t>
  </si>
  <si>
    <t>SHERMAN Donna9a/Ct2</t>
  </si>
  <si>
    <t>FARMER Molly9a/Ct4</t>
  </si>
  <si>
    <t>MIDDLETON Jenny9a/Ct3</t>
  </si>
  <si>
    <t>GLOVER Charlie9a/Ct4</t>
  </si>
  <si>
    <t>HESTER Daniel9a/Ct1</t>
  </si>
  <si>
    <t>HEATH Alison9a/Ct3</t>
  </si>
  <si>
    <t>HENRY Becky9a/Ct1</t>
  </si>
  <si>
    <t>CAPPS Raymond9a/Ct2</t>
  </si>
  <si>
    <t>NGUYEN Vincent9a/Ct1</t>
  </si>
  <si>
    <t>RITCHIE Walter9a/Ct2</t>
  </si>
  <si>
    <t>FINK Anthony9a/Ct1</t>
  </si>
  <si>
    <t>MURPHY Alison9a/Ct3</t>
  </si>
  <si>
    <t>DECKER Nancy9a/Ct3</t>
  </si>
  <si>
    <t>SNOW Beth9a/Ct3</t>
  </si>
  <si>
    <t>WARREN Alexandra9a/Ct2</t>
  </si>
  <si>
    <t>ELMORE Luis9a/Ct4</t>
  </si>
  <si>
    <t>FOWLER Robin9a/Ct1</t>
  </si>
  <si>
    <t>LANGLEY Kate9a/Ct2</t>
  </si>
  <si>
    <t>CHANDLER Kathleen9a/Ct2</t>
  </si>
  <si>
    <t>LASSITER Edith9a/Ct4</t>
  </si>
  <si>
    <t>MANN Jessica9a/Ct4</t>
  </si>
  <si>
    <t>DAVIS Tom9a/Ct4</t>
  </si>
  <si>
    <t>WALLACE Anthony9a/Ct1</t>
  </si>
  <si>
    <t>REDDY Shirley9a/Ct3</t>
  </si>
  <si>
    <t>SPEARS Kristina9a/Ct3</t>
  </si>
  <si>
    <t>KEARNEY Martin9a/Ct4</t>
  </si>
  <si>
    <t>RAO Marie9a/Ct4</t>
  </si>
  <si>
    <t>HUNTER Nancy9a/Ct4</t>
  </si>
  <si>
    <t>HERMAN Alice9a/Ct3</t>
  </si>
  <si>
    <t>EASON Monica9a/Ct2</t>
  </si>
  <si>
    <t>CONNER Joe9a/Ct1</t>
  </si>
  <si>
    <t>PARKS Monica9a/Ct1</t>
  </si>
  <si>
    <t>STOUT Ruby9a/Ct3</t>
  </si>
  <si>
    <t>LANCASTER Nicholas9a/Ct4</t>
  </si>
  <si>
    <t>BRIGGS Daniel9a/Ct4</t>
  </si>
  <si>
    <t>STEWART Leo7a/Re2</t>
  </si>
  <si>
    <t>FLOWERS Floyd7c/Re2</t>
  </si>
  <si>
    <t>FREEDMAN Luis7c/Re2</t>
  </si>
  <si>
    <t>BENTON Anne7c/Re2</t>
  </si>
  <si>
    <t>HENDRICKS Victoria7b/Re1</t>
  </si>
  <si>
    <t>CONRAD Samantha7d/Re3</t>
  </si>
  <si>
    <t>LAW Irene7b/Re2</t>
  </si>
  <si>
    <t>HARTMAN Joan7a/Re3</t>
  </si>
  <si>
    <t>HUDSON Alexandra7b/Re2</t>
  </si>
  <si>
    <t>KANG Michele7a/Re1</t>
  </si>
  <si>
    <t>SULLIVAN Cynthia7b/Re3</t>
  </si>
  <si>
    <t>HIGH Ralph7d/Re1</t>
  </si>
  <si>
    <t>BUCKLEY Alex7a/Re2</t>
  </si>
  <si>
    <t>LANGSTON Darlene7b/Re2</t>
  </si>
  <si>
    <t>DIXON Maureen7c/Re1</t>
  </si>
  <si>
    <t>KELLEY Donald7a/Re1</t>
  </si>
  <si>
    <t>GIBBS Frederick7a/Re1</t>
  </si>
  <si>
    <t>WILLIAMSON Claudia7b/Re3</t>
  </si>
  <si>
    <t>SCHMIDT Lillian7b/Re1</t>
  </si>
  <si>
    <t>ZHAO Samantha7a/Re2</t>
  </si>
  <si>
    <t>RUBIN Linda7b/Re3</t>
  </si>
  <si>
    <t>BEAN Tim7c/Re1</t>
  </si>
  <si>
    <t>WALLACE Joan7c/Re3</t>
  </si>
  <si>
    <t>BEASLEY Matthew7b/Re1</t>
  </si>
  <si>
    <t>BRYAN Pamela7b/Re2</t>
  </si>
  <si>
    <t>REILLY Elizabeth7a/Re2</t>
  </si>
  <si>
    <t>PECK Cathy7d/Re3</t>
  </si>
  <si>
    <t>HARDIN Lynne7b/Re2</t>
  </si>
  <si>
    <t>ADAMS Elisabeth7d/Re2</t>
  </si>
  <si>
    <t>HOWE Marcus7c/Re1</t>
  </si>
  <si>
    <t>WOMBLE Kevin7d/Re2</t>
  </si>
  <si>
    <t>KAUFMAN Thelma7a/Re3</t>
  </si>
  <si>
    <t>MELTON Tom7d/Re1</t>
  </si>
  <si>
    <t>MARCUS Harry7a/Re1</t>
  </si>
  <si>
    <t>CONRAD Jeanne7d/Re2</t>
  </si>
  <si>
    <t>GRIFFIN Joy7a/Re2</t>
  </si>
  <si>
    <t>BLALOCK Sara7d/Re1</t>
  </si>
  <si>
    <t>WHITE Ronnie7a/Re3</t>
  </si>
  <si>
    <t>DURHAM Edna7d/Re1</t>
  </si>
  <si>
    <t>CLINE Robin7d/Re1</t>
  </si>
  <si>
    <t>BLOCK Kathy7c/Re2</t>
  </si>
  <si>
    <t>KAY Matthew7d/Re1</t>
  </si>
  <si>
    <t>CUMMINGS Carol7d/Re3</t>
  </si>
  <si>
    <t>BRITT Deborah7a/Re1</t>
  </si>
  <si>
    <t>REYNOLDS Lindsay7c/Re1</t>
  </si>
  <si>
    <t>BOOTH Lynne7c/Re1</t>
  </si>
  <si>
    <t>SLOAN Sean7b/Re1</t>
  </si>
  <si>
    <t>MCCULLOUGH Gregory7c/Re3</t>
  </si>
  <si>
    <t>HURLEY Stephen7d/Re1</t>
  </si>
  <si>
    <t>KIRK Paula7c/Re2</t>
  </si>
  <si>
    <t>MIDDLETON Melanie7a/Re3</t>
  </si>
  <si>
    <t>GLENN Maxine7b/Re3</t>
  </si>
  <si>
    <t>WHITAKER Gregory7c/Re1</t>
  </si>
  <si>
    <t>COHEN Ellen7b/Re1</t>
  </si>
  <si>
    <t>SAVAGE Floyd7b/Re2</t>
  </si>
  <si>
    <t>BAIRD Christina7d/Re2</t>
  </si>
  <si>
    <t>FERNANDEZ Joanna7b/Re1</t>
  </si>
  <si>
    <t>COWAN Laura7d/Re3</t>
  </si>
  <si>
    <t>BOSWELL Larry7a/Re2</t>
  </si>
  <si>
    <t>BERMAN Theresa7d/Re2</t>
  </si>
  <si>
    <t>HUANG Ian7b/Re2</t>
  </si>
  <si>
    <t>OLSEN Joanna7c/Re3</t>
  </si>
  <si>
    <t>SHORE Jean7a/Re1</t>
  </si>
  <si>
    <t>HAHN Rosemary7d/Re3</t>
  </si>
  <si>
    <t>BLACKWELL Ben7d/Re1</t>
  </si>
  <si>
    <t>FISHER Dale7a/Re3</t>
  </si>
  <si>
    <t>FELDMAN Norma7a/Re2</t>
  </si>
  <si>
    <t>BENNETT Jenny7b/Re1</t>
  </si>
  <si>
    <t>HORN Herbert7b/Re2</t>
  </si>
  <si>
    <t>KELLEY Donna7d/Re2</t>
  </si>
  <si>
    <t>SHANNON Amanda7a/Re1</t>
  </si>
  <si>
    <t>WALL Valerie7d/Re1</t>
  </si>
  <si>
    <t>LANGLEY Herbert7a/Re3</t>
  </si>
  <si>
    <t>JORDAN Alice7b/Re2</t>
  </si>
  <si>
    <t>WILLIFORD Edith7b/Re3</t>
  </si>
  <si>
    <t>RICHARDS Ruby7a/Re2</t>
  </si>
  <si>
    <t>RAO Bobby7c/Re2</t>
  </si>
  <si>
    <t>ADCOCK Phillip7a/Re3</t>
  </si>
  <si>
    <t>BRADY Carl7c/Re3</t>
  </si>
  <si>
    <t>LAMB Sheryl7a/Re1</t>
  </si>
  <si>
    <t>LARSON Steven7a/Re2</t>
  </si>
  <si>
    <t>YORK Sylvia7b/Re2</t>
  </si>
  <si>
    <t>GROSSMAN Erica7b/Re2</t>
  </si>
  <si>
    <t>HICKS Janice7b/Re1</t>
  </si>
  <si>
    <t>ALLISON Elsie7c/Re3</t>
  </si>
  <si>
    <t>JOHNSON Lynda7d/Re1</t>
  </si>
  <si>
    <t>YU Stephen7c/Re3</t>
  </si>
  <si>
    <t>FISCHER Lucy7b/Re3</t>
  </si>
  <si>
    <t>WALLER Benjamin7c/Re3</t>
  </si>
  <si>
    <t>SAUNDERS Gregory7b/Re1</t>
  </si>
  <si>
    <t>MAYO Dianne7d/Re1</t>
  </si>
  <si>
    <t>PATE Neil7c/Re3</t>
  </si>
  <si>
    <t>NGUYEN Elaine7b/Re2</t>
  </si>
  <si>
    <t>MELTON Melanie7c/Re3</t>
  </si>
  <si>
    <t>KIRK Wendy7c/Re2</t>
  </si>
  <si>
    <t>THOMSON Ray7b/Re3</t>
  </si>
  <si>
    <t>DALE Tracey7b/Re3</t>
  </si>
  <si>
    <t>BOYETTE Bill7d/Re1</t>
  </si>
  <si>
    <t>AYCOCK Sara7d/Re3</t>
  </si>
  <si>
    <t>DUNLAP Joanna7b/Re3</t>
  </si>
  <si>
    <t>SHAPIRO Gladys7c/Re1</t>
  </si>
  <si>
    <t>JIANG Tina7c/Re3</t>
  </si>
  <si>
    <t>ROACH Raymond7d/Re2</t>
  </si>
  <si>
    <t>WAGNER Edna7b/Re1</t>
  </si>
  <si>
    <t>WARREN Clarence7a/Re3</t>
  </si>
  <si>
    <t>GARCIA Cecil7c/Re1</t>
  </si>
  <si>
    <t>HOFFMAN Randy7a/Re1</t>
  </si>
  <si>
    <t>BROWN Adam7d/Re2</t>
  </si>
  <si>
    <t>FREEMAN Cameron7b/Re1</t>
  </si>
  <si>
    <t>FINK Joanne7a/Re2</t>
  </si>
  <si>
    <t>WHITFIELD Tiffany7b/Re3</t>
  </si>
  <si>
    <t>BAUER Ralph7b/Re1</t>
  </si>
  <si>
    <t>BURNETTE Charlene7d/Re3</t>
  </si>
  <si>
    <t>DALTON Deborah7a/Re3</t>
  </si>
  <si>
    <t>HUMPHREY Annette7d/Re1</t>
  </si>
  <si>
    <t>PARRISH Geoffrey7a/Re1</t>
  </si>
  <si>
    <t>STANLEY Beverly7d/Re2</t>
  </si>
  <si>
    <t>BUSH Clarence7c/Re3</t>
  </si>
  <si>
    <t>BERNSTEIN Eddie7a/Re2</t>
  </si>
  <si>
    <t>DAY Emma7b/Re2</t>
  </si>
  <si>
    <t>KENNEDY Anne7c/Re1</t>
  </si>
  <si>
    <t>BRIDGES Amy7b/Re2</t>
  </si>
  <si>
    <t>BOND Betty7b/Re1</t>
  </si>
  <si>
    <t>LANE Alexandra7b/Re2</t>
  </si>
  <si>
    <t>HUMPHREY Nina7b/Re3</t>
  </si>
  <si>
    <t>SMALL Charlene7a/Re3</t>
  </si>
  <si>
    <t>DOUGHERTY Justin7c/Re2</t>
  </si>
  <si>
    <t>FORD Tom7a/Re1</t>
  </si>
  <si>
    <t>MAYER Billie7c/Re3</t>
  </si>
  <si>
    <t>STEPHENSON Tracey7c/Re1</t>
  </si>
  <si>
    <t>KELLY Douglas7c/Re2</t>
  </si>
  <si>
    <t>SYKES Barry7a/Re2</t>
  </si>
  <si>
    <t>GOLDEN Kelly7a/Re3</t>
  </si>
  <si>
    <t>GILBERT Brandon7d/Re2</t>
  </si>
  <si>
    <t>FROST Vivian7d/Re2</t>
  </si>
  <si>
    <t>PHELPS Rodney7c/Re2</t>
  </si>
  <si>
    <t>GOODMAN Kristina7c/Re1</t>
  </si>
  <si>
    <t>SHERRILL William7d/Re1</t>
  </si>
  <si>
    <t>HOLT Amy7a/Re1</t>
  </si>
  <si>
    <t>ENGLISH Walter7b/Re2</t>
  </si>
  <si>
    <t>AYCOCK Gerald7b/Re2</t>
  </si>
  <si>
    <t>GRAY Arlene7a/Re2</t>
  </si>
  <si>
    <t>FOSTER Derek7a/Re1</t>
  </si>
  <si>
    <t>KRAMER Alexander7c/Re1</t>
  </si>
  <si>
    <t>ROLLINS Scott7d/Re1</t>
  </si>
  <si>
    <t>KELLER Lynne7a/Re2</t>
  </si>
  <si>
    <t>BARRY Rosemary7c/Re3</t>
  </si>
  <si>
    <t>SNOW Ted7d/Re2</t>
  </si>
  <si>
    <t>GIBBONS Kathy7d/Re2</t>
  </si>
  <si>
    <t>COCHRAN Chris7d/Re2</t>
  </si>
  <si>
    <t>BAKER Thomas7a/Re1</t>
  </si>
  <si>
    <t>WIGGINS Bill7a/Re2</t>
  </si>
  <si>
    <t>KELLY Charles7c/Re2</t>
  </si>
  <si>
    <t>KIRKLAND Brent7c/Re1</t>
  </si>
  <si>
    <t>NELSON Rebecca7a/Re3</t>
  </si>
  <si>
    <t>LONG Julie7a/Re1</t>
  </si>
  <si>
    <t>BALLARD Benjamin7c/Re1</t>
  </si>
  <si>
    <t>BURGESS Max0</t>
  </si>
  <si>
    <t>HARDY Joel7b/Re2</t>
  </si>
  <si>
    <t>TATE Oscar7b/Re2</t>
  </si>
  <si>
    <t>MOSER Bryan7b/Re2</t>
  </si>
  <si>
    <t>ROBBINS Sheryl7c/Re1</t>
  </si>
  <si>
    <t>SNOW Sean7c/Re3</t>
  </si>
  <si>
    <t>DIAZ Audrey7c/Re3</t>
  </si>
  <si>
    <t>HAMRICK Paul7a/Re2</t>
  </si>
  <si>
    <t>WHITAKER Diana7a/Re3</t>
  </si>
  <si>
    <t>GOODMAN Bernard7b/Re3</t>
  </si>
  <si>
    <t>PEREZ Marianne7c/Re3</t>
  </si>
  <si>
    <t>WERNER Harvey7d/Re3</t>
  </si>
  <si>
    <t>BARR Ryan7c/Re2</t>
  </si>
  <si>
    <t>WHITE Ronald7a/Re3</t>
  </si>
  <si>
    <t>SONG Jeremy7a/Re1</t>
  </si>
  <si>
    <t>MCKENZIE Lucille7a/Re1</t>
  </si>
  <si>
    <t>COLE Roger7b/Re3</t>
  </si>
  <si>
    <t>AVERY Randy7a/Re2</t>
  </si>
  <si>
    <t>MONTGOMERY Marguerite7d/Re1</t>
  </si>
  <si>
    <t>PATEL Sheryl7a/Re3</t>
  </si>
  <si>
    <t>SCHULTZ Alfred7c/Re3</t>
  </si>
  <si>
    <t>CHEN Alfred7b/Re3</t>
  </si>
  <si>
    <t>BURCH Kathleen7c/Re3</t>
  </si>
  <si>
    <t>HOLT Pauline7d/Re2</t>
  </si>
  <si>
    <t>JUSTICE Lynn7c/Re1</t>
  </si>
  <si>
    <t>PETERS Amy7c/Re2</t>
  </si>
  <si>
    <t>KANE Steve7a/Re1</t>
  </si>
  <si>
    <t>BURNETTE Edna7c/Re1</t>
  </si>
  <si>
    <t>BRADLEY Bobby7c/Re3</t>
  </si>
  <si>
    <t>MCNAMARA Ruby7a/Re2</t>
  </si>
  <si>
    <t>ARCHER Larry7d/Re1</t>
  </si>
  <si>
    <t>DAVIES Sheila7b/Re1</t>
  </si>
  <si>
    <t>PENNINGTON Alexandra7c/Re2</t>
  </si>
  <si>
    <t>RIDDLE Juan7c/Re1</t>
  </si>
  <si>
    <t>ERICKSON Alan7c/Re1</t>
  </si>
  <si>
    <t>DAVENPORT Thelma7c/Re2</t>
  </si>
  <si>
    <t>WOODS Diane7b/Re2</t>
  </si>
  <si>
    <t>REEVES Patricia7a/Re2</t>
  </si>
  <si>
    <t>LANCASTER Esther7c/Re1</t>
  </si>
  <si>
    <t>PROCTOR Bruce7c/Re3</t>
  </si>
  <si>
    <t>GRAHAM Maxine7b/Re3</t>
  </si>
  <si>
    <t>STRAUSS Patrick7c/Re2</t>
  </si>
  <si>
    <t>WATERS Roger7d/Re1</t>
  </si>
  <si>
    <t>TATE James7b/Re2</t>
  </si>
  <si>
    <t>BARBER Harry7b/Re1</t>
  </si>
  <si>
    <t>POTTER Nancy7c/Re1</t>
  </si>
  <si>
    <t>LYONS Connie7d/Re3</t>
  </si>
  <si>
    <t>KAUFMAN John7d/Re3</t>
  </si>
  <si>
    <t>BOSWELL Claudia7d/Re1</t>
  </si>
  <si>
    <t>KELLY Donald7c/Re3</t>
  </si>
  <si>
    <t>BARNETT Sheila7b/Re1</t>
  </si>
  <si>
    <t>HENDRICKS Warren7a/Re3</t>
  </si>
  <si>
    <t>MCGEE Betty7a/Re3</t>
  </si>
  <si>
    <t>GARRETT Vicki7a/Re1</t>
  </si>
  <si>
    <t>ROBERTS Pamela7c/Re2</t>
  </si>
  <si>
    <t>TYSON Joseph7a/Re2</t>
  </si>
  <si>
    <t>PUGH Glenda7b/Re3</t>
  </si>
  <si>
    <t>TURNER Angela7a/Re3</t>
  </si>
  <si>
    <t>PITTS Ian7d/Re1</t>
  </si>
  <si>
    <t>CRABTREE Suzanne7d/Re1</t>
  </si>
  <si>
    <t>GARRETT Paula7d/Re3</t>
  </si>
  <si>
    <t>WALKER Kevin7a/Re1</t>
  </si>
  <si>
    <t>PEARSON Emma7b/Re3</t>
  </si>
  <si>
    <t>MCCLURE Harvey7c/Re2</t>
  </si>
  <si>
    <t>CHEEK Robert7b/Re1</t>
  </si>
  <si>
    <t>STEVENS Ronald7a/Re2</t>
  </si>
  <si>
    <t>LANIER Rebecca7b/Re2</t>
  </si>
  <si>
    <t>COOK Rodney7a/Re3</t>
  </si>
  <si>
    <t>WELLS Allison7b/Re1</t>
  </si>
  <si>
    <t>VINCENT Diana7a/Re1</t>
  </si>
  <si>
    <t>SCHROEDER Jimmy7b/Re1</t>
  </si>
  <si>
    <t>BULLARD Joyce7b/Re1</t>
  </si>
  <si>
    <t>GRAVES Wesley7c/Re2</t>
  </si>
  <si>
    <t>MCPHERSON Carl7d/Re3</t>
  </si>
  <si>
    <t>O'BRIEN Catherine7c/Re2</t>
  </si>
  <si>
    <t>SNYDER Joanne7b/Re3</t>
  </si>
  <si>
    <t>RIGGS Kathy7d/Re2</t>
  </si>
  <si>
    <t>WALTER Sheryl7a/Re2</t>
  </si>
  <si>
    <t>COCHRAN James7c/Re3</t>
  </si>
  <si>
    <t>ERICKSON Tim7a/Re3</t>
  </si>
  <si>
    <t>BAREFOOT Rodney7b/Re2</t>
  </si>
  <si>
    <t>MCCULLOUGH Bryan7c/Re1</t>
  </si>
  <si>
    <t>HENRY Max7a/Re1</t>
  </si>
  <si>
    <t>JERNIGAN Sharon7c/Re3</t>
  </si>
  <si>
    <t>FRANCIS Laura7d/Re2</t>
  </si>
  <si>
    <t>WATSON Alexander7a/Re1</t>
  </si>
  <si>
    <t>BULLARD Dan7c/Re2</t>
  </si>
  <si>
    <t>BERGER Laura7c/Re2</t>
  </si>
  <si>
    <t>HARMON Bryan7d/Re2</t>
  </si>
  <si>
    <t>SIMON Theresa7d/Re2</t>
  </si>
  <si>
    <t>DYER Phillip7d/Re2</t>
  </si>
  <si>
    <t>JORDAN Diane7b/Re1</t>
  </si>
  <si>
    <t>WILKINSON Angela7c/Re2</t>
  </si>
  <si>
    <t>JERNIGAN Gerald7d/Re3</t>
  </si>
  <si>
    <t>FLOYD Peter7d/Re1</t>
  </si>
  <si>
    <t>ALLISON Annette7b/Re1</t>
  </si>
  <si>
    <t>HOROWITZ Beth7a/Re2</t>
  </si>
  <si>
    <t>COOK Mark7a/Re2</t>
  </si>
  <si>
    <t>BERMAN Gilbert7d/Re2</t>
  </si>
  <si>
    <t>WOOTEN Sally7d/Re3</t>
  </si>
  <si>
    <t>SANDERS Brent7a/Re3</t>
  </si>
  <si>
    <t>LOWE Carmen7d/Re3</t>
  </si>
  <si>
    <t>REID Kristin7b/Re1</t>
  </si>
  <si>
    <t>JOHNSTON Claudia7c/Re1</t>
  </si>
  <si>
    <t>LAMM Jordan7b/Re1</t>
  </si>
  <si>
    <t>BREWER Eva7b/Re3</t>
  </si>
  <si>
    <t>RIGGS Harvey7a/Re1</t>
  </si>
  <si>
    <t>JAMES Christina7c/Re1</t>
  </si>
  <si>
    <t>CRAIG Lucy7c/Re1</t>
  </si>
  <si>
    <t>STERN Greg7b/Re3</t>
  </si>
  <si>
    <t>FRANKLIN Vanessa7d/Re1</t>
  </si>
  <si>
    <t>MYERS Joann7c/Re2</t>
  </si>
  <si>
    <t>NORMAN Betty7b/Re2</t>
  </si>
  <si>
    <t>BULLARD Billie7a/Re2</t>
  </si>
  <si>
    <t>DORSEY Gladys7b/Re1</t>
  </si>
  <si>
    <t>HODGE Thelma7a/Re3</t>
  </si>
  <si>
    <t>HOOVER Elsie7a/Re3</t>
  </si>
  <si>
    <t>CROSS Bill7a/Re1</t>
  </si>
  <si>
    <t>BERNSTEIN Tina7a/Re2</t>
  </si>
  <si>
    <t>BROWNING Troy7b/Re2</t>
  </si>
  <si>
    <t>WEISS Bryan7b/Re1</t>
  </si>
  <si>
    <t>WILLIFORD Roberta7c/Re1</t>
  </si>
  <si>
    <t>BERRY Meredith7d/Re1</t>
  </si>
  <si>
    <t>CROWDER Karen7c/Re2</t>
  </si>
  <si>
    <t>CAPPS Kathy7d/Re1</t>
  </si>
  <si>
    <t>WEEKS Nicole7d/Re3</t>
  </si>
  <si>
    <t>MOORE Ricky7c/Re2</t>
  </si>
  <si>
    <t>BENNETT Lisa7d/Re1</t>
  </si>
  <si>
    <t>MURRAY Julie7a/Re1</t>
  </si>
  <si>
    <t>WALKER Carol7b/Re3</t>
  </si>
  <si>
    <t>FOLEY Lynne7c/Re2</t>
  </si>
  <si>
    <t>OSBORNE Richard7d/Re3</t>
  </si>
  <si>
    <t>PEACOCK Harold7b/Re3</t>
  </si>
  <si>
    <t>FREEDMAN Lloyd7b/Re3</t>
  </si>
  <si>
    <t>STRAUSS Molly7d/Re1</t>
  </si>
  <si>
    <t>ROY Ben7a/Re3</t>
  </si>
  <si>
    <t>CHUNG Leon7c/Re3</t>
  </si>
  <si>
    <t>MCKEE Jeanne7c/Re2</t>
  </si>
  <si>
    <t>BYERS Vincent7b/Re2</t>
  </si>
  <si>
    <t>PRUITT Jean7a/Re1</t>
  </si>
  <si>
    <t>MCINTOSH Harvey7b/Re2</t>
  </si>
  <si>
    <t>BLAIR Gloria7c/Re1</t>
  </si>
  <si>
    <t>FRYE Kristin7a/Re2</t>
  </si>
  <si>
    <t>CRABTREE Johnny7c/Re1</t>
  </si>
  <si>
    <t>MCLAMB Victoria7a/Re2</t>
  </si>
  <si>
    <t>GOLDMAN Dan7a/Re3</t>
  </si>
  <si>
    <t>CROSS William7b/Re2</t>
  </si>
  <si>
    <t>MARSH Alexandra7b/Re1</t>
  </si>
  <si>
    <t>KANG Molly7b/Re3</t>
  </si>
  <si>
    <t>SNYDER Dan7a/Re3</t>
  </si>
  <si>
    <t>CHAMBERS Kate7c/Re1</t>
  </si>
  <si>
    <t>BRYAN Jack7b/Re1</t>
  </si>
  <si>
    <t>BAKER Jonathan7a/Re1</t>
  </si>
  <si>
    <t>CUMMINGS Clarence7b/Re1</t>
  </si>
  <si>
    <t>CLINE Nina7a/Re2</t>
  </si>
  <si>
    <t>POWELL Martin7a/Re3</t>
  </si>
  <si>
    <t>HUBBARD Troy7c/Re3</t>
  </si>
  <si>
    <t>SPEARS Bruce7b/Re3</t>
  </si>
  <si>
    <t>RAY Eddie7a/Re1</t>
  </si>
  <si>
    <t>COX Rebecca7a/Re1</t>
  </si>
  <si>
    <t>LINDSEY Eddie7a/Re2</t>
  </si>
  <si>
    <t>BUCKLEY Christy7d/Re2</t>
  </si>
  <si>
    <t>ABRAMS Christine0</t>
  </si>
  <si>
    <t>SCHULTZ Edwin7d/Re3</t>
  </si>
  <si>
    <t>SINGLETON Jeanne7b/Re3</t>
  </si>
  <si>
    <t>ANTHONY Kelly7a/Re3</t>
  </si>
  <si>
    <t>FRAZIER Laurence7c/Re2</t>
  </si>
  <si>
    <t>BRANDON Ronald7b/Re3</t>
  </si>
  <si>
    <t>LLOYD Victoria10b/Re1</t>
  </si>
  <si>
    <t>PARK Sean10a/Re2</t>
  </si>
  <si>
    <t>MYERS Ronnie10a/Re1</t>
  </si>
  <si>
    <t>REED Frank10a/Re6</t>
  </si>
  <si>
    <t>HONEYCUTT Andrew10a/Re6</t>
  </si>
  <si>
    <t>MORTON Eva10a/Re3</t>
  </si>
  <si>
    <t>CALDWELL Derek10a/Re1</t>
  </si>
  <si>
    <t>CHAMBERS Christy10a/Re5</t>
  </si>
  <si>
    <t>POTTER Henry10a/Re3</t>
  </si>
  <si>
    <t>FORBES Alexander10a/Re1</t>
  </si>
  <si>
    <t>POLLARD Laurence10a/Re5</t>
  </si>
  <si>
    <t>WARREN Janice10b/Re1</t>
  </si>
  <si>
    <t>SUTHERLAND Billie10b/Re2</t>
  </si>
  <si>
    <t>O'BRIEN Melanie10a/Re4</t>
  </si>
  <si>
    <t>SPARKS Stephen10a/Re5</t>
  </si>
  <si>
    <t>STEPHENS Ronnie10a/Re2</t>
  </si>
  <si>
    <t>DORSEY Roberta10b/Re1</t>
  </si>
  <si>
    <t>LI Johnny10b/Re2</t>
  </si>
  <si>
    <t>HONEYCUTT Teresa10a/Re3</t>
  </si>
  <si>
    <t>KAUFMAN Bruce10a/Re5</t>
  </si>
  <si>
    <t>LIN Beth10a/Re4</t>
  </si>
  <si>
    <t>HATCHER Grace10c/Re3</t>
  </si>
  <si>
    <t>BEST Calvin10a/Re4</t>
  </si>
  <si>
    <t>WALL Justin10a/Re2</t>
  </si>
  <si>
    <t>RIGGS Lester10a/Re3</t>
  </si>
  <si>
    <t>REED Thomas10c/Re2</t>
  </si>
  <si>
    <t>ROUSE Raymond10c/Re4</t>
  </si>
  <si>
    <t>RANKIN Nelson10a/Re5</t>
  </si>
  <si>
    <t>TERRELL Justin10c/Re3</t>
  </si>
  <si>
    <t>BECKER Thelma10c/Re1</t>
  </si>
  <si>
    <t>FLOWERS Leon10c/Re3</t>
  </si>
  <si>
    <t>NORRIS Phillip10b/Re2</t>
  </si>
  <si>
    <t>WARD Charlie10a/Re1</t>
  </si>
  <si>
    <t>GODWIN Calvin10b/Re1</t>
  </si>
  <si>
    <t>KELLY Glen10b/Re1</t>
  </si>
  <si>
    <t>MIDDLETON Glen10a/Re3</t>
  </si>
  <si>
    <t>GREEN Joshua10b/Re2</t>
  </si>
  <si>
    <t>WEISS Alexandra10b/Re3</t>
  </si>
  <si>
    <t>BROWN Kristine10b/Re2</t>
  </si>
  <si>
    <t>SCHROEDER Theresa10a/Re1</t>
  </si>
  <si>
    <t>ADAMS Allison10a/Re1</t>
  </si>
  <si>
    <t>LOGAN Irene10a/Re4</t>
  </si>
  <si>
    <t>FINCH Nathan10b/Re2</t>
  </si>
  <si>
    <t>AYERS Regina10c/Re4</t>
  </si>
  <si>
    <t>GORDON Jimmy10b/Re3</t>
  </si>
  <si>
    <t>CARROLL Elisabeth10c/Re2</t>
  </si>
  <si>
    <t>HOPKINS Claudia10a/Re6</t>
  </si>
  <si>
    <t>SHERMAN Kristen10a/Re4</t>
  </si>
  <si>
    <t>TOWNSEND Steven10c/Re4</t>
  </si>
  <si>
    <t>MCKENZIE Aaron10a/Re2</t>
  </si>
  <si>
    <t>YORK Rick10a/Re2</t>
  </si>
  <si>
    <t>SHAFFER Elisabeth10b/Re2</t>
  </si>
  <si>
    <t>DURHAM Brian10c/Re3</t>
  </si>
  <si>
    <t>HELLER Mark10a/Re2</t>
  </si>
  <si>
    <t>MCMAHON Janice10b/Re2</t>
  </si>
  <si>
    <t>BALL Gilbert10a/Re4</t>
  </si>
  <si>
    <t>DALY Nathan10b/Re1</t>
  </si>
  <si>
    <t>RICH Marian10b/Re2</t>
  </si>
  <si>
    <t>FORBES Maurice10a/Re1</t>
  </si>
  <si>
    <t>WALL Johnny10c/Re3</t>
  </si>
  <si>
    <t>FISHER Sarah10b/Re1</t>
  </si>
  <si>
    <t>BRADFORD Lucille10a/Re1</t>
  </si>
  <si>
    <t>DECKER Linda10b/Re1</t>
  </si>
  <si>
    <t>HANSON Gina10b/Re3</t>
  </si>
  <si>
    <t>CLAYTON Sandra10c/Re1</t>
  </si>
  <si>
    <t>CHASE Mike10a/Re1</t>
  </si>
  <si>
    <t>YATES Bradley10b/Re2</t>
  </si>
  <si>
    <t>GRANT Raymond10c/Re1</t>
  </si>
  <si>
    <t>HAN Veronica10a/Re4</t>
  </si>
  <si>
    <t>MCKINNEY Eddie10a/Re4</t>
  </si>
  <si>
    <t>LIU Nicholas10c/Re1</t>
  </si>
  <si>
    <t>NGUYEN Jim10a/Re1</t>
  </si>
  <si>
    <t>NICHOLSON Jeremy10a/Re6</t>
  </si>
  <si>
    <t>BOWLING Judith10c/Re3</t>
  </si>
  <si>
    <t>PAPPAS Amy10a/Re3</t>
  </si>
  <si>
    <t>PICKETT Ronnie10a/Re1</t>
  </si>
  <si>
    <t>BASS Martha10a/Re1</t>
  </si>
  <si>
    <t>KENT Harry10c/Re3</t>
  </si>
  <si>
    <t>LLOYD Mildred10a/Re2</t>
  </si>
  <si>
    <t>FREEDMAN Melvin10b/Re3</t>
  </si>
  <si>
    <t>RITCHIE Chris10a/Re1</t>
  </si>
  <si>
    <t>BOWERS Francis10a/Re3</t>
  </si>
  <si>
    <t>WEBER Don10b/Re2</t>
  </si>
  <si>
    <t>VOGEL Harry10a/Re5</t>
  </si>
  <si>
    <t>PEARCE Lloyd10a/Re3</t>
  </si>
  <si>
    <t>LUCAS Arthur10b/Re2</t>
  </si>
  <si>
    <t>HIRSCH Maureen10b/Re1</t>
  </si>
  <si>
    <t>DALE Cheryl10c/Re2</t>
  </si>
  <si>
    <t>STEWART Jim10a/Re2</t>
  </si>
  <si>
    <t>DICKSON Lynn10a/Re1</t>
  </si>
  <si>
    <t>FRANKLIN Hazel10c/Re1</t>
  </si>
  <si>
    <t>VICK Alex10c/Re3</t>
  </si>
  <si>
    <t>WATERS Victor10c/Re2</t>
  </si>
  <si>
    <t>COHEN Judith10b/Re1</t>
  </si>
  <si>
    <t>MAYNARD George10a/Re1</t>
  </si>
  <si>
    <t>WEINSTEIN Gary10c/Re2</t>
  </si>
  <si>
    <t>CLAYTON Roberta10c/Re2</t>
  </si>
  <si>
    <t>PEREZ Roger10a/Re6</t>
  </si>
  <si>
    <t>HANNA Sherry10a/Re5</t>
  </si>
  <si>
    <t>PEELE Theodore10c/Re4</t>
  </si>
  <si>
    <t>DORSEY Melissa10c/Re1</t>
  </si>
  <si>
    <t>BLAKE Alex10a/Re4</t>
  </si>
  <si>
    <t>LEE Ruby10a/Re5</t>
  </si>
  <si>
    <t>HARRINGTON Arthur10b/Re1</t>
  </si>
  <si>
    <t>NORTON Allan10c/Re4</t>
  </si>
  <si>
    <t>BEASLEY Bruce10c/Re2</t>
  </si>
  <si>
    <t>HONEYCUTT Anita10c/Re2</t>
  </si>
  <si>
    <t>SNOW Charlene10a/Re2</t>
  </si>
  <si>
    <t>QUINN Jim10a/Re1</t>
  </si>
  <si>
    <t>LYONS Nelson10a/Re2</t>
  </si>
  <si>
    <t>KAY Becky10a/Re5</t>
  </si>
  <si>
    <t>LYON Arlene10b/Re3</t>
  </si>
  <si>
    <t>HARDING Joseph10a/Re3</t>
  </si>
  <si>
    <t>BULLOCK Nina10a/Re5</t>
  </si>
  <si>
    <t>KIRK William10a/Re2</t>
  </si>
  <si>
    <t>KERR Gordon10a/Re1</t>
  </si>
  <si>
    <t>LOVE Marian10b/Re3</t>
  </si>
  <si>
    <t>SIMMONS Grace10a/Re2</t>
  </si>
  <si>
    <t>BEAN Evelyn10a/Re5</t>
  </si>
  <si>
    <t>HENSLEY Marilyn10b/Re1</t>
  </si>
  <si>
    <t>BRANTLEY Randy10c/Re1</t>
  </si>
  <si>
    <t>KNOWLES Bryan10a/Re4</t>
  </si>
  <si>
    <t>COMBS Gretchen10c/Re1</t>
  </si>
  <si>
    <t>COATES Bryan10a/Re5</t>
  </si>
  <si>
    <t>CHOI Rosemary10a/Re5</t>
  </si>
  <si>
    <t>WOODS Aaron10a/Re1</t>
  </si>
  <si>
    <t>HAMILTON Hazel10b/Re1</t>
  </si>
  <si>
    <t>FINK Maria10a/Re1</t>
  </si>
  <si>
    <t>RAMSEY Justin10b/Re1</t>
  </si>
  <si>
    <t>BRITT Gloria10b/Re1</t>
  </si>
  <si>
    <t>PHILLIPS Greg10b/Re2</t>
  </si>
  <si>
    <t>CAPPS Victor10b/Re1</t>
  </si>
  <si>
    <t>MILES Jon10a/Re6</t>
  </si>
  <si>
    <t>FERNANDEZ Tom10a/Re2</t>
  </si>
  <si>
    <t>BRANCH Ricky10a/Re3</t>
  </si>
  <si>
    <t>SHEA Helen10a/Re5</t>
  </si>
  <si>
    <t>BEACH Caroline10a/Re2</t>
  </si>
  <si>
    <t>LAMM Larry10c/Re2</t>
  </si>
  <si>
    <t>JUSTICE Clara10a/Re4</t>
  </si>
  <si>
    <t>DAVIS Judy10c/Re4</t>
  </si>
  <si>
    <t>ABBOTT Julie10c/Re3</t>
  </si>
  <si>
    <t>MILES Marvin10a/Re5</t>
  </si>
  <si>
    <t>LESTER Paul10a/Re5</t>
  </si>
  <si>
    <t>FELDMAN Edward10a/Re5</t>
  </si>
  <si>
    <t>JACOBSON Richard10b/Re1</t>
  </si>
  <si>
    <t>SINCLAIR Brad10c/Re2</t>
  </si>
  <si>
    <t>CURRIN Harold10b/Re2</t>
  </si>
  <si>
    <t>SUMNER Glen10c/Re1</t>
  </si>
  <si>
    <t>XU Kristine10b/Re1</t>
  </si>
  <si>
    <t>ODOM Henry10c/Re3</t>
  </si>
  <si>
    <t>MOORE Edith10c/Re1</t>
  </si>
  <si>
    <t>RUSSELL Charles10b/Re4</t>
  </si>
  <si>
    <t>MULLINS Sarah10b/Re2</t>
  </si>
  <si>
    <t>BARBER Carlos10a/Re3</t>
  </si>
  <si>
    <t>PARK Emma10c/Re1</t>
  </si>
  <si>
    <t>HOWE Lloyd10a/Re4</t>
  </si>
  <si>
    <t>BLOCK Marlene10a/Re5</t>
  </si>
  <si>
    <t>SAWYER Troy10a/Re3</t>
  </si>
  <si>
    <t>SIGMON Maureen10a/Re3</t>
  </si>
  <si>
    <t>RIDDLE Melissa10c/Re1</t>
  </si>
  <si>
    <t>YORK Joe10a/Re2</t>
  </si>
  <si>
    <t>SHAPIRO Calvin10c/Re2</t>
  </si>
  <si>
    <t>ATKINSON Dan10a/Re6</t>
  </si>
  <si>
    <t>ANDREWS Juan10a/Re3</t>
  </si>
  <si>
    <t>WILKERSON Francis10c/Re2</t>
  </si>
  <si>
    <t>HANSEN Shirley10c/Re1</t>
  </si>
  <si>
    <t>SNOW Gretchen10b/Re1</t>
  </si>
  <si>
    <t>PATTON Jacqueline10b/Re4</t>
  </si>
  <si>
    <t>CHEN Anna10a/Re3</t>
  </si>
  <si>
    <t>PEELE Lester10b/Re3</t>
  </si>
  <si>
    <t>BERNSTEIN Maxine10b/Re1</t>
  </si>
  <si>
    <t>INGRAM Melissa10b/Re1</t>
  </si>
  <si>
    <t>HESS Arlene10c/Re2</t>
  </si>
  <si>
    <t>KAPLAN Joyce10a/Re3</t>
  </si>
  <si>
    <t>JACOBS Joseph10b/Re1</t>
  </si>
  <si>
    <t>BURNETTE Diana10a/Re3</t>
  </si>
  <si>
    <t>PERKINS Megan10a/Re1</t>
  </si>
  <si>
    <t>BROWNING Judy10b/Re2</t>
  </si>
  <si>
    <t>FREDERICK Joy10a/Re4</t>
  </si>
  <si>
    <t>PATE Dennis10a/Re3</t>
  </si>
  <si>
    <t>ROUSE Alvin10a/Re2</t>
  </si>
  <si>
    <t>STARK Ernest10a/Re6</t>
  </si>
  <si>
    <t>BENNETT Cecil10a/Re1</t>
  </si>
  <si>
    <t>HUNTER Herbert10b/Re4</t>
  </si>
  <si>
    <t>BRIDGES Tina10a/Re1</t>
  </si>
  <si>
    <t>DODSON Marian10b/Re2</t>
  </si>
  <si>
    <t>KANE Brent10a/Re4</t>
  </si>
  <si>
    <t>HUFFMAN Patrick10b/Re1</t>
  </si>
  <si>
    <t>HINTON Leah10b/Re3</t>
  </si>
  <si>
    <t>PIERCE Debbie10b/Re2</t>
  </si>
  <si>
    <t>CRAVEN Esther10b/Re1</t>
  </si>
  <si>
    <t>HARRELL Arnold10c/Re3</t>
  </si>
  <si>
    <t>FARMER Marlene10b/Re2</t>
  </si>
  <si>
    <t>LANGSTON Jay10b/Re4</t>
  </si>
  <si>
    <t>LUTZ Beverly10b/Re2</t>
  </si>
  <si>
    <t>GILLESPIE Tracy10a/Re6</t>
  </si>
  <si>
    <t>MARSH Tina10c/Re1</t>
  </si>
  <si>
    <t>BEACH Maureen10a/Re1</t>
  </si>
  <si>
    <t>CURRIE Jeremy10a/Re1</t>
  </si>
  <si>
    <t>BERGER Paul10a/Re4</t>
  </si>
  <si>
    <t>COOKE Judy10c/Re1</t>
  </si>
  <si>
    <t>HOBBS Floyd10b/Re3</t>
  </si>
  <si>
    <t>MARTIN Glenn10a/Re5</t>
  </si>
  <si>
    <t>CURTIS Nina10c/Re2</t>
  </si>
  <si>
    <t>BRUCE Brent10c/Re1</t>
  </si>
  <si>
    <t>NASH Lester10a/Re4</t>
  </si>
  <si>
    <t>HICKS Hazel10a/Re6</t>
  </si>
  <si>
    <t>BELL Melanie10a/Re1</t>
  </si>
  <si>
    <t>DANIELS Edward10a/Re4</t>
  </si>
  <si>
    <t>OSBORNE Ronnie10b/Re2</t>
  </si>
  <si>
    <t>LAMM Joel10b/Re3</t>
  </si>
  <si>
    <t>ERICKSON Edna10a/Re2</t>
  </si>
  <si>
    <t>HARDISON Cathy10a/Re3</t>
  </si>
  <si>
    <t>DUDLEY Donna10c/Re1</t>
  </si>
  <si>
    <t>RICHARDSON Regina10a/Re3</t>
  </si>
  <si>
    <t>PROCTOR Tracy10c/Re1</t>
  </si>
  <si>
    <t>COOPER Sharon10b/Re2</t>
  </si>
  <si>
    <t>POLLOCK Kathy10a/Re3</t>
  </si>
  <si>
    <t>THOMPSON Eddie10a/Re1</t>
  </si>
  <si>
    <t>DEAN Alex10b/Re2</t>
  </si>
  <si>
    <t>CHU Ian10b/Re3</t>
  </si>
  <si>
    <t>MICHAEL Tina10a/Re4</t>
  </si>
  <si>
    <t>PERRY Colleen10b/Re3</t>
  </si>
  <si>
    <t>AVERY Maria10c/Re2</t>
  </si>
  <si>
    <t>BARKER Pamela10a/Re3</t>
  </si>
  <si>
    <t>FELDMAN Sharon10b/Re3</t>
  </si>
  <si>
    <t>MCDONALD Rose10a/Re2</t>
  </si>
  <si>
    <t>BOYKIN Edith10a/Re2</t>
  </si>
  <si>
    <t>CONNOLLY Virginia10c/Re2</t>
  </si>
  <si>
    <t>BARRY Mike10a/Re3</t>
  </si>
  <si>
    <t>FORBES Cynthia10a/Re3</t>
  </si>
  <si>
    <t>HOLLAND Tim10a/Re3</t>
  </si>
  <si>
    <t>SCHNEIDER Larry10b/Re3</t>
  </si>
  <si>
    <t>SIMON Monica10a/Re4</t>
  </si>
  <si>
    <t>CLINE Danny10b/Re3</t>
  </si>
  <si>
    <t>LAWRENCE Bryan10b/Re1</t>
  </si>
  <si>
    <t>FERRELL Lawrence10b/Re2</t>
  </si>
  <si>
    <t>CUNNINGHAM Ryan10c/Re4</t>
  </si>
  <si>
    <t>DEAL David10b/Re3</t>
  </si>
  <si>
    <t>KOCH Kimberly10a/Re2</t>
  </si>
  <si>
    <t>MORROW Carmen10a/Re3</t>
  </si>
  <si>
    <t>TAYLOR Jeff10a/Re5</t>
  </si>
  <si>
    <t>ZHANG Harry10c/Re2</t>
  </si>
  <si>
    <t>FRANCIS Laurence10a/Re1</t>
  </si>
  <si>
    <t>BLOOM Floyd10b/Re1</t>
  </si>
  <si>
    <t>DIXON Deborah10b/Re3</t>
  </si>
  <si>
    <t>WILLIFORD Audrey10b/Re2</t>
  </si>
  <si>
    <t>DAVENPORT Marjorie10b/Re1</t>
  </si>
  <si>
    <t>LAWSON Jeanette10b/Re3</t>
  </si>
  <si>
    <t>SHARPE Joel10b/Re2</t>
  </si>
  <si>
    <t>RAY Tim10a/Re1</t>
  </si>
  <si>
    <t>WILKINSON Jenny10a/Re3</t>
  </si>
  <si>
    <t>CROWDER James10c/Re1</t>
  </si>
  <si>
    <t>CONNOLLY Carlos10b/Re4</t>
  </si>
  <si>
    <t>BOYLE Rosemary10c/Re3</t>
  </si>
  <si>
    <t>BARTLETT Sheryl10c/Re1</t>
  </si>
  <si>
    <t>BRANCH Victoria10c/Re1</t>
  </si>
  <si>
    <t>WERNER Martha10a/Re4</t>
  </si>
  <si>
    <t>MAXWELL Jeanette10b/Re4</t>
  </si>
  <si>
    <t>SHAW Elaine10a/Re5</t>
  </si>
  <si>
    <t>AVERY Bruce10b/Re3</t>
  </si>
  <si>
    <t>DENNIS Lynn10c/Re1</t>
  </si>
  <si>
    <t>BLAIR Thelma10b/Re4</t>
  </si>
  <si>
    <t>CURRIN Herbert10b/Re2</t>
  </si>
  <si>
    <t>POE Steven10a/Re2</t>
  </si>
  <si>
    <t>STANTON Luis10c/Re2</t>
  </si>
  <si>
    <t>ORR Arlene10b/Re4</t>
  </si>
  <si>
    <t>GOLDEN Jennifer10a/Re2</t>
  </si>
  <si>
    <t>HAWLEY Diana10b/Re1</t>
  </si>
  <si>
    <t>BOWDEN Joanne10a/Re2</t>
  </si>
  <si>
    <t>CARVER Alexander10a/Re6</t>
  </si>
  <si>
    <t>HORN Johnny10a/Re6</t>
  </si>
  <si>
    <t>HURST Mike10a/Re3</t>
  </si>
  <si>
    <t>HEATH Annie10b/Re2</t>
  </si>
  <si>
    <t>PERKINS Marcus10c/Re4</t>
  </si>
  <si>
    <t>GARNER Joan10a/Re1</t>
  </si>
  <si>
    <t>MOON Tracy10a/Re2</t>
  </si>
  <si>
    <t>ROBINSON Marjorie10b/Re3</t>
  </si>
  <si>
    <t>HOBBS Jennifer10a/Re4</t>
  </si>
  <si>
    <t>GILES Kathy10b/Re3</t>
  </si>
  <si>
    <t>CRAVEN Carmen10a/Re2</t>
  </si>
  <si>
    <t>JOHNSON Alexandra10b/Re1</t>
  </si>
  <si>
    <t>NICHOLS Erik10c/Re3</t>
  </si>
  <si>
    <t>HINSON Jessica10a/Re2</t>
  </si>
  <si>
    <t>HINSON Carl10b/Re3</t>
  </si>
  <si>
    <t>HILL Claudia10a/Re5</t>
  </si>
  <si>
    <t>MCLEAN Alexander10a/Re6</t>
  </si>
  <si>
    <t>COBB Mary10a/Re3</t>
  </si>
  <si>
    <t>ENGLISH Ellen10a/Re5</t>
  </si>
  <si>
    <t>BLOOM Lindsay10c/Re1</t>
  </si>
  <si>
    <t>REILLY Nicholas10b/Re4</t>
  </si>
  <si>
    <t>WILLIS Joan10a/Re4</t>
  </si>
  <si>
    <t>FRANCIS Kristine10b/Re3</t>
  </si>
  <si>
    <t>WILKINSON Alison10b/Re2</t>
  </si>
  <si>
    <t>LONG Tracy10b/Re4</t>
  </si>
  <si>
    <t>KENNEDY Becky10a/Re4</t>
  </si>
  <si>
    <t>PADGETT George10a/Re6</t>
  </si>
  <si>
    <t>BAREFOOT Philip10a/Re5</t>
  </si>
  <si>
    <t>TERRY Annette10b/Re2</t>
  </si>
  <si>
    <t>HUDSON Dan10a/Re6</t>
  </si>
  <si>
    <t>GIBSON Debbie10c/Re4</t>
  </si>
  <si>
    <t>DICKSON Darlene10b/Re3</t>
  </si>
  <si>
    <t>HESTER Rosemary10b/Re4</t>
  </si>
  <si>
    <t>CHUNG Kristina10c/Re2</t>
  </si>
  <si>
    <t>HILL Gretchen10c/Re3</t>
  </si>
  <si>
    <t>PUCKETT Karen10b/Re3</t>
  </si>
  <si>
    <t>SONG Patrick10c/Re2</t>
  </si>
  <si>
    <t>HAMILTON Elsie10a/Re6</t>
  </si>
  <si>
    <t>BENDER Hazel10c/Re1</t>
  </si>
  <si>
    <t>MCLAUGHLIN Dolores10a/Re6</t>
  </si>
  <si>
    <t>MCNAMARA Francis10a/Re2</t>
  </si>
  <si>
    <t>WOODARD Beth11r/Re1</t>
  </si>
  <si>
    <t>DESAI Julia11y/Re6</t>
  </si>
  <si>
    <t>WALLACE Jerome11g/Re1</t>
  </si>
  <si>
    <t>DOUGHERTY Kristine11y/Re1</t>
  </si>
  <si>
    <t>POWERS Crystal11y/Re2</t>
  </si>
  <si>
    <t>MAY Alex11y/Re1</t>
  </si>
  <si>
    <t>STEELE Eric11y/Re4</t>
  </si>
  <si>
    <t>TEAGUE Wesley11g/Re1</t>
  </si>
  <si>
    <t>VICK Franklin11y/Re1</t>
  </si>
  <si>
    <t>GALLAGHER Claire11g/Re4</t>
  </si>
  <si>
    <t>SOLOMON Marian11g/Re1</t>
  </si>
  <si>
    <t>MONROE Dwight11y/Re3</t>
  </si>
  <si>
    <t>HAWKINS Stephanie11y/Re1</t>
  </si>
  <si>
    <t>GOLDSTEIN Gretchen11g/Re4</t>
  </si>
  <si>
    <t>WATTS Tim11g/Re4</t>
  </si>
  <si>
    <t>JOHNSTON Jerome11y/Re6</t>
  </si>
  <si>
    <t>WILKERSON Priscilla11y/Re3</t>
  </si>
  <si>
    <t>BARTON Elsie11g/Re4</t>
  </si>
  <si>
    <t>WALTON Beth11g/Re1</t>
  </si>
  <si>
    <t>HALL Erica11y/Re2</t>
  </si>
  <si>
    <t>ROSS Douglas11y/Re5</t>
  </si>
  <si>
    <t>CHUNG Donald11r/Re2</t>
  </si>
  <si>
    <t>BENDER Katherine11g/Re2</t>
  </si>
  <si>
    <t>WOODS Paul11y/Re5</t>
  </si>
  <si>
    <t>MANGUM Patricia11g/Re2</t>
  </si>
  <si>
    <t>BOWDEN Christina11r/Re2</t>
  </si>
  <si>
    <t>BARTON Darlene11g/Re3</t>
  </si>
  <si>
    <t>UNDERWOOD Harvey11r/Re3</t>
  </si>
  <si>
    <t>JONES William11r/Re3</t>
  </si>
  <si>
    <t>BAKER Frederick11y/Re2</t>
  </si>
  <si>
    <t>MERRITT Shirley11g/Re1</t>
  </si>
  <si>
    <t>CROSS Jason11g/Re4</t>
  </si>
  <si>
    <t>COOPER Judith11y/Re3</t>
  </si>
  <si>
    <t>HOLMES Gretchen11g/Re1</t>
  </si>
  <si>
    <t>MORGAN Glenda11y/Re5</t>
  </si>
  <si>
    <t>RICH Jessica11y/Re4</t>
  </si>
  <si>
    <t>PROCTOR Melinda11y/Re5</t>
  </si>
  <si>
    <t>DIAZ Calvin11g/Re3</t>
  </si>
  <si>
    <t>WATKINS Vickie11y/Re2</t>
  </si>
  <si>
    <t>HINTON Luis11y/Re4</t>
  </si>
  <si>
    <t>MARSH Allan11g/Re1</t>
  </si>
  <si>
    <t>HEWITT Melanie11g/Re1</t>
  </si>
  <si>
    <t>O'BRIEN Caroline11y/Re6</t>
  </si>
  <si>
    <t>CASE Arlene11g/Re4</t>
  </si>
  <si>
    <t>CHRISTENSEN Calvin11y/Re3</t>
  </si>
  <si>
    <t>PARKS Gary11g/Re2</t>
  </si>
  <si>
    <t>HARDIN Samantha11g/Re1</t>
  </si>
  <si>
    <t>LUCAS Sara11r/Re3</t>
  </si>
  <si>
    <t>DAVIDSON Gladys11y/Re5</t>
  </si>
  <si>
    <t>WHITEHEAD Mike11y/Re5</t>
  </si>
  <si>
    <t>ROSE Lynne11y/Re3</t>
  </si>
  <si>
    <t>SPARKS Faye11y/Re4</t>
  </si>
  <si>
    <t>MOORE Diana11r/Re1</t>
  </si>
  <si>
    <t>GRAVES Steve11y/Re2</t>
  </si>
  <si>
    <t>SCARBOROUGH Alison11y/Re4</t>
  </si>
  <si>
    <t>BOWMAN Kelly11r/Re1</t>
  </si>
  <si>
    <t>CHRISTIAN Jennifer11g/Re1</t>
  </si>
  <si>
    <t>LAMB Brett11y/Re4</t>
  </si>
  <si>
    <t>JAMES Brandon11y/Re2</t>
  </si>
  <si>
    <t>STOUT Joann11g/Re2</t>
  </si>
  <si>
    <t>COWAN Ronnie11y/Re6</t>
  </si>
  <si>
    <t>CLAPP Geoffrey11r/Re1</t>
  </si>
  <si>
    <t>ABRAMS Patricia11g/Re1</t>
  </si>
  <si>
    <t>TILLEY Jennifer11y/Re4</t>
  </si>
  <si>
    <t>MORSE Mary11r/Re4</t>
  </si>
  <si>
    <t>SUMNER Vincent11g/Re1</t>
  </si>
  <si>
    <t>DAVIDSON Danny11g/Re1</t>
  </si>
  <si>
    <t>HEATH Charlene11r/Re1</t>
  </si>
  <si>
    <t>BLANCHARD Alice11y/Re3</t>
  </si>
  <si>
    <t>MCALLISTER Joan11g/Re2</t>
  </si>
  <si>
    <t>MCKENZIE Betty11g/Re1</t>
  </si>
  <si>
    <t>BYRNE Danny11y/Re2</t>
  </si>
  <si>
    <t>GRIFFIN Leslie11y/Re1</t>
  </si>
  <si>
    <t>PERKINS Sara11r/Re1</t>
  </si>
  <si>
    <t>ROBERTSON Martha11g/Re1</t>
  </si>
  <si>
    <t>PALMER Jack11y/Re3</t>
  </si>
  <si>
    <t>ROWE Benjamin11r/Re2</t>
  </si>
  <si>
    <t>ZHANG Roberta11r/Re4</t>
  </si>
  <si>
    <t>HODGE Patricia11y/Re1</t>
  </si>
  <si>
    <t>BOWLING Joanne11y/Re5</t>
  </si>
  <si>
    <t>JUSTICE Martin11r/Re2</t>
  </si>
  <si>
    <t>WILLIS Beth11g/Re3</t>
  </si>
  <si>
    <t>HESTER Jessica11g/Re2</t>
  </si>
  <si>
    <t>FLOYD Samantha11g/Re4</t>
  </si>
  <si>
    <t>GRAVES Jimmy11g/Re2</t>
  </si>
  <si>
    <t>FISCHER Vincent11g/Re3</t>
  </si>
  <si>
    <t>NORMAN Dianne11y/Re1</t>
  </si>
  <si>
    <t>BYRD Mary11g/Re4</t>
  </si>
  <si>
    <t>KAPLAN Jeff11y/Re4</t>
  </si>
  <si>
    <t>HELLER Sandra11y/Re6</t>
  </si>
  <si>
    <t>MAY Katie11y/Re5</t>
  </si>
  <si>
    <t>JENNINGS Raymond11g/Re2</t>
  </si>
  <si>
    <t>HANNA Roger11y/Re5</t>
  </si>
  <si>
    <t>HOLLOWAY Kathy11r/Re1</t>
  </si>
  <si>
    <t>JONES Troy11y/Re2</t>
  </si>
  <si>
    <t>VICK Martin11y/Re4</t>
  </si>
  <si>
    <t>O'DONNELL Jack11y/Re6</t>
  </si>
  <si>
    <t>GOLDMAN Vincent11r/Re1</t>
  </si>
  <si>
    <t>MCKENNA Beth11y/Re4</t>
  </si>
  <si>
    <t>WATSON Franklin11r/Re4</t>
  </si>
  <si>
    <t>ABBOTT Glen11y/Re4</t>
  </si>
  <si>
    <t>SINGER Judith11g/Re3</t>
  </si>
  <si>
    <t>HALL Alice11y/Re4</t>
  </si>
  <si>
    <t>FARRELL Bruce11r/Re3</t>
  </si>
  <si>
    <t>LUCAS Kathleen11g/Re1</t>
  </si>
  <si>
    <t>NORMAN Amy11g/Re2</t>
  </si>
  <si>
    <t>ATKINS Ronnie11r/Re4</t>
  </si>
  <si>
    <t>MONROE Martha11r/Re3</t>
  </si>
  <si>
    <t>ROBERTSON Lynn11y/Re3</t>
  </si>
  <si>
    <t>REID Robert11y/Re5</t>
  </si>
  <si>
    <t>CHANDLER Pauline11g/Re2</t>
  </si>
  <si>
    <t>FINCH Stephen11y/Re2</t>
  </si>
  <si>
    <t>ADKINS Donna11r/Re1</t>
  </si>
  <si>
    <t>WHITAKER Ben11r/Re1</t>
  </si>
  <si>
    <t>ALEXANDER Kristin11y/Re6</t>
  </si>
  <si>
    <t>CONNER Ryan11g/Re2</t>
  </si>
  <si>
    <t>WATERS Tracey11r/Re3</t>
  </si>
  <si>
    <t>BECKER Mark11g/Re2</t>
  </si>
  <si>
    <t>LOVE Janet11y/Re3</t>
  </si>
  <si>
    <t>ADKINS Leo11r/Re1</t>
  </si>
  <si>
    <t>FOX Sarah11g/Re4</t>
  </si>
  <si>
    <t>HATCHER Gladys11y/Re4</t>
  </si>
  <si>
    <t>LLOYD Hazel11y/Re1</t>
  </si>
  <si>
    <t>JOYCE Jerome11r/Re1</t>
  </si>
  <si>
    <t>WELCH Vincent11r/Re1</t>
  </si>
  <si>
    <t>CHAPPELL Joseph11y/Re6</t>
  </si>
  <si>
    <t>MACDONALD Alison11y/Re1</t>
  </si>
  <si>
    <t>KANE Eric11y/Re3</t>
  </si>
  <si>
    <t>PICKETT Claire11y/Re3</t>
  </si>
  <si>
    <t>BRANCH Judy11r/Re2</t>
  </si>
  <si>
    <t>WEINSTEIN Ted11r/Re1</t>
  </si>
  <si>
    <t>MIDDLETON Sandra11y/Re3</t>
  </si>
  <si>
    <t>RICH Lester11y/Re1</t>
  </si>
  <si>
    <t>CARLTON Johnny11y/Re4</t>
  </si>
  <si>
    <t>SCHULTZ Lauren11r/Re4</t>
  </si>
  <si>
    <t>NICHOLS Carolyn11y/Re2</t>
  </si>
  <si>
    <t>STEVENSON Charlene11g/Re3</t>
  </si>
  <si>
    <t>DUNN Sheryl11r/Re4</t>
  </si>
  <si>
    <t>WEST Ben11g/Re1</t>
  </si>
  <si>
    <t>O'BRIEN Linda11y/Re3</t>
  </si>
  <si>
    <t>BARR Sarah11y/Re2</t>
  </si>
  <si>
    <t>HEATH Rebecca11y/Re2</t>
  </si>
  <si>
    <t>BOSWELL Glenda11y/Re1</t>
  </si>
  <si>
    <t>PITTMAN Don11y/Re4</t>
  </si>
  <si>
    <t>WEINER Gregory11r/Re2</t>
  </si>
  <si>
    <t>PETERSEN Randy11y/Re4</t>
  </si>
  <si>
    <t>DAVIS Geraldine11y/Re5</t>
  </si>
  <si>
    <t>COLEMAN Edna11r/Re2</t>
  </si>
  <si>
    <t>NORMAN Faye11g/Re1</t>
  </si>
  <si>
    <t>BURCH Kathy11y/Re3</t>
  </si>
  <si>
    <t>WEINER Marguerite11y/Re3</t>
  </si>
  <si>
    <t>PARROTT Marvin11y/Re3</t>
  </si>
  <si>
    <t>HENRY Alex11g/Re3</t>
  </si>
  <si>
    <t>GRAY Alexander11y/Re5</t>
  </si>
  <si>
    <t>MCLEAN Karl11r/Re2</t>
  </si>
  <si>
    <t>EASON Laura11g/Re1</t>
  </si>
  <si>
    <t>WEEKS Melinda11y/Re5</t>
  </si>
  <si>
    <t>SIEGEL Eva11y/Re2</t>
  </si>
  <si>
    <t>PUCKETT Robert11r/Re2</t>
  </si>
  <si>
    <t>HEATH Bill11g/Re1</t>
  </si>
  <si>
    <t>HOYLE Edna11y/Re1</t>
  </si>
  <si>
    <t>BAKER Glenda11r/Re2</t>
  </si>
  <si>
    <t>GOLDMAN Arthur11y/Re2</t>
  </si>
  <si>
    <t>SHAFFER Wesley11y/Re2</t>
  </si>
  <si>
    <t>CHOI Allison11g/Re2</t>
  </si>
  <si>
    <t>SHELTON Claire11y/Re3</t>
  </si>
  <si>
    <t>HOUSE Jeremy11r/Re2</t>
  </si>
  <si>
    <t>LYONS Christy11g/Re1</t>
  </si>
  <si>
    <t>MOSER Wesley11g/Re3</t>
  </si>
  <si>
    <t>DICKINSON Lucy11g/Re2</t>
  </si>
  <si>
    <t>ABBOTT Susan11r/Re4</t>
  </si>
  <si>
    <t>HOBBS Nancy11y/Re6</t>
  </si>
  <si>
    <t>DODSON Monica11g/Re3</t>
  </si>
  <si>
    <t>SPENCER Justin11r/Re4</t>
  </si>
  <si>
    <t>BURGESS Margaret11g/Re1</t>
  </si>
  <si>
    <t>LIU Philip11y/Re2</t>
  </si>
  <si>
    <t>WONG Miriam11y/Re6</t>
  </si>
  <si>
    <t>BLACKBURN Miriam11r/Re4</t>
  </si>
  <si>
    <t>MCKAY Christopher11y/Re6</t>
  </si>
  <si>
    <t>MIDDLETON Joanna11y/Re3</t>
  </si>
  <si>
    <t>REID Janice11y/Re4</t>
  </si>
  <si>
    <t>BRASWELL Brian11g/Re2</t>
  </si>
  <si>
    <t>STEELE Juan11y/Re1</t>
  </si>
  <si>
    <t>BARRETT Tommy11y/Re3</t>
  </si>
  <si>
    <t>NANCE Alice11r/Re2</t>
  </si>
  <si>
    <t>WASHINGTON Adam11y/Re3</t>
  </si>
  <si>
    <t>ROGERS Larry11y/Re2</t>
  </si>
  <si>
    <t>MCMAHON Angela11r/Re4</t>
  </si>
  <si>
    <t>MILES Lawrence11g/Re3</t>
  </si>
  <si>
    <t>KRAMER Glen11r/Re4</t>
  </si>
  <si>
    <t>JENNINGS Valerie11y/Re4</t>
  </si>
  <si>
    <t>BOLTON Lillian11r/Re1</t>
  </si>
  <si>
    <t>HENDRIX Ashley11g/Re3</t>
  </si>
  <si>
    <t>NICHOLS Ian11r/Re4</t>
  </si>
  <si>
    <t>SAUNDERS Gina11g/Re3</t>
  </si>
  <si>
    <t>LEHMAN Donna11g/Re2</t>
  </si>
  <si>
    <t>SHERRILL Catherine11r/Re4</t>
  </si>
  <si>
    <t>CASH Lester11y/Re2</t>
  </si>
  <si>
    <t>PITTMAN Jacob11r/Re3</t>
  </si>
  <si>
    <t>SULLIVAN Nancy11g/Re3</t>
  </si>
  <si>
    <t>MACK Lloyd11r/Re2</t>
  </si>
  <si>
    <t>RICE Donna11y/Re1</t>
  </si>
  <si>
    <t>CHERRY Wendy11y/Re4</t>
  </si>
  <si>
    <t>RICHMOND Lucille11y/Re4</t>
  </si>
  <si>
    <t>YORK Virginia11r/Re3</t>
  </si>
  <si>
    <t>WILEY Bruce11r/Re2</t>
  </si>
  <si>
    <t>REED Geoffrey11g/Re3</t>
  </si>
  <si>
    <t>NASH Tiffany11g/Re3</t>
  </si>
  <si>
    <t>STARR Melinda11r/Re2</t>
  </si>
  <si>
    <t>HOLLAND Julie11r/Re1</t>
  </si>
  <si>
    <t>CLEMENTS Karen11r/Re4</t>
  </si>
  <si>
    <t>SCHULTZ Judy11r/Re1</t>
  </si>
  <si>
    <t>HAWLEY Raymond11g/Re1</t>
  </si>
  <si>
    <t>SKINNER Julie11r/Re1</t>
  </si>
  <si>
    <t>DOLAN Judith11y/Re2</t>
  </si>
  <si>
    <t>TURNER Luis11r/Re2</t>
  </si>
  <si>
    <t>BEATTY Bradley11g/Re2</t>
  </si>
  <si>
    <t>DOUGLAS Glenda11g/Re1</t>
  </si>
  <si>
    <t>BYRNE Brent11y/Re6</t>
  </si>
  <si>
    <t>MAYER Sharon11r/Re2</t>
  </si>
  <si>
    <t>COCHRAN Mary11y/Re2</t>
  </si>
  <si>
    <t>JENSEN Geraldine11y/Re1</t>
  </si>
  <si>
    <t>YATES Rita11y/Re5</t>
  </si>
  <si>
    <t>HAYNES Annie11r/Re4</t>
  </si>
  <si>
    <t>HARMON Ruth11y/Re1</t>
  </si>
  <si>
    <t>BAREFOOT Jane11g/Re2</t>
  </si>
  <si>
    <t>GROSS Kimberly11y/Re1</t>
  </si>
  <si>
    <t>PICKETT Kenneth11g/Re1</t>
  </si>
  <si>
    <t>SINGLETON Jim11g/Re2</t>
  </si>
  <si>
    <t>BALLARD Steven11y/Re3</t>
  </si>
  <si>
    <t>SPIVEY Pauline11g/Re2</t>
  </si>
  <si>
    <t>MCCALL Rose11y/Re1</t>
  </si>
  <si>
    <t>POLLARD Kathy11y/Re5</t>
  </si>
  <si>
    <t>GARCIA Catherine11y/Re1</t>
  </si>
  <si>
    <t>CRANE Diana11r/Re3</t>
  </si>
  <si>
    <t>CRANE Marian11y/Re3</t>
  </si>
  <si>
    <t>DIAZ Sheryl11y/Re3</t>
  </si>
  <si>
    <t>CAREY Vivian11g/Re2</t>
  </si>
  <si>
    <t>LI Harold11y/Re5</t>
  </si>
  <si>
    <t>MILLS Vicki11r/Re1</t>
  </si>
  <si>
    <t>MCDONALD Alvin11r/Re3</t>
  </si>
  <si>
    <t>LANIER Audrey11r/Re2</t>
  </si>
  <si>
    <t>HARRIS Christina11r/Re1</t>
  </si>
  <si>
    <t>UNDERWOOD Joseph11r/Re2</t>
  </si>
  <si>
    <t>PARSONS Evelyn11y/Re6</t>
  </si>
  <si>
    <t>BANKS Ben11y/Re3</t>
  </si>
  <si>
    <t>SHERRILL Dorothy11y/Re2</t>
  </si>
  <si>
    <t>OAKLEY Theresa11r/Re1</t>
  </si>
  <si>
    <t>MAYNARD Barry11y/Re3</t>
  </si>
  <si>
    <t>HILL Jerome11r/Re1</t>
  </si>
  <si>
    <t>LAM Norman11y/Re3</t>
  </si>
  <si>
    <t>THOMPSON Glen11r/Re3</t>
  </si>
  <si>
    <t>CREECH Ellen11r/Re3</t>
  </si>
  <si>
    <t>DILLON Dianne11y/Re5</t>
  </si>
  <si>
    <t>FOSTER Harry11r/Re3</t>
  </si>
  <si>
    <t>STARR Tim11y/Re1</t>
  </si>
  <si>
    <t>BARBOUR Eddie11r/Re2</t>
  </si>
  <si>
    <t>BURKE Arnold11y/Re6</t>
  </si>
  <si>
    <t>RITCHIE Melanie11g/Re4</t>
  </si>
  <si>
    <t>ODOM Ronald11y/Re2</t>
  </si>
  <si>
    <t>ROSENBERG Peter11r/Re2</t>
  </si>
  <si>
    <t>GARRETT Jean11y/Re5</t>
  </si>
  <si>
    <t>CATES Tracy11r/Re1</t>
  </si>
  <si>
    <t>OLSON Emma11y/Re4</t>
  </si>
  <si>
    <t>COX Molly11r/Re3</t>
  </si>
  <si>
    <t>ERICKSON Carlos11y/Re6</t>
  </si>
  <si>
    <t>BRIGGS Andrew11y/Re1</t>
  </si>
  <si>
    <t>KLEIN Bill11r/Re1</t>
  </si>
  <si>
    <t>GOLDBERG Eileen11g/Re2</t>
  </si>
  <si>
    <t>HINSON Randall11r/Re2</t>
  </si>
  <si>
    <t>PRITCHARD Elaine11g/Re3</t>
  </si>
  <si>
    <t>GOLDMAN Rhonda11r/Re2</t>
  </si>
  <si>
    <t>LASSITER Leo11r/Re2</t>
  </si>
  <si>
    <t>MASSEY Clarence11r/Re3</t>
  </si>
  <si>
    <t>STARK Grace11y/Re5</t>
  </si>
  <si>
    <t>DUNLAP Jordan11g/Re3</t>
  </si>
  <si>
    <t>HUMPHREY Glenda11g/Re1</t>
  </si>
  <si>
    <t>SINGLETON Jacob11r/Re1</t>
  </si>
  <si>
    <t>HOROWITZ Jordan11y/Re4</t>
  </si>
  <si>
    <t>HOOVER Joanna11r/Re1</t>
  </si>
  <si>
    <t>KANG Sandra11r/Re1</t>
  </si>
  <si>
    <t>MELTON Stephen11g/Re4</t>
  </si>
  <si>
    <t>TEAGUE Jessica11y/Re2</t>
  </si>
  <si>
    <t>ELLINGTON Regina11y/Re4</t>
  </si>
  <si>
    <t>JENNINGS Joyce11r/Re3</t>
  </si>
  <si>
    <t>ALBRIGHT Betty11r/Re3</t>
  </si>
  <si>
    <t>ALSTON Jerry11g/Re4</t>
  </si>
  <si>
    <t>BURNETTE Tommy11r/Re3</t>
  </si>
  <si>
    <t>O'NEAL Alan11y/Re2</t>
  </si>
  <si>
    <t>MORRIS Christina11y/Re2</t>
  </si>
  <si>
    <t>CALLAHAN Veronica11r/Re1</t>
  </si>
  <si>
    <t>CONWAY Kelly11y/Re4</t>
  </si>
  <si>
    <t>GLOVER George11r/Re3</t>
  </si>
  <si>
    <t>SAVAGE Nina11y/Re1</t>
  </si>
  <si>
    <t>WANG Jay11r/Re1</t>
  </si>
  <si>
    <t>BARBOUR Brenda11y/Re6</t>
  </si>
  <si>
    <t>SHERRILL Joshua11y/Re5</t>
  </si>
  <si>
    <t>PIERCE Nelson11r/Re4</t>
  </si>
  <si>
    <t>WOODWARD Vincent11g/Re2</t>
  </si>
  <si>
    <t>LANGSTON Hannah11g/Re4</t>
  </si>
  <si>
    <t>EATON Alice11g/Re3</t>
  </si>
  <si>
    <t>LOWE Elisabeth11y/Re3</t>
  </si>
  <si>
    <t>STANTON Matthew11y/Re5</t>
  </si>
  <si>
    <t>FULLER Thomas11y/Re4</t>
  </si>
  <si>
    <t>SIMMONS Benjamin11y/Re4</t>
  </si>
  <si>
    <t>SCHULTZ Kristine11y/Re6</t>
  </si>
  <si>
    <t>KNIGHT Jordan11r/Re4</t>
  </si>
  <si>
    <t>SCHROEDER Floyd11y/Re3</t>
  </si>
  <si>
    <t>TURNER Virginia11y/Re6</t>
  </si>
  <si>
    <t>FRENCH Deborah11y/Re5</t>
  </si>
  <si>
    <t>HUGHES Peter11g/Re3</t>
  </si>
  <si>
    <t>PATE Bernard11r/Re2</t>
  </si>
  <si>
    <t>BURNETT Harold11r/Re3</t>
  </si>
  <si>
    <t>FRANCIS Gretchen11y/Re1</t>
  </si>
  <si>
    <t>HORN Cheryl11r/Re4</t>
  </si>
  <si>
    <t>FORREST Audrey11r/Re4</t>
  </si>
  <si>
    <t>LEVIN Alan11y/Re2</t>
  </si>
  <si>
    <t>DURHAM Nancy11g/Re3</t>
  </si>
  <si>
    <t>GUTHRIE Peter11y/Re1</t>
  </si>
  <si>
    <t>HENSLEY Benjamin11y/Re4</t>
  </si>
  <si>
    <t>This file will expire on:</t>
  </si>
  <si>
    <t>Enable macro video</t>
  </si>
  <si>
    <t>TRIAL</t>
  </si>
  <si>
    <t>System drive serial number</t>
  </si>
  <si>
    <t>Allowed computer 1</t>
  </si>
  <si>
    <t>Allowed computer 2</t>
  </si>
  <si>
    <t>Allowed computer 3</t>
  </si>
  <si>
    <t>seating plan example</t>
  </si>
  <si>
    <t>Sheet10</t>
  </si>
  <si>
    <t>Grade &amp; Graph Data</t>
  </si>
  <si>
    <t>SPtemplate2</t>
  </si>
  <si>
    <t>Sheet2rng</t>
  </si>
  <si>
    <t>Conversions</t>
  </si>
  <si>
    <t>Sheet2</t>
  </si>
  <si>
    <t>Main</t>
  </si>
  <si>
    <t>rank data</t>
  </si>
  <si>
    <t>Update</t>
  </si>
  <si>
    <t>AR</t>
  </si>
  <si>
    <t>A3</t>
  </si>
  <si>
    <t>KS2</t>
  </si>
  <si>
    <t>Assessment period</t>
  </si>
  <si>
    <t>C/grade</t>
  </si>
  <si>
    <t>SEND</t>
  </si>
  <si>
    <t>SEND/</t>
  </si>
  <si>
    <t>MAT/</t>
  </si>
  <si>
    <t>EAL/</t>
  </si>
  <si>
    <t>MAT</t>
  </si>
  <si>
    <t>2to3</t>
  </si>
  <si>
    <t>hide/show c/grade</t>
  </si>
  <si>
    <t>hide/show KS2</t>
  </si>
  <si>
    <t>4to5</t>
  </si>
  <si>
    <t>hide/show target</t>
  </si>
  <si>
    <t>6to7</t>
  </si>
  <si>
    <t>hide/show AR</t>
  </si>
  <si>
    <t>8to9</t>
  </si>
  <si>
    <t>hide/show needs</t>
  </si>
  <si>
    <t>0to1</t>
  </si>
  <si>
    <t>10a/Pe6</t>
  </si>
  <si>
    <t>10A/Pg1</t>
  </si>
  <si>
    <t>10a/Sc1</t>
  </si>
  <si>
    <t>10a/Sc2</t>
  </si>
  <si>
    <t>10a/Sc3</t>
  </si>
  <si>
    <t>10a/Sc4</t>
  </si>
  <si>
    <t>10a/Sc5</t>
  </si>
  <si>
    <t>10a/Sc6</t>
  </si>
  <si>
    <t>10A/So1</t>
  </si>
  <si>
    <t>10A/So2</t>
  </si>
  <si>
    <t>10A/Sp1</t>
  </si>
  <si>
    <t>10B/Ab1</t>
  </si>
  <si>
    <t>10B/Ad1</t>
  </si>
  <si>
    <t>10B/Bu1</t>
  </si>
  <si>
    <t>10B/Cs1</t>
  </si>
  <si>
    <t>10B/Gg1</t>
  </si>
  <si>
    <t>10B/Hi1</t>
  </si>
  <si>
    <t>10B/Hi2</t>
  </si>
  <si>
    <t>10B/It1</t>
  </si>
  <si>
    <t>10b/Pe1</t>
  </si>
  <si>
    <t>10b/Pe2</t>
  </si>
  <si>
    <t>10b/Pe3</t>
  </si>
  <si>
    <t>10b/Pe4</t>
  </si>
  <si>
    <t>10B/Pt1</t>
  </si>
  <si>
    <t>10B/Pt2</t>
  </si>
  <si>
    <t>10B/Ts1</t>
  </si>
  <si>
    <t>10bc/En1</t>
  </si>
  <si>
    <t>10bc/En2</t>
  </si>
  <si>
    <t>10bc/En3</t>
  </si>
  <si>
    <t>10bc/En4</t>
  </si>
  <si>
    <t>10bc/En5</t>
  </si>
  <si>
    <t>10bc/En6</t>
  </si>
  <si>
    <t>10bc/En7</t>
  </si>
  <si>
    <t>10bc/Ep1</t>
  </si>
  <si>
    <t>10bc/Ep2</t>
  </si>
  <si>
    <t>10bc/Ep3</t>
  </si>
  <si>
    <t>10bc/Ep4</t>
  </si>
  <si>
    <t>10bc/Ep5</t>
  </si>
  <si>
    <t>10bc/Ep6</t>
  </si>
  <si>
    <t>10bc/Ep7</t>
  </si>
  <si>
    <t>10bc/Sc1</t>
  </si>
  <si>
    <t>10bc/Sc2</t>
  </si>
  <si>
    <t>10bc/Sc3</t>
  </si>
  <si>
    <t>10bc/Sc4</t>
  </si>
  <si>
    <t>10bc/Sc5</t>
  </si>
  <si>
    <t>10bc/Sc6</t>
  </si>
  <si>
    <t>10bc/Sc7</t>
  </si>
  <si>
    <t>10bd/Ma1</t>
  </si>
  <si>
    <t>10bd/Ma2</t>
  </si>
  <si>
    <t>10bd/Ma3</t>
  </si>
  <si>
    <t>10bd/Ma4</t>
  </si>
  <si>
    <t>10bd/Ma5</t>
  </si>
  <si>
    <t>10bd/Ma6</t>
  </si>
  <si>
    <t>10bd/Ma7</t>
  </si>
  <si>
    <t>10bd/Ma8</t>
  </si>
  <si>
    <t>10C/Be1</t>
  </si>
  <si>
    <t>10C/Dr1</t>
  </si>
  <si>
    <t>10C/Fr1</t>
  </si>
  <si>
    <t>10C/Gg1</t>
  </si>
  <si>
    <t>10C/Hi1</t>
  </si>
  <si>
    <t>10C/It1</t>
  </si>
  <si>
    <t>10C/Pg1</t>
  </si>
  <si>
    <t>10C/Rm1</t>
  </si>
  <si>
    <t>10C/Ts1</t>
  </si>
  <si>
    <t>10cd/Pe1</t>
  </si>
  <si>
    <t>10cd/Pe2</t>
  </si>
  <si>
    <t>10cd/Pe3</t>
  </si>
  <si>
    <t>10cd/Pe4</t>
  </si>
  <si>
    <t>10cd/Pe5</t>
  </si>
  <si>
    <t>10D/Be1</t>
  </si>
  <si>
    <t>10d/En1</t>
  </si>
  <si>
    <t>10D/Gg1</t>
  </si>
  <si>
    <t>10D/It1</t>
  </si>
  <si>
    <t>10d/Sc1</t>
  </si>
  <si>
    <t>10d/Vo1</t>
  </si>
  <si>
    <t>10E/Fc1</t>
  </si>
  <si>
    <t>10E/Pb1</t>
  </si>
  <si>
    <t>10E/Pb2</t>
  </si>
  <si>
    <t>10E/Pt1</t>
  </si>
  <si>
    <t>10E/Pt2</t>
  </si>
  <si>
    <t>10F/Ab1</t>
  </si>
  <si>
    <t>10F/It1</t>
  </si>
  <si>
    <t>10F/Rm1</t>
  </si>
  <si>
    <t>10F/Tt1</t>
  </si>
  <si>
    <t>11A/Cs1</t>
  </si>
  <si>
    <t>11A/Dr1</t>
  </si>
  <si>
    <t>11A/Ec1</t>
  </si>
  <si>
    <t>11a/En1</t>
  </si>
  <si>
    <t>11a/En2</t>
  </si>
  <si>
    <t>11a/En3</t>
  </si>
  <si>
    <t>11a/En4</t>
  </si>
  <si>
    <t>11a/En5</t>
  </si>
  <si>
    <t>11a/Ep1</t>
  </si>
  <si>
    <t>11a/Ep2</t>
  </si>
  <si>
    <t>11a/Ep3</t>
  </si>
  <si>
    <t>11a/Ep4</t>
  </si>
  <si>
    <t>11a/Ep5</t>
  </si>
  <si>
    <t>11A/Fr1</t>
  </si>
  <si>
    <t>11A/Gg1</t>
  </si>
  <si>
    <t>11A/Hi1</t>
  </si>
  <si>
    <t>11A/Hi2</t>
  </si>
  <si>
    <t>11a/Ma1</t>
  </si>
  <si>
    <t>11a/Ma2</t>
  </si>
  <si>
    <t>11a/Ma3</t>
  </si>
  <si>
    <t>11a/Ma4</t>
  </si>
  <si>
    <t>11a/Ma5</t>
  </si>
  <si>
    <t>11a/Pe1</t>
  </si>
  <si>
    <t>11a/Pe2</t>
  </si>
  <si>
    <t>11a/Pe3</t>
  </si>
  <si>
    <t>11a/Pe4</t>
  </si>
  <si>
    <t>11a/Pe5</t>
  </si>
  <si>
    <t>11a/Pe6</t>
  </si>
  <si>
    <t>11A/Pg1</t>
  </si>
  <si>
    <t>11A/Pg2</t>
  </si>
  <si>
    <t>11A/Pt1</t>
  </si>
  <si>
    <t>11A/Pt2</t>
  </si>
  <si>
    <t>11A/Rm1</t>
  </si>
  <si>
    <t>11a/Sc1</t>
  </si>
  <si>
    <t>11a/Sc2</t>
  </si>
  <si>
    <t>11a/Sc3</t>
  </si>
  <si>
    <t>11a/Sc4</t>
  </si>
  <si>
    <t>11a/Sc5</t>
  </si>
  <si>
    <t>11B/Ar1</t>
  </si>
  <si>
    <t>11B/Bb1</t>
  </si>
  <si>
    <t>11B/Bu1</t>
  </si>
  <si>
    <t>11B/Cs1</t>
  </si>
  <si>
    <t>11B/Dr1</t>
  </si>
  <si>
    <t>11B/Gg1</t>
  </si>
  <si>
    <t>11B/Hg1</t>
  </si>
  <si>
    <t>11B/Hi1</t>
  </si>
  <si>
    <t>11b/Pe1</t>
  </si>
  <si>
    <t>11b/Pe2</t>
  </si>
  <si>
    <t>11b/Pe3</t>
  </si>
  <si>
    <t>11b/Pe4</t>
  </si>
  <si>
    <t>11B/Pg1</t>
  </si>
  <si>
    <t>11B/Pg2</t>
  </si>
  <si>
    <t>11B/Sp1</t>
  </si>
  <si>
    <t>11bc/En1</t>
  </si>
  <si>
    <t>11bc/En2</t>
  </si>
  <si>
    <t>11bc/En3</t>
  </si>
  <si>
    <t>11bc/En4</t>
  </si>
  <si>
    <t>11bc/En5</t>
  </si>
  <si>
    <t>11bc/En6</t>
  </si>
  <si>
    <t>11bc/En7</t>
  </si>
  <si>
    <t>11bc/Ep1</t>
  </si>
  <si>
    <t>11bc/Ep2</t>
  </si>
  <si>
    <t>11bc/Ep3</t>
  </si>
  <si>
    <t>11bc/Ep4</t>
  </si>
  <si>
    <t>11bc/Ep5</t>
  </si>
  <si>
    <t>11bc/Ep6</t>
  </si>
  <si>
    <t>11bc/Ep7</t>
  </si>
  <si>
    <t>11bc/Sc1</t>
  </si>
  <si>
    <t>11bc/Sc2</t>
  </si>
  <si>
    <t>11bc/Sc3</t>
  </si>
  <si>
    <t>11bc/Sc4</t>
  </si>
  <si>
    <t>11bc/Sc5</t>
  </si>
  <si>
    <t>11bc/Sc6</t>
  </si>
  <si>
    <t>11bc/Sc7</t>
  </si>
  <si>
    <t>11bd/Ma1</t>
  </si>
  <si>
    <t>11bd/Ma2</t>
  </si>
  <si>
    <t>11bd/Ma3</t>
  </si>
  <si>
    <t>11bd/Ma4</t>
  </si>
  <si>
    <t>11bd/Ma5</t>
  </si>
  <si>
    <t>11bd/Ma6</t>
  </si>
  <si>
    <t>11bd/Ma7</t>
  </si>
  <si>
    <t>11bd/Ma8</t>
  </si>
  <si>
    <t>11C/Ab1</t>
  </si>
  <si>
    <t>11C/Bb1</t>
  </si>
  <si>
    <t>11C/Bu1</t>
  </si>
  <si>
    <t>11C/Cs1</t>
  </si>
  <si>
    <t>11C/Fr1</t>
  </si>
  <si>
    <t>11C/Gg1</t>
  </si>
  <si>
    <t>11C/Hi1</t>
  </si>
  <si>
    <t>11C/Ib1</t>
  </si>
  <si>
    <t>11C/It1</t>
  </si>
  <si>
    <t>11C/Mu1</t>
  </si>
  <si>
    <t>11C/So1</t>
  </si>
  <si>
    <t>11cd/Pe1</t>
  </si>
  <si>
    <t>11cd/Pe2</t>
  </si>
  <si>
    <t>11cd/Pe3</t>
  </si>
  <si>
    <t>11cd/Pe4</t>
  </si>
  <si>
    <t>11D/Ab1</t>
  </si>
  <si>
    <t>11D/Bb1</t>
  </si>
  <si>
    <t>11D/Dr1</t>
  </si>
  <si>
    <t>11d/En1</t>
  </si>
  <si>
    <t>11D/Fc1</t>
  </si>
  <si>
    <t>11d/Sc1</t>
  </si>
  <si>
    <t>11d/Vo1</t>
  </si>
  <si>
    <t>11E/Hi1</t>
  </si>
  <si>
    <t>11E/Ib1</t>
  </si>
  <si>
    <t>11E/Rm1</t>
  </si>
  <si>
    <t>11E/So1</t>
  </si>
  <si>
    <t>11F/Bb1</t>
  </si>
  <si>
    <t>11F/Fc1</t>
  </si>
  <si>
    <t>11F/Ib1</t>
  </si>
  <si>
    <t>11F/Pb1</t>
  </si>
  <si>
    <t>12A/Ac1</t>
  </si>
  <si>
    <t>12A/Ar1</t>
  </si>
  <si>
    <t>12A/En1</t>
  </si>
  <si>
    <t>12A/Fr1</t>
  </si>
  <si>
    <t>12A/Ma1</t>
  </si>
  <si>
    <t>12A/Pb1</t>
  </si>
  <si>
    <t>12A/Pv1</t>
  </si>
  <si>
    <t>12A/Py1</t>
  </si>
  <si>
    <t>12A/Sm1</t>
  </si>
  <si>
    <t>12A/So1</t>
  </si>
  <si>
    <t>12A/Ws1</t>
  </si>
  <si>
    <t>12B/Ch1</t>
  </si>
  <si>
    <t>12B/Ec1</t>
  </si>
  <si>
    <t>12B/It1</t>
  </si>
  <si>
    <t>12B/Ms1</t>
  </si>
  <si>
    <t>12B/Pb1</t>
  </si>
  <si>
    <t>12B/Pb2</t>
  </si>
  <si>
    <t>12B/Pi1</t>
  </si>
  <si>
    <t>12B/Pv1</t>
  </si>
  <si>
    <t>12B/Sm1</t>
  </si>
  <si>
    <t>12B/Tt1</t>
  </si>
  <si>
    <t>12C/Bb1</t>
  </si>
  <si>
    <t>12C/Bi1</t>
  </si>
  <si>
    <t>12C/Bu1</t>
  </si>
  <si>
    <t>12C/En1</t>
  </si>
  <si>
    <t>12C/Hi1</t>
  </si>
  <si>
    <t>12C/Pb1</t>
  </si>
  <si>
    <t>12C/Pf1</t>
  </si>
  <si>
    <t>12C/Pt1</t>
  </si>
  <si>
    <t>12C/Pv1</t>
  </si>
  <si>
    <t>12D/En1</t>
  </si>
  <si>
    <t>12D/It1</t>
  </si>
  <si>
    <t>12D/La1</t>
  </si>
  <si>
    <t>12D/Ma1</t>
  </si>
  <si>
    <t>12D/Pb1</t>
  </si>
  <si>
    <t>12D/Pb2</t>
  </si>
  <si>
    <t>12D/Pf1</t>
  </si>
  <si>
    <t>12D/Pv1</t>
  </si>
  <si>
    <t>12D1/Bb1</t>
  </si>
  <si>
    <t>12D1/Ma1</t>
  </si>
  <si>
    <t>12E/En1</t>
  </si>
  <si>
    <t>12E/En2</t>
  </si>
  <si>
    <t>12E/Fm1</t>
  </si>
  <si>
    <t>12E/Ma1</t>
  </si>
  <si>
    <t>12E/Ma2</t>
  </si>
  <si>
    <t>12E/Pe1</t>
  </si>
  <si>
    <t>12E/Pv1</t>
  </si>
  <si>
    <t>12f/En1</t>
  </si>
  <si>
    <t>12f/Fb1</t>
  </si>
  <si>
    <t>12f/Ma1</t>
  </si>
  <si>
    <t>12f/Pb1</t>
  </si>
  <si>
    <t>13A/Bb1</t>
  </si>
  <si>
    <t>13A/Bu1</t>
  </si>
  <si>
    <t>13A/Fs1</t>
  </si>
  <si>
    <t>13A/Hi1</t>
  </si>
  <si>
    <t>13A/Ma1</t>
  </si>
  <si>
    <t>13A/Pe1</t>
  </si>
  <si>
    <t>13A/Pf1</t>
  </si>
  <si>
    <t>13A/Pv1</t>
  </si>
  <si>
    <t>13B/Ac1</t>
  </si>
  <si>
    <t>13B/Ar1</t>
  </si>
  <si>
    <t>13B/La1</t>
  </si>
  <si>
    <t>13B/Pb1</t>
  </si>
  <si>
    <t>13B/Pf1</t>
  </si>
  <si>
    <t>13B/Pv1</t>
  </si>
  <si>
    <t>13B/So1</t>
  </si>
  <si>
    <t>13C/En1</t>
  </si>
  <si>
    <t>13C/It1</t>
  </si>
  <si>
    <t>13C/Pb1</t>
  </si>
  <si>
    <t>13C/Pe1</t>
  </si>
  <si>
    <t>13C/Pv1</t>
  </si>
  <si>
    <t>13C/Tt1</t>
  </si>
  <si>
    <t>13D/At1</t>
  </si>
  <si>
    <t>13D/Ms1</t>
  </si>
  <si>
    <t>13D/Pv1</t>
  </si>
  <si>
    <t>13D/Py1</t>
  </si>
  <si>
    <t>13E/Bi1</t>
  </si>
  <si>
    <t>13E/Ec1</t>
  </si>
  <si>
    <t>13E/En1</t>
  </si>
  <si>
    <t>13E/Ho1</t>
  </si>
  <si>
    <t>13E/Mu1</t>
  </si>
  <si>
    <t>13E/Or1</t>
  </si>
  <si>
    <t>13E/Pb1</t>
  </si>
  <si>
    <t>13E/Pv1</t>
  </si>
  <si>
    <t>7a/Ar1</t>
  </si>
  <si>
    <t>7a/Ar2</t>
  </si>
  <si>
    <t>7a/Ar3</t>
  </si>
  <si>
    <t>7a/Dr1</t>
  </si>
  <si>
    <t>7a/Dr2</t>
  </si>
  <si>
    <t>7a/Dr3</t>
  </si>
  <si>
    <t>7a/Dt1</t>
  </si>
  <si>
    <t>7a/Dt2</t>
  </si>
  <si>
    <t>7a/Dt3</t>
  </si>
  <si>
    <t>7a/Dt4</t>
  </si>
  <si>
    <t>7a/En1</t>
  </si>
  <si>
    <t>7a/En2</t>
  </si>
  <si>
    <t>7a/En3</t>
  </si>
  <si>
    <t>7a/Ep1</t>
  </si>
  <si>
    <t>7a/Ep2</t>
  </si>
  <si>
    <t>7a/Ep3</t>
  </si>
  <si>
    <t>7a/Fr1</t>
  </si>
  <si>
    <t>7a/Fr2</t>
  </si>
  <si>
    <t>7a/Gg1</t>
  </si>
  <si>
    <t>7a/Gg2</t>
  </si>
  <si>
    <t>Classlist</t>
  </si>
  <si>
    <t>all classes</t>
  </si>
  <si>
    <t>Essential categories</t>
  </si>
  <si>
    <t>Optional categories</t>
  </si>
  <si>
    <t>CHUNG Kristina</t>
  </si>
  <si>
    <t>HILL Gretchen</t>
  </si>
  <si>
    <t>11P/So1</t>
  </si>
  <si>
    <t>SONG Patrick</t>
  </si>
  <si>
    <t>11Q/So1</t>
  </si>
  <si>
    <t>BENDER Hazel</t>
  </si>
  <si>
    <t>MCLAUGHLIN Dolores</t>
  </si>
  <si>
    <t>WOODARD Beth</t>
  </si>
  <si>
    <t>11B/So2</t>
  </si>
  <si>
    <t>WALLACE Jerome</t>
  </si>
  <si>
    <t>DOUGHERTY Kristine</t>
  </si>
  <si>
    <t>POWERS Crystal</t>
  </si>
  <si>
    <t>STEELE Eric</t>
  </si>
  <si>
    <t>VICK Franklin</t>
  </si>
  <si>
    <t>HAWKINS Stephanie</t>
  </si>
  <si>
    <t>GOLDSTEIN Gretchen</t>
  </si>
  <si>
    <t>BARTON Elsie</t>
  </si>
  <si>
    <t>HALL Erica</t>
  </si>
  <si>
    <t>ROSS Douglas</t>
  </si>
  <si>
    <t>MANGUM Patricia</t>
  </si>
  <si>
    <t>MERRITT Shirley</t>
  </si>
  <si>
    <t>MORGAN Glenda</t>
  </si>
  <si>
    <t>RICH Jessica</t>
  </si>
  <si>
    <t>PROCTOR Melinda</t>
  </si>
  <si>
    <t>WATKINS Vickie</t>
  </si>
  <si>
    <t>HINTON Luis</t>
  </si>
  <si>
    <t>HEWITT Melanie</t>
  </si>
  <si>
    <t>CASE Arlene</t>
  </si>
  <si>
    <t>CHRISTENSEN Calvin</t>
  </si>
  <si>
    <t>PARKS Gary</t>
  </si>
  <si>
    <t>WHITEHEAD Mike</t>
  </si>
  <si>
    <t>SCARBOROUGH Alison</t>
  </si>
  <si>
    <t>LAMB Brett</t>
  </si>
  <si>
    <t>ABRAMS Patricia</t>
  </si>
  <si>
    <t>TILLEY Jennifer</t>
  </si>
  <si>
    <t>SUMNER Vincent</t>
  </si>
  <si>
    <t>DAVIDSON Danny</t>
  </si>
  <si>
    <t>HEATH Charlene</t>
  </si>
  <si>
    <t>MCALLISTER Joan</t>
  </si>
  <si>
    <t>MCKENZIE Betty</t>
  </si>
  <si>
    <t>BYRNE Danny</t>
  </si>
  <si>
    <t>PERKINS Sara</t>
  </si>
  <si>
    <t>ROBERTSON Martha</t>
  </si>
  <si>
    <t>PALMER Jack</t>
  </si>
  <si>
    <t>ROWE Benjamin</t>
  </si>
  <si>
    <t>JUSTICE Martin</t>
  </si>
  <si>
    <t>WILLIS Beth</t>
  </si>
  <si>
    <t>HESTER Jessica</t>
  </si>
  <si>
    <t>BYRD Mary</t>
  </si>
  <si>
    <t>GOLDMAN Vincent</t>
  </si>
  <si>
    <t>MCKENNA Beth</t>
  </si>
  <si>
    <t>NORMAN Amy</t>
  </si>
  <si>
    <t>CHANDLER Pauline</t>
  </si>
  <si>
    <t>FINCH Stephen</t>
  </si>
  <si>
    <t>CONNER Ryan</t>
  </si>
  <si>
    <t>FOX Sarah</t>
  </si>
  <si>
    <t>JOYCE Jerome</t>
  </si>
  <si>
    <t>sicttasd#1</t>
  </si>
  <si>
    <t>lastclass</t>
  </si>
  <si>
    <t>10B-So1</t>
  </si>
  <si>
    <t xml:space="preserve">    </t>
  </si>
  <si>
    <t>Select class</t>
  </si>
  <si>
    <t>TheMarkingProject.com</t>
  </si>
  <si>
    <t>All of the programs provided require macros to be enabled. The link above will take you to a very short video that will demonstrate how to do this.</t>
  </si>
  <si>
    <t>blank</t>
  </si>
  <si>
    <t>https://www.youtube.com/watch?v=9Jg0xs5scsI</t>
  </si>
  <si>
    <t>Basic functions</t>
  </si>
  <si>
    <t>https://www.youtube.com/watch?v=YE7lxlzJrLM&amp;feature=youtu.be</t>
  </si>
  <si>
    <t>Entering data</t>
  </si>
  <si>
    <t>https://www.youtube.com/watch?v=dxNda-Hdh-8&amp;feature=youtu.be</t>
  </si>
  <si>
    <t>Other features</t>
  </si>
  <si>
    <t>https://www.youtube.com/watch?v=PjezQ8wxkJk&amp;feature=youtu.be</t>
  </si>
  <si>
    <t>2+</t>
  </si>
  <si>
    <t>OTH</t>
  </si>
  <si>
    <t>NOT/kn</t>
  </si>
  <si>
    <t>1+</t>
  </si>
  <si>
    <t>0+</t>
  </si>
  <si>
    <t>ENB</t>
  </si>
  <si>
    <t>K</t>
  </si>
  <si>
    <t>3+</t>
  </si>
  <si>
    <t>ENG</t>
  </si>
  <si>
    <t>1-</t>
  </si>
  <si>
    <t>4+</t>
  </si>
  <si>
    <t>NOT</t>
  </si>
  <si>
    <t>OTB</t>
  </si>
  <si>
    <t>5+</t>
  </si>
  <si>
    <t>REF</t>
  </si>
  <si>
    <t>Bradley</t>
  </si>
  <si>
    <t>Ryan</t>
  </si>
  <si>
    <t>8+</t>
  </si>
  <si>
    <t>7+</t>
  </si>
  <si>
    <t>6+</t>
  </si>
  <si>
    <t>L</t>
  </si>
  <si>
    <t>H</t>
  </si>
  <si>
    <t>Kristina</t>
  </si>
  <si>
    <t>Patrick</t>
  </si>
  <si>
    <t>Dolores</t>
  </si>
  <si>
    <t>Francis</t>
  </si>
  <si>
    <t>Julia</t>
  </si>
  <si>
    <t>Crystal</t>
  </si>
  <si>
    <t>Dwight</t>
  </si>
  <si>
    <t>Stephanie</t>
  </si>
  <si>
    <t>Priscilla</t>
  </si>
  <si>
    <t>Erica</t>
  </si>
  <si>
    <t>Douglas</t>
  </si>
  <si>
    <t>Donald</t>
  </si>
  <si>
    <t>Katherine</t>
  </si>
  <si>
    <t>Paul</t>
  </si>
  <si>
    <t>Darlene</t>
  </si>
  <si>
    <t>Harvey</t>
  </si>
  <si>
    <t>William</t>
  </si>
  <si>
    <t>Frederick</t>
  </si>
  <si>
    <t>Shirley</t>
  </si>
  <si>
    <t>Vickie</t>
  </si>
  <si>
    <t>Allan</t>
  </si>
  <si>
    <t>Marianne</t>
  </si>
  <si>
    <t>Caroline</t>
  </si>
  <si>
    <t>Arlene</t>
  </si>
  <si>
    <t>Gary</t>
  </si>
  <si>
    <t>Mike</t>
  </si>
  <si>
    <t>Ethel</t>
  </si>
  <si>
    <t>Steve</t>
  </si>
  <si>
    <t>Brandon</t>
  </si>
  <si>
    <t>Joann</t>
  </si>
  <si>
    <t>Joan</t>
  </si>
  <si>
    <t>Leslie</t>
  </si>
  <si>
    <t>Roberta</t>
  </si>
  <si>
    <t>Joanne</t>
  </si>
  <si>
    <t>Jeff</t>
  </si>
  <si>
    <t>Katie</t>
  </si>
  <si>
    <t>Roger</t>
  </si>
  <si>
    <t>Troy</t>
  </si>
  <si>
    <t>Kathleen</t>
  </si>
  <si>
    <t>Amy</t>
  </si>
  <si>
    <t>Lynn</t>
  </si>
  <si>
    <t>Tracey</t>
  </si>
  <si>
    <t>Mark</t>
  </si>
  <si>
    <t>Janet</t>
  </si>
  <si>
    <t>Timothy</t>
  </si>
  <si>
    <t>Ted</t>
  </si>
  <si>
    <t>Johnny</t>
  </si>
  <si>
    <t>Lauren</t>
  </si>
  <si>
    <t>Carolyn</t>
  </si>
  <si>
    <t>Linda</t>
  </si>
  <si>
    <t>Rebecca</t>
  </si>
  <si>
    <t>Don</t>
  </si>
  <si>
    <t>Gregory</t>
  </si>
  <si>
    <t>Randy</t>
  </si>
  <si>
    <t>Marguerite</t>
  </si>
  <si>
    <t>Marvin</t>
  </si>
  <si>
    <t>Alexander</t>
  </si>
  <si>
    <t>Karl</t>
  </si>
  <si>
    <t>Laura</t>
  </si>
  <si>
    <t>Eva</t>
  </si>
  <si>
    <t>Arthur</t>
  </si>
  <si>
    <t>Allison</t>
  </si>
  <si>
    <t>Jeremy</t>
  </si>
  <si>
    <t>Christy</t>
  </si>
  <si>
    <t>Lucy</t>
  </si>
  <si>
    <t>Susan</t>
  </si>
  <si>
    <t>Monica</t>
  </si>
  <si>
    <t>Justin</t>
  </si>
  <si>
    <t>Margaret</t>
  </si>
  <si>
    <t>Philip</t>
  </si>
  <si>
    <t>Christopher</t>
  </si>
  <si>
    <t>Janice</t>
  </si>
  <si>
    <t>Brian</t>
  </si>
  <si>
    <t>Juan</t>
  </si>
  <si>
    <t>Adam</t>
  </si>
  <si>
    <t>Larry</t>
  </si>
  <si>
    <t>Angela</t>
  </si>
  <si>
    <t>Lawrence</t>
  </si>
  <si>
    <t>Valerie</t>
  </si>
  <si>
    <t>Lillian</t>
  </si>
  <si>
    <t>Ashley</t>
  </si>
  <si>
    <t>Ian</t>
  </si>
  <si>
    <t>Gina</t>
  </si>
  <si>
    <t>Lloyd</t>
  </si>
  <si>
    <t>Wendy</t>
  </si>
  <si>
    <t>Lucille</t>
  </si>
  <si>
    <t>Tiffany</t>
  </si>
  <si>
    <t>Colleen</t>
  </si>
  <si>
    <t>Brent</t>
  </si>
  <si>
    <t>Sharon</t>
  </si>
  <si>
    <t>Rita</t>
  </si>
  <si>
    <t>Annie</t>
  </si>
  <si>
    <t>Ruth</t>
  </si>
  <si>
    <t>Jane</t>
  </si>
  <si>
    <t>Kimberly</t>
  </si>
  <si>
    <t>Kenneth</t>
  </si>
  <si>
    <t>Jim</t>
  </si>
  <si>
    <t>Steven</t>
  </si>
  <si>
    <t>Rose</t>
  </si>
  <si>
    <t>Vivian</t>
  </si>
  <si>
    <t>Vicki</t>
  </si>
  <si>
    <t>Alvin</t>
  </si>
  <si>
    <t>Evelyn</t>
  </si>
  <si>
    <t>Dorothy</t>
  </si>
  <si>
    <t>Theresa</t>
  </si>
  <si>
    <t>Barry</t>
  </si>
  <si>
    <t>Norman</t>
  </si>
  <si>
    <t>Ellen</t>
  </si>
  <si>
    <t>Harry</t>
  </si>
  <si>
    <t>Eddie</t>
  </si>
  <si>
    <t>Arnold</t>
  </si>
  <si>
    <t>Ronald</t>
  </si>
  <si>
    <t>Tracy</t>
  </si>
  <si>
    <t>Emma</t>
  </si>
  <si>
    <t>Carlos</t>
  </si>
  <si>
    <t>Andrew</t>
  </si>
  <si>
    <t>Eileen</t>
  </si>
  <si>
    <t>Randall</t>
  </si>
  <si>
    <t>Rhonda</t>
  </si>
  <si>
    <t>Clarence</t>
  </si>
  <si>
    <t>Grace</t>
  </si>
  <si>
    <t>Regina</t>
  </si>
  <si>
    <t>Joyce</t>
  </si>
  <si>
    <t>Jerry</t>
  </si>
  <si>
    <t>Veronica</t>
  </si>
  <si>
    <t>George</t>
  </si>
  <si>
    <t>Nina</t>
  </si>
  <si>
    <t>Jay</t>
  </si>
  <si>
    <t>Brenda</t>
  </si>
  <si>
    <t>Nelson</t>
  </si>
  <si>
    <t>Hannah</t>
  </si>
  <si>
    <t>Elisabeth</t>
  </si>
  <si>
    <t>Matthew</t>
  </si>
  <si>
    <t>Floyd</t>
  </si>
  <si>
    <t>Deborah</t>
  </si>
  <si>
    <t>Bernard</t>
  </si>
  <si>
    <t>Cheryl</t>
  </si>
  <si>
    <t>Derek</t>
  </si>
  <si>
    <t>Marlene</t>
  </si>
  <si>
    <t>Clara</t>
  </si>
  <si>
    <t>Kara</t>
  </si>
  <si>
    <t>Edwin</t>
  </si>
  <si>
    <t>Teacher's table</t>
  </si>
  <si>
    <t>Gretchen</t>
  </si>
  <si>
    <t>Karen</t>
  </si>
  <si>
    <t>Elsie</t>
  </si>
  <si>
    <t>Hazel</t>
  </si>
  <si>
    <t>Beth</t>
  </si>
  <si>
    <t>Jerome</t>
  </si>
  <si>
    <t>Jean</t>
  </si>
  <si>
    <t>Kristine</t>
  </si>
  <si>
    <t>Alex</t>
  </si>
  <si>
    <t>Eric</t>
  </si>
  <si>
    <t>Wesley</t>
  </si>
  <si>
    <t>Franklin</t>
  </si>
  <si>
    <t>Claire</t>
  </si>
  <si>
    <t>Marian</t>
  </si>
  <si>
    <t>Tim</t>
  </si>
  <si>
    <t>Patricia</t>
  </si>
  <si>
    <t>Christina</t>
  </si>
  <si>
    <t>Jason</t>
  </si>
  <si>
    <t>Judith</t>
  </si>
  <si>
    <t>Glenda</t>
  </si>
  <si>
    <t>Jessica</t>
  </si>
  <si>
    <t>Melinda</t>
  </si>
  <si>
    <t>Calvin</t>
  </si>
  <si>
    <t>Luis</t>
  </si>
  <si>
    <t>Melanie</t>
  </si>
  <si>
    <t>Samantha</t>
  </si>
  <si>
    <t>Sara</t>
  </si>
  <si>
    <t>Gladys</t>
  </si>
  <si>
    <t>Lynne</t>
  </si>
  <si>
    <t>Faye</t>
  </si>
  <si>
    <t>Diana</t>
  </si>
  <si>
    <t>Alison</t>
  </si>
  <si>
    <t>Kelly</t>
  </si>
  <si>
    <t>Jennifer</t>
  </si>
  <si>
    <t>Ronnie</t>
  </si>
  <si>
    <t>Geoffrey</t>
  </si>
  <si>
    <t>Mary</t>
  </si>
  <si>
    <t>Vincent</t>
  </si>
  <si>
    <t>Charlene</t>
  </si>
  <si>
    <t>Alice</t>
  </si>
  <si>
    <t>Betty</t>
  </si>
  <si>
    <t>Martha</t>
  </si>
  <si>
    <t>Benjamin</t>
  </si>
  <si>
    <t>Clifford</t>
  </si>
  <si>
    <t>Martin</t>
  </si>
  <si>
    <t>Dianne</t>
  </si>
  <si>
    <t>Sandra</t>
  </si>
  <si>
    <t>Raymond</t>
  </si>
  <si>
    <t>Kathy</t>
  </si>
  <si>
    <t>Glen</t>
  </si>
  <si>
    <t>Bruce</t>
  </si>
  <si>
    <t>Robert</t>
  </si>
  <si>
    <t>Pauline</t>
  </si>
  <si>
    <t>Stephen</t>
  </si>
  <si>
    <t>Donna</t>
  </si>
  <si>
    <t>Ben</t>
  </si>
  <si>
    <t>Kristin</t>
  </si>
  <si>
    <t>Leo</t>
  </si>
  <si>
    <t>Sarah</t>
  </si>
  <si>
    <t>Joseph</t>
  </si>
  <si>
    <t>Judy</t>
  </si>
  <si>
    <t>Lester</t>
  </si>
  <si>
    <t>Sheryl</t>
  </si>
  <si>
    <t>Geraldine</t>
  </si>
  <si>
    <t>Edna</t>
  </si>
  <si>
    <t>Bill</t>
  </si>
  <si>
    <t>Nancy</t>
  </si>
  <si>
    <t>Miriam</t>
  </si>
  <si>
    <t>Joanna</t>
  </si>
  <si>
    <t>Tommy</t>
  </si>
  <si>
    <t>Catherine</t>
  </si>
  <si>
    <t>Jacob</t>
  </si>
  <si>
    <t>Virginia</t>
  </si>
  <si>
    <t>Julie</t>
  </si>
  <si>
    <t>Harold</t>
  </si>
  <si>
    <t>Audrey</t>
  </si>
  <si>
    <t>Peter</t>
  </si>
  <si>
    <t>Molly</t>
  </si>
  <si>
    <t>Elaine</t>
  </si>
  <si>
    <t>Alan</t>
  </si>
  <si>
    <t>8C-RE</t>
  </si>
  <si>
    <t>8I-RE</t>
  </si>
  <si>
    <t>8O-RE</t>
  </si>
  <si>
    <t>8L-RE</t>
  </si>
  <si>
    <t>8A-RE</t>
  </si>
  <si>
    <t>8-RE</t>
  </si>
  <si>
    <t>8N-RE</t>
  </si>
  <si>
    <t>8H-RE</t>
  </si>
  <si>
    <t>9I-RE</t>
  </si>
  <si>
    <t>9O-RE</t>
  </si>
  <si>
    <t>9N-RE</t>
  </si>
  <si>
    <t>9L-RE</t>
  </si>
  <si>
    <t>9S-RE</t>
  </si>
  <si>
    <t>9C-RE</t>
  </si>
  <si>
    <t>9H-RE</t>
  </si>
  <si>
    <t>9A-RE</t>
  </si>
  <si>
    <t>class2</t>
  </si>
  <si>
    <t>Class3</t>
  </si>
  <si>
    <t>Class4</t>
  </si>
  <si>
    <t>Class5</t>
  </si>
  <si>
    <t>Class6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</si>
</sst>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theme="3"/>
      <name val="Calibri"/>
      <family val="2"/>
      <scheme val="minor"/>
    </font>
    <font>
      <b/>
      <sz val="22"/>
      <color theme="0"/>
      <name val="Calibri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4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A7D00"/>
      <name val="Calibri"/>
      <family val="2"/>
    </font>
    <font>
      <b/>
      <sz val="11"/>
      <color rgb="FF3F3F3F"/>
      <name val="Calibri"/>
      <family val="2"/>
    </font>
    <font>
      <b/>
      <u/>
      <sz val="9"/>
      <color indexed="81"/>
      <name val="Tahoma"/>
      <family val="2"/>
    </font>
    <font>
      <sz val="11"/>
      <color rgb="FF333333"/>
      <name val="Verdana"/>
      <family val="2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Helvetica Neue"/>
    </font>
    <font>
      <b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4"/>
      <name val="Helvetica Neue"/>
    </font>
    <font>
      <b/>
      <sz val="14"/>
      <color rgb="FFFF0000"/>
      <name val="Helvetica Neue"/>
    </font>
    <font>
      <b/>
      <sz val="14"/>
      <name val="Arial"/>
      <family val="2"/>
    </font>
    <font>
      <b/>
      <sz val="14"/>
      <color theme="1"/>
      <name val="Arial"/>
      <family val="2"/>
    </font>
    <font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sz val="26"/>
      <color theme="1"/>
      <name val="Calibri"/>
      <family val="2"/>
      <scheme val="minor"/>
    </font>
    <font>
      <u/>
      <sz val="24"/>
      <color theme="10"/>
      <name val="Calibri"/>
      <family val="2"/>
      <scheme val="minor"/>
    </font>
    <font>
      <u/>
      <sz val="26"/>
      <color theme="10"/>
      <name val="Calibri"/>
      <family val="2"/>
      <scheme val="minor"/>
    </font>
    <font>
      <b/>
      <sz val="22"/>
      <name val="Calibri"/>
      <family val="2"/>
      <scheme val="minor"/>
    </font>
    <font>
      <b/>
      <sz val="13"/>
      <color rgb="FF000000"/>
      <name val="Calibri"/>
      <family val="2"/>
    </font>
    <font>
      <b/>
      <u/>
      <sz val="11"/>
      <color theme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BD797"/>
        <bgColor indexed="64"/>
      </patternFill>
    </fill>
    <fill>
      <patternFill patternType="solid">
        <fgColor theme="6" tint="0.59999389629810485"/>
        <bgColor indexed="64"/>
      </patternFill>
    </fill>
  </fills>
  <borders count="7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auto="1"/>
      </bottom>
      <diagonal/>
    </border>
    <border>
      <left/>
      <right/>
      <top style="thick">
        <color indexed="64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12"/>
      </bottom>
      <diagonal/>
    </border>
    <border>
      <left style="thin">
        <color indexed="8"/>
      </left>
      <right style="medium">
        <color indexed="64"/>
      </right>
      <top/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12"/>
      </top>
      <bottom/>
      <diagonal/>
    </border>
    <border>
      <left style="medium">
        <color indexed="64"/>
      </left>
      <right style="medium">
        <color indexed="64"/>
      </right>
      <top style="thin">
        <color indexed="12"/>
      </top>
      <bottom/>
      <diagonal/>
    </border>
    <border>
      <left/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/>
      <diagonal/>
    </border>
    <border>
      <left style="medium">
        <color indexed="64"/>
      </left>
      <right/>
      <top style="thin">
        <color indexed="1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12"/>
      </bottom>
      <diagonal/>
    </border>
    <border>
      <left style="medium">
        <color indexed="64"/>
      </left>
      <right style="thin">
        <color indexed="8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12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2" borderId="1" applyNumberFormat="0" applyAlignment="0" applyProtection="0"/>
    <xf numFmtId="0" fontId="7" fillId="0" borderId="0"/>
    <xf numFmtId="0" fontId="8" fillId="0" borderId="0"/>
    <xf numFmtId="0" fontId="9" fillId="0" borderId="0">
      <alignment vertical="center"/>
    </xf>
    <xf numFmtId="0" fontId="2" fillId="2" borderId="2" applyNumberFormat="0" applyAlignment="0" applyProtection="0"/>
    <xf numFmtId="0" fontId="10" fillId="3" borderId="0" applyNumberFormat="0" applyBorder="0" applyAlignment="0" applyProtection="0"/>
    <xf numFmtId="0" fontId="22" fillId="2" borderId="1" applyNumberFormat="0" applyAlignment="0" applyProtection="0"/>
    <xf numFmtId="0" fontId="23" fillId="2" borderId="2" applyNumberFormat="0" applyAlignment="0" applyProtection="0"/>
    <xf numFmtId="0" fontId="50" fillId="0" borderId="0" applyNumberFormat="0" applyFill="0" applyBorder="0" applyAlignment="0" applyProtection="0"/>
  </cellStyleXfs>
  <cellXfs count="460">
    <xf numFmtId="0" fontId="0" fillId="0" borderId="0" xfId="0"/>
    <xf numFmtId="0" fontId="7" fillId="0" borderId="0" xfId="3"/>
    <xf numFmtId="0" fontId="8" fillId="4" borderId="3" xfId="3" applyFont="1" applyFill="1" applyBorder="1" applyProtection="1">
      <protection locked="0"/>
    </xf>
    <xf numFmtId="0" fontId="7" fillId="0" borderId="4" xfId="3" applyBorder="1"/>
    <xf numFmtId="0" fontId="7" fillId="0" borderId="5" xfId="3" applyBorder="1" applyProtection="1">
      <protection hidden="1"/>
    </xf>
    <xf numFmtId="0" fontId="7" fillId="0" borderId="6" xfId="3" applyBorder="1" applyProtection="1">
      <protection hidden="1"/>
    </xf>
    <xf numFmtId="0" fontId="7" fillId="0" borderId="7" xfId="3" applyBorder="1" applyProtection="1">
      <protection hidden="1"/>
    </xf>
    <xf numFmtId="0" fontId="7" fillId="0" borderId="8" xfId="3" applyBorder="1" applyProtection="1">
      <protection hidden="1"/>
    </xf>
    <xf numFmtId="0" fontId="7" fillId="5" borderId="7" xfId="3" applyFill="1" applyBorder="1"/>
    <xf numFmtId="0" fontId="7" fillId="5" borderId="8" xfId="3" applyFill="1" applyBorder="1"/>
    <xf numFmtId="0" fontId="7" fillId="0" borderId="9" xfId="3" applyBorder="1" applyProtection="1">
      <protection hidden="1"/>
    </xf>
    <xf numFmtId="0" fontId="7" fillId="0" borderId="10" xfId="3" applyBorder="1" applyProtection="1">
      <protection hidden="1"/>
    </xf>
    <xf numFmtId="0" fontId="7" fillId="0" borderId="7" xfId="3" applyBorder="1"/>
    <xf numFmtId="0" fontId="7" fillId="0" borderId="8" xfId="3" applyBorder="1"/>
    <xf numFmtId="0" fontId="7" fillId="5" borderId="11" xfId="3" applyFill="1" applyBorder="1"/>
    <xf numFmtId="0" fontId="5" fillId="0" borderId="4" xfId="3" applyFont="1" applyBorder="1"/>
    <xf numFmtId="0" fontId="7" fillId="0" borderId="11" xfId="3" applyBorder="1"/>
    <xf numFmtId="0" fontId="7" fillId="0" borderId="12" xfId="3" applyBorder="1"/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4" xfId="0" applyFont="1" applyBorder="1" applyAlignment="1">
      <alignment horizontal="center"/>
    </xf>
    <xf numFmtId="0" fontId="7" fillId="0" borderId="4" xfId="0" applyFont="1" applyFill="1" applyBorder="1"/>
    <xf numFmtId="0" fontId="0" fillId="0" borderId="4" xfId="0" applyFill="1" applyBorder="1"/>
    <xf numFmtId="0" fontId="0" fillId="6" borderId="0" xfId="0" applyFill="1"/>
    <xf numFmtId="0" fontId="0" fillId="0" borderId="0" xfId="0" applyFill="1"/>
    <xf numFmtId="0" fontId="0" fillId="5" borderId="0" xfId="0" applyFill="1"/>
    <xf numFmtId="0" fontId="13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4" fillId="0" borderId="0" xfId="0" applyFont="1" applyFill="1" applyProtection="1">
      <protection hidden="1"/>
    </xf>
    <xf numFmtId="0" fontId="5" fillId="6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Border="1" applyProtection="1">
      <protection hidden="1"/>
    </xf>
    <xf numFmtId="0" fontId="20" fillId="0" borderId="0" xfId="0" applyFont="1" applyProtection="1">
      <protection hidden="1"/>
    </xf>
    <xf numFmtId="0" fontId="5" fillId="0" borderId="17" xfId="0" applyFont="1" applyBorder="1" applyProtection="1">
      <protection hidden="1"/>
    </xf>
    <xf numFmtId="0" fontId="5" fillId="0" borderId="19" xfId="0" applyFont="1" applyBorder="1" applyProtection="1">
      <protection hidden="1"/>
    </xf>
    <xf numFmtId="0" fontId="0" fillId="0" borderId="30" xfId="0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1" xfId="0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22" fillId="2" borderId="32" xfId="8" applyBorder="1" applyAlignment="1" applyProtection="1">
      <alignment horizont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3" xfId="0" applyBorder="1" applyProtection="1">
      <protection hidden="1"/>
    </xf>
    <xf numFmtId="0" fontId="22" fillId="2" borderId="1" xfId="8" applyProtection="1">
      <protection hidden="1"/>
    </xf>
    <xf numFmtId="0" fontId="22" fillId="2" borderId="33" xfId="8" applyBorder="1" applyProtection="1">
      <protection hidden="1"/>
    </xf>
    <xf numFmtId="0" fontId="22" fillId="2" borderId="3" xfId="8" applyBorder="1" applyProtection="1">
      <protection hidden="1"/>
    </xf>
    <xf numFmtId="0" fontId="0" fillId="0" borderId="26" xfId="0" applyBorder="1" applyProtection="1">
      <protection hidden="1"/>
    </xf>
    <xf numFmtId="0" fontId="0" fillId="0" borderId="28" xfId="0" applyBorder="1" applyProtection="1">
      <protection hidden="1"/>
    </xf>
    <xf numFmtId="0" fontId="0" fillId="0" borderId="29" xfId="0" applyBorder="1" applyProtection="1">
      <protection hidden="1"/>
    </xf>
    <xf numFmtId="0" fontId="23" fillId="2" borderId="2" xfId="9" applyProtection="1">
      <protection hidden="1"/>
    </xf>
    <xf numFmtId="0" fontId="23" fillId="2" borderId="34" xfId="9" applyBorder="1" applyProtection="1">
      <protection hidden="1"/>
    </xf>
    <xf numFmtId="0" fontId="23" fillId="2" borderId="35" xfId="9" applyBorder="1" applyProtection="1">
      <protection hidden="1"/>
    </xf>
    <xf numFmtId="0" fontId="22" fillId="2" borderId="1" xfId="8" applyAlignment="1" applyProtection="1">
      <alignment horizontal="center"/>
      <protection hidden="1"/>
    </xf>
    <xf numFmtId="164" fontId="0" fillId="0" borderId="3" xfId="0" applyNumberFormat="1" applyBorder="1" applyProtection="1">
      <protection hidden="1"/>
    </xf>
    <xf numFmtId="0" fontId="0" fillId="0" borderId="5" xfId="0" applyBorder="1" applyProtection="1">
      <protection hidden="1"/>
    </xf>
    <xf numFmtId="0" fontId="0" fillId="0" borderId="19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9" fontId="0" fillId="0" borderId="17" xfId="1" applyFont="1" applyBorder="1" applyAlignment="1" applyProtection="1">
      <alignment horizontal="center"/>
      <protection hidden="1"/>
    </xf>
    <xf numFmtId="0" fontId="22" fillId="0" borderId="0" xfId="8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3" xfId="0" applyNumberFormat="1" applyBorder="1" applyProtection="1">
      <protection hidden="1"/>
    </xf>
    <xf numFmtId="164" fontId="0" fillId="0" borderId="0" xfId="0" applyNumberFormat="1" applyProtection="1">
      <protection hidden="1"/>
    </xf>
    <xf numFmtId="0" fontId="22" fillId="2" borderId="36" xfId="8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5" fillId="0" borderId="4" xfId="0" applyFont="1" applyBorder="1"/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12" xfId="0" applyBorder="1"/>
    <xf numFmtId="14" fontId="0" fillId="5" borderId="0" xfId="0" applyNumberFormat="1" applyFill="1"/>
    <xf numFmtId="0" fontId="25" fillId="0" borderId="0" xfId="0" applyFont="1"/>
    <xf numFmtId="14" fontId="0" fillId="5" borderId="0" xfId="0" applyNumberFormat="1" applyFill="1" applyAlignment="1">
      <alignment horizontal="center"/>
    </xf>
    <xf numFmtId="0" fontId="26" fillId="5" borderId="0" xfId="0" applyFont="1" applyFill="1"/>
    <xf numFmtId="14" fontId="0" fillId="0" borderId="0" xfId="0" applyNumberFormat="1"/>
    <xf numFmtId="0" fontId="5" fillId="10" borderId="37" xfId="0" applyFont="1" applyFill="1" applyBorder="1" applyAlignment="1" applyProtection="1">
      <alignment horizontal="left" vertical="center" wrapText="1"/>
      <protection hidden="1"/>
    </xf>
    <xf numFmtId="0" fontId="0" fillId="0" borderId="0" xfId="0" applyBorder="1"/>
    <xf numFmtId="0" fontId="12" fillId="8" borderId="38" xfId="0" applyFont="1" applyFill="1" applyBorder="1" applyAlignment="1">
      <alignment horizontal="center"/>
    </xf>
    <xf numFmtId="0" fontId="12" fillId="8" borderId="39" xfId="0" applyFont="1" applyFill="1" applyBorder="1" applyAlignment="1">
      <alignment horizontal="center"/>
    </xf>
    <xf numFmtId="0" fontId="15" fillId="8" borderId="27" xfId="0" applyNumberFormat="1" applyFont="1" applyFill="1" applyBorder="1" applyAlignment="1"/>
    <xf numFmtId="0" fontId="27" fillId="0" borderId="0" xfId="0" applyFont="1"/>
    <xf numFmtId="0" fontId="12" fillId="8" borderId="27" xfId="0" applyFont="1" applyFill="1" applyBorder="1"/>
    <xf numFmtId="0" fontId="15" fillId="8" borderId="27" xfId="0" applyFont="1" applyFill="1" applyBorder="1" applyAlignment="1">
      <alignment horizontal="center" vertical="center" readingOrder="1"/>
    </xf>
    <xf numFmtId="0" fontId="12" fillId="8" borderId="5" xfId="0" applyFont="1" applyFill="1" applyBorder="1" applyAlignment="1">
      <alignment horizontal="center"/>
    </xf>
    <xf numFmtId="0" fontId="28" fillId="6" borderId="27" xfId="0" applyNumberFormat="1" applyFont="1" applyFill="1" applyBorder="1" applyAlignment="1"/>
    <xf numFmtId="0" fontId="27" fillId="5" borderId="40" xfId="0" applyFont="1" applyFill="1" applyBorder="1"/>
    <xf numFmtId="0" fontId="29" fillId="5" borderId="40" xfId="0" applyFont="1" applyFill="1" applyBorder="1"/>
    <xf numFmtId="0" fontId="30" fillId="6" borderId="41" xfId="0" applyFont="1" applyFill="1" applyBorder="1"/>
    <xf numFmtId="0" fontId="28" fillId="5" borderId="42" xfId="0" applyNumberFormat="1" applyFont="1" applyFill="1" applyBorder="1" applyAlignment="1"/>
    <xf numFmtId="0" fontId="31" fillId="5" borderId="43" xfId="0" applyNumberFormat="1" applyFont="1" applyFill="1" applyBorder="1" applyAlignment="1"/>
    <xf numFmtId="0" fontId="32" fillId="5" borderId="42" xfId="0" applyNumberFormat="1" applyFont="1" applyFill="1" applyBorder="1" applyAlignment="1"/>
    <xf numFmtId="0" fontId="28" fillId="5" borderId="44" xfId="0" applyNumberFormat="1" applyFont="1" applyFill="1" applyBorder="1" applyAlignment="1"/>
    <xf numFmtId="0" fontId="32" fillId="6" borderId="42" xfId="0" applyNumberFormat="1" applyFont="1" applyFill="1" applyBorder="1" applyAlignment="1"/>
    <xf numFmtId="0" fontId="33" fillId="6" borderId="45" xfId="0" applyNumberFormat="1" applyFont="1" applyFill="1" applyBorder="1" applyAlignment="1"/>
    <xf numFmtId="0" fontId="0" fillId="6" borderId="46" xfId="0" applyFill="1" applyBorder="1" applyAlignment="1">
      <alignment horizontal="center" vertical="center"/>
    </xf>
    <xf numFmtId="0" fontId="0" fillId="6" borderId="47" xfId="0" applyFill="1" applyBorder="1" applyAlignment="1">
      <alignment horizontal="center" vertical="center"/>
    </xf>
    <xf numFmtId="0" fontId="34" fillId="0" borderId="41" xfId="0" applyFont="1" applyBorder="1"/>
    <xf numFmtId="0" fontId="33" fillId="11" borderId="48" xfId="0" applyNumberFormat="1" applyFont="1" applyFill="1" applyBorder="1" applyAlignment="1"/>
    <xf numFmtId="0" fontId="33" fillId="11" borderId="45" xfId="0" applyNumberFormat="1" applyFont="1" applyFill="1" applyBorder="1" applyAlignment="1"/>
    <xf numFmtId="0" fontId="28" fillId="11" borderId="45" xfId="0" applyNumberFormat="1" applyFont="1" applyFill="1" applyBorder="1" applyAlignment="1"/>
    <xf numFmtId="0" fontId="33" fillId="11" borderId="47" xfId="0" applyNumberFormat="1" applyFont="1" applyFill="1" applyBorder="1" applyAlignment="1"/>
    <xf numFmtId="0" fontId="31" fillId="6" borderId="49" xfId="0" applyNumberFormat="1" applyFont="1" applyFill="1" applyBorder="1" applyAlignment="1"/>
    <xf numFmtId="0" fontId="33" fillId="6" borderId="50" xfId="0" applyNumberFormat="1" applyFont="1" applyFill="1" applyBorder="1" applyAlignment="1"/>
    <xf numFmtId="0" fontId="33" fillId="11" borderId="51" xfId="0" applyNumberFormat="1" applyFont="1" applyFill="1" applyBorder="1" applyAlignment="1"/>
    <xf numFmtId="0" fontId="33" fillId="11" borderId="52" xfId="0" applyNumberFormat="1" applyFont="1" applyFill="1" applyBorder="1" applyAlignment="1"/>
    <xf numFmtId="0" fontId="28" fillId="11" borderId="52" xfId="0" applyNumberFormat="1" applyFont="1" applyFill="1" applyBorder="1" applyAlignment="1"/>
    <xf numFmtId="0" fontId="31" fillId="6" borderId="53" xfId="0" applyNumberFormat="1" applyFont="1" applyFill="1" applyBorder="1" applyAlignment="1"/>
    <xf numFmtId="0" fontId="33" fillId="6" borderId="0" xfId="0" applyNumberFormat="1" applyFont="1" applyFill="1" applyBorder="1" applyAlignment="1"/>
    <xf numFmtId="0" fontId="33" fillId="11" borderId="0" xfId="0" applyNumberFormat="1" applyFont="1" applyFill="1" applyBorder="1" applyAlignment="1"/>
    <xf numFmtId="0" fontId="34" fillId="0" borderId="11" xfId="0" applyFont="1" applyBorder="1"/>
    <xf numFmtId="0" fontId="33" fillId="11" borderId="54" xfId="0" applyNumberFormat="1" applyFont="1" applyFill="1" applyBorder="1" applyAlignment="1"/>
    <xf numFmtId="0" fontId="33" fillId="11" borderId="55" xfId="0" applyNumberFormat="1" applyFont="1" applyFill="1" applyBorder="1" applyAlignment="1"/>
    <xf numFmtId="0" fontId="28" fillId="11" borderId="55" xfId="0" applyNumberFormat="1" applyFont="1" applyFill="1" applyBorder="1" applyAlignment="1"/>
    <xf numFmtId="0" fontId="33" fillId="11" borderId="56" xfId="0" applyNumberFormat="1" applyFont="1" applyFill="1" applyBorder="1" applyAlignment="1"/>
    <xf numFmtId="0" fontId="31" fillId="6" borderId="12" xfId="0" applyNumberFormat="1" applyFont="1" applyFill="1" applyBorder="1" applyAlignment="1"/>
    <xf numFmtId="0" fontId="27" fillId="0" borderId="0" xfId="0" applyFont="1" applyBorder="1"/>
    <xf numFmtId="0" fontId="12" fillId="8" borderId="27" xfId="0" applyFont="1" applyFill="1" applyBorder="1" applyAlignment="1">
      <alignment horizontal="center"/>
    </xf>
    <xf numFmtId="0" fontId="12" fillId="8" borderId="57" xfId="0" applyFont="1" applyFill="1" applyBorder="1"/>
    <xf numFmtId="0" fontId="5" fillId="0" borderId="0" xfId="0" applyFont="1"/>
    <xf numFmtId="0" fontId="12" fillId="8" borderId="58" xfId="0" applyFont="1" applyFill="1" applyBorder="1"/>
    <xf numFmtId="0" fontId="12" fillId="0" borderId="0" xfId="0" applyFont="1"/>
    <xf numFmtId="0" fontId="27" fillId="0" borderId="7" xfId="0" applyFont="1" applyBorder="1"/>
    <xf numFmtId="0" fontId="15" fillId="8" borderId="5" xfId="0" applyFont="1" applyFill="1" applyBorder="1" applyAlignment="1">
      <alignment horizontal="center"/>
    </xf>
    <xf numFmtId="0" fontId="15" fillId="8" borderId="44" xfId="0" applyFont="1" applyFill="1" applyBorder="1" applyAlignment="1">
      <alignment horizontal="center" vertical="center" readingOrder="1"/>
    </xf>
    <xf numFmtId="0" fontId="29" fillId="5" borderId="41" xfId="0" applyFont="1" applyFill="1" applyBorder="1"/>
    <xf numFmtId="0" fontId="35" fillId="5" borderId="59" xfId="0" applyFont="1" applyFill="1" applyBorder="1"/>
    <xf numFmtId="0" fontId="32" fillId="5" borderId="60" xfId="0" applyNumberFormat="1" applyFont="1" applyFill="1" applyBorder="1" applyAlignment="1"/>
    <xf numFmtId="0" fontId="36" fillId="5" borderId="3" xfId="0" applyFont="1" applyFill="1" applyBorder="1"/>
    <xf numFmtId="0" fontId="33" fillId="11" borderId="61" xfId="0" applyNumberFormat="1" applyFont="1" applyFill="1" applyBorder="1" applyAlignment="1"/>
    <xf numFmtId="0" fontId="33" fillId="12" borderId="61" xfId="0" applyNumberFormat="1" applyFont="1" applyFill="1" applyBorder="1" applyAlignment="1"/>
    <xf numFmtId="0" fontId="33" fillId="11" borderId="62" xfId="0" applyNumberFormat="1" applyFont="1" applyFill="1" applyBorder="1" applyAlignment="1"/>
    <xf numFmtId="0" fontId="34" fillId="11" borderId="63" xfId="0" applyFont="1" applyFill="1" applyBorder="1"/>
    <xf numFmtId="0" fontId="33" fillId="11" borderId="64" xfId="0" applyNumberFormat="1" applyFont="1" applyFill="1" applyBorder="1" applyAlignment="1"/>
    <xf numFmtId="0" fontId="33" fillId="12" borderId="65" xfId="0" applyNumberFormat="1" applyFont="1" applyFill="1" applyBorder="1" applyAlignment="1"/>
    <xf numFmtId="0" fontId="33" fillId="11" borderId="65" xfId="0" applyNumberFormat="1" applyFont="1" applyFill="1" applyBorder="1" applyAlignment="1"/>
    <xf numFmtId="0" fontId="33" fillId="11" borderId="66" xfId="0" applyNumberFormat="1" applyFont="1" applyFill="1" applyBorder="1" applyAlignment="1"/>
    <xf numFmtId="0" fontId="34" fillId="11" borderId="67" xfId="0" applyFont="1" applyFill="1" applyBorder="1"/>
    <xf numFmtId="0" fontId="33" fillId="12" borderId="63" xfId="0" applyNumberFormat="1" applyFont="1" applyFill="1" applyBorder="1" applyAlignment="1"/>
    <xf numFmtId="0" fontId="33" fillId="11" borderId="63" xfId="0" applyNumberFormat="1" applyFont="1" applyFill="1" applyBorder="1" applyAlignment="1"/>
    <xf numFmtId="0" fontId="12" fillId="8" borderId="10" xfId="0" applyFont="1" applyFill="1" applyBorder="1"/>
    <xf numFmtId="0" fontId="5" fillId="0" borderId="68" xfId="0" applyFont="1" applyBorder="1"/>
    <xf numFmtId="0" fontId="12" fillId="8" borderId="9" xfId="0" applyFont="1" applyFill="1" applyBorder="1"/>
    <xf numFmtId="0" fontId="12" fillId="0" borderId="7" xfId="0" applyFont="1" applyBorder="1"/>
    <xf numFmtId="0" fontId="12" fillId="8" borderId="44" xfId="0" applyFont="1" applyFill="1" applyBorder="1"/>
    <xf numFmtId="0" fontId="30" fillId="5" borderId="41" xfId="0" applyFont="1" applyFill="1" applyBorder="1"/>
    <xf numFmtId="0" fontId="37" fillId="5" borderId="41" xfId="0" applyFont="1" applyFill="1" applyBorder="1"/>
    <xf numFmtId="0" fontId="29" fillId="5" borderId="8" xfId="0" applyFont="1" applyFill="1" applyBorder="1"/>
    <xf numFmtId="0" fontId="29" fillId="5" borderId="27" xfId="0" applyFont="1" applyFill="1" applyBorder="1"/>
    <xf numFmtId="0" fontId="29" fillId="5" borderId="10" xfId="0" applyFont="1" applyFill="1" applyBorder="1"/>
    <xf numFmtId="0" fontId="33" fillId="9" borderId="61" xfId="0" applyNumberFormat="1" applyFont="1" applyFill="1" applyBorder="1" applyAlignment="1"/>
    <xf numFmtId="0" fontId="33" fillId="11" borderId="69" xfId="0" applyNumberFormat="1" applyFont="1" applyFill="1" applyBorder="1" applyAlignment="1"/>
    <xf numFmtId="0" fontId="12" fillId="11" borderId="44" xfId="0" applyFont="1" applyFill="1" applyBorder="1"/>
    <xf numFmtId="0" fontId="33" fillId="9" borderId="65" xfId="0" applyNumberFormat="1" applyFont="1" applyFill="1" applyBorder="1" applyAlignment="1"/>
    <xf numFmtId="0" fontId="12" fillId="11" borderId="70" xfId="0" applyFont="1" applyFill="1" applyBorder="1"/>
    <xf numFmtId="0" fontId="33" fillId="9" borderId="63" xfId="0" applyNumberFormat="1" applyFont="1" applyFill="1" applyBorder="1" applyAlignment="1"/>
    <xf numFmtId="0" fontId="12" fillId="11" borderId="63" xfId="0" applyFont="1" applyFill="1" applyBorder="1"/>
    <xf numFmtId="0" fontId="15" fillId="8" borderId="27" xfId="0" applyFont="1" applyFill="1" applyBorder="1" applyAlignment="1">
      <alignment horizontal="center"/>
    </xf>
    <xf numFmtId="0" fontId="15" fillId="8" borderId="44" xfId="0" applyNumberFormat="1" applyFont="1" applyFill="1" applyBorder="1" applyAlignment="1"/>
    <xf numFmtId="0" fontId="29" fillId="5" borderId="70" xfId="0" applyFont="1" applyFill="1" applyBorder="1"/>
    <xf numFmtId="0" fontId="32" fillId="5" borderId="71" xfId="0" applyFont="1" applyFill="1" applyBorder="1" applyAlignment="1"/>
    <xf numFmtId="0" fontId="32" fillId="5" borderId="69" xfId="0" applyNumberFormat="1" applyFont="1" applyFill="1" applyBorder="1" applyAlignment="1"/>
    <xf numFmtId="0" fontId="31" fillId="5" borderId="72" xfId="0" applyFont="1" applyFill="1" applyBorder="1" applyAlignment="1"/>
    <xf numFmtId="0" fontId="27" fillId="5" borderId="73" xfId="0" applyFont="1" applyFill="1" applyBorder="1"/>
    <xf numFmtId="0" fontId="33" fillId="6" borderId="61" xfId="0" applyNumberFormat="1" applyFont="1" applyFill="1" applyBorder="1" applyAlignment="1"/>
    <xf numFmtId="0" fontId="28" fillId="12" borderId="71" xfId="0" applyNumberFormat="1" applyFont="1" applyFill="1" applyBorder="1" applyAlignment="1"/>
    <xf numFmtId="0" fontId="33" fillId="6" borderId="64" xfId="0" applyNumberFormat="1" applyFont="1" applyFill="1" applyBorder="1" applyAlignment="1"/>
    <xf numFmtId="0" fontId="33" fillId="9" borderId="64" xfId="0" applyNumberFormat="1" applyFont="1" applyFill="1" applyBorder="1" applyAlignment="1"/>
    <xf numFmtId="0" fontId="28" fillId="12" borderId="74" xfId="0" applyNumberFormat="1" applyFont="1" applyFill="1" applyBorder="1" applyAlignment="1"/>
    <xf numFmtId="0" fontId="33" fillId="9" borderId="0" xfId="0" applyNumberFormat="1" applyFont="1" applyFill="1" applyBorder="1" applyAlignment="1"/>
    <xf numFmtId="0" fontId="28" fillId="12" borderId="63" xfId="0" applyNumberFormat="1" applyFont="1" applyFill="1" applyBorder="1" applyAlignment="1"/>
    <xf numFmtId="0" fontId="0" fillId="13" borderId="0" xfId="0" applyFill="1"/>
    <xf numFmtId="0" fontId="0" fillId="9" borderId="0" xfId="0" applyFill="1"/>
    <xf numFmtId="0" fontId="38" fillId="0" borderId="0" xfId="0" applyFont="1"/>
    <xf numFmtId="0" fontId="39" fillId="12" borderId="0" xfId="0" applyFont="1" applyFill="1"/>
    <xf numFmtId="0" fontId="5" fillId="7" borderId="0" xfId="0" applyFont="1" applyFill="1" applyProtection="1">
      <protection hidden="1"/>
    </xf>
    <xf numFmtId="0" fontId="0" fillId="0" borderId="15" xfId="0" applyBorder="1" applyProtection="1">
      <protection hidden="1"/>
    </xf>
    <xf numFmtId="0" fontId="21" fillId="0" borderId="13" xfId="0" applyFont="1" applyBorder="1" applyProtection="1">
      <protection hidden="1"/>
    </xf>
    <xf numFmtId="0" fontId="5" fillId="0" borderId="14" xfId="0" applyFont="1" applyBorder="1" applyProtection="1">
      <protection hidden="1"/>
    </xf>
    <xf numFmtId="0" fontId="13" fillId="0" borderId="14" xfId="0" applyFont="1" applyBorder="1" applyAlignment="1" applyProtection="1">
      <alignment horizontal="left" vertical="center"/>
      <protection hidden="1"/>
    </xf>
    <xf numFmtId="0" fontId="13" fillId="0" borderId="13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6" fillId="0" borderId="17" xfId="0" applyFont="1" applyBorder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5" fillId="0" borderId="0" xfId="0" applyFont="1" applyBorder="1" applyAlignment="1" applyProtection="1">
      <protection hidden="1"/>
    </xf>
    <xf numFmtId="0" fontId="19" fillId="0" borderId="0" xfId="0" applyFont="1" applyBorder="1" applyAlignment="1" applyProtection="1">
      <protection locked="0" hidden="1"/>
    </xf>
    <xf numFmtId="0" fontId="19" fillId="0" borderId="17" xfId="0" applyFont="1" applyBorder="1" applyAlignment="1" applyProtection="1">
      <protection locked="0" hidden="1"/>
    </xf>
    <xf numFmtId="0" fontId="6" fillId="0" borderId="0" xfId="0" applyFont="1"/>
    <xf numFmtId="0" fontId="5" fillId="0" borderId="5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0" fillId="0" borderId="6" xfId="0" applyBorder="1" applyProtection="1">
      <protection locked="0" hidden="1"/>
    </xf>
    <xf numFmtId="0" fontId="5" fillId="0" borderId="7" xfId="0" applyFont="1" applyBorder="1" applyProtection="1">
      <protection locked="0" hidden="1"/>
    </xf>
    <xf numFmtId="0" fontId="0" fillId="0" borderId="8" xfId="0" applyBorder="1" applyProtection="1">
      <protection locked="0" hidden="1"/>
    </xf>
    <xf numFmtId="0" fontId="0" fillId="0" borderId="7" xfId="0" applyBorder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0" fillId="0" borderId="7" xfId="0" applyBorder="1" applyProtection="1">
      <protection locked="0" hidden="1"/>
    </xf>
    <xf numFmtId="0" fontId="0" fillId="0" borderId="11" xfId="0" applyBorder="1" applyProtection="1">
      <protection locked="0" hidden="1"/>
    </xf>
    <xf numFmtId="0" fontId="0" fillId="0" borderId="12" xfId="0" applyBorder="1" applyProtection="1">
      <protection locked="0" hidden="1"/>
    </xf>
    <xf numFmtId="0" fontId="43" fillId="0" borderId="0" xfId="0" applyFont="1"/>
    <xf numFmtId="0" fontId="20" fillId="0" borderId="0" xfId="0" applyFont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20" fillId="7" borderId="0" xfId="0" applyFont="1" applyFill="1" applyProtection="1">
      <protection hidden="1"/>
    </xf>
    <xf numFmtId="0" fontId="4" fillId="0" borderId="0" xfId="0" applyFont="1" applyBorder="1" applyAlignment="1" applyProtection="1">
      <protection hidden="1"/>
    </xf>
    <xf numFmtId="0" fontId="4" fillId="0" borderId="0" xfId="0" applyFont="1" applyBorder="1" applyProtection="1">
      <protection hidden="1"/>
    </xf>
    <xf numFmtId="0" fontId="45" fillId="0" borderId="0" xfId="0" applyFont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2" fillId="0" borderId="0" xfId="0" applyFont="1"/>
    <xf numFmtId="0" fontId="0" fillId="0" borderId="0" xfId="0" applyBorder="1" applyProtection="1">
      <protection locked="0" hidden="1"/>
    </xf>
    <xf numFmtId="0" fontId="0" fillId="7" borderId="27" xfId="0" applyFill="1" applyBorder="1"/>
    <xf numFmtId="0" fontId="0" fillId="14" borderId="27" xfId="0" applyFill="1" applyBorder="1"/>
    <xf numFmtId="0" fontId="45" fillId="6" borderId="7" xfId="0" applyFont="1" applyFill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vertical="center"/>
      <protection hidden="1"/>
    </xf>
    <xf numFmtId="16" fontId="55" fillId="0" borderId="0" xfId="0" applyNumberFormat="1" applyFont="1" applyAlignment="1" applyProtection="1">
      <alignment vertical="center"/>
      <protection hidden="1"/>
    </xf>
    <xf numFmtId="0" fontId="6" fillId="6" borderId="0" xfId="0" applyFont="1" applyFill="1"/>
    <xf numFmtId="0" fontId="43" fillId="6" borderId="0" xfId="0" applyFont="1" applyFill="1"/>
    <xf numFmtId="0" fontId="43" fillId="0" borderId="0" xfId="0" applyFont="1" applyAlignment="1" applyProtection="1">
      <alignment textRotation="90"/>
      <protection locked="0"/>
    </xf>
    <xf numFmtId="0" fontId="43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0" fillId="6" borderId="0" xfId="0" applyFill="1" applyProtection="1">
      <protection locked="0"/>
    </xf>
    <xf numFmtId="0" fontId="6" fillId="6" borderId="0" xfId="0" applyFont="1" applyFill="1" applyProtection="1">
      <protection locked="0"/>
    </xf>
    <xf numFmtId="0" fontId="0" fillId="0" borderId="15" xfId="0" applyBorder="1" applyProtection="1">
      <protection hidden="1"/>
    </xf>
    <xf numFmtId="0" fontId="13" fillId="0" borderId="1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43" fillId="16" borderId="27" xfId="0" applyFont="1" applyFill="1" applyBorder="1" applyAlignment="1" applyProtection="1">
      <alignment textRotation="90"/>
    </xf>
    <xf numFmtId="0" fontId="0" fillId="5" borderId="76" xfId="0" applyFill="1" applyBorder="1" applyProtection="1">
      <protection locked="0"/>
    </xf>
    <xf numFmtId="0" fontId="0" fillId="5" borderId="27" xfId="0" applyFill="1" applyBorder="1" applyProtection="1">
      <protection locked="0"/>
    </xf>
    <xf numFmtId="0" fontId="43" fillId="5" borderId="27" xfId="0" applyFont="1" applyFill="1" applyBorder="1" applyProtection="1">
      <protection locked="0"/>
    </xf>
    <xf numFmtId="0" fontId="6" fillId="5" borderId="27" xfId="0" applyFont="1" applyFill="1" applyBorder="1" applyProtection="1">
      <protection locked="0"/>
    </xf>
    <xf numFmtId="0" fontId="45" fillId="6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15" borderId="4" xfId="0" applyFill="1" applyBorder="1" applyProtection="1"/>
    <xf numFmtId="0" fontId="0" fillId="15" borderId="13" xfId="0" applyFill="1" applyBorder="1" applyProtection="1"/>
    <xf numFmtId="0" fontId="57" fillId="6" borderId="0" xfId="0" applyFont="1" applyFill="1" applyAlignment="1">
      <alignment textRotation="90"/>
    </xf>
    <xf numFmtId="0" fontId="57" fillId="6" borderId="0" xfId="0" applyFont="1" applyFill="1"/>
    <xf numFmtId="0" fontId="4" fillId="6" borderId="0" xfId="0" applyFont="1" applyFill="1" applyProtection="1">
      <protection hidden="1"/>
    </xf>
    <xf numFmtId="0" fontId="20" fillId="6" borderId="0" xfId="0" applyFont="1" applyFill="1" applyProtection="1">
      <protection hidden="1"/>
    </xf>
    <xf numFmtId="0" fontId="43" fillId="6" borderId="0" xfId="0" applyFont="1" applyFill="1" applyProtection="1">
      <protection hidden="1"/>
    </xf>
    <xf numFmtId="0" fontId="5" fillId="6" borderId="0" xfId="0" applyFont="1" applyFill="1" applyProtection="1">
      <protection hidden="1"/>
    </xf>
    <xf numFmtId="0" fontId="5" fillId="6" borderId="0" xfId="0" applyFont="1" applyFill="1" applyAlignment="1" applyProtection="1">
      <alignment horizontal="center"/>
      <protection hidden="1"/>
    </xf>
    <xf numFmtId="0" fontId="13" fillId="6" borderId="0" xfId="0" applyFont="1" applyFill="1" applyProtection="1">
      <protection hidden="1"/>
    </xf>
    <xf numFmtId="0" fontId="6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protection hidden="1"/>
    </xf>
    <xf numFmtId="0" fontId="0" fillId="6" borderId="0" xfId="0" applyFill="1" applyBorder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0" fontId="19" fillId="6" borderId="0" xfId="0" applyFont="1" applyFill="1" applyBorder="1" applyAlignment="1" applyProtection="1">
      <protection locked="0" hidden="1"/>
    </xf>
    <xf numFmtId="0" fontId="0" fillId="0" borderId="18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3" xfId="0" applyBorder="1" applyProtection="1">
      <protection locked="0"/>
    </xf>
    <xf numFmtId="0" fontId="0" fillId="6" borderId="0" xfId="0" applyFill="1" applyProtection="1"/>
    <xf numFmtId="0" fontId="47" fillId="6" borderId="0" xfId="0" applyFont="1" applyFill="1" applyAlignment="1">
      <alignment vertical="center"/>
    </xf>
    <xf numFmtId="0" fontId="51" fillId="6" borderId="0" xfId="10" applyFont="1" applyFill="1" applyAlignment="1">
      <alignment vertical="center" wrapText="1"/>
    </xf>
    <xf numFmtId="0" fontId="0" fillId="6" borderId="0" xfId="0" applyFill="1" applyBorder="1"/>
    <xf numFmtId="0" fontId="0" fillId="6" borderId="75" xfId="0" applyFill="1" applyBorder="1"/>
    <xf numFmtId="0" fontId="6" fillId="6" borderId="0" xfId="0" applyFont="1" applyFill="1" applyAlignment="1">
      <alignment horizontal="center" textRotation="90"/>
    </xf>
    <xf numFmtId="0" fontId="6" fillId="6" borderId="0" xfId="0" applyFont="1" applyFill="1" applyAlignment="1">
      <alignment textRotation="90"/>
    </xf>
    <xf numFmtId="0" fontId="6" fillId="6" borderId="0" xfId="0" applyFont="1" applyFill="1" applyAlignment="1">
      <alignment horizontal="center"/>
    </xf>
    <xf numFmtId="0" fontId="60" fillId="6" borderId="0" xfId="10" applyFont="1" applyFill="1" applyAlignment="1">
      <alignment vertical="center"/>
    </xf>
    <xf numFmtId="0" fontId="45" fillId="6" borderId="0" xfId="0" applyFont="1" applyFill="1" applyAlignment="1" applyProtection="1">
      <alignment horizontal="center"/>
      <protection hidden="1"/>
    </xf>
    <xf numFmtId="0" fontId="4" fillId="6" borderId="0" xfId="0" applyFont="1" applyFill="1" applyBorder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7" borderId="0" xfId="0" applyFont="1" applyFill="1" applyProtection="1">
      <protection hidden="1"/>
    </xf>
    <xf numFmtId="0" fontId="52" fillId="6" borderId="0" xfId="0" applyFont="1" applyFill="1" applyProtection="1">
      <protection locked="0"/>
    </xf>
    <xf numFmtId="0" fontId="0" fillId="6" borderId="24" xfId="0" applyFill="1" applyBorder="1"/>
    <xf numFmtId="0" fontId="0" fillId="6" borderId="18" xfId="0" applyFill="1" applyBorder="1"/>
    <xf numFmtId="0" fontId="0" fillId="6" borderId="25" xfId="0" applyFill="1" applyBorder="1"/>
    <xf numFmtId="0" fontId="52" fillId="6" borderId="0" xfId="0" applyFont="1" applyFill="1"/>
    <xf numFmtId="0" fontId="52" fillId="6" borderId="0" xfId="0" applyFont="1" applyFill="1" applyAlignment="1">
      <alignment horizontal="center" textRotation="90"/>
    </xf>
    <xf numFmtId="0" fontId="52" fillId="6" borderId="0" xfId="0" applyFont="1" applyFill="1" applyAlignment="1">
      <alignment horizontal="center"/>
    </xf>
    <xf numFmtId="0" fontId="6" fillId="6" borderId="0" xfId="0" applyFont="1" applyFill="1" applyBorder="1"/>
    <xf numFmtId="0" fontId="13" fillId="0" borderId="1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15" xfId="0" applyBorder="1" applyProtection="1">
      <protection hidden="1"/>
    </xf>
    <xf numFmtId="0" fontId="0" fillId="19" borderId="27" xfId="0" applyFill="1" applyBorder="1" applyProtection="1">
      <protection locked="0"/>
    </xf>
    <xf numFmtId="0" fontId="46" fillId="6" borderId="22" xfId="0" applyFont="1" applyFill="1" applyBorder="1" applyAlignment="1" applyProtection="1">
      <alignment horizontal="center" vertical="center" wrapText="1"/>
    </xf>
    <xf numFmtId="0" fontId="46" fillId="6" borderId="16" xfId="0" applyFont="1" applyFill="1" applyBorder="1" applyAlignment="1" applyProtection="1">
      <alignment horizontal="center" vertical="center" wrapText="1"/>
    </xf>
    <xf numFmtId="0" fontId="46" fillId="6" borderId="23" xfId="0" applyFont="1" applyFill="1" applyBorder="1" applyAlignment="1" applyProtection="1">
      <alignment horizontal="center" vertical="center" wrapText="1"/>
    </xf>
    <xf numFmtId="0" fontId="46" fillId="6" borderId="24" xfId="0" applyFont="1" applyFill="1" applyBorder="1" applyAlignment="1" applyProtection="1">
      <alignment horizontal="center" vertical="center" wrapText="1"/>
    </xf>
    <xf numFmtId="0" fontId="46" fillId="6" borderId="18" xfId="0" applyFont="1" applyFill="1" applyBorder="1" applyAlignment="1" applyProtection="1">
      <alignment horizontal="center" vertical="center" wrapText="1"/>
    </xf>
    <xf numFmtId="0" fontId="46" fillId="6" borderId="25" xfId="0" applyFont="1" applyFill="1" applyBorder="1" applyAlignment="1" applyProtection="1">
      <alignment horizontal="center" vertical="center" wrapText="1"/>
    </xf>
    <xf numFmtId="14" fontId="48" fillId="6" borderId="22" xfId="0" applyNumberFormat="1" applyFont="1" applyFill="1" applyBorder="1" applyAlignment="1" applyProtection="1">
      <alignment horizontal="center" vertical="center" wrapText="1"/>
    </xf>
    <xf numFmtId="14" fontId="48" fillId="6" borderId="16" xfId="0" applyNumberFormat="1" applyFont="1" applyFill="1" applyBorder="1" applyAlignment="1" applyProtection="1">
      <alignment horizontal="center" vertical="center" wrapText="1"/>
    </xf>
    <xf numFmtId="14" fontId="48" fillId="6" borderId="23" xfId="0" applyNumberFormat="1" applyFont="1" applyFill="1" applyBorder="1" applyAlignment="1" applyProtection="1">
      <alignment horizontal="center" vertical="center" wrapText="1"/>
    </xf>
    <xf numFmtId="14" fontId="48" fillId="6" borderId="20" xfId="0" applyNumberFormat="1" applyFont="1" applyFill="1" applyBorder="1" applyAlignment="1" applyProtection="1">
      <alignment horizontal="center" vertical="center" wrapText="1"/>
    </xf>
    <xf numFmtId="14" fontId="48" fillId="6" borderId="0" xfId="0" applyNumberFormat="1" applyFont="1" applyFill="1" applyBorder="1" applyAlignment="1" applyProtection="1">
      <alignment horizontal="center" vertical="center" wrapText="1"/>
    </xf>
    <xf numFmtId="14" fontId="48" fillId="6" borderId="21" xfId="0" applyNumberFormat="1" applyFont="1" applyFill="1" applyBorder="1" applyAlignment="1" applyProtection="1">
      <alignment horizontal="center" vertical="center" wrapText="1"/>
    </xf>
    <xf numFmtId="14" fontId="48" fillId="6" borderId="24" xfId="0" applyNumberFormat="1" applyFont="1" applyFill="1" applyBorder="1" applyAlignment="1" applyProtection="1">
      <alignment horizontal="center" vertical="center" wrapText="1"/>
    </xf>
    <xf numFmtId="14" fontId="48" fillId="6" borderId="18" xfId="0" applyNumberFormat="1" applyFont="1" applyFill="1" applyBorder="1" applyAlignment="1" applyProtection="1">
      <alignment horizontal="center" vertical="center" wrapText="1"/>
    </xf>
    <xf numFmtId="14" fontId="48" fillId="6" borderId="25" xfId="0" applyNumberFormat="1" applyFont="1" applyFill="1" applyBorder="1" applyAlignment="1" applyProtection="1">
      <alignment horizontal="center" vertical="center" wrapText="1"/>
    </xf>
    <xf numFmtId="0" fontId="49" fillId="6" borderId="0" xfId="0" applyFont="1" applyFill="1" applyAlignment="1">
      <alignment horizontal="center" vertical="center" wrapText="1"/>
    </xf>
    <xf numFmtId="0" fontId="51" fillId="6" borderId="0" xfId="10" applyFont="1" applyFill="1" applyAlignment="1" applyProtection="1">
      <alignment horizontal="center" vertical="center" wrapText="1"/>
      <protection locked="0"/>
    </xf>
    <xf numFmtId="0" fontId="59" fillId="6" borderId="0" xfId="0" applyFont="1" applyFill="1" applyAlignment="1">
      <alignment horizontal="center" vertical="center"/>
    </xf>
    <xf numFmtId="0" fontId="48" fillId="18" borderId="13" xfId="0" applyFont="1" applyFill="1" applyBorder="1" applyAlignment="1">
      <alignment horizontal="center" vertical="center" wrapText="1"/>
    </xf>
    <xf numFmtId="0" fontId="48" fillId="18" borderId="14" xfId="0" applyFont="1" applyFill="1" applyBorder="1" applyAlignment="1">
      <alignment horizontal="center" vertical="center" wrapText="1"/>
    </xf>
    <xf numFmtId="0" fontId="48" fillId="18" borderId="15" xfId="0" applyFont="1" applyFill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1" fillId="6" borderId="14" xfId="0" applyFont="1" applyFill="1" applyBorder="1" applyAlignment="1">
      <alignment horizontal="center" vertical="center" wrapText="1"/>
    </xf>
    <xf numFmtId="0" fontId="41" fillId="6" borderId="15" xfId="0" applyFont="1" applyFill="1" applyBorder="1" applyAlignment="1">
      <alignment horizontal="center" vertical="center" wrapText="1"/>
    </xf>
    <xf numFmtId="0" fontId="61" fillId="6" borderId="0" xfId="10" applyFont="1" applyFill="1" applyAlignment="1">
      <alignment horizontal="center" vertical="center" wrapText="1"/>
    </xf>
    <xf numFmtId="0" fontId="41" fillId="6" borderId="22" xfId="0" applyFont="1" applyFill="1" applyBorder="1" applyAlignment="1">
      <alignment horizontal="center" vertical="center"/>
    </xf>
    <xf numFmtId="0" fontId="41" fillId="6" borderId="16" xfId="0" applyFont="1" applyFill="1" applyBorder="1" applyAlignment="1">
      <alignment horizontal="center" vertical="center"/>
    </xf>
    <xf numFmtId="0" fontId="41" fillId="6" borderId="23" xfId="0" applyFont="1" applyFill="1" applyBorder="1" applyAlignment="1">
      <alignment horizontal="center" vertical="center"/>
    </xf>
    <xf numFmtId="0" fontId="41" fillId="6" borderId="20" xfId="0" applyFont="1" applyFill="1" applyBorder="1" applyAlignment="1">
      <alignment horizontal="center" vertical="center"/>
    </xf>
    <xf numFmtId="0" fontId="41" fillId="6" borderId="0" xfId="0" applyFont="1" applyFill="1" applyBorder="1" applyAlignment="1">
      <alignment horizontal="center" vertical="center"/>
    </xf>
    <xf numFmtId="0" fontId="41" fillId="6" borderId="21" xfId="0" applyFont="1" applyFill="1" applyBorder="1" applyAlignment="1">
      <alignment horizontal="center" vertical="center"/>
    </xf>
    <xf numFmtId="0" fontId="64" fillId="6" borderId="20" xfId="10" applyFont="1" applyFill="1" applyBorder="1" applyAlignment="1">
      <alignment horizontal="center" wrapText="1"/>
    </xf>
    <xf numFmtId="0" fontId="5" fillId="6" borderId="0" xfId="0" applyFont="1" applyFill="1" applyBorder="1" applyAlignment="1">
      <alignment horizontal="center" wrapText="1"/>
    </xf>
    <xf numFmtId="0" fontId="5" fillId="6" borderId="21" xfId="0" applyFont="1" applyFill="1" applyBorder="1" applyAlignment="1">
      <alignment horizontal="center" wrapText="1"/>
    </xf>
    <xf numFmtId="0" fontId="5" fillId="6" borderId="20" xfId="0" applyFont="1" applyFill="1" applyBorder="1" applyAlignment="1">
      <alignment horizontal="center" wrapText="1"/>
    </xf>
    <xf numFmtId="0" fontId="64" fillId="6" borderId="20" xfId="1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 wrapText="1"/>
    </xf>
    <xf numFmtId="0" fontId="5" fillId="6" borderId="25" xfId="0" applyFont="1" applyFill="1" applyBorder="1" applyAlignment="1">
      <alignment horizontal="center" wrapText="1"/>
    </xf>
    <xf numFmtId="0" fontId="5" fillId="0" borderId="26" xfId="0" applyFont="1" applyBorder="1" applyAlignment="1" applyProtection="1">
      <alignment horizontal="center"/>
      <protection hidden="1"/>
    </xf>
    <xf numFmtId="0" fontId="5" fillId="0" borderId="28" xfId="0" applyFont="1" applyBorder="1" applyAlignment="1" applyProtection="1">
      <alignment horizontal="center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0" fontId="0" fillId="0" borderId="28" xfId="0" applyBorder="1" applyAlignment="1" applyProtection="1">
      <alignment horizontal="center"/>
      <protection hidden="1"/>
    </xf>
    <xf numFmtId="0" fontId="0" fillId="0" borderId="29" xfId="0" applyBorder="1" applyAlignment="1" applyProtection="1">
      <alignment horizontal="center"/>
      <protection hidden="1"/>
    </xf>
    <xf numFmtId="0" fontId="15" fillId="0" borderId="13" xfId="0" applyFont="1" applyFill="1" applyBorder="1" applyAlignment="1" applyProtection="1">
      <alignment horizontal="center" vertical="center"/>
      <protection locked="0" hidden="1"/>
    </xf>
    <xf numFmtId="0" fontId="15" fillId="0" borderId="15" xfId="0" applyFont="1" applyFill="1" applyBorder="1" applyAlignment="1" applyProtection="1">
      <alignment horizontal="center" vertical="center"/>
      <protection locked="0" hidden="1"/>
    </xf>
    <xf numFmtId="0" fontId="17" fillId="0" borderId="13" xfId="0" applyFont="1" applyFill="1" applyBorder="1" applyAlignment="1" applyProtection="1">
      <alignment horizontal="center"/>
      <protection locked="0" hidden="1"/>
    </xf>
    <xf numFmtId="0" fontId="17" fillId="0" borderId="15" xfId="0" applyFont="1" applyFill="1" applyBorder="1" applyAlignment="1" applyProtection="1">
      <alignment horizontal="center"/>
      <protection locked="0" hidden="1"/>
    </xf>
    <xf numFmtId="0" fontId="13" fillId="0" borderId="13" xfId="0" applyFont="1" applyFill="1" applyBorder="1" applyAlignment="1" applyProtection="1">
      <alignment horizontal="center" vertical="center"/>
      <protection locked="0" hidden="1"/>
    </xf>
    <xf numFmtId="0" fontId="13" fillId="0" borderId="15" xfId="0" applyFont="1" applyFill="1" applyBorder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15" fillId="8" borderId="13" xfId="0" applyFont="1" applyFill="1" applyBorder="1" applyAlignment="1" applyProtection="1">
      <alignment horizontal="center" vertical="center"/>
      <protection locked="0" hidden="1"/>
    </xf>
    <xf numFmtId="0" fontId="15" fillId="8" borderId="14" xfId="0" applyFont="1" applyFill="1" applyBorder="1" applyAlignment="1" applyProtection="1">
      <alignment horizontal="center" vertical="center"/>
      <protection locked="0" hidden="1"/>
    </xf>
    <xf numFmtId="0" fontId="15" fillId="8" borderId="15" xfId="0" applyFont="1" applyFill="1" applyBorder="1" applyAlignment="1" applyProtection="1">
      <alignment horizontal="center" vertical="center"/>
      <protection locked="0" hidden="1"/>
    </xf>
    <xf numFmtId="0" fontId="55" fillId="5" borderId="13" xfId="0" applyFont="1" applyFill="1" applyBorder="1" applyAlignment="1" applyProtection="1">
      <alignment horizontal="center" vertical="center"/>
      <protection locked="0" hidden="1"/>
    </xf>
    <xf numFmtId="0" fontId="55" fillId="5" borderId="14" xfId="0" applyFont="1" applyFill="1" applyBorder="1" applyAlignment="1" applyProtection="1">
      <alignment horizontal="center" vertical="center"/>
      <protection locked="0" hidden="1"/>
    </xf>
    <xf numFmtId="0" fontId="55" fillId="5" borderId="15" xfId="0" applyFont="1" applyFill="1" applyBorder="1" applyAlignment="1" applyProtection="1">
      <alignment horizontal="center" vertical="center"/>
      <protection locked="0" hidden="1"/>
    </xf>
    <xf numFmtId="0" fontId="17" fillId="0" borderId="4" xfId="0" applyFont="1" applyFill="1" applyBorder="1" applyAlignment="1" applyProtection="1">
      <alignment horizontal="center"/>
      <protection locked="0" hidden="1"/>
    </xf>
    <xf numFmtId="0" fontId="62" fillId="8" borderId="22" xfId="0" applyFont="1" applyFill="1" applyBorder="1" applyAlignment="1" applyProtection="1">
      <alignment horizontal="center" vertical="center" wrapText="1"/>
      <protection locked="0" hidden="1"/>
    </xf>
    <xf numFmtId="0" fontId="62" fillId="8" borderId="16" xfId="0" applyFont="1" applyFill="1" applyBorder="1" applyAlignment="1" applyProtection="1">
      <alignment horizontal="center" vertical="center" wrapText="1"/>
      <protection locked="0" hidden="1"/>
    </xf>
    <xf numFmtId="0" fontId="62" fillId="8" borderId="23" xfId="0" applyFont="1" applyFill="1" applyBorder="1" applyAlignment="1" applyProtection="1">
      <alignment horizontal="center" vertical="center" wrapText="1"/>
      <protection locked="0" hidden="1"/>
    </xf>
    <xf numFmtId="0" fontId="62" fillId="8" borderId="24" xfId="0" applyFont="1" applyFill="1" applyBorder="1" applyAlignment="1" applyProtection="1">
      <alignment horizontal="center" vertical="center" wrapText="1"/>
      <protection locked="0" hidden="1"/>
    </xf>
    <xf numFmtId="0" fontId="62" fillId="8" borderId="18" xfId="0" applyFont="1" applyFill="1" applyBorder="1" applyAlignment="1" applyProtection="1">
      <alignment horizontal="center" vertical="center" wrapText="1"/>
      <protection locked="0" hidden="1"/>
    </xf>
    <xf numFmtId="0" fontId="62" fillId="8" borderId="25" xfId="0" applyFont="1" applyFill="1" applyBorder="1" applyAlignment="1" applyProtection="1">
      <alignment horizontal="center" vertical="center" wrapText="1"/>
      <protection locked="0" hidden="1"/>
    </xf>
    <xf numFmtId="0" fontId="13" fillId="0" borderId="14" xfId="0" applyFont="1" applyBorder="1" applyAlignment="1" applyProtection="1">
      <alignment horizontal="left" vertical="center"/>
      <protection hidden="1"/>
    </xf>
    <xf numFmtId="0" fontId="13" fillId="0" borderId="15" xfId="0" applyFont="1" applyBorder="1" applyAlignment="1" applyProtection="1">
      <alignment horizontal="left" vertical="center"/>
      <protection hidden="1"/>
    </xf>
    <xf numFmtId="0" fontId="13" fillId="0" borderId="14" xfId="0" applyFont="1" applyBorder="1" applyAlignment="1" applyProtection="1">
      <alignment horizontal="center" vertical="center"/>
      <protection hidden="1"/>
    </xf>
    <xf numFmtId="0" fontId="13" fillId="0" borderId="15" xfId="0" applyFont="1" applyBorder="1" applyAlignment="1" applyProtection="1">
      <alignment horizontal="center" vertical="center"/>
      <protection hidden="1"/>
    </xf>
    <xf numFmtId="0" fontId="16" fillId="6" borderId="22" xfId="0" applyFont="1" applyFill="1" applyBorder="1" applyAlignment="1" applyProtection="1">
      <alignment horizontal="center" vertical="center"/>
      <protection hidden="1"/>
    </xf>
    <xf numFmtId="0" fontId="16" fillId="6" borderId="16" xfId="0" applyFont="1" applyFill="1" applyBorder="1" applyAlignment="1" applyProtection="1">
      <alignment horizontal="center" vertical="center"/>
      <protection hidden="1"/>
    </xf>
    <xf numFmtId="0" fontId="16" fillId="6" borderId="23" xfId="0" applyFont="1" applyFill="1" applyBorder="1" applyAlignment="1" applyProtection="1">
      <alignment horizontal="center" vertical="center"/>
      <protection hidden="1"/>
    </xf>
    <xf numFmtId="0" fontId="16" fillId="6" borderId="2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6" borderId="21" xfId="0" applyFont="1" applyFill="1" applyBorder="1" applyAlignment="1" applyProtection="1">
      <alignment horizontal="center" vertical="center"/>
      <protection hidden="1"/>
    </xf>
    <xf numFmtId="0" fontId="16" fillId="6" borderId="24" xfId="0" applyFont="1" applyFill="1" applyBorder="1" applyAlignment="1" applyProtection="1">
      <alignment horizontal="center" vertical="center"/>
      <protection hidden="1"/>
    </xf>
    <xf numFmtId="0" fontId="16" fillId="6" borderId="18" xfId="0" applyFont="1" applyFill="1" applyBorder="1" applyAlignment="1" applyProtection="1">
      <alignment horizontal="center" vertical="center"/>
      <protection hidden="1"/>
    </xf>
    <xf numFmtId="0" fontId="16" fillId="6" borderId="25" xfId="0" applyFont="1" applyFill="1" applyBorder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54" fillId="15" borderId="77" xfId="0" applyFont="1" applyFill="1" applyBorder="1" applyAlignment="1" applyProtection="1">
      <alignment horizontal="center" vertical="center" wrapText="1"/>
      <protection hidden="1"/>
    </xf>
    <xf numFmtId="0" fontId="40" fillId="6" borderId="0" xfId="0" applyFont="1" applyFill="1" applyBorder="1" applyAlignment="1" applyProtection="1">
      <alignment horizontal="center" vertical="top"/>
      <protection hidden="1"/>
    </xf>
    <xf numFmtId="0" fontId="40" fillId="6" borderId="21" xfId="0" applyFont="1" applyFill="1" applyBorder="1" applyAlignment="1" applyProtection="1">
      <alignment horizontal="center" vertical="top"/>
      <protection hidden="1"/>
    </xf>
    <xf numFmtId="0" fontId="19" fillId="6" borderId="22" xfId="0" applyFont="1" applyFill="1" applyBorder="1" applyAlignment="1" applyProtection="1">
      <alignment horizontal="center" vertical="center"/>
      <protection hidden="1"/>
    </xf>
    <xf numFmtId="0" fontId="19" fillId="6" borderId="16" xfId="0" applyFont="1" applyFill="1" applyBorder="1" applyAlignment="1" applyProtection="1">
      <alignment horizontal="center" vertical="center"/>
      <protection hidden="1"/>
    </xf>
    <xf numFmtId="0" fontId="19" fillId="6" borderId="23" xfId="0" applyFont="1" applyFill="1" applyBorder="1" applyAlignment="1" applyProtection="1">
      <alignment horizontal="center" vertical="center"/>
      <protection hidden="1"/>
    </xf>
    <xf numFmtId="0" fontId="19" fillId="6" borderId="2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/>
      <protection hidden="1"/>
    </xf>
    <xf numFmtId="0" fontId="19" fillId="6" borderId="21" xfId="0" applyFont="1" applyFill="1" applyBorder="1" applyAlignment="1" applyProtection="1">
      <alignment horizontal="center" vertical="center"/>
      <protection hidden="1"/>
    </xf>
    <xf numFmtId="0" fontId="19" fillId="6" borderId="24" xfId="0" applyFont="1" applyFill="1" applyBorder="1" applyAlignment="1" applyProtection="1">
      <alignment horizontal="center" vertical="center"/>
      <protection hidden="1"/>
    </xf>
    <xf numFmtId="0" fontId="19" fillId="6" borderId="18" xfId="0" applyFont="1" applyFill="1" applyBorder="1" applyAlignment="1" applyProtection="1">
      <alignment horizontal="center" vertical="center"/>
      <protection hidden="1"/>
    </xf>
    <xf numFmtId="0" fontId="19" fillId="6" borderId="25" xfId="0" applyFont="1" applyFill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23" xfId="0" applyFont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21" xfId="0" applyFont="1" applyBorder="1" applyAlignment="1" applyProtection="1">
      <alignment horizontal="center" vertical="center"/>
      <protection hidden="1"/>
    </xf>
    <xf numFmtId="0" fontId="16" fillId="0" borderId="24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25" xfId="0" applyFont="1" applyBorder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horizontal="center" vertical="center"/>
      <protection hidden="1"/>
    </xf>
    <xf numFmtId="0" fontId="40" fillId="0" borderId="21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3" fillId="14" borderId="77" xfId="0" applyFont="1" applyFill="1" applyBorder="1" applyAlignment="1" applyProtection="1">
      <alignment horizontal="center"/>
      <protection locked="0" hidden="1"/>
    </xf>
    <xf numFmtId="0" fontId="44" fillId="6" borderId="6" xfId="0" applyFont="1" applyFill="1" applyBorder="1" applyAlignment="1" applyProtection="1">
      <alignment horizontal="center" vertical="center"/>
      <protection hidden="1"/>
    </xf>
    <xf numFmtId="0" fontId="44" fillId="6" borderId="12" xfId="0" applyFont="1" applyFill="1" applyBorder="1" applyAlignment="1" applyProtection="1">
      <alignment horizontal="center" vertical="center"/>
      <protection hidden="1"/>
    </xf>
    <xf numFmtId="0" fontId="58" fillId="17" borderId="6" xfId="0" applyFont="1" applyFill="1" applyBorder="1" applyAlignment="1" applyProtection="1">
      <alignment horizontal="center" vertical="center"/>
      <protection locked="0" hidden="1"/>
    </xf>
    <xf numFmtId="0" fontId="58" fillId="17" borderId="12" xfId="0" applyFont="1" applyFill="1" applyBorder="1" applyAlignment="1" applyProtection="1">
      <alignment horizontal="center" vertical="center"/>
      <protection locked="0" hidden="1"/>
    </xf>
    <xf numFmtId="0" fontId="12" fillId="0" borderId="13" xfId="0" applyFont="1" applyBorder="1" applyAlignment="1" applyProtection="1">
      <alignment horizontal="center" vertical="center"/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2" fillId="0" borderId="15" xfId="0" applyFont="1" applyBorder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horizontal="center" vertical="top"/>
      <protection hidden="1"/>
    </xf>
    <xf numFmtId="0" fontId="40" fillId="0" borderId="21" xfId="0" applyFont="1" applyBorder="1" applyAlignment="1" applyProtection="1">
      <alignment horizontal="center" vertical="top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19" fillId="0" borderId="21" xfId="0" applyFont="1" applyBorder="1" applyAlignment="1" applyProtection="1">
      <alignment horizontal="center" vertical="center"/>
      <protection hidden="1"/>
    </xf>
    <xf numFmtId="0" fontId="42" fillId="0" borderId="22" xfId="0" applyFont="1" applyBorder="1" applyAlignment="1" applyProtection="1">
      <alignment horizontal="center" vertical="center"/>
      <protection hidden="1"/>
    </xf>
    <xf numFmtId="0" fontId="42" fillId="0" borderId="16" xfId="0" applyFont="1" applyBorder="1" applyAlignment="1" applyProtection="1">
      <alignment horizontal="center" vertical="center"/>
      <protection hidden="1"/>
    </xf>
    <xf numFmtId="0" fontId="42" fillId="0" borderId="23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center" vertical="center"/>
      <protection hidden="1"/>
    </xf>
    <xf numFmtId="0" fontId="42" fillId="0" borderId="0" xfId="0" applyFont="1" applyBorder="1" applyAlignment="1" applyProtection="1">
      <alignment horizontal="center" vertical="center"/>
      <protection hidden="1"/>
    </xf>
    <xf numFmtId="0" fontId="42" fillId="0" borderId="21" xfId="0" applyFont="1" applyBorder="1" applyAlignment="1" applyProtection="1">
      <alignment horizontal="center" vertical="center"/>
      <protection hidden="1"/>
    </xf>
    <xf numFmtId="0" fontId="42" fillId="0" borderId="24" xfId="0" applyFont="1" applyBorder="1" applyAlignment="1" applyProtection="1">
      <alignment horizontal="center" vertical="center"/>
      <protection hidden="1"/>
    </xf>
    <xf numFmtId="0" fontId="42" fillId="0" borderId="18" xfId="0" applyFont="1" applyBorder="1" applyAlignment="1" applyProtection="1">
      <alignment horizontal="center" vertical="center"/>
      <protection hidden="1"/>
    </xf>
    <xf numFmtId="0" fontId="42" fillId="0" borderId="25" xfId="0" applyFont="1" applyBorder="1" applyAlignment="1" applyProtection="1">
      <alignment horizontal="center" vertical="center"/>
      <protection hidden="1"/>
    </xf>
    <xf numFmtId="0" fontId="41" fillId="0" borderId="0" xfId="0" applyFont="1" applyProtection="1">
      <protection hidden="1"/>
    </xf>
    <xf numFmtId="0" fontId="41" fillId="0" borderId="21" xfId="0" applyFont="1" applyBorder="1" applyProtection="1">
      <protection hidden="1"/>
    </xf>
    <xf numFmtId="0" fontId="19" fillId="6" borderId="0" xfId="0" applyFont="1" applyFill="1" applyBorder="1" applyAlignment="1" applyProtection="1">
      <alignment horizontal="center" vertical="top"/>
      <protection hidden="1"/>
    </xf>
    <xf numFmtId="0" fontId="19" fillId="6" borderId="21" xfId="0" applyFont="1" applyFill="1" applyBorder="1" applyAlignment="1" applyProtection="1">
      <alignment horizontal="center" vertical="top"/>
      <protection hidden="1"/>
    </xf>
    <xf numFmtId="0" fontId="41" fillId="0" borderId="0" xfId="0" applyFont="1" applyBorder="1" applyAlignment="1" applyProtection="1">
      <alignment horizontal="center" vertical="center" wrapText="1"/>
      <protection locked="0"/>
    </xf>
    <xf numFmtId="0" fontId="44" fillId="0" borderId="0" xfId="0" applyFont="1" applyBorder="1" applyAlignment="1" applyProtection="1">
      <alignment horizontal="center" vertical="center"/>
      <protection hidden="1"/>
    </xf>
    <xf numFmtId="0" fontId="44" fillId="0" borderId="0" xfId="0" applyFont="1" applyBorder="1" applyAlignment="1" applyProtection="1">
      <alignment horizontal="center"/>
      <protection locked="0" hidden="1"/>
    </xf>
    <xf numFmtId="0" fontId="54" fillId="15" borderId="55" xfId="0" applyFont="1" applyFill="1" applyBorder="1" applyAlignment="1" applyProtection="1">
      <alignment horizontal="center" vertical="center" wrapText="1"/>
      <protection hidden="1"/>
    </xf>
    <xf numFmtId="0" fontId="53" fillId="14" borderId="55" xfId="0" applyFont="1" applyFill="1" applyBorder="1" applyAlignment="1" applyProtection="1">
      <alignment horizontal="center"/>
      <protection locked="0" hidden="1"/>
    </xf>
    <xf numFmtId="0" fontId="19" fillId="0" borderId="0" xfId="0" applyFont="1" applyBorder="1" applyAlignment="1" applyProtection="1">
      <alignment horizontal="center" vertical="top"/>
      <protection hidden="1"/>
    </xf>
    <xf numFmtId="0" fontId="19" fillId="0" borderId="21" xfId="0" applyFont="1" applyBorder="1" applyAlignment="1" applyProtection="1">
      <alignment horizontal="center" vertical="top"/>
      <protection hidden="1"/>
    </xf>
    <xf numFmtId="0" fontId="19" fillId="0" borderId="22" xfId="0" applyFont="1" applyBorder="1" applyAlignment="1" applyProtection="1">
      <alignment horizontal="center" vertical="center"/>
      <protection hidden="1"/>
    </xf>
    <xf numFmtId="0" fontId="19" fillId="0" borderId="16" xfId="0" applyFont="1" applyBorder="1" applyAlignment="1" applyProtection="1">
      <alignment horizontal="center" vertical="center"/>
      <protection hidden="1"/>
    </xf>
    <xf numFmtId="0" fontId="19" fillId="0" borderId="23" xfId="0" applyFont="1" applyBorder="1" applyAlignment="1" applyProtection="1">
      <alignment horizontal="center" vertical="center"/>
      <protection hidden="1"/>
    </xf>
    <xf numFmtId="0" fontId="19" fillId="0" borderId="20" xfId="0" applyFont="1" applyBorder="1" applyAlignment="1" applyProtection="1">
      <alignment horizontal="center" vertical="center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0" fontId="19" fillId="0" borderId="18" xfId="0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17" fillId="6" borderId="13" xfId="0" applyFont="1" applyFill="1" applyBorder="1" applyAlignment="1" applyProtection="1">
      <alignment horizontal="center"/>
      <protection locked="0" hidden="1"/>
    </xf>
    <xf numFmtId="0" fontId="17" fillId="6" borderId="15" xfId="0" applyFont="1" applyFill="1" applyBorder="1" applyAlignment="1" applyProtection="1">
      <alignment horizontal="center"/>
      <protection locked="0" hidden="1"/>
    </xf>
    <xf numFmtId="0" fontId="13" fillId="6" borderId="13" xfId="0" applyFont="1" applyFill="1" applyBorder="1" applyAlignment="1" applyProtection="1">
      <alignment horizontal="center" vertical="center"/>
      <protection locked="0" hidden="1"/>
    </xf>
    <xf numFmtId="0" fontId="13" fillId="6" borderId="15" xfId="0" applyFont="1" applyFill="1" applyBorder="1" applyAlignment="1" applyProtection="1">
      <alignment horizontal="center" vertical="center"/>
      <protection locked="0" hidden="1"/>
    </xf>
    <xf numFmtId="0" fontId="15" fillId="6" borderId="13" xfId="0" applyFont="1" applyFill="1" applyBorder="1" applyAlignment="1" applyProtection="1">
      <alignment horizontal="center" vertical="center"/>
      <protection locked="0" hidden="1"/>
    </xf>
    <xf numFmtId="0" fontId="15" fillId="6" borderId="15" xfId="0" applyFont="1" applyFill="1" applyBorder="1" applyAlignment="1" applyProtection="1">
      <alignment horizontal="center" vertical="center"/>
      <protection locked="0" hidden="1"/>
    </xf>
    <xf numFmtId="0" fontId="0" fillId="5" borderId="13" xfId="0" applyFill="1" applyBorder="1" applyProtection="1">
      <protection locked="0"/>
    </xf>
    <xf numFmtId="0" fontId="0" fillId="5" borderId="14" xfId="0" applyFill="1" applyBorder="1" applyProtection="1">
      <protection locked="0"/>
    </xf>
    <xf numFmtId="0" fontId="0" fillId="5" borderId="15" xfId="0" applyFill="1" applyBorder="1" applyProtection="1">
      <protection locked="0"/>
    </xf>
    <xf numFmtId="0" fontId="17" fillId="6" borderId="78" xfId="0" applyFont="1" applyFill="1" applyBorder="1" applyAlignment="1" applyProtection="1">
      <alignment horizontal="center"/>
      <protection locked="0" hidden="1"/>
    </xf>
    <xf numFmtId="0" fontId="0" fillId="15" borderId="13" xfId="0" applyFill="1" applyBorder="1" applyProtection="1"/>
    <xf numFmtId="0" fontId="0" fillId="15" borderId="14" xfId="0" applyFill="1" applyBorder="1" applyProtection="1"/>
    <xf numFmtId="0" fontId="0" fillId="15" borderId="15" xfId="0" applyFill="1" applyBorder="1" applyProtection="1"/>
    <xf numFmtId="0" fontId="43" fillId="6" borderId="15" xfId="0" applyFont="1" applyFill="1" applyBorder="1" applyAlignment="1" applyProtection="1">
      <alignment horizontal="center"/>
      <protection locked="0"/>
    </xf>
    <xf numFmtId="0" fontId="43" fillId="6" borderId="4" xfId="0" applyFont="1" applyFill="1" applyBorder="1" applyAlignment="1" applyProtection="1">
      <alignment horizontal="center"/>
      <protection locked="0"/>
    </xf>
    <xf numFmtId="0" fontId="43" fillId="16" borderId="13" xfId="0" applyFont="1" applyFill="1" applyBorder="1" applyAlignment="1" applyProtection="1">
      <alignment textRotation="90"/>
    </xf>
    <xf numFmtId="0" fontId="43" fillId="16" borderId="14" xfId="0" applyFont="1" applyFill="1" applyBorder="1" applyAlignment="1" applyProtection="1">
      <alignment textRotation="90"/>
    </xf>
    <xf numFmtId="0" fontId="43" fillId="16" borderId="15" xfId="0" applyFont="1" applyFill="1" applyBorder="1" applyAlignment="1" applyProtection="1">
      <alignment textRotation="90"/>
    </xf>
  </cellXfs>
  <cellStyles count="11">
    <cellStyle name="Calculation 2" xfId="2"/>
    <cellStyle name="Calculation 3" xfId="8"/>
    <cellStyle name="Hyperlink" xfId="10" builtinId="8"/>
    <cellStyle name="Normal" xfId="0" builtinId="0"/>
    <cellStyle name="Normal 2" xfId="3"/>
    <cellStyle name="Normal 3" xfId="4"/>
    <cellStyle name="Normal 4" xfId="5"/>
    <cellStyle name="Output 2" xfId="6"/>
    <cellStyle name="Output 3" xfId="9"/>
    <cellStyle name="Percent" xfId="1" builtinId="5"/>
    <cellStyle name="Title 2" xfId="7"/>
  </cellStyles>
  <dxfs count="250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93"/>
        </patternFill>
      </fill>
    </dxf>
    <dxf>
      <font>
        <b/>
        <i val="0"/>
      </font>
      <fill>
        <patternFill>
          <bgColor rgb="FFC2D69A"/>
        </patternFill>
      </fill>
    </dxf>
    <dxf>
      <font>
        <color rgb="FFEF8D9B"/>
      </font>
      <fill>
        <patternFill>
          <bgColor rgb="FFEF8D9B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C2D69A"/>
      </font>
      <fill>
        <patternFill>
          <bgColor rgb="FFC2D69A"/>
        </patternFill>
      </fill>
    </dxf>
    <dxf>
      <font>
        <color theme="0"/>
      </font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39994506668294322"/>
      </font>
    </dxf>
    <dxf>
      <font>
        <color theme="0"/>
      </font>
    </dxf>
    <dxf>
      <font>
        <color theme="0"/>
      </font>
    </dxf>
    <dxf>
      <fill>
        <patternFill>
          <bgColor rgb="FFEF8D9B"/>
        </patternFill>
      </fill>
    </dxf>
    <dxf>
      <fill>
        <patternFill>
          <bgColor rgb="FFFFFFCC"/>
        </patternFill>
      </fill>
    </dxf>
    <dxf>
      <fill>
        <patternFill>
          <bgColor rgb="FFC2D69A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  <color auto="1"/>
      </font>
      <fill>
        <patternFill>
          <bgColor rgb="FFC2D69A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EF8D9B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  <color auto="1"/>
      </font>
      <fill>
        <patternFill>
          <bgColor rgb="FFC2D69A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75A0C7"/>
      <color rgb="FFDBD797"/>
      <color rgb="FFEF8D9B"/>
      <color rgb="FFC2D69A"/>
      <color rgb="FFFFFF9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110</xdr:row>
      <xdr:rowOff>47625</xdr:rowOff>
    </xdr:from>
    <xdr:to>
      <xdr:col>16</xdr:col>
      <xdr:colOff>581025</xdr:colOff>
      <xdr:row>110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2287250" y="21612225"/>
          <a:ext cx="533400" cy="114300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10886</xdr:colOff>
      <xdr:row>124</xdr:row>
      <xdr:rowOff>51708</xdr:rowOff>
    </xdr:from>
    <xdr:to>
      <xdr:col>4</xdr:col>
      <xdr:colOff>544286</xdr:colOff>
      <xdr:row>124</xdr:row>
      <xdr:rowOff>175533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535136" y="23973065"/>
          <a:ext cx="533400" cy="12382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38100</xdr:colOff>
      <xdr:row>132</xdr:row>
      <xdr:rowOff>38100</xdr:rowOff>
    </xdr:from>
    <xdr:to>
      <xdr:col>13</xdr:col>
      <xdr:colOff>571500</xdr:colOff>
      <xdr:row>132</xdr:row>
      <xdr:rowOff>161925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10220325" y="25841325"/>
          <a:ext cx="533400" cy="12382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9</xdr:col>
      <xdr:colOff>68036</xdr:colOff>
      <xdr:row>8</xdr:row>
      <xdr:rowOff>68036</xdr:rowOff>
    </xdr:from>
    <xdr:to>
      <xdr:col>10</xdr:col>
      <xdr:colOff>489575</xdr:colOff>
      <xdr:row>13</xdr:row>
      <xdr:rowOff>81511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893" y="1660072"/>
          <a:ext cx="1033861" cy="979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64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7418681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505" name="Rounded Rectangle 504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27779" y="0"/>
          <a:ext cx="1165690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506" name="Rounded Rectangle 505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73164" y="0"/>
          <a:ext cx="1159379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274" name="Rounded Rectangle 273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12239" y="0"/>
          <a:ext cx="2172639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278" name="Rounded Rectangle 277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70905" y="13612"/>
          <a:ext cx="2172344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403" name="Rounded Rectangle 402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7335548" y="5105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408" name="Rounded Rectangle 40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7331911" y="4644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267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7334885" y="6488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269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7334885" y="5566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5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7334885" y="6949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9" name="Rounded Rectangle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7335829" y="7410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20" name="Rounded Rectangle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7332192" y="7871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21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7335165" y="8793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22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7335165" y="8332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23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7335165" y="9254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24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7334885" y="6027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25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7335165" y="9715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26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7255615" y="10177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7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6874619" y="10628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8" name="Rounded Rectangle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8767" y="9593716"/>
          <a:ext cx="1165690" cy="422264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9" name="Rounded Rectangl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54152" y="9593716"/>
          <a:ext cx="1159379" cy="437546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30" name="Rounded Rectangl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93227" y="9593716"/>
          <a:ext cx="2172639" cy="458067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31" name="Rounded Rectangle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51893" y="9607328"/>
          <a:ext cx="2172344" cy="410241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17045845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 editAs="oneCell">
    <xdr:from>
      <xdr:col>8</xdr:col>
      <xdr:colOff>38100</xdr:colOff>
      <xdr:row>11</xdr:row>
      <xdr:rowOff>28575</xdr:rowOff>
    </xdr:from>
    <xdr:to>
      <xdr:col>12</xdr:col>
      <xdr:colOff>150719</xdr:colOff>
      <xdr:row>21</xdr:row>
      <xdr:rowOff>11907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19075"/>
          <a:ext cx="1446119" cy="1888332"/>
        </a:xfrm>
        <a:prstGeom prst="rect">
          <a:avLst/>
        </a:prstGeom>
      </xdr:spPr>
    </xdr:pic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4" name="Rounded Rectangle 504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8710109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5" name="Rounded Rectangle 505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9954021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5444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6" name="Rounded Rectangle 273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>
        <a:xfrm>
          <a:off x="11191132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7" name="Rounded Rectangle 277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6456377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8" name="Rounded Rectangle 402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17086777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9" name="Rounded Rectangle 407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17083140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10" name="ShpNeeds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7086114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1" name="ShpReadingAge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17086114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2" name="ShpNeeds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17086114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3" name="Rounded Rectangle 18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17087058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4" name="Rounded Rectangle 19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/>
      </xdr:nvSpPr>
      <xdr:spPr>
        <a:xfrm>
          <a:off x="17083421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5" name="ShpNeeds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/>
      </xdr:nvSpPr>
      <xdr:spPr>
        <a:xfrm>
          <a:off x="17086394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6" name="ShpReadingAge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/>
      </xdr:nvSpPr>
      <xdr:spPr>
        <a:xfrm>
          <a:off x="17086394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/>
      </xdr:nvSpPr>
      <xdr:spPr>
        <a:xfrm>
          <a:off x="17086394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8" name="ShpNeeds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/>
      </xdr:nvSpPr>
      <xdr:spPr>
        <a:xfrm>
          <a:off x="17086114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/>
      </xdr:nvSpPr>
      <xdr:spPr>
        <a:xfrm>
          <a:off x="17086394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198" name="Button 1150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199" name="Button 1151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0" name="Button 1152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1" name="Button 1153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2" name="Button 1154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3" name="Button 1155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4" name="Button 1156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5" name="Button 1157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6" name="Button 1158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7" name="Button 1159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8" name="Button 1160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09" name="Button 1161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0" name="Button 1162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1" name="Button 1163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2" name="Button 1164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3" name="Button 1165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4" name="Button 1166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5" name="Button 1167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6" name="Button 1168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7" name="Button 1169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35</xdr:col>
          <xdr:colOff>428625</xdr:colOff>
          <xdr:row>19283</xdr:row>
          <xdr:rowOff>0</xdr:rowOff>
        </xdr:to>
        <xdr:sp macro="" textlink="">
          <xdr:nvSpPr>
            <xdr:cNvPr id="3218" name="Button 1170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19" name="Button 1171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0" name="Button 1172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1" name="Button 1173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2" name="Button 1174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3" name="Button 1175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4" name="Button 1176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35</xdr:col>
          <xdr:colOff>428625</xdr:colOff>
          <xdr:row>19283</xdr:row>
          <xdr:rowOff>0</xdr:rowOff>
        </xdr:to>
        <xdr:sp macro="" textlink="">
          <xdr:nvSpPr>
            <xdr:cNvPr id="3225" name="Button 1177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6" name="Button 1178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7" name="Button 1179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8" name="Button 1180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29" name="Button 1181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0" name="Button 1182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1" name="Button 1183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2" name="Button 1184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3" name="Button 1185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4" name="Button 1186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5" name="Button 1187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6" name="Button 1188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7" name="Button 1189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8" name="Button 1190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39" name="Button 1191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0" name="Button 1192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1" name="Button 1193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2" name="Button 1194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3" name="Button 1195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4" name="Button 1196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5" name="Button 1197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6" name="Button 1198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7" name="Button 1199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8" name="Button 1200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49" name="Button 1201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0" name="Button 1202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1" name="Button 1203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2" name="Button 1204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3" name="Button 1205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4" name="Button 1206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5" name="Button 1207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6" name="Button 1208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7" name="Button 1209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8" name="Button 1210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59" name="Button 1211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0" name="Button 1212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1" name="Button 1213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2" name="Button 1214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3" name="Button 1215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4" name="Button 1216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5" name="Button 1217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6" name="Button 1218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7" name="Button 1219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8" name="Button 1220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69" name="Button 1221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85725</xdr:colOff>
          <xdr:row>19283</xdr:row>
          <xdr:rowOff>0</xdr:rowOff>
        </xdr:from>
        <xdr:to>
          <xdr:col>36</xdr:col>
          <xdr:colOff>0</xdr:colOff>
          <xdr:row>19283</xdr:row>
          <xdr:rowOff>0</xdr:rowOff>
        </xdr:to>
        <xdr:sp macro="" textlink="">
          <xdr:nvSpPr>
            <xdr:cNvPr id="3270" name="Button 1222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GB" sz="13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Replace duplicates</a:t>
              </a: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7327</xdr:colOff>
      <xdr:row>2</xdr:row>
      <xdr:rowOff>65206</xdr:rowOff>
    </xdr:from>
    <xdr:to>
      <xdr:col>49</xdr:col>
      <xdr:colOff>7328</xdr:colOff>
      <xdr:row>4</xdr:row>
      <xdr:rowOff>65206</xdr:rowOff>
    </xdr:to>
    <xdr:sp macro="[0]!updatesheet2rng" textlink="">
      <xdr:nvSpPr>
        <xdr:cNvPr id="76" name="ShpNeeds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SpPr/>
      </xdr:nvSpPr>
      <xdr:spPr>
        <a:xfrm>
          <a:off x="5824904" y="1054341"/>
          <a:ext cx="2051539" cy="395653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Update data</a:t>
          </a:r>
        </a:p>
      </xdr:txBody>
    </xdr:sp>
    <xdr:clientData/>
  </xdr:twoCellAnchor>
  <xdr:twoCellAnchor>
    <xdr:from>
      <xdr:col>41</xdr:col>
      <xdr:colOff>7327</xdr:colOff>
      <xdr:row>0</xdr:row>
      <xdr:rowOff>556112</xdr:rowOff>
    </xdr:from>
    <xdr:to>
      <xdr:col>49</xdr:col>
      <xdr:colOff>7328</xdr:colOff>
      <xdr:row>1</xdr:row>
      <xdr:rowOff>160458</xdr:rowOff>
    </xdr:to>
    <xdr:sp macro="[0]!nextavailablecell" textlink="">
      <xdr:nvSpPr>
        <xdr:cNvPr id="80" name="ShpNeeds">
          <a:extLst>
            <a:ext uri="{FF2B5EF4-FFF2-40B4-BE49-F238E27FC236}">
              <a16:creationId xmlns="" xmlns:a16="http://schemas.microsoft.com/office/drawing/2014/main" id="{00000000-0008-0000-0700-000050000000}"/>
            </a:ext>
          </a:extLst>
        </xdr:cNvPr>
        <xdr:cNvSpPr/>
      </xdr:nvSpPr>
      <xdr:spPr>
        <a:xfrm>
          <a:off x="5824904" y="556112"/>
          <a:ext cx="2051539" cy="395654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Add to existing</a:t>
          </a:r>
          <a:r>
            <a:rPr lang="en-GB" sz="1600" b="1" baseline="0"/>
            <a:t> data</a:t>
          </a:r>
          <a:endParaRPr lang="en-GB" sz="1600" b="1"/>
        </a:p>
      </xdr:txBody>
    </xdr:sp>
    <xdr:clientData/>
  </xdr:twoCellAnchor>
  <xdr:twoCellAnchor>
    <xdr:from>
      <xdr:col>41</xdr:col>
      <xdr:colOff>7328</xdr:colOff>
      <xdr:row>0</xdr:row>
      <xdr:rowOff>50554</xdr:rowOff>
    </xdr:from>
    <xdr:to>
      <xdr:col>49</xdr:col>
      <xdr:colOff>7328</xdr:colOff>
      <xdr:row>0</xdr:row>
      <xdr:rowOff>450604</xdr:rowOff>
    </xdr:to>
    <xdr:sp macro="[0]!cleardata" textlink="">
      <xdr:nvSpPr>
        <xdr:cNvPr id="81" name="ShpNeeds">
          <a:extLs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SpPr/>
      </xdr:nvSpPr>
      <xdr:spPr>
        <a:xfrm>
          <a:off x="5824905" y="50554"/>
          <a:ext cx="2051538" cy="40005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Clear data</a:t>
          </a:r>
        </a:p>
      </xdr:txBody>
    </xdr:sp>
    <xdr:clientData/>
  </xdr:twoCellAnchor>
  <xdr:twoCellAnchor>
    <xdr:from>
      <xdr:col>41</xdr:col>
      <xdr:colOff>7327</xdr:colOff>
      <xdr:row>4</xdr:row>
      <xdr:rowOff>182440</xdr:rowOff>
    </xdr:from>
    <xdr:to>
      <xdr:col>49</xdr:col>
      <xdr:colOff>7328</xdr:colOff>
      <xdr:row>6</xdr:row>
      <xdr:rowOff>153865</xdr:rowOff>
    </xdr:to>
    <xdr:sp macro="[0]!UpdateNames" textlink="">
      <xdr:nvSpPr>
        <xdr:cNvPr id="78" name="ShpNeeds">
          <a:extLst>
            <a:ext uri="{FF2B5EF4-FFF2-40B4-BE49-F238E27FC236}">
              <a16:creationId xmlns="" xmlns:a16="http://schemas.microsoft.com/office/drawing/2014/main" id="{7F0ACE32-F43C-4DB8-AB04-B961C00C86E4}"/>
            </a:ext>
          </a:extLst>
        </xdr:cNvPr>
        <xdr:cNvSpPr/>
      </xdr:nvSpPr>
      <xdr:spPr>
        <a:xfrm>
          <a:off x="5824904" y="1567228"/>
          <a:ext cx="2051539" cy="367079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Create single names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4655070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19334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4" name="Rounded Rectangle 3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63246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00357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65602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7" name="Rounded Rectangle 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4696002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4692365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9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4695339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0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4695339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1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4695339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2" name="Rounded Rectangle 11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4696283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4692646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4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4695619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5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4695619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6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4695619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4695339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8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4695619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4691925" y="8272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0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4681271" y="8723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1" name="Rounded Rectangle 20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0322" y="9794036"/>
          <a:ext cx="1163726" cy="429825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2" name="Rounded Rectangle 2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43743" y="9794036"/>
          <a:ext cx="1157906" cy="445107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23" name="Rounded Rectangle 2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80854" y="9794036"/>
          <a:ext cx="2169693" cy="465628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24" name="Rounded Rectangle 2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46590" y="9807648"/>
          <a:ext cx="2169202" cy="4178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4655070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19334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4" name="Rounded Rectangle 3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63246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00357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65602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7" name="Rounded Rectangle 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4696002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4692365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9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4695339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0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4695339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1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4695339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2" name="Rounded Rectangle 11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4696283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4692646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4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4695619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5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4695619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6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4695619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4695339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8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4695619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4691925" y="8272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0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4681271" y="8723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1" name="Rounded Rectangle 20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0322" y="9794036"/>
          <a:ext cx="1163726" cy="429825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2" name="Rounded Rectangle 2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43743" y="9794036"/>
          <a:ext cx="1157906" cy="445107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23" name="Rounded Rectangle 2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80854" y="9794036"/>
          <a:ext cx="2169693" cy="465628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24" name="Rounded Rectangle 2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46590" y="9807648"/>
          <a:ext cx="2169202" cy="4178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4655070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19334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4" name="Rounded Rectangle 3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63246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00357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65602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7" name="Rounded Rectangle 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4696002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4692365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9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4695339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0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4695339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1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4695339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2" name="Rounded Rectangle 11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4696283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4692646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4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4695619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5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4695619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6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4695619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4695339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8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4695619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4691925" y="8272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0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4681271" y="8723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1" name="Rounded Rectangle 20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0322" y="9794036"/>
          <a:ext cx="1163726" cy="429825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2" name="Rounded Rectangle 2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43743" y="9794036"/>
          <a:ext cx="1157906" cy="445107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23" name="Rounded Rectangle 2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80854" y="9794036"/>
          <a:ext cx="2169693" cy="465628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24" name="Rounded Rectangle 2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46590" y="9807648"/>
          <a:ext cx="2169202" cy="4178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4655070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19334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4" name="Rounded Rectangle 3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63246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00357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65602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7" name="Rounded Rectangle 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4696002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4692365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9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4695339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0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4695339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1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4695339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2" name="Rounded Rectangle 11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4696283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4692646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4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4695619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5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4695619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6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4695619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4695339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8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4695619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4691925" y="8272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0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4681271" y="8723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1" name="Rounded Rectangle 20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0322" y="9794036"/>
          <a:ext cx="1163726" cy="429825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2" name="Rounded Rectangle 2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43743" y="9794036"/>
          <a:ext cx="1157906" cy="445107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23" name="Rounded Rectangle 2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80854" y="9794036"/>
          <a:ext cx="2169693" cy="465628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24" name="Rounded Rectangle 2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46590" y="9807648"/>
          <a:ext cx="2169202" cy="4178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15145</xdr:colOff>
      <xdr:row>15</xdr:row>
      <xdr:rowOff>28573</xdr:rowOff>
    </xdr:from>
    <xdr:to>
      <xdr:col>51</xdr:col>
      <xdr:colOff>1604961</xdr:colOff>
      <xdr:row>18</xdr:row>
      <xdr:rowOff>163285</xdr:rowOff>
    </xdr:to>
    <xdr:sp macro="[0]!TurnOnOffTablesCreation" textlink="">
      <xdr:nvSpPr>
        <xdr:cNvPr id="2" name="TablesOnOff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/>
      </xdr:nvSpPr>
      <xdr:spPr>
        <a:xfrm>
          <a:off x="14655070" y="981073"/>
          <a:ext cx="1589816" cy="706212"/>
        </a:xfrm>
        <a:prstGeom prst="roundRect">
          <a:avLst/>
        </a:prstGeom>
        <a:solidFill>
          <a:schemeClr val="tx1"/>
        </a:solidFill>
        <a:ln>
          <a:solidFill>
            <a:schemeClr val="lt1"/>
          </a:solidFill>
        </a:ln>
        <a:effectLst>
          <a:outerShdw blurRad="50800" dist="38100" dir="2700000" algn="tl" rotWithShape="0">
            <a:prstClr val="black">
              <a:alpha val="35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0"/>
        <a:lstStyle/>
        <a:p>
          <a:pPr algn="ctr"/>
          <a:r>
            <a:rPr lang="en-US" sz="1600" b="1">
              <a:ln>
                <a:noFill/>
              </a:ln>
              <a:solidFill>
                <a:schemeClr val="bg1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  <a:reflection blurRad="6350" stA="60000" endA="900" endPos="60000" dist="29997" dir="5400000" sy="-100000" algn="bl" rotWithShape="0"/>
              </a:effectLst>
            </a:rPr>
            <a:t>Turn Tables ON</a:t>
          </a:r>
        </a:p>
      </xdr:txBody>
    </xdr:sp>
    <xdr:clientData/>
  </xdr:twoCellAnchor>
  <xdr:twoCellAnchor>
    <xdr:from>
      <xdr:col>26</xdr:col>
      <xdr:colOff>13784</xdr:colOff>
      <xdr:row>0</xdr:row>
      <xdr:rowOff>0</xdr:rowOff>
    </xdr:from>
    <xdr:to>
      <xdr:col>29</xdr:col>
      <xdr:colOff>177876</xdr:colOff>
      <xdr:row>10</xdr:row>
      <xdr:rowOff>168088</xdr:rowOff>
    </xdr:to>
    <xdr:sp macro="[0]!normalscreen" textlink="">
      <xdr:nvSpPr>
        <xdr:cNvPr id="3" name="Rounded Rectangle 2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/>
      </xdr:nvSpPr>
      <xdr:spPr>
        <a:xfrm>
          <a:off x="6319334" y="0"/>
          <a:ext cx="1164217" cy="168088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29</xdr:col>
      <xdr:colOff>257571</xdr:colOff>
      <xdr:row>0</xdr:row>
      <xdr:rowOff>0</xdr:rowOff>
    </xdr:from>
    <xdr:to>
      <xdr:col>33</xdr:col>
      <xdr:colOff>81486</xdr:colOff>
      <xdr:row>10</xdr:row>
      <xdr:rowOff>174171</xdr:rowOff>
    </xdr:to>
    <xdr:sp macro="[0]!fullscreen" textlink="">
      <xdr:nvSpPr>
        <xdr:cNvPr id="4" name="Rounded Rectangle 3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/>
      </xdr:nvSpPr>
      <xdr:spPr>
        <a:xfrm>
          <a:off x="7563246" y="0"/>
          <a:ext cx="1157415" cy="174171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33</xdr:col>
      <xdr:colOff>161182</xdr:colOff>
      <xdr:row>0</xdr:row>
      <xdr:rowOff>0</xdr:rowOff>
    </xdr:from>
    <xdr:to>
      <xdr:col>39</xdr:col>
      <xdr:colOff>330625</xdr:colOff>
      <xdr:row>10</xdr:row>
      <xdr:rowOff>182340</xdr:rowOff>
    </xdr:to>
    <xdr:sp macro="[0]!Clear_Classroom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/>
      </xdr:nvSpPr>
      <xdr:spPr>
        <a:xfrm>
          <a:off x="8800357" y="0"/>
          <a:ext cx="2169693" cy="182340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clear classroom</a:t>
          </a:r>
          <a:endParaRPr lang="en-GB" sz="1100" b="1"/>
        </a:p>
      </xdr:txBody>
    </xdr:sp>
    <xdr:clientData/>
  </xdr:twoCellAnchor>
  <xdr:twoCellAnchor>
    <xdr:from>
      <xdr:col>19</xdr:col>
      <xdr:colOff>84152</xdr:colOff>
      <xdr:row>10</xdr:row>
      <xdr:rowOff>13612</xdr:rowOff>
    </xdr:from>
    <xdr:to>
      <xdr:col>25</xdr:col>
      <xdr:colOff>263120</xdr:colOff>
      <xdr:row>10</xdr:row>
      <xdr:rowOff>176914</xdr:rowOff>
    </xdr:to>
    <xdr:sp macro="[0]!Adding_sheet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/>
      </xdr:nvSpPr>
      <xdr:spPr>
        <a:xfrm>
          <a:off x="4065602" y="13612"/>
          <a:ext cx="2169693" cy="1633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>
    <xdr:from>
      <xdr:col>51</xdr:col>
      <xdr:colOff>56077</xdr:colOff>
      <xdr:row>26</xdr:row>
      <xdr:rowOff>152077</xdr:rowOff>
    </xdr:from>
    <xdr:to>
      <xdr:col>51</xdr:col>
      <xdr:colOff>1621329</xdr:colOff>
      <xdr:row>28</xdr:row>
      <xdr:rowOff>131077</xdr:rowOff>
    </xdr:to>
    <xdr:sp macro="[0]!showgridlines" textlink="">
      <xdr:nvSpPr>
        <xdr:cNvPr id="7" name="Rounded Rectangle 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/>
      </xdr:nvSpPr>
      <xdr:spPr>
        <a:xfrm>
          <a:off x="14696002" y="3200077"/>
          <a:ext cx="1565252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Show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52440</xdr:colOff>
      <xdr:row>24</xdr:row>
      <xdr:rowOff>72049</xdr:rowOff>
    </xdr:from>
    <xdr:to>
      <xdr:col>51</xdr:col>
      <xdr:colOff>1624966</xdr:colOff>
      <xdr:row>26</xdr:row>
      <xdr:rowOff>51049</xdr:rowOff>
    </xdr:to>
    <xdr:sp macro="[0]!hidegridlines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/>
      </xdr:nvSpPr>
      <xdr:spPr>
        <a:xfrm>
          <a:off x="14692365" y="2739049"/>
          <a:ext cx="1572526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Hide</a:t>
          </a:r>
          <a:r>
            <a:rPr lang="en-GB" sz="1600" b="1" baseline="0"/>
            <a:t> gridlines</a:t>
          </a:r>
          <a:endParaRPr lang="en-GB" sz="1600" b="1"/>
        </a:p>
      </xdr:txBody>
    </xdr:sp>
    <xdr:clientData/>
  </xdr:twoCellAnchor>
  <xdr:twoCellAnchor>
    <xdr:from>
      <xdr:col>51</xdr:col>
      <xdr:colOff>55414</xdr:colOff>
      <xdr:row>34</xdr:row>
      <xdr:rowOff>11161</xdr:rowOff>
    </xdr:from>
    <xdr:to>
      <xdr:col>51</xdr:col>
      <xdr:colOff>1621993</xdr:colOff>
      <xdr:row>35</xdr:row>
      <xdr:rowOff>180661</xdr:rowOff>
    </xdr:to>
    <xdr:sp macro="[0]!hideneeds2" textlink="">
      <xdr:nvSpPr>
        <xdr:cNvPr id="9" name="ShpNeeds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/>
      </xdr:nvSpPr>
      <xdr:spPr>
        <a:xfrm>
          <a:off x="14695339" y="4583161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HN</a:t>
          </a:r>
        </a:p>
      </xdr:txBody>
    </xdr:sp>
    <xdr:clientData/>
  </xdr:twoCellAnchor>
  <xdr:twoCellAnchor>
    <xdr:from>
      <xdr:col>51</xdr:col>
      <xdr:colOff>55414</xdr:colOff>
      <xdr:row>29</xdr:row>
      <xdr:rowOff>41605</xdr:rowOff>
    </xdr:from>
    <xdr:to>
      <xdr:col>51</xdr:col>
      <xdr:colOff>1621993</xdr:colOff>
      <xdr:row>31</xdr:row>
      <xdr:rowOff>20605</xdr:rowOff>
    </xdr:to>
    <xdr:sp macro="[0]!hideAR" textlink="">
      <xdr:nvSpPr>
        <xdr:cNvPr id="10" name="ShpReadingAge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/>
      </xdr:nvSpPr>
      <xdr:spPr>
        <a:xfrm>
          <a:off x="14695339" y="3661105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HAR</a:t>
          </a:r>
        </a:p>
      </xdr:txBody>
    </xdr:sp>
    <xdr:clientData/>
  </xdr:twoCellAnchor>
  <xdr:twoCellAnchor>
    <xdr:from>
      <xdr:col>51</xdr:col>
      <xdr:colOff>55414</xdr:colOff>
      <xdr:row>36</xdr:row>
      <xdr:rowOff>91189</xdr:rowOff>
    </xdr:from>
    <xdr:to>
      <xdr:col>51</xdr:col>
      <xdr:colOff>1621993</xdr:colOff>
      <xdr:row>38</xdr:row>
      <xdr:rowOff>70189</xdr:rowOff>
    </xdr:to>
    <xdr:sp macro="[0]!showneeds2" textlink="">
      <xdr:nvSpPr>
        <xdr:cNvPr id="11" name="ShpNeeds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14695339" y="5044189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SN</a:t>
          </a:r>
        </a:p>
      </xdr:txBody>
    </xdr:sp>
    <xdr:clientData/>
  </xdr:twoCellAnchor>
  <xdr:twoCellAnchor>
    <xdr:from>
      <xdr:col>51</xdr:col>
      <xdr:colOff>56358</xdr:colOff>
      <xdr:row>38</xdr:row>
      <xdr:rowOff>171217</xdr:rowOff>
    </xdr:from>
    <xdr:to>
      <xdr:col>51</xdr:col>
      <xdr:colOff>1621049</xdr:colOff>
      <xdr:row>40</xdr:row>
      <xdr:rowOff>150217</xdr:rowOff>
    </xdr:to>
    <xdr:sp macro="[0]!hidetarget" textlink="">
      <xdr:nvSpPr>
        <xdr:cNvPr id="12" name="Rounded Rectangle 11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14696283" y="5505217"/>
          <a:ext cx="156469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HT</a:t>
          </a:r>
        </a:p>
      </xdr:txBody>
    </xdr:sp>
    <xdr:clientData/>
  </xdr:twoCellAnchor>
  <xdr:twoCellAnchor>
    <xdr:from>
      <xdr:col>51</xdr:col>
      <xdr:colOff>52721</xdr:colOff>
      <xdr:row>41</xdr:row>
      <xdr:rowOff>60745</xdr:rowOff>
    </xdr:from>
    <xdr:to>
      <xdr:col>51</xdr:col>
      <xdr:colOff>1624686</xdr:colOff>
      <xdr:row>43</xdr:row>
      <xdr:rowOff>39745</xdr:rowOff>
    </xdr:to>
    <xdr:sp macro="[0]!showtarget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/>
      </xdr:nvSpPr>
      <xdr:spPr>
        <a:xfrm>
          <a:off x="14692646" y="5966245"/>
          <a:ext cx="1571965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ST</a:t>
          </a:r>
        </a:p>
      </xdr:txBody>
    </xdr:sp>
    <xdr:clientData/>
  </xdr:twoCellAnchor>
  <xdr:twoCellAnchor>
    <xdr:from>
      <xdr:col>51</xdr:col>
      <xdr:colOff>55694</xdr:colOff>
      <xdr:row>46</xdr:row>
      <xdr:rowOff>30301</xdr:rowOff>
    </xdr:from>
    <xdr:to>
      <xdr:col>51</xdr:col>
      <xdr:colOff>1621712</xdr:colOff>
      <xdr:row>48</xdr:row>
      <xdr:rowOff>9301</xdr:rowOff>
    </xdr:to>
    <xdr:sp macro="[0]!showKS2" textlink="">
      <xdr:nvSpPr>
        <xdr:cNvPr id="14" name="ShpNeeds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/>
      </xdr:nvSpPr>
      <xdr:spPr>
        <a:xfrm>
          <a:off x="14695619" y="6888301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S/KS2</a:t>
          </a:r>
        </a:p>
      </xdr:txBody>
    </xdr:sp>
    <xdr:clientData/>
  </xdr:twoCellAnchor>
  <xdr:twoCellAnchor>
    <xdr:from>
      <xdr:col>51</xdr:col>
      <xdr:colOff>55694</xdr:colOff>
      <xdr:row>43</xdr:row>
      <xdr:rowOff>140773</xdr:rowOff>
    </xdr:from>
    <xdr:to>
      <xdr:col>51</xdr:col>
      <xdr:colOff>1621712</xdr:colOff>
      <xdr:row>45</xdr:row>
      <xdr:rowOff>119773</xdr:rowOff>
    </xdr:to>
    <xdr:sp macro="[0]!hideKS2" textlink="">
      <xdr:nvSpPr>
        <xdr:cNvPr id="15" name="ShpReadingAge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>
        <a:xfrm>
          <a:off x="14695619" y="6427273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H/KS2</a:t>
          </a:r>
        </a:p>
      </xdr:txBody>
    </xdr:sp>
    <xdr:clientData/>
  </xdr:twoCellAnchor>
  <xdr:twoCellAnchor>
    <xdr:from>
      <xdr:col>51</xdr:col>
      <xdr:colOff>55694</xdr:colOff>
      <xdr:row>48</xdr:row>
      <xdr:rowOff>110329</xdr:rowOff>
    </xdr:from>
    <xdr:to>
      <xdr:col>51</xdr:col>
      <xdr:colOff>1621712</xdr:colOff>
      <xdr:row>50</xdr:row>
      <xdr:rowOff>89329</xdr:rowOff>
    </xdr:to>
    <xdr:sp macro="[0]!hidegrades2" textlink="">
      <xdr:nvSpPr>
        <xdr:cNvPr id="16" name="ShpNeeds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>
        <a:xfrm>
          <a:off x="14695619" y="7349329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HCG</a:t>
          </a:r>
        </a:p>
      </xdr:txBody>
    </xdr:sp>
    <xdr:clientData/>
  </xdr:twoCellAnchor>
  <xdr:twoCellAnchor>
    <xdr:from>
      <xdr:col>51</xdr:col>
      <xdr:colOff>55414</xdr:colOff>
      <xdr:row>31</xdr:row>
      <xdr:rowOff>121633</xdr:rowOff>
    </xdr:from>
    <xdr:to>
      <xdr:col>51</xdr:col>
      <xdr:colOff>1621993</xdr:colOff>
      <xdr:row>33</xdr:row>
      <xdr:rowOff>100633</xdr:rowOff>
    </xdr:to>
    <xdr:sp macro="[0]!showAR" textlink="">
      <xdr:nvSpPr>
        <xdr:cNvPr id="17" name="ShpNeeds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>
        <a:xfrm>
          <a:off x="14695339" y="4122133"/>
          <a:ext cx="1566579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SAR</a:t>
          </a:r>
        </a:p>
      </xdr:txBody>
    </xdr:sp>
    <xdr:clientData/>
  </xdr:twoCellAnchor>
  <xdr:twoCellAnchor>
    <xdr:from>
      <xdr:col>51</xdr:col>
      <xdr:colOff>55694</xdr:colOff>
      <xdr:row>50</xdr:row>
      <xdr:rowOff>190354</xdr:rowOff>
    </xdr:from>
    <xdr:to>
      <xdr:col>51</xdr:col>
      <xdr:colOff>1621712</xdr:colOff>
      <xdr:row>52</xdr:row>
      <xdr:rowOff>169354</xdr:rowOff>
    </xdr:to>
    <xdr:sp macro="[0]!showgrades2" textlink="">
      <xdr:nvSpPr>
        <xdr:cNvPr id="18" name="ShpReadingAge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>
        <a:xfrm>
          <a:off x="14695619" y="7810354"/>
          <a:ext cx="1566018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SCG</a:t>
          </a:r>
        </a:p>
      </xdr:txBody>
    </xdr:sp>
    <xdr:clientData/>
  </xdr:twoCellAnchor>
  <xdr:twoCellAnchor>
    <xdr:from>
      <xdr:col>51</xdr:col>
      <xdr:colOff>52000</xdr:colOff>
      <xdr:row>53</xdr:row>
      <xdr:rowOff>81497</xdr:rowOff>
    </xdr:from>
    <xdr:to>
      <xdr:col>51</xdr:col>
      <xdr:colOff>1620111</xdr:colOff>
      <xdr:row>55</xdr:row>
      <xdr:rowOff>60497</xdr:rowOff>
    </xdr:to>
    <xdr:sp macro="[0]!CopySeatPlan" textlink="">
      <xdr:nvSpPr>
        <xdr:cNvPr id="19" name="ShpReadingAge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>
        <a:xfrm>
          <a:off x="14691925" y="8272997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copy</a:t>
          </a:r>
          <a:r>
            <a:rPr lang="en-GB" sz="1600" b="1" baseline="0"/>
            <a:t> s/plan</a:t>
          </a:r>
          <a:endParaRPr lang="en-GB" sz="1600" b="1"/>
        </a:p>
      </xdr:txBody>
    </xdr:sp>
    <xdr:clientData/>
  </xdr:twoCellAnchor>
  <xdr:twoCellAnchor>
    <xdr:from>
      <xdr:col>51</xdr:col>
      <xdr:colOff>41346</xdr:colOff>
      <xdr:row>55</xdr:row>
      <xdr:rowOff>150769</xdr:rowOff>
    </xdr:from>
    <xdr:to>
      <xdr:col>51</xdr:col>
      <xdr:colOff>1609457</xdr:colOff>
      <xdr:row>57</xdr:row>
      <xdr:rowOff>129769</xdr:rowOff>
    </xdr:to>
    <xdr:sp macro="[0]!printarea" textlink="">
      <xdr:nvSpPr>
        <xdr:cNvPr id="20" name="ShpReadingAge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/>
      </xdr:nvSpPr>
      <xdr:spPr>
        <a:xfrm>
          <a:off x="14681271" y="8723269"/>
          <a:ext cx="1568111" cy="360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600" b="1"/>
            <a:t>Print S/plan</a:t>
          </a:r>
        </a:p>
      </xdr:txBody>
    </xdr:sp>
    <xdr:clientData/>
  </xdr:twoCellAnchor>
  <xdr:twoCellAnchor>
    <xdr:from>
      <xdr:col>26</xdr:col>
      <xdr:colOff>194772</xdr:colOff>
      <xdr:row>61</xdr:row>
      <xdr:rowOff>78536</xdr:rowOff>
    </xdr:from>
    <xdr:to>
      <xdr:col>30</xdr:col>
      <xdr:colOff>24998</xdr:colOff>
      <xdr:row>63</xdr:row>
      <xdr:rowOff>117836</xdr:rowOff>
    </xdr:to>
    <xdr:sp macro="[0]!normalscreen" textlink="">
      <xdr:nvSpPr>
        <xdr:cNvPr id="21" name="Rounded Rectangle 20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/>
      </xdr:nvSpPr>
      <xdr:spPr>
        <a:xfrm>
          <a:off x="6500322" y="9794036"/>
          <a:ext cx="1163726" cy="429825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normal screen</a:t>
          </a:r>
          <a:endParaRPr lang="en-GB" sz="1100" b="1"/>
        </a:p>
      </xdr:txBody>
    </xdr:sp>
    <xdr:clientData/>
  </xdr:twoCellAnchor>
  <xdr:twoCellAnchor>
    <xdr:from>
      <xdr:col>30</xdr:col>
      <xdr:colOff>104693</xdr:colOff>
      <xdr:row>61</xdr:row>
      <xdr:rowOff>78536</xdr:rowOff>
    </xdr:from>
    <xdr:to>
      <xdr:col>33</xdr:col>
      <xdr:colOff>262474</xdr:colOff>
      <xdr:row>63</xdr:row>
      <xdr:rowOff>133118</xdr:rowOff>
    </xdr:to>
    <xdr:sp macro="[0]!fullscreen" textlink="">
      <xdr:nvSpPr>
        <xdr:cNvPr id="22" name="Rounded Rectangle 2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7743743" y="9794036"/>
          <a:ext cx="1157906" cy="445107"/>
        </a:xfrm>
        <a:prstGeom prst="roundRect">
          <a:avLst/>
        </a:prstGeom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  <a:ln>
          <a:solidFill>
            <a:schemeClr val="accent1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full screen</a:t>
          </a:r>
          <a:endParaRPr lang="en-GB" sz="1100" b="1"/>
        </a:p>
      </xdr:txBody>
    </xdr:sp>
    <xdr:clientData/>
  </xdr:twoCellAnchor>
  <xdr:twoCellAnchor>
    <xdr:from>
      <xdr:col>34</xdr:col>
      <xdr:colOff>8304</xdr:colOff>
      <xdr:row>61</xdr:row>
      <xdr:rowOff>78536</xdr:rowOff>
    </xdr:from>
    <xdr:to>
      <xdr:col>40</xdr:col>
      <xdr:colOff>177747</xdr:colOff>
      <xdr:row>63</xdr:row>
      <xdr:rowOff>153639</xdr:rowOff>
    </xdr:to>
    <xdr:sp macro="[0]!Clear_Classroom" textlink="">
      <xdr:nvSpPr>
        <xdr:cNvPr id="23" name="Rounded Rectangle 2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8980854" y="9794036"/>
          <a:ext cx="2169693" cy="465628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lear classroom</a:t>
          </a:r>
          <a:endParaRPr lang="en-GB" sz="1100" b="1"/>
        </a:p>
      </xdr:txBody>
    </xdr:sp>
    <xdr:clientData/>
  </xdr:twoCellAnchor>
  <xdr:twoCellAnchor>
    <xdr:from>
      <xdr:col>19</xdr:col>
      <xdr:colOff>265140</xdr:colOff>
      <xdr:row>61</xdr:row>
      <xdr:rowOff>92148</xdr:rowOff>
    </xdr:from>
    <xdr:to>
      <xdr:col>26</xdr:col>
      <xdr:colOff>110242</xdr:colOff>
      <xdr:row>63</xdr:row>
      <xdr:rowOff>119425</xdr:rowOff>
    </xdr:to>
    <xdr:sp macro="[0]!Adding_sheet" textlink="">
      <xdr:nvSpPr>
        <xdr:cNvPr id="24" name="Rounded Rectangle 2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4246590" y="9807648"/>
          <a:ext cx="2169202" cy="417802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 baseline="0"/>
            <a:t> new seating plan</a:t>
          </a:r>
          <a:endParaRPr lang="en-GB" sz="1100" b="1"/>
        </a:p>
      </xdr:txBody>
    </xdr:sp>
    <xdr:clientData/>
  </xdr:twoCellAnchor>
  <xdr:twoCellAnchor editAs="oneCell">
    <xdr:from>
      <xdr:col>8</xdr:col>
      <xdr:colOff>190500</xdr:colOff>
      <xdr:row>11</xdr:row>
      <xdr:rowOff>161925</xdr:rowOff>
    </xdr:from>
    <xdr:to>
      <xdr:col>12</xdr:col>
      <xdr:colOff>154327</xdr:colOff>
      <xdr:row>21</xdr:row>
      <xdr:rowOff>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52425"/>
          <a:ext cx="1297327" cy="1743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ome\Downloads\latest%20TMP%20files-20170806T075703Z-001\latest%20TMP%20files\Latest%20files2\Users\home\Documents\Users\home\Downloads\Users\Konstantin\Desktop\Seating_plan_for_Konstantin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ome\Downloads\latest%20TMP%20files-20170806T075703Z-001\latest%20TMP%20files\Latest%20files2\Users\home\Documents\Users\home\Downloads\Contemporary_Studies_seating_plans%20DEMO%20final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ing plan example"/>
      <sheetName val="Main"/>
      <sheetName val="Sheet10"/>
      <sheetName val="Grade &amp; Graph Data"/>
      <sheetName val="SPtemplate2"/>
      <sheetName val="Sheet2rng"/>
      <sheetName val="Conversions"/>
      <sheetName val="Sheet2"/>
      <sheetName val="Seating_plan_for_Konstantin3"/>
    </sheetNames>
    <definedNames>
      <definedName name="chtLabels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"/>
      <sheetName val="seating plan example"/>
      <sheetName val="Sheet10"/>
      <sheetName val="Grade &amp; Graph Data"/>
      <sheetName val="SPtemplate2"/>
      <sheetName val="Sheet2rng"/>
      <sheetName val="Conversions"/>
      <sheetName val="Sheet2"/>
      <sheetName val="Main"/>
      <sheetName val="rank data"/>
      <sheetName val="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Blank3</v>
          </cell>
          <cell r="B1" t="str">
            <v>Spr 1</v>
          </cell>
          <cell r="C1" t="str">
            <v>Spr 2</v>
          </cell>
          <cell r="D1" t="str">
            <v>Sum 1</v>
          </cell>
          <cell r="E1" t="str">
            <v>Sum 2</v>
          </cell>
        </row>
        <row r="2">
          <cell r="A2" t="str">
            <v>ABU Aisha11B/So1</v>
          </cell>
          <cell r="B2">
            <v>0</v>
          </cell>
        </row>
        <row r="3">
          <cell r="A3" t="str">
            <v>ADAMS Josie11A/So1</v>
          </cell>
          <cell r="B3" t="str">
            <v>E+</v>
          </cell>
        </row>
        <row r="4">
          <cell r="A4" t="str">
            <v>ADEBIYI Francesca11P/So1</v>
          </cell>
          <cell r="B4" t="str">
            <v>A</v>
          </cell>
        </row>
        <row r="5">
          <cell r="A5" t="str">
            <v>AKINTUNDE April-Magic11Q/So1</v>
          </cell>
          <cell r="B5" t="str">
            <v>D</v>
          </cell>
        </row>
        <row r="6">
          <cell r="A6" t="str">
            <v>ALFORD Harry11B/So1</v>
          </cell>
          <cell r="B6" t="str">
            <v>B</v>
          </cell>
        </row>
        <row r="7">
          <cell r="A7" t="str">
            <v>ALI Annei11Q/So1</v>
          </cell>
          <cell r="B7" t="str">
            <v>C</v>
          </cell>
        </row>
        <row r="8">
          <cell r="A8" t="str">
            <v>ALLEN Sinead11A/So1</v>
          </cell>
          <cell r="B8" t="str">
            <v>F+</v>
          </cell>
        </row>
        <row r="9">
          <cell r="A9" t="str">
            <v>ALLISON Abbie-Jade11P/So1</v>
          </cell>
          <cell r="B9" t="str">
            <v>E+</v>
          </cell>
        </row>
        <row r="10">
          <cell r="A10" t="str">
            <v>AMOSUN Joshua11Q/So1</v>
          </cell>
          <cell r="B10" t="str">
            <v>C-</v>
          </cell>
        </row>
        <row r="11">
          <cell r="A11" t="str">
            <v>ANDERSON Jack11B/So2</v>
          </cell>
          <cell r="B11" t="str">
            <v>U</v>
          </cell>
        </row>
        <row r="12">
          <cell r="A12" t="str">
            <v>ASH Eleanor11Q/So1</v>
          </cell>
          <cell r="B12" t="str">
            <v>G</v>
          </cell>
        </row>
        <row r="13">
          <cell r="A13" t="str">
            <v>ATSE Joanna11B/So2</v>
          </cell>
          <cell r="B13">
            <v>0</v>
          </cell>
        </row>
        <row r="14">
          <cell r="A14" t="str">
            <v>ATWAL Kiranpreet11Q/So1</v>
          </cell>
          <cell r="B14" t="str">
            <v>C-</v>
          </cell>
        </row>
        <row r="15">
          <cell r="A15" t="str">
            <v>AXON Molly11Q/So1</v>
          </cell>
          <cell r="B15" t="str">
            <v>D-</v>
          </cell>
        </row>
        <row r="16">
          <cell r="A16" t="str">
            <v>BAKER Lucy11B/So1</v>
          </cell>
          <cell r="B16" t="str">
            <v>C-</v>
          </cell>
        </row>
        <row r="17">
          <cell r="A17" t="str">
            <v>BARNES Ryan11A/So1</v>
          </cell>
          <cell r="B17" t="str">
            <v>D-</v>
          </cell>
        </row>
        <row r="18">
          <cell r="A18" t="str">
            <v>BAVERSTOCK Adam11B/So1</v>
          </cell>
          <cell r="B18" t="str">
            <v>F+</v>
          </cell>
        </row>
        <row r="19">
          <cell r="A19" t="str">
            <v>BAWOR Eileen11A/So1</v>
          </cell>
          <cell r="B19" t="str">
            <v>G+</v>
          </cell>
        </row>
        <row r="20">
          <cell r="A20" t="str">
            <v>BELKACEMI Amelia11P/So1</v>
          </cell>
          <cell r="B20" t="str">
            <v>B</v>
          </cell>
        </row>
        <row r="21">
          <cell r="A21" t="str">
            <v>BETTS Stuart11P/So1</v>
          </cell>
          <cell r="B21" t="str">
            <v>C</v>
          </cell>
        </row>
        <row r="22">
          <cell r="A22" t="str">
            <v>BISHOP Aaliyah11B/So2</v>
          </cell>
          <cell r="B22" t="str">
            <v>U</v>
          </cell>
        </row>
        <row r="23">
          <cell r="A23" t="str">
            <v>BLACK Emma11Q/So1</v>
          </cell>
          <cell r="B23" t="str">
            <v>C-</v>
          </cell>
        </row>
        <row r="24">
          <cell r="A24" t="str">
            <v>BLANCHARD La-Keisha11A/So1</v>
          </cell>
          <cell r="B24" t="str">
            <v>C-</v>
          </cell>
        </row>
        <row r="25">
          <cell r="A25" t="str">
            <v>BLE Grace11B/So1</v>
          </cell>
          <cell r="B25" t="str">
            <v>D-</v>
          </cell>
        </row>
        <row r="26">
          <cell r="A26" t="str">
            <v>BORN Katie11B/So2</v>
          </cell>
          <cell r="B26" t="str">
            <v>E+</v>
          </cell>
        </row>
        <row r="27">
          <cell r="A27" t="str">
            <v>BORRETT Thomas11B/So2</v>
          </cell>
          <cell r="B27">
            <v>0</v>
          </cell>
        </row>
        <row r="28">
          <cell r="A28" t="str">
            <v>BRESNAHAN Luke11Q/So1</v>
          </cell>
          <cell r="B28" t="str">
            <v>D-</v>
          </cell>
        </row>
        <row r="29">
          <cell r="A29" t="str">
            <v>BRITTON-WILLIAMS Jade11B/So2</v>
          </cell>
          <cell r="B29" t="str">
            <v>E-</v>
          </cell>
        </row>
        <row r="30">
          <cell r="A30" t="str">
            <v>BURGESS Oliver11Q/So1</v>
          </cell>
          <cell r="B30" t="str">
            <v>F-</v>
          </cell>
        </row>
        <row r="31">
          <cell r="A31" t="str">
            <v>CAMPBELL Louise11Q/So1</v>
          </cell>
          <cell r="B31" t="str">
            <v>C+</v>
          </cell>
        </row>
        <row r="32">
          <cell r="A32" t="str">
            <v>CHATTEN Zoe11B/So1</v>
          </cell>
          <cell r="B32" t="str">
            <v>C-</v>
          </cell>
        </row>
        <row r="33">
          <cell r="A33" t="str">
            <v>CHEEMA Gurvinder11B/So1</v>
          </cell>
          <cell r="B33" t="str">
            <v>E</v>
          </cell>
        </row>
        <row r="34">
          <cell r="A34" t="str">
            <v>CHILDE Harry11B/So2</v>
          </cell>
          <cell r="B34" t="str">
            <v>F+</v>
          </cell>
        </row>
        <row r="35">
          <cell r="A35" t="str">
            <v>CLARK Alfie11A/So1</v>
          </cell>
          <cell r="B35" t="str">
            <v>C-</v>
          </cell>
        </row>
        <row r="36">
          <cell r="A36" t="str">
            <v>CLARK Jordan11P/So1</v>
          </cell>
          <cell r="B36" t="str">
            <v>D-</v>
          </cell>
        </row>
        <row r="37">
          <cell r="A37" t="str">
            <v>COLLIER Emily11P/So1</v>
          </cell>
          <cell r="B37" t="str">
            <v>F+</v>
          </cell>
        </row>
        <row r="38">
          <cell r="A38" t="str">
            <v>COOPER Nicole11B/So2</v>
          </cell>
          <cell r="B38" t="str">
            <v>G</v>
          </cell>
        </row>
        <row r="39">
          <cell r="A39" t="str">
            <v>CRABTREE Alfie11P/So1</v>
          </cell>
          <cell r="B39" t="str">
            <v>F</v>
          </cell>
        </row>
        <row r="40">
          <cell r="A40" t="str">
            <v>CREW Jesse11B/So2</v>
          </cell>
          <cell r="B40" t="str">
            <v>F</v>
          </cell>
        </row>
        <row r="41">
          <cell r="A41" t="str">
            <v>CROW Sophie11A/So1</v>
          </cell>
          <cell r="B41" t="str">
            <v>D+</v>
          </cell>
        </row>
        <row r="42">
          <cell r="A42" t="str">
            <v>DEBENHAM Chloe11P/So1</v>
          </cell>
          <cell r="B42" t="str">
            <v>D-</v>
          </cell>
        </row>
        <row r="43">
          <cell r="A43" t="str">
            <v>DONNELLY Kirsten11B/So1</v>
          </cell>
          <cell r="B43" t="str">
            <v>C-</v>
          </cell>
        </row>
        <row r="44">
          <cell r="A44" t="str">
            <v>DOWN Keiran11B/So1</v>
          </cell>
          <cell r="B44" t="str">
            <v>G-</v>
          </cell>
        </row>
        <row r="45">
          <cell r="A45" t="str">
            <v>DRAPER Samuel11A/So1</v>
          </cell>
          <cell r="B45" t="str">
            <v>D-</v>
          </cell>
        </row>
        <row r="46">
          <cell r="A46" t="str">
            <v>DUFFIN Kayleigh-Ann11A/So1</v>
          </cell>
          <cell r="B46" t="str">
            <v>G-</v>
          </cell>
        </row>
        <row r="47">
          <cell r="A47" t="str">
            <v>EDWARDS Ben11Q/So1</v>
          </cell>
          <cell r="B47" t="str">
            <v>C</v>
          </cell>
        </row>
        <row r="48">
          <cell r="A48" t="str">
            <v>EDWARDS Chloe11P/So1</v>
          </cell>
          <cell r="B48">
            <v>0</v>
          </cell>
        </row>
        <row r="49">
          <cell r="A49" t="str">
            <v>ELLIS Myles11Q/So1</v>
          </cell>
          <cell r="B49" t="str">
            <v>D+</v>
          </cell>
        </row>
        <row r="50">
          <cell r="A50" t="str">
            <v>ELPHICK Lauren11A/So1</v>
          </cell>
          <cell r="B50" t="str">
            <v>A</v>
          </cell>
        </row>
        <row r="51">
          <cell r="A51" t="str">
            <v>EVBUOMWAN Tracy11B/So2</v>
          </cell>
          <cell r="B51" t="str">
            <v>C</v>
          </cell>
        </row>
        <row r="52">
          <cell r="A52" t="str">
            <v>GAMMON Nicholas11Q/So1</v>
          </cell>
          <cell r="B52" t="str">
            <v>D-</v>
          </cell>
        </row>
        <row r="53">
          <cell r="A53" t="str">
            <v>GATES Emily11P/So1</v>
          </cell>
          <cell r="B53" t="str">
            <v>A</v>
          </cell>
        </row>
        <row r="54">
          <cell r="A54" t="str">
            <v>GIBSON James11B/So1</v>
          </cell>
          <cell r="B54" t="str">
            <v>C-</v>
          </cell>
        </row>
        <row r="55">
          <cell r="A55" t="str">
            <v>GLOVER Gillian11Q/So1</v>
          </cell>
          <cell r="B55" t="str">
            <v>B-</v>
          </cell>
        </row>
        <row r="56">
          <cell r="A56" t="str">
            <v>GOLDING Shannon11Q/So1</v>
          </cell>
          <cell r="B56" t="str">
            <v>C-</v>
          </cell>
        </row>
        <row r="57">
          <cell r="A57" t="str">
            <v>HALLINAN Raegan11A/So1</v>
          </cell>
          <cell r="B57" t="str">
            <v>E-</v>
          </cell>
        </row>
        <row r="58">
          <cell r="A58" t="str">
            <v>HARRIGAN Rosie11P/So1</v>
          </cell>
          <cell r="B58" t="str">
            <v>D+</v>
          </cell>
        </row>
        <row r="59">
          <cell r="A59" t="str">
            <v>HARRIS Christian11B/So1</v>
          </cell>
          <cell r="B59" t="str">
            <v>D-</v>
          </cell>
        </row>
        <row r="60">
          <cell r="A60" t="str">
            <v>HARVEY Megan11B/So1</v>
          </cell>
          <cell r="B60" t="str">
            <v>C+</v>
          </cell>
        </row>
        <row r="61">
          <cell r="A61" t="str">
            <v>HARWOOD Molly11Q/So1</v>
          </cell>
          <cell r="B61" t="str">
            <v>C</v>
          </cell>
        </row>
        <row r="62">
          <cell r="A62" t="str">
            <v>HE David11P/So1</v>
          </cell>
          <cell r="B62" t="str">
            <v>C</v>
          </cell>
        </row>
        <row r="63">
          <cell r="A63" t="str">
            <v>HEAD Chloe11P/So1</v>
          </cell>
          <cell r="B63" t="str">
            <v>B-</v>
          </cell>
        </row>
        <row r="64">
          <cell r="A64" t="str">
            <v>HEATH Emily-Jayne11B/So1</v>
          </cell>
          <cell r="B64" t="str">
            <v>E</v>
          </cell>
        </row>
        <row r="65">
          <cell r="A65" t="str">
            <v>HEMMINGS Benjamin11Q/So1</v>
          </cell>
          <cell r="B65" t="str">
            <v>E-</v>
          </cell>
        </row>
        <row r="66">
          <cell r="A66" t="str">
            <v>HESELDEN Bethany11B/So2</v>
          </cell>
          <cell r="B66" t="str">
            <v>B-</v>
          </cell>
        </row>
        <row r="67">
          <cell r="A67" t="str">
            <v>HOLLIS Luke11Q/So1</v>
          </cell>
          <cell r="B67" t="str">
            <v>D</v>
          </cell>
        </row>
        <row r="68">
          <cell r="A68" t="str">
            <v>HOPKINSON Megan11B/So2</v>
          </cell>
          <cell r="B68" t="str">
            <v>G-</v>
          </cell>
        </row>
        <row r="69">
          <cell r="A69" t="str">
            <v>HOWELL Megan11B/So1</v>
          </cell>
          <cell r="B69" t="str">
            <v>A</v>
          </cell>
        </row>
        <row r="70">
          <cell r="A70" t="str">
            <v>HOWES Katie11Q/So1</v>
          </cell>
          <cell r="B70" t="str">
            <v>C+</v>
          </cell>
        </row>
        <row r="71">
          <cell r="A71" t="str">
            <v>HUGHES Abbey11B/So2</v>
          </cell>
          <cell r="B71" t="str">
            <v>E-</v>
          </cell>
        </row>
        <row r="72">
          <cell r="A72" t="str">
            <v>HUMPHREY George11P/So1</v>
          </cell>
          <cell r="B72" t="str">
            <v>C-</v>
          </cell>
        </row>
        <row r="73">
          <cell r="A73" t="str">
            <v>HUNT Georgia11P/So1</v>
          </cell>
          <cell r="B73" t="str">
            <v>C+</v>
          </cell>
        </row>
        <row r="74">
          <cell r="A74" t="str">
            <v>HUSSEIN Angie11P/So1</v>
          </cell>
          <cell r="B74" t="str">
            <v>F+</v>
          </cell>
        </row>
        <row r="75">
          <cell r="A75" t="str">
            <v>ISMAIL Jordan11A/So1</v>
          </cell>
          <cell r="B75" t="str">
            <v>A</v>
          </cell>
        </row>
        <row r="76">
          <cell r="A76" t="str">
            <v>JACKSON Hollie11A/So1</v>
          </cell>
          <cell r="B76" t="str">
            <v>F-</v>
          </cell>
        </row>
        <row r="77">
          <cell r="A77" t="str">
            <v>JAMESON Amy11B/So1</v>
          </cell>
          <cell r="B77" t="str">
            <v>F+</v>
          </cell>
        </row>
        <row r="78">
          <cell r="A78" t="str">
            <v>JEEVES Chloe11A/So1</v>
          </cell>
          <cell r="B78" t="str">
            <v>G-</v>
          </cell>
        </row>
        <row r="79">
          <cell r="A79" t="str">
            <v>JENNINGS Chloe11Q/So1</v>
          </cell>
          <cell r="B79" t="str">
            <v>D</v>
          </cell>
        </row>
        <row r="80">
          <cell r="A80" t="str">
            <v>KELLEHER Jessica11Q/So1</v>
          </cell>
          <cell r="B80" t="str">
            <v>A</v>
          </cell>
        </row>
        <row r="81">
          <cell r="A81" t="str">
            <v>KERWICK Georgie11B/So1</v>
          </cell>
          <cell r="B81" t="str">
            <v>D-</v>
          </cell>
        </row>
        <row r="82">
          <cell r="A82" t="str">
            <v>KILLICK Harry11Q/So1</v>
          </cell>
          <cell r="B82" t="str">
            <v>C+</v>
          </cell>
        </row>
        <row r="83">
          <cell r="A83" t="str">
            <v>LAING Amy11Q/So1</v>
          </cell>
          <cell r="B83" t="str">
            <v>C-</v>
          </cell>
        </row>
        <row r="84">
          <cell r="A84" t="str">
            <v>LAUNDY Megan11A/So1</v>
          </cell>
          <cell r="B84" t="str">
            <v>E+</v>
          </cell>
        </row>
        <row r="85">
          <cell r="A85" t="str">
            <v>LEWIS Alfie11P/So1</v>
          </cell>
          <cell r="B85" t="str">
            <v>E-</v>
          </cell>
        </row>
        <row r="86">
          <cell r="A86" t="str">
            <v>MASTERS Megan11Q/So1</v>
          </cell>
          <cell r="B86" t="str">
            <v>A</v>
          </cell>
        </row>
        <row r="87">
          <cell r="A87" t="str">
            <v>MCCARTHY Nathan11A/So1</v>
          </cell>
          <cell r="B87" t="str">
            <v>C-</v>
          </cell>
        </row>
        <row r="88">
          <cell r="A88" t="str">
            <v>MCINTOSH Lucy11A/So1</v>
          </cell>
          <cell r="B88" t="str">
            <v>F+</v>
          </cell>
        </row>
        <row r="89">
          <cell r="A89" t="str">
            <v>MILLS Laynie11A/So1</v>
          </cell>
          <cell r="B89" t="str">
            <v>E+</v>
          </cell>
        </row>
        <row r="90">
          <cell r="A90" t="str">
            <v>MURPHY Amy11B/So2</v>
          </cell>
          <cell r="B90" t="str">
            <v>E+</v>
          </cell>
        </row>
        <row r="91">
          <cell r="A91" t="str">
            <v>MURPHY Shannon11B/So1</v>
          </cell>
          <cell r="B91" t="str">
            <v>D-</v>
          </cell>
        </row>
        <row r="92">
          <cell r="A92" t="str">
            <v>MURSELAJ Jasmine11B/So2</v>
          </cell>
          <cell r="B92" t="str">
            <v>E</v>
          </cell>
        </row>
        <row r="93">
          <cell r="A93" t="str">
            <v>MUSPRATT Philip11P/So1</v>
          </cell>
          <cell r="B93" t="str">
            <v>D</v>
          </cell>
        </row>
        <row r="94">
          <cell r="A94" t="str">
            <v>ODIGIE Erunmwunse11Q/So1</v>
          </cell>
          <cell r="B94" t="str">
            <v>F+</v>
          </cell>
        </row>
        <row r="95">
          <cell r="A95" t="str">
            <v>OKORONKWO Imanuella11Q/So1</v>
          </cell>
          <cell r="B95" t="str">
            <v>A*</v>
          </cell>
        </row>
        <row r="96">
          <cell r="A96" t="str">
            <v>PAGE Callum11A/So1</v>
          </cell>
          <cell r="B96" t="str">
            <v>F-</v>
          </cell>
        </row>
        <row r="97">
          <cell r="A97" t="str">
            <v>PARSONS Maria11P/So1</v>
          </cell>
          <cell r="B97" t="str">
            <v>A</v>
          </cell>
        </row>
        <row r="98">
          <cell r="A98" t="str">
            <v>PEEL Sophie11P/So1</v>
          </cell>
          <cell r="B98" t="str">
            <v>A</v>
          </cell>
        </row>
        <row r="99">
          <cell r="A99" t="str">
            <v>PIDDINGTON Ellie11B/So1</v>
          </cell>
          <cell r="B99" t="str">
            <v>F</v>
          </cell>
        </row>
        <row r="100">
          <cell r="A100" t="str">
            <v>QUILALA Angela11B/So1</v>
          </cell>
          <cell r="B100" t="str">
            <v>D+</v>
          </cell>
        </row>
        <row r="101">
          <cell r="A101" t="str">
            <v>REID Molly11Q/So1</v>
          </cell>
          <cell r="B101" t="str">
            <v>D</v>
          </cell>
        </row>
        <row r="102">
          <cell r="A102" t="str">
            <v>RIORDAN Robbie11B/So1</v>
          </cell>
          <cell r="B102" t="str">
            <v>X</v>
          </cell>
        </row>
        <row r="103">
          <cell r="A103" t="str">
            <v>SAHOTA Callum11B/So1</v>
          </cell>
          <cell r="B103" t="str">
            <v>F</v>
          </cell>
        </row>
        <row r="104">
          <cell r="A104" t="str">
            <v>SAN Katie11P/So1</v>
          </cell>
          <cell r="B104" t="str">
            <v>A</v>
          </cell>
        </row>
        <row r="105">
          <cell r="A105" t="str">
            <v>SANGAR Sade11B/So2</v>
          </cell>
          <cell r="B105" t="str">
            <v>E+</v>
          </cell>
        </row>
        <row r="106">
          <cell r="A106" t="str">
            <v>SANGHA Naveena11P/So1</v>
          </cell>
          <cell r="B106" t="str">
            <v>D+</v>
          </cell>
        </row>
        <row r="107">
          <cell r="A107" t="str">
            <v>SAWYER Cicarna-Lee11B/So1</v>
          </cell>
          <cell r="B107" t="str">
            <v>E-</v>
          </cell>
        </row>
        <row r="108">
          <cell r="A108" t="str">
            <v>SEHMI Natalie11B/So1</v>
          </cell>
          <cell r="B108" t="str">
            <v>D-</v>
          </cell>
        </row>
        <row r="109">
          <cell r="A109" t="str">
            <v>SMALL Morgan11B/So2</v>
          </cell>
          <cell r="B109" t="str">
            <v>F</v>
          </cell>
        </row>
        <row r="110">
          <cell r="A110" t="str">
            <v>SMITH Jade11B/So1</v>
          </cell>
          <cell r="B110" t="str">
            <v>F-</v>
          </cell>
        </row>
        <row r="111">
          <cell r="A111" t="str">
            <v>SMITH Jordanna11A/So1</v>
          </cell>
          <cell r="B111" t="str">
            <v>D</v>
          </cell>
        </row>
        <row r="112">
          <cell r="A112" t="str">
            <v>SMITH Katie11A/So1</v>
          </cell>
          <cell r="B112" t="str">
            <v>D-</v>
          </cell>
        </row>
        <row r="113">
          <cell r="A113" t="str">
            <v>SMITH Megan11P/So1</v>
          </cell>
          <cell r="B113" t="str">
            <v>C+</v>
          </cell>
        </row>
        <row r="114">
          <cell r="A114" t="str">
            <v>SMITH Peter11B/So2</v>
          </cell>
          <cell r="B114" t="str">
            <v>E+</v>
          </cell>
        </row>
        <row r="115">
          <cell r="A115" t="str">
            <v>STACEY Leah11B/So2</v>
          </cell>
          <cell r="B115" t="str">
            <v>B+</v>
          </cell>
        </row>
        <row r="116">
          <cell r="A116" t="str">
            <v>STONE Chloe11P/So1</v>
          </cell>
          <cell r="B116" t="str">
            <v>C+</v>
          </cell>
        </row>
        <row r="117">
          <cell r="A117" t="str">
            <v>SWAN Callum11B/So1</v>
          </cell>
          <cell r="B117" t="str">
            <v>G+</v>
          </cell>
        </row>
        <row r="118">
          <cell r="A118" t="str">
            <v>SWANDALE George11P/So1</v>
          </cell>
          <cell r="B118" t="str">
            <v>F</v>
          </cell>
        </row>
        <row r="119">
          <cell r="A119" t="str">
            <v>SWANNELL Sam11Q/So1</v>
          </cell>
          <cell r="B119" t="str">
            <v>E+</v>
          </cell>
        </row>
        <row r="120">
          <cell r="A120" t="str">
            <v>TATTERS Ryan11B/So2</v>
          </cell>
          <cell r="B120" t="str">
            <v>U</v>
          </cell>
        </row>
        <row r="121">
          <cell r="A121" t="str">
            <v>THOMPSON Ellie11P/So1</v>
          </cell>
          <cell r="B121" t="str">
            <v>D-</v>
          </cell>
        </row>
        <row r="122">
          <cell r="A122" t="str">
            <v>THOMPSON Riley11P/So1</v>
          </cell>
          <cell r="B122" t="str">
            <v>C-</v>
          </cell>
        </row>
        <row r="123">
          <cell r="A123" t="str">
            <v>TURNER Liberty11B/So1</v>
          </cell>
          <cell r="B123" t="str">
            <v>D-</v>
          </cell>
        </row>
        <row r="124">
          <cell r="A124" t="str">
            <v>UKANDU Jessica11Q/So1</v>
          </cell>
          <cell r="B124" t="str">
            <v>C</v>
          </cell>
        </row>
        <row r="125">
          <cell r="A125" t="str">
            <v>VANDEPEER Chloe11A/So1</v>
          </cell>
          <cell r="B125" t="str">
            <v>D+</v>
          </cell>
        </row>
        <row r="126">
          <cell r="A126" t="str">
            <v>WADDELL Annie11B/So2</v>
          </cell>
          <cell r="B126" t="str">
            <v>F</v>
          </cell>
        </row>
        <row r="127">
          <cell r="A127" t="str">
            <v>WATERS Rebecca11P/So1</v>
          </cell>
          <cell r="B127" t="str">
            <v>D</v>
          </cell>
        </row>
        <row r="128">
          <cell r="A128" t="str">
            <v>WATSHAM Samuel11P/So1</v>
          </cell>
          <cell r="B128" t="str">
            <v>D-</v>
          </cell>
        </row>
        <row r="129">
          <cell r="A129" t="str">
            <v>WATTON Kayleigh11A/So1</v>
          </cell>
          <cell r="B129" t="str">
            <v>X</v>
          </cell>
        </row>
        <row r="130">
          <cell r="A130" t="str">
            <v>WHITE Emily-Jo11B/So2</v>
          </cell>
          <cell r="B130" t="str">
            <v>U</v>
          </cell>
        </row>
        <row r="131">
          <cell r="A131" t="str">
            <v>WHITE Ryan11P/So1</v>
          </cell>
          <cell r="B131" t="str">
            <v>E-</v>
          </cell>
        </row>
        <row r="132">
          <cell r="A132" t="str">
            <v>WILKINSON Molly-Mae11B/So2</v>
          </cell>
          <cell r="B132" t="str">
            <v>E+</v>
          </cell>
        </row>
        <row r="133">
          <cell r="A133" t="str">
            <v>WILLIS Demi11B/So1</v>
          </cell>
          <cell r="B133" t="str">
            <v>F+</v>
          </cell>
        </row>
        <row r="134">
          <cell r="A134" t="str">
            <v>WILSON Megan11Q/So1</v>
          </cell>
          <cell r="B134" t="str">
            <v>D-</v>
          </cell>
        </row>
        <row r="135">
          <cell r="A135" t="str">
            <v>WOOD Chevonne11B/So2</v>
          </cell>
          <cell r="B135" t="str">
            <v>F-</v>
          </cell>
        </row>
        <row r="136">
          <cell r="A136" t="str">
            <v>WOODBRIDGE Ryan11P/So1</v>
          </cell>
          <cell r="B136" t="str">
            <v>D</v>
          </cell>
        </row>
        <row r="137">
          <cell r="A137" t="str">
            <v>WRIGHT Caitlin11B/So1</v>
          </cell>
          <cell r="B137" t="str">
            <v>E+</v>
          </cell>
        </row>
        <row r="138">
          <cell r="A138" t="str">
            <v>YATES Safara11Q/So1</v>
          </cell>
          <cell r="B138" t="str">
            <v>C+</v>
          </cell>
        </row>
        <row r="139">
          <cell r="A139" t="str">
            <v>ADU-POKU Georgia10B/So1</v>
          </cell>
          <cell r="B139">
            <v>0</v>
          </cell>
        </row>
        <row r="140">
          <cell r="A140" t="str">
            <v>AGA Regis10B/So1</v>
          </cell>
          <cell r="B140">
            <v>0</v>
          </cell>
        </row>
        <row r="141">
          <cell r="A141" t="str">
            <v>ALBON Rhiann10C/So1</v>
          </cell>
          <cell r="B141">
            <v>0</v>
          </cell>
        </row>
        <row r="142">
          <cell r="A142" t="str">
            <v>ALDRIDGE Alfie10C/So1</v>
          </cell>
          <cell r="B142">
            <v>0</v>
          </cell>
        </row>
        <row r="143">
          <cell r="A143" t="str">
            <v>ALDRIDGE Joseph10D/So1</v>
          </cell>
          <cell r="B143">
            <v>0</v>
          </cell>
        </row>
        <row r="144">
          <cell r="A144" t="str">
            <v>ALIAHMED Junead10F/So1</v>
          </cell>
          <cell r="B144">
            <v>0</v>
          </cell>
        </row>
        <row r="145">
          <cell r="A145" t="str">
            <v>AUSTIN Benjamin10C/So1</v>
          </cell>
          <cell r="B145">
            <v>0</v>
          </cell>
        </row>
        <row r="146">
          <cell r="A146" t="str">
            <v>AYINDE-USMAN Siddiq10D/So1</v>
          </cell>
          <cell r="B146">
            <v>0</v>
          </cell>
        </row>
        <row r="147">
          <cell r="A147" t="str">
            <v>BARNES Callum10C/So1</v>
          </cell>
          <cell r="B147">
            <v>0</v>
          </cell>
        </row>
        <row r="148">
          <cell r="A148" t="str">
            <v>BATLEY Jade10F/So1</v>
          </cell>
          <cell r="B148">
            <v>0</v>
          </cell>
        </row>
        <row r="149">
          <cell r="A149" t="str">
            <v>BATTY Jade10F/So1</v>
          </cell>
          <cell r="B149">
            <v>0</v>
          </cell>
        </row>
        <row r="150">
          <cell r="A150" t="str">
            <v>BELCHER Daniel10D/So1</v>
          </cell>
          <cell r="B150">
            <v>0</v>
          </cell>
        </row>
        <row r="151">
          <cell r="A151" t="str">
            <v>BELLO Elizabeth10F/So1</v>
          </cell>
          <cell r="B151">
            <v>0</v>
          </cell>
        </row>
        <row r="152">
          <cell r="A152" t="str">
            <v>BELLO Grace10D/So1</v>
          </cell>
          <cell r="B152">
            <v>0</v>
          </cell>
        </row>
        <row r="153">
          <cell r="A153" t="str">
            <v>BIRD Bethany10C/So1</v>
          </cell>
          <cell r="B153">
            <v>0</v>
          </cell>
        </row>
        <row r="154">
          <cell r="A154" t="str">
            <v>BLAKE Nathan10C/So1</v>
          </cell>
          <cell r="B154">
            <v>0</v>
          </cell>
        </row>
        <row r="155">
          <cell r="A155" t="str">
            <v>BROOKER MAHAL Millie10C/So1</v>
          </cell>
          <cell r="B155">
            <v>0</v>
          </cell>
        </row>
        <row r="156">
          <cell r="A156" t="str">
            <v>BROUGHTON Nicole10B/So1</v>
          </cell>
          <cell r="B156">
            <v>0</v>
          </cell>
        </row>
        <row r="157">
          <cell r="A157" t="str">
            <v>BROWN Sadie10D/So1</v>
          </cell>
          <cell r="B157">
            <v>0</v>
          </cell>
        </row>
        <row r="158">
          <cell r="A158" t="str">
            <v>BURKE Michaela10F/So1</v>
          </cell>
          <cell r="B158">
            <v>0</v>
          </cell>
        </row>
        <row r="159">
          <cell r="A159" t="str">
            <v>BYRNE Leah10F/So1</v>
          </cell>
          <cell r="B159">
            <v>0</v>
          </cell>
        </row>
        <row r="160">
          <cell r="A160" t="str">
            <v>CAIELS Siana10F/So1</v>
          </cell>
          <cell r="B160">
            <v>0</v>
          </cell>
        </row>
        <row r="161">
          <cell r="A161" t="str">
            <v>CAKEBREAD Oliver10C/So1</v>
          </cell>
          <cell r="B161">
            <v>0</v>
          </cell>
        </row>
        <row r="162">
          <cell r="A162" t="str">
            <v>CAMPBELL Archie10D/So1</v>
          </cell>
          <cell r="B162">
            <v>0</v>
          </cell>
        </row>
        <row r="163">
          <cell r="A163" t="str">
            <v>CANIK Isabel10B/So1</v>
          </cell>
          <cell r="B163">
            <v>0</v>
          </cell>
        </row>
        <row r="164">
          <cell r="A164" t="str">
            <v>CASSIDY Mason10D/So1</v>
          </cell>
          <cell r="B164">
            <v>0</v>
          </cell>
        </row>
        <row r="165">
          <cell r="A165" t="str">
            <v>CHANT Matthew10B/So1</v>
          </cell>
          <cell r="B165">
            <v>0</v>
          </cell>
        </row>
        <row r="166">
          <cell r="A166" t="str">
            <v>CONFREY Sam10F/So1</v>
          </cell>
          <cell r="B166">
            <v>0</v>
          </cell>
        </row>
        <row r="167">
          <cell r="A167" t="str">
            <v>CONNIGALE Shelley10B/So1</v>
          </cell>
          <cell r="B167">
            <v>0</v>
          </cell>
        </row>
        <row r="168">
          <cell r="A168" t="str">
            <v>COOMBER Max10B/So1</v>
          </cell>
          <cell r="B168">
            <v>0</v>
          </cell>
        </row>
        <row r="169">
          <cell r="A169" t="str">
            <v>CORDREY Harrison10B/So1</v>
          </cell>
          <cell r="B169">
            <v>0</v>
          </cell>
        </row>
        <row r="170">
          <cell r="A170" t="str">
            <v>COYNE Eleanor10B/So1</v>
          </cell>
          <cell r="B170">
            <v>0</v>
          </cell>
        </row>
        <row r="171">
          <cell r="A171" t="str">
            <v>CROFT Sophie10C/So1</v>
          </cell>
          <cell r="B171">
            <v>0</v>
          </cell>
        </row>
        <row r="172">
          <cell r="A172" t="str">
            <v>DAVIES Drew10D/So1</v>
          </cell>
          <cell r="B172">
            <v>0</v>
          </cell>
        </row>
        <row r="173">
          <cell r="A173" t="str">
            <v>DIGHTON Charlotte10F/So1</v>
          </cell>
          <cell r="B173">
            <v>0</v>
          </cell>
        </row>
        <row r="174">
          <cell r="A174" t="str">
            <v>DOWN Jenna10C/So1</v>
          </cell>
          <cell r="B174">
            <v>0</v>
          </cell>
        </row>
        <row r="175">
          <cell r="A175" t="str">
            <v>EHIKIOYA Martha10B/So1</v>
          </cell>
          <cell r="B175">
            <v>0</v>
          </cell>
        </row>
        <row r="176">
          <cell r="A176" t="str">
            <v>GALLAGHER Harry10B/So1</v>
          </cell>
          <cell r="B176">
            <v>0</v>
          </cell>
        </row>
        <row r="177">
          <cell r="A177" t="str">
            <v>GREEN Taylor10B/So1</v>
          </cell>
          <cell r="B177">
            <v>0</v>
          </cell>
        </row>
        <row r="178">
          <cell r="A178" t="str">
            <v>GRIFFIN Oliver10C/So1</v>
          </cell>
          <cell r="B178">
            <v>0</v>
          </cell>
        </row>
        <row r="179">
          <cell r="A179" t="str">
            <v>HALL Alicia10F/So1</v>
          </cell>
          <cell r="B179">
            <v>0</v>
          </cell>
        </row>
        <row r="180">
          <cell r="A180" t="str">
            <v>HANDLEY Alex10B/So1</v>
          </cell>
          <cell r="B180">
            <v>0</v>
          </cell>
        </row>
        <row r="181">
          <cell r="A181" t="str">
            <v>HANKS Kieran10D/So1</v>
          </cell>
          <cell r="B181">
            <v>0</v>
          </cell>
        </row>
        <row r="182">
          <cell r="A182" t="str">
            <v>HARRIS Kayleigh10B/So1</v>
          </cell>
          <cell r="B182">
            <v>0</v>
          </cell>
        </row>
        <row r="183">
          <cell r="A183" t="str">
            <v>HARRIS Madison10C/So1</v>
          </cell>
          <cell r="B183">
            <v>0</v>
          </cell>
        </row>
        <row r="184">
          <cell r="A184" t="str">
            <v>HAYES Paddy10C/So1</v>
          </cell>
          <cell r="B184">
            <v>0</v>
          </cell>
        </row>
        <row r="185">
          <cell r="A185" t="str">
            <v>HEARN Rosie10F/So1</v>
          </cell>
          <cell r="B185">
            <v>0</v>
          </cell>
        </row>
        <row r="186">
          <cell r="A186" t="str">
            <v>HEBBLEWHITE Daisy10F/So1</v>
          </cell>
          <cell r="B186">
            <v>0</v>
          </cell>
        </row>
        <row r="187">
          <cell r="A187" t="str">
            <v>HOARE Cody10B/So1</v>
          </cell>
          <cell r="B187">
            <v>0</v>
          </cell>
        </row>
        <row r="188">
          <cell r="A188" t="str">
            <v>HODDER Gemma10B/So1</v>
          </cell>
          <cell r="B188">
            <v>0</v>
          </cell>
        </row>
        <row r="189">
          <cell r="A189" t="str">
            <v>HODGSON Callum10C/So1</v>
          </cell>
          <cell r="B189">
            <v>0</v>
          </cell>
        </row>
        <row r="190">
          <cell r="A190" t="str">
            <v>HOLLMAN Kim10B/So1</v>
          </cell>
          <cell r="B190">
            <v>0</v>
          </cell>
        </row>
        <row r="191">
          <cell r="A191" t="str">
            <v>HONOUR Amy10B/So1</v>
          </cell>
          <cell r="B191">
            <v>0</v>
          </cell>
        </row>
        <row r="192">
          <cell r="A192" t="str">
            <v>IVESON Paige10B/So1</v>
          </cell>
          <cell r="B192">
            <v>0</v>
          </cell>
        </row>
        <row r="193">
          <cell r="A193" t="str">
            <v>JACKSON Saskia10F/So1</v>
          </cell>
          <cell r="B193">
            <v>0</v>
          </cell>
        </row>
        <row r="194">
          <cell r="A194" t="str">
            <v>KAFESCI Ozan10D/So1</v>
          </cell>
          <cell r="B194">
            <v>0</v>
          </cell>
        </row>
        <row r="195">
          <cell r="A195" t="str">
            <v>KHAKH Aaron10F/So1</v>
          </cell>
          <cell r="B195">
            <v>0</v>
          </cell>
        </row>
        <row r="196">
          <cell r="A196" t="str">
            <v>KINGHAM Abbie10F/So1</v>
          </cell>
          <cell r="B196">
            <v>0</v>
          </cell>
        </row>
        <row r="197">
          <cell r="A197" t="str">
            <v>KUDZMINSKAITE Brigita10C/So1</v>
          </cell>
          <cell r="B197">
            <v>0</v>
          </cell>
        </row>
        <row r="198">
          <cell r="A198" t="str">
            <v>LATO Victory10C/So1</v>
          </cell>
          <cell r="B198">
            <v>0</v>
          </cell>
        </row>
        <row r="199">
          <cell r="A199" t="str">
            <v>LEACH Joshua10C/So1</v>
          </cell>
          <cell r="B199">
            <v>0</v>
          </cell>
        </row>
        <row r="200">
          <cell r="A200" t="str">
            <v>LEWIS Nicholas10D/So1</v>
          </cell>
          <cell r="B200">
            <v>0</v>
          </cell>
        </row>
        <row r="201">
          <cell r="A201" t="str">
            <v>LOVERIDGE James10F/So1</v>
          </cell>
          <cell r="B201">
            <v>0</v>
          </cell>
        </row>
        <row r="202">
          <cell r="A202" t="str">
            <v>MARSH Katie10F/So1</v>
          </cell>
          <cell r="B202">
            <v>0</v>
          </cell>
        </row>
        <row r="203">
          <cell r="A203" t="str">
            <v>MARSH Samuel10C/So1</v>
          </cell>
          <cell r="B203">
            <v>0</v>
          </cell>
        </row>
        <row r="204">
          <cell r="A204" t="str">
            <v>MATTHEWS Ellena10C/So1</v>
          </cell>
          <cell r="B204">
            <v>0</v>
          </cell>
        </row>
        <row r="205">
          <cell r="A205" t="str">
            <v>MCCARTNEY Alexandra10B/So1</v>
          </cell>
          <cell r="B205">
            <v>0</v>
          </cell>
        </row>
        <row r="206">
          <cell r="A206" t="str">
            <v>MCDONALD-ALLEN Max10D/So1</v>
          </cell>
          <cell r="B206">
            <v>0</v>
          </cell>
        </row>
        <row r="207">
          <cell r="A207" t="str">
            <v>MCGILLICUDDY Haydn10C/So1</v>
          </cell>
          <cell r="B207">
            <v>0</v>
          </cell>
        </row>
        <row r="208">
          <cell r="A208" t="str">
            <v>MCGIRR Leah10D/So1</v>
          </cell>
          <cell r="B208">
            <v>0</v>
          </cell>
        </row>
        <row r="209">
          <cell r="A209" t="str">
            <v>MCKEY Jordon10C/So1</v>
          </cell>
          <cell r="B209">
            <v>0</v>
          </cell>
        </row>
        <row r="210">
          <cell r="A210" t="str">
            <v>MEHMETI Donit10D/So1</v>
          </cell>
          <cell r="B210">
            <v>0</v>
          </cell>
        </row>
        <row r="211">
          <cell r="A211" t="str">
            <v>MIDDLETON Morgan10F/So1</v>
          </cell>
          <cell r="B211">
            <v>0</v>
          </cell>
        </row>
        <row r="212">
          <cell r="A212" t="str">
            <v>MIDDLETON Sophie10D/So1</v>
          </cell>
          <cell r="B212">
            <v>0</v>
          </cell>
        </row>
        <row r="213">
          <cell r="A213" t="str">
            <v>MOON Phoebe10C/So1</v>
          </cell>
          <cell r="B213">
            <v>0</v>
          </cell>
        </row>
        <row r="214">
          <cell r="A214" t="str">
            <v>MORGAN Reagan10C/So1</v>
          </cell>
          <cell r="B214">
            <v>0</v>
          </cell>
        </row>
        <row r="215">
          <cell r="A215" t="str">
            <v>NASH Amy10B/So1</v>
          </cell>
          <cell r="B215">
            <v>0</v>
          </cell>
        </row>
        <row r="216">
          <cell r="A216" t="str">
            <v>NICHOLLS Ellie10C/So1</v>
          </cell>
          <cell r="B216">
            <v>0</v>
          </cell>
        </row>
        <row r="217">
          <cell r="A217" t="str">
            <v>NOSIB Moesha10F/So1</v>
          </cell>
          <cell r="B217">
            <v>0</v>
          </cell>
        </row>
        <row r="218">
          <cell r="A218" t="str">
            <v>OAKINS Ellie10B/So1</v>
          </cell>
          <cell r="B218">
            <v>0</v>
          </cell>
        </row>
        <row r="219">
          <cell r="A219" t="str">
            <v>O'BRIEN Lucy10B/So1</v>
          </cell>
          <cell r="B219">
            <v>0</v>
          </cell>
        </row>
        <row r="220">
          <cell r="A220" t="str">
            <v>ONU Ellys Abeth10B/So1</v>
          </cell>
          <cell r="B220">
            <v>0</v>
          </cell>
        </row>
        <row r="221">
          <cell r="A221" t="str">
            <v>OOZAGEER Kevin10D/So1</v>
          </cell>
          <cell r="B221">
            <v>0</v>
          </cell>
        </row>
        <row r="222">
          <cell r="A222" t="str">
            <v>OSBORNE Teigan10D/So1</v>
          </cell>
          <cell r="B222">
            <v>0</v>
          </cell>
        </row>
        <row r="223">
          <cell r="A223" t="str">
            <v>OSMANI Amarildo10B/So1</v>
          </cell>
          <cell r="B223">
            <v>0</v>
          </cell>
        </row>
        <row r="224">
          <cell r="A224" t="str">
            <v>PADDINGTON Caitlin10B/So1</v>
          </cell>
          <cell r="B224">
            <v>0</v>
          </cell>
        </row>
        <row r="225">
          <cell r="A225" t="str">
            <v>PALMER Stephanie10B/So1</v>
          </cell>
          <cell r="B225">
            <v>0</v>
          </cell>
        </row>
        <row r="226">
          <cell r="A226" t="str">
            <v>PENFOLD Louisa10F/So1</v>
          </cell>
          <cell r="B226">
            <v>0</v>
          </cell>
        </row>
        <row r="227">
          <cell r="A227" t="str">
            <v>PHILLPOTT Callum10F/So1</v>
          </cell>
          <cell r="B227">
            <v>0</v>
          </cell>
        </row>
        <row r="228">
          <cell r="A228" t="str">
            <v>PHIPPS Paris10F/So1</v>
          </cell>
          <cell r="B228">
            <v>0</v>
          </cell>
        </row>
        <row r="229">
          <cell r="A229" t="str">
            <v>PINNER Jamie10D/So1</v>
          </cell>
          <cell r="B229">
            <v>0</v>
          </cell>
        </row>
        <row r="230">
          <cell r="A230" t="str">
            <v>POLSON Joseph10F/So1</v>
          </cell>
          <cell r="B230">
            <v>0</v>
          </cell>
        </row>
        <row r="231">
          <cell r="A231" t="str">
            <v>REED Kelsey10F/So1</v>
          </cell>
          <cell r="B231">
            <v>0</v>
          </cell>
        </row>
        <row r="232">
          <cell r="A232" t="str">
            <v>RIDDALL Dylan10F/So1</v>
          </cell>
          <cell r="B232">
            <v>0</v>
          </cell>
        </row>
        <row r="233">
          <cell r="A233" t="str">
            <v>ROBERTSON Callum10C/So1</v>
          </cell>
          <cell r="B233">
            <v>0</v>
          </cell>
        </row>
        <row r="234">
          <cell r="A234" t="str">
            <v>ROOPRAI Amrit10D/So1</v>
          </cell>
          <cell r="B234">
            <v>0</v>
          </cell>
        </row>
        <row r="235">
          <cell r="A235" t="str">
            <v>RUBENGA Leeco10D/So1</v>
          </cell>
          <cell r="B235">
            <v>0</v>
          </cell>
        </row>
        <row r="236">
          <cell r="A236" t="str">
            <v>RYAN-BENNETT Katie10C/So1</v>
          </cell>
          <cell r="B236">
            <v>0</v>
          </cell>
        </row>
        <row r="237">
          <cell r="A237" t="str">
            <v>SADHRA Arjan10F/So1</v>
          </cell>
          <cell r="B237">
            <v>0</v>
          </cell>
        </row>
        <row r="238">
          <cell r="A238" t="str">
            <v>SALIAJ Claudia10F/So1</v>
          </cell>
          <cell r="B238">
            <v>0</v>
          </cell>
        </row>
        <row r="239">
          <cell r="A239" t="str">
            <v>SHAH Aselah10C/So1</v>
          </cell>
          <cell r="B239">
            <v>0</v>
          </cell>
        </row>
        <row r="240">
          <cell r="A240" t="str">
            <v>SHARMA Denysha10F/So1</v>
          </cell>
          <cell r="B240">
            <v>0</v>
          </cell>
        </row>
        <row r="241">
          <cell r="A241" t="str">
            <v>SHEPPARD Ben10B/So1</v>
          </cell>
          <cell r="B241">
            <v>0</v>
          </cell>
        </row>
        <row r="242">
          <cell r="A242" t="str">
            <v>SLATER Elle10B/So1</v>
          </cell>
          <cell r="B242">
            <v>0</v>
          </cell>
        </row>
        <row r="243">
          <cell r="A243" t="str">
            <v>SMITH Shane10C/So1</v>
          </cell>
          <cell r="B243">
            <v>0</v>
          </cell>
        </row>
        <row r="244">
          <cell r="A244" t="str">
            <v>STENING Robyn10B/So1</v>
          </cell>
          <cell r="B244">
            <v>0</v>
          </cell>
        </row>
        <row r="245">
          <cell r="A245" t="str">
            <v>STOCKER Luke10B/So1</v>
          </cell>
          <cell r="B245">
            <v>0</v>
          </cell>
        </row>
        <row r="246">
          <cell r="A246" t="str">
            <v>SUMAN Sophina10C/So1</v>
          </cell>
          <cell r="B246">
            <v>0</v>
          </cell>
        </row>
        <row r="247">
          <cell r="A247" t="str">
            <v>TAYLOR Charlotte10B/So1</v>
          </cell>
          <cell r="B247">
            <v>0</v>
          </cell>
        </row>
        <row r="248">
          <cell r="A248" t="str">
            <v>TEKYI Myles10D/So1</v>
          </cell>
          <cell r="B248">
            <v>0</v>
          </cell>
        </row>
        <row r="249">
          <cell r="A249" t="str">
            <v>VINCE Talia10F/So1</v>
          </cell>
          <cell r="B249">
            <v>0</v>
          </cell>
        </row>
        <row r="250">
          <cell r="A250" t="str">
            <v>WELDON-REYES Anna10F/So1</v>
          </cell>
          <cell r="B250">
            <v>0</v>
          </cell>
        </row>
        <row r="251">
          <cell r="A251" t="str">
            <v>WILLIAMS Chelsea10D/So1</v>
          </cell>
          <cell r="B251">
            <v>0</v>
          </cell>
        </row>
        <row r="252">
          <cell r="A252" t="str">
            <v>WOOD James10C/So1</v>
          </cell>
          <cell r="B252">
            <v>0</v>
          </cell>
        </row>
        <row r="253">
          <cell r="A253" t="str">
            <v>ABOU-TALEB Talia9c/Re4</v>
          </cell>
          <cell r="B253">
            <v>0</v>
          </cell>
        </row>
        <row r="254">
          <cell r="A254" t="str">
            <v>ADHAR Jaydeep9a/Re1</v>
          </cell>
          <cell r="B254">
            <v>0</v>
          </cell>
        </row>
        <row r="255">
          <cell r="A255" t="str">
            <v>AHENKORAH Jannis9c/Re4</v>
          </cell>
          <cell r="B255">
            <v>0</v>
          </cell>
        </row>
        <row r="256">
          <cell r="A256" t="str">
            <v>AHMED Nadir9c/Re4</v>
          </cell>
          <cell r="B256">
            <v>0</v>
          </cell>
        </row>
        <row r="257">
          <cell r="A257" t="str">
            <v>AHNIEN Anwar9d/Re1</v>
          </cell>
          <cell r="B257">
            <v>0</v>
          </cell>
        </row>
        <row r="258">
          <cell r="A258" t="str">
            <v>ALEXANDER Zoe9b/Re3</v>
          </cell>
          <cell r="B258">
            <v>0</v>
          </cell>
        </row>
        <row r="259">
          <cell r="A259" t="str">
            <v>ALLARD Callum9b/Re1</v>
          </cell>
          <cell r="B259">
            <v>0</v>
          </cell>
        </row>
        <row r="260">
          <cell r="A260" t="str">
            <v>ANDERSON Elaina9d/Re2</v>
          </cell>
          <cell r="B260">
            <v>0</v>
          </cell>
        </row>
        <row r="261">
          <cell r="A261" t="str">
            <v>ANDERSON Jack11B/So2</v>
          </cell>
          <cell r="B261" t="str">
            <v>U</v>
          </cell>
        </row>
        <row r="262">
          <cell r="A262" t="str">
            <v>ANDERSON Joel9b/Re2</v>
          </cell>
          <cell r="B262">
            <v>0</v>
          </cell>
        </row>
        <row r="263">
          <cell r="A263" t="str">
            <v>ANKOMAH Duphney9a/Re2</v>
          </cell>
          <cell r="B263">
            <v>0</v>
          </cell>
        </row>
        <row r="264">
          <cell r="A264" t="str">
            <v>ANNETT Luke9b/Re1</v>
          </cell>
          <cell r="B264">
            <v>0</v>
          </cell>
        </row>
        <row r="265">
          <cell r="A265" t="str">
            <v>ARROWSMITH Rosie9b/Re3</v>
          </cell>
          <cell r="B265">
            <v>0</v>
          </cell>
        </row>
        <row r="266">
          <cell r="A266" t="str">
            <v>ATHWAL Amanvir9c/Re1</v>
          </cell>
          <cell r="B266">
            <v>0</v>
          </cell>
        </row>
        <row r="267">
          <cell r="A267" t="str">
            <v>AWOLESI Oluwafisayo9a/Re4</v>
          </cell>
          <cell r="B267">
            <v>0</v>
          </cell>
        </row>
        <row r="268">
          <cell r="A268" t="str">
            <v>BACON Luke9c/Re1</v>
          </cell>
          <cell r="B268">
            <v>0</v>
          </cell>
        </row>
        <row r="269">
          <cell r="A269" t="str">
            <v>BADHAN Arpit9a/Re1</v>
          </cell>
          <cell r="B269">
            <v>0</v>
          </cell>
        </row>
        <row r="270">
          <cell r="A270" t="str">
            <v>BADHAN Natasha9b/Re2</v>
          </cell>
          <cell r="B270">
            <v>0</v>
          </cell>
        </row>
        <row r="271">
          <cell r="A271" t="str">
            <v>BAILEY Cameron9a/Re3</v>
          </cell>
          <cell r="B271">
            <v>0</v>
          </cell>
        </row>
        <row r="272">
          <cell r="A272" t="str">
            <v>BAILLEUL-REYES Louis9a/Re1</v>
          </cell>
          <cell r="B272">
            <v>0</v>
          </cell>
        </row>
        <row r="273">
          <cell r="A273" t="str">
            <v>BAKALOVA Katrin9b/Re1</v>
          </cell>
          <cell r="B273">
            <v>0</v>
          </cell>
        </row>
        <row r="274">
          <cell r="A274" t="str">
            <v>BAKER Sophie9c/Re4</v>
          </cell>
          <cell r="B274">
            <v>0</v>
          </cell>
        </row>
        <row r="275">
          <cell r="A275" t="str">
            <v>BARCI Kejsi9a/Re4</v>
          </cell>
          <cell r="B275">
            <v>0</v>
          </cell>
        </row>
        <row r="276">
          <cell r="A276" t="str">
            <v>BARKER William9a/Re1</v>
          </cell>
          <cell r="B276">
            <v>0</v>
          </cell>
        </row>
        <row r="277">
          <cell r="A277" t="str">
            <v>BARNES Reese9b/Re3</v>
          </cell>
          <cell r="B277">
            <v>0</v>
          </cell>
        </row>
        <row r="278">
          <cell r="A278" t="str">
            <v>BARTLETT Georgia9b/Re3</v>
          </cell>
          <cell r="B278">
            <v>0</v>
          </cell>
        </row>
        <row r="279">
          <cell r="A279" t="str">
            <v>BECKETT Aaron9c/Re1</v>
          </cell>
          <cell r="B279">
            <v>0</v>
          </cell>
        </row>
        <row r="280">
          <cell r="A280" t="str">
            <v>BENTLEY Amy9a/Re4</v>
          </cell>
          <cell r="B280">
            <v>0</v>
          </cell>
        </row>
        <row r="281">
          <cell r="A281" t="str">
            <v>BETTS Chloe9b/Re2</v>
          </cell>
          <cell r="B281">
            <v>0</v>
          </cell>
        </row>
        <row r="282">
          <cell r="A282" t="str">
            <v>BEWSY Freddy9d/Re2</v>
          </cell>
          <cell r="B282">
            <v>0</v>
          </cell>
        </row>
        <row r="283">
          <cell r="A283" t="str">
            <v>BLADE Ryan9c/Re4</v>
          </cell>
          <cell r="B283">
            <v>0</v>
          </cell>
        </row>
        <row r="284">
          <cell r="A284" t="str">
            <v>BLOOMFIELD Maddie9c/Re3</v>
          </cell>
          <cell r="B284">
            <v>0</v>
          </cell>
        </row>
        <row r="285">
          <cell r="A285" t="str">
            <v>BOLTON Charlie9a/Re2</v>
          </cell>
          <cell r="B285">
            <v>0</v>
          </cell>
        </row>
        <row r="286">
          <cell r="A286" t="str">
            <v>BONES Chelsea9b/Re1</v>
          </cell>
          <cell r="B286">
            <v>0</v>
          </cell>
        </row>
        <row r="287">
          <cell r="A287" t="str">
            <v>BORN Charlotte9c/Re1</v>
          </cell>
          <cell r="B287">
            <v>0</v>
          </cell>
        </row>
        <row r="288">
          <cell r="A288" t="str">
            <v>BOSWELL Levi9b/Re3</v>
          </cell>
          <cell r="B288">
            <v>0</v>
          </cell>
        </row>
        <row r="289">
          <cell r="A289" t="str">
            <v>BOYLE Brandon9a/Re3</v>
          </cell>
          <cell r="B289">
            <v>0</v>
          </cell>
        </row>
        <row r="290">
          <cell r="A290" t="str">
            <v>BOYLE Louie9c/Re1</v>
          </cell>
          <cell r="B290">
            <v>0</v>
          </cell>
        </row>
        <row r="291">
          <cell r="A291" t="str">
            <v>BRANWHITE Toby9a/Re3</v>
          </cell>
          <cell r="B291">
            <v>0</v>
          </cell>
        </row>
        <row r="292">
          <cell r="A292" t="str">
            <v>BRAY Jordan9d/Re1</v>
          </cell>
          <cell r="B292">
            <v>0</v>
          </cell>
        </row>
        <row r="293">
          <cell r="A293" t="str">
            <v>BRITLAND Kavan9a/Re2</v>
          </cell>
          <cell r="B293">
            <v>0</v>
          </cell>
        </row>
        <row r="294">
          <cell r="A294" t="str">
            <v>BROCKLEHURST Charlie9b/Re1</v>
          </cell>
          <cell r="B294">
            <v>0</v>
          </cell>
        </row>
        <row r="295">
          <cell r="A295" t="str">
            <v>BROCKLEHURST George9c/Re4</v>
          </cell>
          <cell r="B295">
            <v>0</v>
          </cell>
        </row>
        <row r="296">
          <cell r="A296" t="str">
            <v>BROMFIELD Isabelle9a/Re1</v>
          </cell>
          <cell r="B296">
            <v>0</v>
          </cell>
        </row>
        <row r="297">
          <cell r="A297" t="str">
            <v>BROWN Amy9a/Re3</v>
          </cell>
          <cell r="B297">
            <v>0</v>
          </cell>
        </row>
        <row r="298">
          <cell r="A298" t="str">
            <v>BRYAN Rory9c/Re3</v>
          </cell>
          <cell r="B298">
            <v>0</v>
          </cell>
        </row>
        <row r="299">
          <cell r="A299" t="str">
            <v>BURT Louise9c/Re2</v>
          </cell>
          <cell r="B299">
            <v>0</v>
          </cell>
        </row>
        <row r="300">
          <cell r="A300" t="str">
            <v>BUSHIQI Sara9a/Re4</v>
          </cell>
          <cell r="B300">
            <v>0</v>
          </cell>
        </row>
        <row r="301">
          <cell r="A301" t="str">
            <v>BUTLER Mitchel9c/Re1</v>
          </cell>
          <cell r="B301">
            <v>0</v>
          </cell>
        </row>
        <row r="302">
          <cell r="A302" t="str">
            <v>BUTTERFIELD Jack9c/Re4</v>
          </cell>
          <cell r="B302">
            <v>0</v>
          </cell>
        </row>
        <row r="303">
          <cell r="A303" t="str">
            <v>BUTTERWORTH Nathan9b/Re3</v>
          </cell>
          <cell r="B303">
            <v>0</v>
          </cell>
        </row>
        <row r="304">
          <cell r="A304" t="str">
            <v>BUXTON Connor9a/Re1</v>
          </cell>
          <cell r="B304">
            <v>0</v>
          </cell>
        </row>
        <row r="305">
          <cell r="A305" t="str">
            <v>CADMAN Daisy9c/Re1</v>
          </cell>
          <cell r="B305">
            <v>0</v>
          </cell>
        </row>
        <row r="306">
          <cell r="A306" t="str">
            <v>CARPENTER Joseph9a/Re4</v>
          </cell>
          <cell r="B306">
            <v>0</v>
          </cell>
        </row>
        <row r="307">
          <cell r="A307" t="str">
            <v>CASE Billy9c/Re2</v>
          </cell>
          <cell r="B307">
            <v>0</v>
          </cell>
        </row>
        <row r="308">
          <cell r="A308" t="str">
            <v>CASTLETON Samuel9c/Re3</v>
          </cell>
          <cell r="B308">
            <v>0</v>
          </cell>
        </row>
        <row r="309">
          <cell r="A309" t="str">
            <v>CELLA Libby9a/Re3</v>
          </cell>
          <cell r="B309">
            <v>0</v>
          </cell>
        </row>
        <row r="310">
          <cell r="A310" t="str">
            <v>CHANDRAKUMAR Soumeya9b/Re3</v>
          </cell>
          <cell r="B310">
            <v>0</v>
          </cell>
        </row>
        <row r="311">
          <cell r="A311" t="str">
            <v>CHAPMAN Molly9b/Re1</v>
          </cell>
          <cell r="B311">
            <v>0</v>
          </cell>
        </row>
        <row r="312">
          <cell r="A312" t="str">
            <v>CHU Shannon9a/Re2</v>
          </cell>
          <cell r="B312">
            <v>0</v>
          </cell>
        </row>
        <row r="313">
          <cell r="A313" t="str">
            <v>CLARK Harry9d/Re3</v>
          </cell>
          <cell r="B313">
            <v>0</v>
          </cell>
        </row>
        <row r="314">
          <cell r="A314" t="str">
            <v>COLE Elleanor9b/Re3</v>
          </cell>
          <cell r="B314">
            <v>0</v>
          </cell>
        </row>
        <row r="315">
          <cell r="A315" t="str">
            <v>COLES Lewis9c/Re2</v>
          </cell>
          <cell r="B315">
            <v>0</v>
          </cell>
        </row>
        <row r="316">
          <cell r="A316" t="str">
            <v>COLYER Archie9a/Re3</v>
          </cell>
          <cell r="B316">
            <v>0</v>
          </cell>
        </row>
        <row r="317">
          <cell r="A317" t="str">
            <v>CONNOR Cayleigh9a/Re3</v>
          </cell>
          <cell r="B317">
            <v>0</v>
          </cell>
        </row>
        <row r="318">
          <cell r="A318" t="str">
            <v>COOK Reggie9c/Re2</v>
          </cell>
          <cell r="B318">
            <v>0</v>
          </cell>
        </row>
        <row r="319">
          <cell r="A319" t="str">
            <v>COOMBES Charley9c/Re2</v>
          </cell>
          <cell r="B319">
            <v>0</v>
          </cell>
        </row>
        <row r="320">
          <cell r="A320" t="str">
            <v>COOPER Rhys9b/Re2</v>
          </cell>
          <cell r="B320">
            <v>0</v>
          </cell>
        </row>
        <row r="321">
          <cell r="A321" t="str">
            <v>CORIBEL Edward9c/Re4</v>
          </cell>
          <cell r="B321">
            <v>0</v>
          </cell>
        </row>
        <row r="322">
          <cell r="A322" t="str">
            <v>COTTRELL Gary9b/Re2</v>
          </cell>
          <cell r="B322">
            <v>0</v>
          </cell>
        </row>
        <row r="323">
          <cell r="A323" t="str">
            <v>CRABTREE Macy9a/Re1</v>
          </cell>
          <cell r="B323">
            <v>0</v>
          </cell>
        </row>
        <row r="324">
          <cell r="A324" t="str">
            <v>CRAMER Megan9a/Re2</v>
          </cell>
          <cell r="B324">
            <v>0</v>
          </cell>
        </row>
        <row r="325">
          <cell r="A325" t="str">
            <v>CUBBAGE Bayleigh9a/Re3</v>
          </cell>
          <cell r="B325">
            <v>0</v>
          </cell>
        </row>
        <row r="326">
          <cell r="A326" t="str">
            <v>DAVIDSON Benjamin9a/Re4</v>
          </cell>
          <cell r="B326">
            <v>0</v>
          </cell>
        </row>
        <row r="327">
          <cell r="A327" t="str">
            <v>DAVISON Max9d/Re2</v>
          </cell>
          <cell r="B327">
            <v>0</v>
          </cell>
        </row>
        <row r="328">
          <cell r="A328" t="str">
            <v>DAY Daisy9b/Re1</v>
          </cell>
          <cell r="B328">
            <v>0</v>
          </cell>
        </row>
        <row r="329">
          <cell r="A329" t="str">
            <v>DEAN Ella9b/Re2</v>
          </cell>
          <cell r="B329">
            <v>0</v>
          </cell>
        </row>
        <row r="330">
          <cell r="A330" t="str">
            <v>DENNISON Brendon9c/Re3</v>
          </cell>
          <cell r="B330">
            <v>0</v>
          </cell>
        </row>
        <row r="331">
          <cell r="A331" t="str">
            <v>DJIMA Karim9c/Re3</v>
          </cell>
          <cell r="B331">
            <v>0</v>
          </cell>
        </row>
        <row r="332">
          <cell r="A332" t="str">
            <v>DONNELLY Callum9a/Re2</v>
          </cell>
          <cell r="B332">
            <v>0</v>
          </cell>
        </row>
        <row r="333">
          <cell r="A333" t="str">
            <v>DORAN Adam9a/Re1</v>
          </cell>
          <cell r="B333">
            <v>0</v>
          </cell>
        </row>
        <row r="334">
          <cell r="A334" t="str">
            <v>DRYDEN Danny9c/Re3</v>
          </cell>
          <cell r="B334">
            <v>0</v>
          </cell>
        </row>
        <row r="335">
          <cell r="A335" t="str">
            <v>DUFF Jami9b/Re2</v>
          </cell>
          <cell r="B335">
            <v>0</v>
          </cell>
        </row>
        <row r="336">
          <cell r="A336" t="str">
            <v>DUGGAN Courtney9d/Re3</v>
          </cell>
          <cell r="B336">
            <v>0</v>
          </cell>
        </row>
        <row r="337">
          <cell r="A337" t="str">
            <v>DYRA Joshua9b/Re2</v>
          </cell>
          <cell r="B337">
            <v>0</v>
          </cell>
        </row>
        <row r="338">
          <cell r="A338" t="str">
            <v>EARLEY Alfie9a/Re3</v>
          </cell>
          <cell r="B338">
            <v>0</v>
          </cell>
        </row>
        <row r="339">
          <cell r="A339" t="str">
            <v>ELLIOTT Harry9a/Re3</v>
          </cell>
          <cell r="B339">
            <v>0</v>
          </cell>
        </row>
        <row r="340">
          <cell r="A340" t="str">
            <v>ELLIS Harry9a/Re4</v>
          </cell>
          <cell r="B340">
            <v>0</v>
          </cell>
        </row>
        <row r="341">
          <cell r="A341" t="str">
            <v>ELLIS Jack9a/Re1</v>
          </cell>
          <cell r="B341">
            <v>0</v>
          </cell>
        </row>
        <row r="342">
          <cell r="A342" t="str">
            <v>ENGLISH Jessica9b/Re1</v>
          </cell>
          <cell r="B342">
            <v>0</v>
          </cell>
        </row>
        <row r="343">
          <cell r="A343" t="str">
            <v>ESSAM Archie9a/Re2</v>
          </cell>
          <cell r="B343">
            <v>0</v>
          </cell>
        </row>
        <row r="344">
          <cell r="A344" t="str">
            <v>EVANS Adam9a/Re2</v>
          </cell>
          <cell r="B344">
            <v>0</v>
          </cell>
        </row>
        <row r="345">
          <cell r="A345" t="str">
            <v>EVBUOMWAN Marvis9d/Re3</v>
          </cell>
          <cell r="B345">
            <v>0</v>
          </cell>
        </row>
        <row r="346">
          <cell r="A346" t="str">
            <v>EVES Jack9c/Re2</v>
          </cell>
          <cell r="B346">
            <v>0</v>
          </cell>
        </row>
        <row r="347">
          <cell r="A347" t="str">
            <v>FABIYI Buky9c/Re2</v>
          </cell>
          <cell r="B347">
            <v>0</v>
          </cell>
        </row>
        <row r="348">
          <cell r="A348" t="str">
            <v>FAIREY Megan9c/Re3</v>
          </cell>
          <cell r="B348">
            <v>0</v>
          </cell>
        </row>
        <row r="349">
          <cell r="A349" t="str">
            <v>FARRELL Daniel9b/Re2</v>
          </cell>
          <cell r="B349">
            <v>0</v>
          </cell>
        </row>
        <row r="350">
          <cell r="A350" t="str">
            <v>FARRELL Tommy9a/Re2</v>
          </cell>
          <cell r="B350">
            <v>0</v>
          </cell>
        </row>
        <row r="351">
          <cell r="A351" t="str">
            <v>FAY Ellisha9c/Re2</v>
          </cell>
          <cell r="B351">
            <v>0</v>
          </cell>
        </row>
        <row r="352">
          <cell r="A352" t="str">
            <v>FERREIRA Lorena9a/Re2</v>
          </cell>
          <cell r="B352">
            <v>0</v>
          </cell>
        </row>
        <row r="353">
          <cell r="A353" t="str">
            <v>FFRENCH Jordan9d/Re2</v>
          </cell>
          <cell r="B353">
            <v>0</v>
          </cell>
        </row>
        <row r="354">
          <cell r="A354" t="str">
            <v>FLEMING Chloe9d/Re1</v>
          </cell>
          <cell r="B354">
            <v>0</v>
          </cell>
        </row>
        <row r="355">
          <cell r="A355" t="str">
            <v>FLOOD Daisy-Leigh9c/Re3</v>
          </cell>
          <cell r="B355">
            <v>0</v>
          </cell>
        </row>
        <row r="356">
          <cell r="A356" t="str">
            <v>FOSTER Lacey9d/Re2</v>
          </cell>
          <cell r="B356">
            <v>0</v>
          </cell>
        </row>
        <row r="357">
          <cell r="A357" t="str">
            <v>FRAMPTON Charlotte9b/Re3</v>
          </cell>
          <cell r="B357">
            <v>0</v>
          </cell>
        </row>
        <row r="358">
          <cell r="A358" t="str">
            <v>FREEMAN Callum9d/Re3</v>
          </cell>
          <cell r="B358">
            <v>0</v>
          </cell>
        </row>
        <row r="359">
          <cell r="A359" t="str">
            <v>GADBURY Jack9c/Re1</v>
          </cell>
          <cell r="B359">
            <v>0</v>
          </cell>
        </row>
        <row r="360">
          <cell r="A360" t="str">
            <v>GALLAGHER Shannon9a/Re2</v>
          </cell>
          <cell r="B360">
            <v>0</v>
          </cell>
        </row>
        <row r="361">
          <cell r="A361" t="str">
            <v>GASPER-OZIM Gerald9b/Re3</v>
          </cell>
          <cell r="B361">
            <v>0</v>
          </cell>
        </row>
        <row r="362">
          <cell r="A362" t="str">
            <v>GATES Charlotte9a/Re4</v>
          </cell>
          <cell r="B362">
            <v>0</v>
          </cell>
        </row>
        <row r="363">
          <cell r="A363" t="str">
            <v>GIBBS Toby9d/Re2</v>
          </cell>
          <cell r="B363">
            <v>0</v>
          </cell>
        </row>
        <row r="364">
          <cell r="A364" t="str">
            <v>GIBSON Martyn9b/Re2</v>
          </cell>
          <cell r="B364">
            <v>0</v>
          </cell>
        </row>
        <row r="365">
          <cell r="A365" t="str">
            <v>GILES Alexis9a/Re3</v>
          </cell>
          <cell r="B365">
            <v>0</v>
          </cell>
        </row>
        <row r="366">
          <cell r="A366" t="str">
            <v>GILL Lenny9c/Re2</v>
          </cell>
          <cell r="B366">
            <v>0</v>
          </cell>
        </row>
        <row r="367">
          <cell r="A367" t="str">
            <v>GILLESPIE Connor9a/Re2</v>
          </cell>
          <cell r="B367">
            <v>0</v>
          </cell>
        </row>
        <row r="368">
          <cell r="A368" t="str">
            <v>GIRLING Daisy9a/Re3</v>
          </cell>
          <cell r="B368">
            <v>0</v>
          </cell>
        </row>
        <row r="369">
          <cell r="A369" t="str">
            <v>GLASSCOCK Alfie9c/Re4</v>
          </cell>
          <cell r="B369">
            <v>0</v>
          </cell>
        </row>
        <row r="370">
          <cell r="A370" t="str">
            <v>GLAYSHER Ellie9b/Re2</v>
          </cell>
          <cell r="B370">
            <v>0</v>
          </cell>
        </row>
        <row r="371">
          <cell r="A371" t="str">
            <v>GLOVER Melanie9a/Re2</v>
          </cell>
          <cell r="B371">
            <v>0</v>
          </cell>
        </row>
        <row r="372">
          <cell r="A372" t="str">
            <v>GNAHORE Keris Anne9c/Re4</v>
          </cell>
          <cell r="B372">
            <v>0</v>
          </cell>
        </row>
        <row r="373">
          <cell r="A373" t="str">
            <v>GOBLE Jordan9d/Re2</v>
          </cell>
          <cell r="B373">
            <v>0</v>
          </cell>
        </row>
        <row r="374">
          <cell r="A374" t="str">
            <v>GODBOLT Charlie-Rene9d/Re3</v>
          </cell>
          <cell r="B374">
            <v>0</v>
          </cell>
        </row>
        <row r="375">
          <cell r="A375" t="str">
            <v>GOKTAS Filiz9a/Re3</v>
          </cell>
          <cell r="B375">
            <v>0</v>
          </cell>
        </row>
        <row r="376">
          <cell r="A376" t="str">
            <v>GOLDING Coral9a/Re4</v>
          </cell>
          <cell r="B376">
            <v>0</v>
          </cell>
        </row>
        <row r="377">
          <cell r="A377" t="str">
            <v>GOLIGHER Lucy9d/Re2</v>
          </cell>
          <cell r="B377">
            <v>0</v>
          </cell>
        </row>
        <row r="378">
          <cell r="A378" t="str">
            <v>GOOCH Joe9b/Re3</v>
          </cell>
          <cell r="B378">
            <v>0</v>
          </cell>
        </row>
        <row r="379">
          <cell r="A379" t="str">
            <v>GOODBAN Casey9d/Re1</v>
          </cell>
          <cell r="B379">
            <v>0</v>
          </cell>
        </row>
        <row r="380">
          <cell r="A380" t="str">
            <v>GREEN George9b/Re3</v>
          </cell>
          <cell r="B380">
            <v>0</v>
          </cell>
        </row>
        <row r="381">
          <cell r="A381" t="str">
            <v>GREEN Lucy9a/Re3</v>
          </cell>
          <cell r="B381">
            <v>0</v>
          </cell>
        </row>
        <row r="382">
          <cell r="A382" t="str">
            <v>HAJDARI Sabrina9c/Re3</v>
          </cell>
          <cell r="B382">
            <v>0</v>
          </cell>
        </row>
        <row r="383">
          <cell r="A383" t="str">
            <v>HALIMI Saimir9a/Re1</v>
          </cell>
          <cell r="B383">
            <v>0</v>
          </cell>
        </row>
        <row r="384">
          <cell r="A384" t="str">
            <v>HALL Bethany9a/Re2</v>
          </cell>
          <cell r="B384">
            <v>0</v>
          </cell>
        </row>
        <row r="385">
          <cell r="A385" t="str">
            <v>HALL Connor9c/Re4</v>
          </cell>
          <cell r="B385">
            <v>0</v>
          </cell>
        </row>
        <row r="386">
          <cell r="A386" t="str">
            <v>HALL Taylor9c/Re4</v>
          </cell>
          <cell r="B386">
            <v>0</v>
          </cell>
        </row>
        <row r="387">
          <cell r="A387" t="str">
            <v>HARRISON Chloe9c/Re4</v>
          </cell>
          <cell r="B387">
            <v>0</v>
          </cell>
        </row>
        <row r="388">
          <cell r="A388" t="str">
            <v>HARVEY Scott9c/Re3</v>
          </cell>
          <cell r="B388">
            <v>0</v>
          </cell>
        </row>
        <row r="389">
          <cell r="A389" t="str">
            <v>HAWKINS-KHAN Macy9b/Re1</v>
          </cell>
          <cell r="B389">
            <v>0</v>
          </cell>
        </row>
        <row r="390">
          <cell r="A390" t="str">
            <v>HAYES Tyler9a/Re3</v>
          </cell>
          <cell r="B390">
            <v>0</v>
          </cell>
        </row>
        <row r="391">
          <cell r="A391" t="str">
            <v>HAYWARD Kayleigh9b/Re1</v>
          </cell>
          <cell r="B391">
            <v>0</v>
          </cell>
        </row>
        <row r="392">
          <cell r="A392" t="str">
            <v>HEDGES Pashie9d/Re3</v>
          </cell>
          <cell r="B392">
            <v>0</v>
          </cell>
        </row>
        <row r="393">
          <cell r="A393" t="str">
            <v>HEMMINGS Bethany9a/Re1</v>
          </cell>
          <cell r="B393">
            <v>0</v>
          </cell>
        </row>
        <row r="394">
          <cell r="A394" t="str">
            <v>HERATH Ishara9b/Re2</v>
          </cell>
          <cell r="B394">
            <v>0</v>
          </cell>
        </row>
        <row r="395">
          <cell r="A395" t="str">
            <v>HIGGOTT Elizabeth9c/Re4</v>
          </cell>
          <cell r="B395">
            <v>0</v>
          </cell>
        </row>
        <row r="396">
          <cell r="A396" t="str">
            <v>HIGGOTT William9a/Re1</v>
          </cell>
          <cell r="B396">
            <v>0</v>
          </cell>
        </row>
        <row r="397">
          <cell r="A397" t="str">
            <v>HILTON Amy9a/Re4</v>
          </cell>
          <cell r="B397">
            <v>0</v>
          </cell>
        </row>
        <row r="398">
          <cell r="A398" t="str">
            <v>HOBBS Archie9a/Re1</v>
          </cell>
          <cell r="B398">
            <v>0</v>
          </cell>
        </row>
        <row r="399">
          <cell r="A399" t="str">
            <v>HODSON Liam9c/Re1</v>
          </cell>
          <cell r="B399">
            <v>0</v>
          </cell>
        </row>
        <row r="400">
          <cell r="A400" t="str">
            <v>HOPE Sarah9a/Re3</v>
          </cell>
          <cell r="B400">
            <v>0</v>
          </cell>
        </row>
        <row r="401">
          <cell r="A401" t="str">
            <v>HOWARD Reece9d/Re1</v>
          </cell>
          <cell r="B401">
            <v>0</v>
          </cell>
        </row>
        <row r="402">
          <cell r="A402" t="str">
            <v>HOWARD-MORONEY Chelsea9c/Re3</v>
          </cell>
          <cell r="B402">
            <v>0</v>
          </cell>
        </row>
        <row r="403">
          <cell r="A403" t="str">
            <v>HOY Harry9d/Re3</v>
          </cell>
          <cell r="B403">
            <v>0</v>
          </cell>
        </row>
        <row r="404">
          <cell r="A404" t="str">
            <v>HUMPHREYS Elliemay9b/Re3</v>
          </cell>
          <cell r="B404">
            <v>0</v>
          </cell>
        </row>
        <row r="405">
          <cell r="A405" t="str">
            <v>HUMPHREYS Kristian9a/Re4</v>
          </cell>
          <cell r="B405">
            <v>0</v>
          </cell>
        </row>
        <row r="406">
          <cell r="A406" t="str">
            <v>HUNT Owen9d/Re2</v>
          </cell>
          <cell r="B406">
            <v>0</v>
          </cell>
        </row>
        <row r="407">
          <cell r="A407" t="str">
            <v>HUSSEY Alexa9a/Re3</v>
          </cell>
          <cell r="B407">
            <v>0</v>
          </cell>
        </row>
        <row r="408">
          <cell r="A408" t="str">
            <v>HYLAND Ellie9c/Re2</v>
          </cell>
          <cell r="B408">
            <v>0</v>
          </cell>
        </row>
        <row r="409">
          <cell r="A409" t="str">
            <v>IMAGHODOR Abraham9b/Re3</v>
          </cell>
          <cell r="B409">
            <v>0</v>
          </cell>
        </row>
        <row r="410">
          <cell r="A410" t="str">
            <v>IRESON Alicia9c/Re4</v>
          </cell>
          <cell r="B410">
            <v>0</v>
          </cell>
        </row>
        <row r="411">
          <cell r="A411" t="str">
            <v>IZOD Sophie9d/Re1</v>
          </cell>
          <cell r="B411">
            <v>0</v>
          </cell>
        </row>
        <row r="412">
          <cell r="A412" t="str">
            <v>JACKSON Sophia9d/Re2</v>
          </cell>
          <cell r="B412">
            <v>0</v>
          </cell>
        </row>
        <row r="413">
          <cell r="A413" t="str">
            <v>JARVIS Elise9b/Re2</v>
          </cell>
          <cell r="B413">
            <v>0</v>
          </cell>
        </row>
        <row r="414">
          <cell r="A414" t="str">
            <v>JARVIS Rosie9a/Re4</v>
          </cell>
          <cell r="B414">
            <v>0</v>
          </cell>
        </row>
        <row r="415">
          <cell r="A415" t="str">
            <v>JEFFRIES Katie9a/Re1</v>
          </cell>
          <cell r="B415">
            <v>0</v>
          </cell>
        </row>
        <row r="416">
          <cell r="A416" t="str">
            <v>JHAMAT Karina9b/Re1</v>
          </cell>
          <cell r="B416">
            <v>0</v>
          </cell>
        </row>
        <row r="417">
          <cell r="A417" t="str">
            <v>JHEETA Abinaash9a/Re1</v>
          </cell>
          <cell r="B417">
            <v>0</v>
          </cell>
        </row>
        <row r="418">
          <cell r="A418" t="str">
            <v>JOHNSON Bobby9b/Re2</v>
          </cell>
          <cell r="B418">
            <v>0</v>
          </cell>
        </row>
        <row r="419">
          <cell r="A419" t="str">
            <v>JOHNSON Carling9c/Re3</v>
          </cell>
          <cell r="B419">
            <v>0</v>
          </cell>
        </row>
        <row r="420">
          <cell r="A420" t="str">
            <v>JOHNSON Lacie9d/Re3</v>
          </cell>
          <cell r="B420">
            <v>0</v>
          </cell>
        </row>
        <row r="421">
          <cell r="A421" t="str">
            <v>JOHNSON Selin9d/Re2</v>
          </cell>
          <cell r="B421">
            <v>0</v>
          </cell>
        </row>
        <row r="422">
          <cell r="A422" t="str">
            <v>KADIMA Merdie9b/Re2</v>
          </cell>
          <cell r="B422">
            <v>0</v>
          </cell>
        </row>
        <row r="423">
          <cell r="A423" t="str">
            <v>KANDEEPAN Kowsik9c/Re2</v>
          </cell>
          <cell r="B423">
            <v>0</v>
          </cell>
        </row>
        <row r="424">
          <cell r="A424" t="str">
            <v>KAPP Amy9d/Re1</v>
          </cell>
          <cell r="B424">
            <v>0</v>
          </cell>
        </row>
        <row r="425">
          <cell r="A425" t="str">
            <v>KEEBLE Charley9c/Re1</v>
          </cell>
          <cell r="B425">
            <v>0</v>
          </cell>
        </row>
        <row r="426">
          <cell r="A426" t="str">
            <v>KEEGAN Connor9a/Re2</v>
          </cell>
          <cell r="B426">
            <v>0</v>
          </cell>
        </row>
        <row r="427">
          <cell r="A427" t="str">
            <v>KEMBER-HOLLANDS Toby9d/Re2</v>
          </cell>
          <cell r="B427">
            <v>0</v>
          </cell>
        </row>
        <row r="428">
          <cell r="A428" t="str">
            <v>KERNOTT Taylor9b/Re1</v>
          </cell>
          <cell r="B428">
            <v>0</v>
          </cell>
        </row>
        <row r="429">
          <cell r="A429" t="str">
            <v>KHAN Alina9a/Re1</v>
          </cell>
          <cell r="B429">
            <v>0</v>
          </cell>
        </row>
        <row r="430">
          <cell r="A430" t="str">
            <v>KHANOM Tangina9a/Re4</v>
          </cell>
          <cell r="B430">
            <v>0</v>
          </cell>
        </row>
        <row r="431">
          <cell r="A431" t="str">
            <v>KHATUN Naeema9c/Re2</v>
          </cell>
          <cell r="B431">
            <v>0</v>
          </cell>
        </row>
        <row r="432">
          <cell r="A432" t="str">
            <v>KHELLA Karambir9a/Re3</v>
          </cell>
          <cell r="B432">
            <v>0</v>
          </cell>
        </row>
        <row r="433">
          <cell r="A433" t="str">
            <v>KING Skye9a/Re2</v>
          </cell>
          <cell r="B433">
            <v>0</v>
          </cell>
        </row>
        <row r="434">
          <cell r="A434" t="str">
            <v>KUCH Liam9d/Re2</v>
          </cell>
          <cell r="B434">
            <v>0</v>
          </cell>
        </row>
        <row r="435">
          <cell r="A435" t="str">
            <v>KUCINSKAS Ignas9c/Re3</v>
          </cell>
          <cell r="B435">
            <v>0</v>
          </cell>
        </row>
        <row r="436">
          <cell r="A436" t="str">
            <v>LATTER Britney9a/Re1</v>
          </cell>
          <cell r="B436">
            <v>0</v>
          </cell>
        </row>
        <row r="437">
          <cell r="A437" t="str">
            <v>LAWRENCE Eliza9d/Re3</v>
          </cell>
          <cell r="B437">
            <v>0</v>
          </cell>
        </row>
        <row r="438">
          <cell r="A438" t="str">
            <v>LAWSON Joseph9a/Re2</v>
          </cell>
          <cell r="B438">
            <v>0</v>
          </cell>
        </row>
        <row r="439">
          <cell r="A439" t="str">
            <v>LEEDS Shaun9a/Re4</v>
          </cell>
          <cell r="B439">
            <v>0</v>
          </cell>
        </row>
        <row r="440">
          <cell r="A440" t="str">
            <v>LEWIS Christopher9d/Re1</v>
          </cell>
          <cell r="B440">
            <v>0</v>
          </cell>
        </row>
        <row r="441">
          <cell r="A441" t="str">
            <v>LIGUORI Oliver9d/Re1</v>
          </cell>
          <cell r="B441">
            <v>0</v>
          </cell>
        </row>
        <row r="442">
          <cell r="A442" t="str">
            <v>LINDO Loren9c/Re3</v>
          </cell>
          <cell r="B442">
            <v>0</v>
          </cell>
        </row>
        <row r="443">
          <cell r="A443" t="str">
            <v>LINDUS Luke9b/Re3</v>
          </cell>
          <cell r="B443">
            <v>0</v>
          </cell>
        </row>
        <row r="444">
          <cell r="A444" t="str">
            <v>LLOYD Rhea9c/Re4</v>
          </cell>
          <cell r="B444">
            <v>0</v>
          </cell>
        </row>
        <row r="445">
          <cell r="A445" t="str">
            <v>LONGHURST Joshua9a/Re3</v>
          </cell>
          <cell r="B445">
            <v>0</v>
          </cell>
        </row>
        <row r="446">
          <cell r="A446" t="str">
            <v>LOOR YUNDA Nicola9b/Re2</v>
          </cell>
          <cell r="B446">
            <v>0</v>
          </cell>
        </row>
        <row r="447">
          <cell r="A447" t="str">
            <v>LOVERIDGE Joseph9c/Re3</v>
          </cell>
          <cell r="B447">
            <v>0</v>
          </cell>
        </row>
        <row r="448">
          <cell r="A448" t="str">
            <v>MACMILLAN Aidan9a/Re2</v>
          </cell>
          <cell r="B448">
            <v>0</v>
          </cell>
        </row>
        <row r="449">
          <cell r="A449" t="str">
            <v>MALONE Rian9d/Re1</v>
          </cell>
          <cell r="B449">
            <v>0</v>
          </cell>
        </row>
        <row r="450">
          <cell r="A450" t="str">
            <v>MARKIN Kyle9c/Re2</v>
          </cell>
          <cell r="B450">
            <v>0</v>
          </cell>
        </row>
        <row r="451">
          <cell r="A451" t="str">
            <v>MASHEDER Corinne9a/Re2</v>
          </cell>
          <cell r="B451">
            <v>0</v>
          </cell>
        </row>
        <row r="452">
          <cell r="A452" t="str">
            <v>MASLEN Danny9a/Re4</v>
          </cell>
          <cell r="B452">
            <v>0</v>
          </cell>
        </row>
        <row r="453">
          <cell r="A453" t="str">
            <v>MASTERS Lauren9b/Re1</v>
          </cell>
          <cell r="B453">
            <v>0</v>
          </cell>
        </row>
        <row r="454">
          <cell r="A454" t="str">
            <v>MAWA Luc9a/Re2</v>
          </cell>
          <cell r="B454">
            <v>0</v>
          </cell>
        </row>
        <row r="455">
          <cell r="A455" t="str">
            <v>MAXTED Jack9b/Re2</v>
          </cell>
          <cell r="B455">
            <v>0</v>
          </cell>
        </row>
        <row r="456">
          <cell r="A456" t="str">
            <v>MCCOMBIE Freddie9c/Re2</v>
          </cell>
          <cell r="B456">
            <v>0</v>
          </cell>
        </row>
        <row r="457">
          <cell r="A457" t="str">
            <v>MCCORMICK Rhys9a/Re1</v>
          </cell>
          <cell r="B457">
            <v>0</v>
          </cell>
        </row>
        <row r="458">
          <cell r="A458" t="str">
            <v>MCDERMOTT Charley9c/Re3</v>
          </cell>
          <cell r="B458">
            <v>0</v>
          </cell>
        </row>
        <row r="459">
          <cell r="A459" t="str">
            <v>MEAGHER Jack9a/Re1</v>
          </cell>
          <cell r="B459">
            <v>0</v>
          </cell>
        </row>
        <row r="460">
          <cell r="A460" t="str">
            <v>MIAH Jakiya9a/Re2</v>
          </cell>
          <cell r="B460">
            <v>0</v>
          </cell>
        </row>
        <row r="461">
          <cell r="A461" t="str">
            <v>MIDDLETON Ben9c/Re4</v>
          </cell>
          <cell r="B461">
            <v>0</v>
          </cell>
        </row>
        <row r="462">
          <cell r="A462" t="str">
            <v>MILNER Lewis9a/Re4</v>
          </cell>
          <cell r="B462">
            <v>0</v>
          </cell>
        </row>
        <row r="463">
          <cell r="A463" t="str">
            <v>MITCHELL-CHARLES Karna9b/Re2</v>
          </cell>
          <cell r="B463">
            <v>0</v>
          </cell>
        </row>
        <row r="464">
          <cell r="A464" t="str">
            <v>MOMODU Kerry9d/Re2</v>
          </cell>
          <cell r="B464">
            <v>0</v>
          </cell>
        </row>
        <row r="465">
          <cell r="A465" t="str">
            <v>MORGAN Freddie9c/Re3</v>
          </cell>
          <cell r="B465">
            <v>0</v>
          </cell>
        </row>
        <row r="466">
          <cell r="A466" t="str">
            <v>MORGANS Emily9c/Re2</v>
          </cell>
          <cell r="B466">
            <v>0</v>
          </cell>
        </row>
        <row r="467">
          <cell r="A467" t="str">
            <v>MORRIS Madeleine9c/Re1</v>
          </cell>
          <cell r="B467">
            <v>0</v>
          </cell>
        </row>
        <row r="468">
          <cell r="A468" t="str">
            <v>MOTSI Taffy9a/Re3</v>
          </cell>
          <cell r="B468">
            <v>0</v>
          </cell>
        </row>
        <row r="469">
          <cell r="A469" t="str">
            <v>MOTT Candie9c/Re1</v>
          </cell>
          <cell r="B469">
            <v>0</v>
          </cell>
        </row>
        <row r="470">
          <cell r="A470" t="str">
            <v>MUCHINJIKO Craig9c/Re2</v>
          </cell>
          <cell r="B470">
            <v>0</v>
          </cell>
        </row>
        <row r="471">
          <cell r="A471" t="str">
            <v>MUCHINJIKO Kuzivakwashe9c/Re3</v>
          </cell>
          <cell r="B471">
            <v>0</v>
          </cell>
        </row>
        <row r="472">
          <cell r="A472" t="str">
            <v>MUPFURURIRWA Shaun9c/Re4</v>
          </cell>
          <cell r="B472">
            <v>0</v>
          </cell>
        </row>
        <row r="473">
          <cell r="A473" t="str">
            <v>MURSELAJ Qendrim9c/Re3</v>
          </cell>
          <cell r="B473">
            <v>0</v>
          </cell>
        </row>
        <row r="474">
          <cell r="A474" t="str">
            <v>NEWLAND Sonny9a/Re4</v>
          </cell>
          <cell r="B474">
            <v>0</v>
          </cell>
        </row>
        <row r="475">
          <cell r="A475" t="str">
            <v>NEWTON Macey9d/Re3</v>
          </cell>
          <cell r="B475">
            <v>0</v>
          </cell>
        </row>
        <row r="476">
          <cell r="A476" t="str">
            <v>NIBI Chenise9b/Re3</v>
          </cell>
          <cell r="B476">
            <v>0</v>
          </cell>
        </row>
        <row r="477">
          <cell r="A477" t="str">
            <v>OAKES Mitchel9d/Re2</v>
          </cell>
          <cell r="B477">
            <v>0</v>
          </cell>
        </row>
        <row r="478">
          <cell r="A478" t="str">
            <v>O'BRIEN Sara9a/Re1</v>
          </cell>
          <cell r="B478">
            <v>0</v>
          </cell>
        </row>
        <row r="479">
          <cell r="A479" t="str">
            <v>O'BRIEN William9d/Re1</v>
          </cell>
          <cell r="B479">
            <v>0</v>
          </cell>
        </row>
        <row r="480">
          <cell r="A480" t="str">
            <v>ODEDERE Simi9a/Re3</v>
          </cell>
          <cell r="B480">
            <v>0</v>
          </cell>
        </row>
        <row r="481">
          <cell r="A481" t="str">
            <v>ODUYEMI Michael9d/Re1</v>
          </cell>
          <cell r="B481">
            <v>0</v>
          </cell>
        </row>
        <row r="482">
          <cell r="A482" t="str">
            <v>OLIVER-LINES Molleigh9a/Re1</v>
          </cell>
          <cell r="B482">
            <v>0</v>
          </cell>
        </row>
        <row r="483">
          <cell r="A483" t="str">
            <v>OLOYEDE Sofia9a/Re2</v>
          </cell>
          <cell r="B483">
            <v>0</v>
          </cell>
        </row>
        <row r="484">
          <cell r="A484" t="str">
            <v>ONU Mary9a/Re1</v>
          </cell>
          <cell r="B484">
            <v>0</v>
          </cell>
        </row>
        <row r="485">
          <cell r="A485" t="str">
            <v>OSBON Kelsey9c/Re1</v>
          </cell>
          <cell r="B485">
            <v>0</v>
          </cell>
        </row>
        <row r="486">
          <cell r="A486" t="str">
            <v>PALMER Celine9c/Re2</v>
          </cell>
          <cell r="B486">
            <v>0</v>
          </cell>
        </row>
        <row r="487">
          <cell r="A487" t="str">
            <v>PARMENTER Danny9b/Re1</v>
          </cell>
          <cell r="B487">
            <v>0</v>
          </cell>
        </row>
        <row r="488">
          <cell r="A488" t="str">
            <v>PARMENTER Jack9d/Re3</v>
          </cell>
          <cell r="B488">
            <v>0</v>
          </cell>
        </row>
        <row r="489">
          <cell r="A489" t="str">
            <v>PATEL Prit9c/Re3</v>
          </cell>
          <cell r="B489">
            <v>0</v>
          </cell>
        </row>
        <row r="490">
          <cell r="A490" t="str">
            <v>PAVEY Jake9a/Re2</v>
          </cell>
          <cell r="B490">
            <v>0</v>
          </cell>
        </row>
        <row r="491">
          <cell r="A491" t="str">
            <v>PAYNE Ellie9b/Re1</v>
          </cell>
          <cell r="B491">
            <v>0</v>
          </cell>
        </row>
        <row r="492">
          <cell r="A492" t="str">
            <v>PIPER George9b/Re1</v>
          </cell>
          <cell r="B492">
            <v>0</v>
          </cell>
        </row>
        <row r="493">
          <cell r="A493" t="str">
            <v>PLAYLE Libby9b/Re2</v>
          </cell>
          <cell r="B493">
            <v>0</v>
          </cell>
        </row>
        <row r="494">
          <cell r="A494" t="str">
            <v>PRENDERGAST Lewis9c/Re4</v>
          </cell>
          <cell r="B494">
            <v>0</v>
          </cell>
        </row>
        <row r="495">
          <cell r="A495" t="str">
            <v>PRITCHARD Max9d/Re1</v>
          </cell>
          <cell r="B495">
            <v>0</v>
          </cell>
        </row>
        <row r="496">
          <cell r="A496" t="str">
            <v>PROCTOR Blake9d/Re3</v>
          </cell>
          <cell r="B496">
            <v>0</v>
          </cell>
        </row>
        <row r="497">
          <cell r="A497" t="str">
            <v>PSEMENECKAITE Neda9c/Re3</v>
          </cell>
          <cell r="B497">
            <v>0</v>
          </cell>
        </row>
        <row r="498">
          <cell r="A498" t="str">
            <v>PYM Megan9d/Re2</v>
          </cell>
          <cell r="B498">
            <v>0</v>
          </cell>
        </row>
        <row r="499">
          <cell r="A499" t="str">
            <v>QUADRI Ayotunde9b/Re3</v>
          </cell>
          <cell r="B499">
            <v>0</v>
          </cell>
        </row>
        <row r="500">
          <cell r="A500" t="str">
            <v>QUINNELL Harry9a/Re1</v>
          </cell>
          <cell r="B500">
            <v>0</v>
          </cell>
        </row>
        <row r="501">
          <cell r="A501" t="str">
            <v>RADENHURST Ben9b/Re2</v>
          </cell>
          <cell r="B501">
            <v>0</v>
          </cell>
        </row>
        <row r="502">
          <cell r="A502" t="str">
            <v>RAINBOW Aimee9c/Re1</v>
          </cell>
          <cell r="B502">
            <v>0</v>
          </cell>
        </row>
        <row r="503">
          <cell r="A503" t="str">
            <v>RANDALL Bethany9c/Re2</v>
          </cell>
          <cell r="B503">
            <v>0</v>
          </cell>
        </row>
        <row r="504">
          <cell r="A504" t="str">
            <v>RANDALL Lewis9c/Re3</v>
          </cell>
          <cell r="B504">
            <v>0</v>
          </cell>
        </row>
        <row r="505">
          <cell r="A505" t="str">
            <v>REA Holly9d/Re2</v>
          </cell>
          <cell r="B505">
            <v>0</v>
          </cell>
        </row>
        <row r="506">
          <cell r="A506" t="str">
            <v>REDSELL Jack9c/Re2</v>
          </cell>
          <cell r="B506">
            <v>0</v>
          </cell>
        </row>
        <row r="507">
          <cell r="A507" t="str">
            <v>REED Jay9d/Re2</v>
          </cell>
          <cell r="B507">
            <v>0</v>
          </cell>
        </row>
        <row r="508">
          <cell r="A508" t="str">
            <v>REEVE Kira9d/Re3</v>
          </cell>
          <cell r="B508">
            <v>0</v>
          </cell>
        </row>
        <row r="509">
          <cell r="A509" t="str">
            <v>REPAJ John9a/Re3</v>
          </cell>
          <cell r="B509">
            <v>0</v>
          </cell>
        </row>
        <row r="510">
          <cell r="A510" t="str">
            <v>RICHARDS Trey9a/Re3</v>
          </cell>
          <cell r="B510">
            <v>0</v>
          </cell>
        </row>
        <row r="511">
          <cell r="A511" t="str">
            <v>RICKMAN Kane9d/Re3</v>
          </cell>
          <cell r="B511">
            <v>0</v>
          </cell>
        </row>
        <row r="512">
          <cell r="A512" t="str">
            <v>ROBINS Harry9a/Re3</v>
          </cell>
          <cell r="B512">
            <v>0</v>
          </cell>
        </row>
        <row r="513">
          <cell r="A513" t="str">
            <v>ROCK Callum9b/Re1</v>
          </cell>
          <cell r="B513">
            <v>0</v>
          </cell>
        </row>
        <row r="514">
          <cell r="A514" t="str">
            <v>ROLANDSEN Brendan9c/Re2</v>
          </cell>
          <cell r="B514">
            <v>0</v>
          </cell>
        </row>
        <row r="515">
          <cell r="A515" t="str">
            <v>ROSSI Francesca9a/Re2</v>
          </cell>
          <cell r="B515">
            <v>0</v>
          </cell>
        </row>
        <row r="516">
          <cell r="A516" t="str">
            <v>ROSSITER James9d/Re3</v>
          </cell>
          <cell r="B516">
            <v>0</v>
          </cell>
        </row>
        <row r="517">
          <cell r="A517" t="str">
            <v>RUDKIN Michael9a/Re4</v>
          </cell>
          <cell r="B517">
            <v>0</v>
          </cell>
        </row>
        <row r="518">
          <cell r="A518" t="str">
            <v>RUMBOL Harry9b/Re1</v>
          </cell>
          <cell r="B518">
            <v>0</v>
          </cell>
        </row>
        <row r="519">
          <cell r="A519" t="str">
            <v>RUSHBROOK Sammy9a/Re1</v>
          </cell>
          <cell r="B519">
            <v>0</v>
          </cell>
        </row>
        <row r="520">
          <cell r="A520" t="str">
            <v>RUTHERFORD Jamie9d/Re1</v>
          </cell>
          <cell r="B520">
            <v>0</v>
          </cell>
        </row>
        <row r="521">
          <cell r="A521" t="str">
            <v>RUTHERFORD Phoebe9d/Re3</v>
          </cell>
          <cell r="B521">
            <v>0</v>
          </cell>
        </row>
        <row r="522">
          <cell r="A522" t="str">
            <v>SAINE Kareem9a/Re2</v>
          </cell>
          <cell r="B522">
            <v>0</v>
          </cell>
        </row>
        <row r="523">
          <cell r="A523" t="str">
            <v>SALTER Maizie9b/Re3</v>
          </cell>
          <cell r="B523">
            <v>0</v>
          </cell>
        </row>
        <row r="524">
          <cell r="A524" t="str">
            <v>SANDERSON Jack9c/Re2</v>
          </cell>
          <cell r="B524">
            <v>0</v>
          </cell>
        </row>
        <row r="525">
          <cell r="A525" t="str">
            <v>SANDHU Jusdip9c/Re2</v>
          </cell>
          <cell r="B525">
            <v>0</v>
          </cell>
        </row>
        <row r="526">
          <cell r="A526" t="str">
            <v>SANDHU Kimran9b/Re3</v>
          </cell>
          <cell r="B526">
            <v>0</v>
          </cell>
        </row>
        <row r="527">
          <cell r="A527" t="str">
            <v>SANGSTER Kelsey9d/Re3</v>
          </cell>
          <cell r="B527">
            <v>0</v>
          </cell>
        </row>
        <row r="528">
          <cell r="A528" t="str">
            <v>SAUNDERS Billy9a/Re2</v>
          </cell>
          <cell r="B528">
            <v>0</v>
          </cell>
        </row>
        <row r="529">
          <cell r="A529" t="str">
            <v>SAVAGE Taylah9a/Re4</v>
          </cell>
          <cell r="B529">
            <v>0</v>
          </cell>
        </row>
        <row r="530">
          <cell r="A530" t="str">
            <v>SCILLITOE Bethany9a/Re4</v>
          </cell>
          <cell r="B530">
            <v>0</v>
          </cell>
        </row>
        <row r="531">
          <cell r="A531" t="str">
            <v>SEARLE Amy9d/Re1</v>
          </cell>
          <cell r="B531">
            <v>0</v>
          </cell>
        </row>
        <row r="532">
          <cell r="A532" t="str">
            <v>SEIBERT George9c/Re4</v>
          </cell>
          <cell r="B532">
            <v>0</v>
          </cell>
        </row>
        <row r="533">
          <cell r="A533" t="str">
            <v>SELBY-GANGERA Shirin9a/Re4</v>
          </cell>
          <cell r="B533">
            <v>0</v>
          </cell>
        </row>
        <row r="534">
          <cell r="A534" t="str">
            <v>SEVENOAKS Lucy9d/Re1</v>
          </cell>
          <cell r="B534">
            <v>0</v>
          </cell>
        </row>
        <row r="535">
          <cell r="A535" t="str">
            <v>SHAKPOKE Ronny9b/Re3</v>
          </cell>
          <cell r="B535">
            <v>0</v>
          </cell>
        </row>
        <row r="536">
          <cell r="A536" t="str">
            <v>SHARMA Eshita9a/Re1</v>
          </cell>
          <cell r="B536">
            <v>0</v>
          </cell>
        </row>
        <row r="537">
          <cell r="A537" t="str">
            <v>SHOKO Vanessa9c/Re2</v>
          </cell>
          <cell r="B537">
            <v>0</v>
          </cell>
        </row>
        <row r="538">
          <cell r="A538" t="str">
            <v>SHOKO Victoria9a/Re3</v>
          </cell>
          <cell r="B538">
            <v>0</v>
          </cell>
        </row>
        <row r="539">
          <cell r="A539" t="str">
            <v>SIMON-CHAMBERLAIN Lia9b/Re2</v>
          </cell>
          <cell r="B539">
            <v>0</v>
          </cell>
        </row>
        <row r="540">
          <cell r="A540" t="str">
            <v>SINGH Gurbaksh9c/Re1</v>
          </cell>
          <cell r="B540">
            <v>0</v>
          </cell>
        </row>
        <row r="541">
          <cell r="A541" t="str">
            <v>SMART Jakob9d/Re2</v>
          </cell>
          <cell r="B541">
            <v>0</v>
          </cell>
        </row>
        <row r="542">
          <cell r="A542" t="str">
            <v>SMITH Christopher9d/Re1</v>
          </cell>
          <cell r="B542">
            <v>0</v>
          </cell>
        </row>
        <row r="543">
          <cell r="A543" t="str">
            <v>SMITH Luis9c/Re2</v>
          </cell>
          <cell r="B543">
            <v>0</v>
          </cell>
        </row>
        <row r="544">
          <cell r="A544" t="str">
            <v>SMITH Megan11P/So1</v>
          </cell>
          <cell r="B544" t="str">
            <v>C+</v>
          </cell>
        </row>
        <row r="545">
          <cell r="A545" t="str">
            <v>SMITH Samuel9d/Re1</v>
          </cell>
          <cell r="B545">
            <v>0</v>
          </cell>
        </row>
        <row r="546">
          <cell r="A546" t="str">
            <v>SPEARMAN Phoebe9b/Re2</v>
          </cell>
          <cell r="B546">
            <v>0</v>
          </cell>
        </row>
        <row r="547">
          <cell r="A547" t="str">
            <v>SPEARMAN Reese9b/Re3</v>
          </cell>
          <cell r="B547">
            <v>0</v>
          </cell>
        </row>
        <row r="548">
          <cell r="A548" t="str">
            <v>SPROUL Tommy9a/Re4</v>
          </cell>
          <cell r="B548">
            <v>0</v>
          </cell>
        </row>
        <row r="549">
          <cell r="A549" t="str">
            <v>STACEY Georgia9c/Re1</v>
          </cell>
          <cell r="B549">
            <v>0</v>
          </cell>
        </row>
        <row r="550">
          <cell r="A550" t="str">
            <v>STEPHENS Melanie9a/Re4</v>
          </cell>
          <cell r="B550">
            <v>0</v>
          </cell>
        </row>
        <row r="551">
          <cell r="A551" t="str">
            <v>STEVENSON Tara9c/Re1</v>
          </cell>
          <cell r="B551">
            <v>0</v>
          </cell>
        </row>
        <row r="552">
          <cell r="A552" t="str">
            <v>STEWART Ella-Mae9d/Re1</v>
          </cell>
          <cell r="B552">
            <v>0</v>
          </cell>
        </row>
        <row r="553">
          <cell r="A553" t="str">
            <v>STOW Harley9b/Re3</v>
          </cell>
          <cell r="B553">
            <v>0</v>
          </cell>
        </row>
        <row r="554">
          <cell r="A554" t="str">
            <v>SULLIVAN Ronnie9d/Re2</v>
          </cell>
          <cell r="B554">
            <v>0</v>
          </cell>
        </row>
        <row r="555">
          <cell r="A555" t="str">
            <v>SWAIN Tyler9c/Re2</v>
          </cell>
          <cell r="B555">
            <v>0</v>
          </cell>
        </row>
        <row r="556">
          <cell r="A556" t="str">
            <v>SWEENEY Harry9d/Re1</v>
          </cell>
          <cell r="B556">
            <v>0</v>
          </cell>
        </row>
        <row r="557">
          <cell r="A557" t="str">
            <v>TATTERSALL Tammiah9c/Re3</v>
          </cell>
          <cell r="B557">
            <v>0</v>
          </cell>
        </row>
        <row r="558">
          <cell r="A558" t="str">
            <v>THACKRAY Grace9a/Re4</v>
          </cell>
          <cell r="B558">
            <v>0</v>
          </cell>
        </row>
        <row r="559">
          <cell r="A559" t="str">
            <v>THOMPSON Kai9a/Re3</v>
          </cell>
          <cell r="B559">
            <v>0</v>
          </cell>
        </row>
        <row r="560">
          <cell r="A560" t="str">
            <v>THURSTON Isobel9a/Re2</v>
          </cell>
          <cell r="B560">
            <v>0</v>
          </cell>
        </row>
        <row r="561">
          <cell r="A561" t="str">
            <v>TIDMAN Abby9a/Re1</v>
          </cell>
          <cell r="B561">
            <v>0</v>
          </cell>
        </row>
        <row r="562">
          <cell r="A562" t="str">
            <v>TREVEIL Cameron9d/Re3</v>
          </cell>
          <cell r="B562">
            <v>0</v>
          </cell>
        </row>
        <row r="563">
          <cell r="A563" t="str">
            <v>TREZIES Kiera9a/Re1</v>
          </cell>
          <cell r="B563">
            <v>0</v>
          </cell>
        </row>
        <row r="564">
          <cell r="A564" t="str">
            <v>TRINDER Lauren9b/Re1</v>
          </cell>
          <cell r="B564">
            <v>0</v>
          </cell>
        </row>
        <row r="565">
          <cell r="A565" t="str">
            <v>TRUKSANE Angelina9b/Re1</v>
          </cell>
          <cell r="B565">
            <v>0</v>
          </cell>
        </row>
        <row r="566">
          <cell r="A566" t="str">
            <v>TYE Luke9b/Re1</v>
          </cell>
          <cell r="B566">
            <v>0</v>
          </cell>
        </row>
        <row r="567">
          <cell r="A567" t="str">
            <v>TYE Tyler9c/Re1</v>
          </cell>
          <cell r="B567">
            <v>0</v>
          </cell>
        </row>
        <row r="568">
          <cell r="A568" t="str">
            <v>TYSON-MCLEAN Jayda9c/Re4</v>
          </cell>
          <cell r="B568">
            <v>0</v>
          </cell>
        </row>
        <row r="569">
          <cell r="A569" t="str">
            <v>UFUMWEN Trevor9b/Re3</v>
          </cell>
          <cell r="B569">
            <v>0</v>
          </cell>
        </row>
        <row r="570">
          <cell r="A570" t="str">
            <v>VARNEY Lauren9c/Re1</v>
          </cell>
          <cell r="B570">
            <v>0</v>
          </cell>
        </row>
        <row r="571">
          <cell r="A571" t="str">
            <v>VITTE Marcel9c/Re1</v>
          </cell>
          <cell r="B571">
            <v>0</v>
          </cell>
        </row>
        <row r="572">
          <cell r="A572" t="str">
            <v>VOSPER Ella9b/Re1</v>
          </cell>
          <cell r="B572">
            <v>0</v>
          </cell>
        </row>
        <row r="573">
          <cell r="A573" t="str">
            <v>WAKE Alfie9b/Re3</v>
          </cell>
          <cell r="B573">
            <v>0</v>
          </cell>
        </row>
        <row r="574">
          <cell r="A574" t="str">
            <v>WANDEREMA Esther9b/Re3</v>
          </cell>
          <cell r="B574">
            <v>0</v>
          </cell>
        </row>
        <row r="575">
          <cell r="A575" t="str">
            <v>WANDEREMA Samuel9c/Re1</v>
          </cell>
          <cell r="B575">
            <v>0</v>
          </cell>
        </row>
        <row r="576">
          <cell r="A576" t="str">
            <v>WARD Callum9c/Re3</v>
          </cell>
          <cell r="B576">
            <v>0</v>
          </cell>
        </row>
        <row r="577">
          <cell r="A577" t="str">
            <v>WATERS Chloe9a/Re3</v>
          </cell>
          <cell r="B577">
            <v>0</v>
          </cell>
        </row>
        <row r="578">
          <cell r="A578" t="str">
            <v>WATT Zakiya9c/Re4</v>
          </cell>
          <cell r="B578">
            <v>0</v>
          </cell>
        </row>
        <row r="579">
          <cell r="A579" t="str">
            <v>WEARON Lewis9c/Re1</v>
          </cell>
          <cell r="B579">
            <v>0</v>
          </cell>
        </row>
        <row r="580">
          <cell r="A580" t="str">
            <v>WEARON Tyler9b/Re1</v>
          </cell>
          <cell r="B580">
            <v>0</v>
          </cell>
        </row>
        <row r="581">
          <cell r="A581" t="str">
            <v>WEBSTER Eryca9c/Re4</v>
          </cell>
          <cell r="B581">
            <v>0</v>
          </cell>
        </row>
        <row r="582">
          <cell r="A582" t="str">
            <v>WELLER Rhiannon9d/Re3</v>
          </cell>
          <cell r="B582">
            <v>0</v>
          </cell>
        </row>
        <row r="583">
          <cell r="A583" t="str">
            <v>WELLS Thomas9a/Re4</v>
          </cell>
          <cell r="B583">
            <v>0</v>
          </cell>
        </row>
        <row r="584">
          <cell r="A584" t="str">
            <v>WHITE Charlie9b/Re1</v>
          </cell>
          <cell r="B584">
            <v>0</v>
          </cell>
        </row>
        <row r="585">
          <cell r="A585" t="str">
            <v>WILLIAMS Ben9b/Re2</v>
          </cell>
          <cell r="B585">
            <v>0</v>
          </cell>
        </row>
        <row r="586">
          <cell r="A586" t="str">
            <v>WILLIAMS Charlie9c/Re3</v>
          </cell>
          <cell r="B586">
            <v>0</v>
          </cell>
        </row>
        <row r="587">
          <cell r="A587" t="str">
            <v>WILLIAMS Reece9c/Re1</v>
          </cell>
          <cell r="B587">
            <v>0</v>
          </cell>
        </row>
        <row r="588">
          <cell r="A588" t="str">
            <v>WILLSON Macy9c/Re1</v>
          </cell>
          <cell r="B588">
            <v>0</v>
          </cell>
        </row>
        <row r="589">
          <cell r="A589" t="str">
            <v>WITHAM Ryan9c/Re4</v>
          </cell>
          <cell r="B589">
            <v>0</v>
          </cell>
        </row>
        <row r="590">
          <cell r="A590" t="str">
            <v>WRIGHT Erin9b/Re2</v>
          </cell>
          <cell r="B590">
            <v>0</v>
          </cell>
        </row>
        <row r="591">
          <cell r="A591" t="str">
            <v>YAN Denise9a/Re4</v>
          </cell>
          <cell r="B591">
            <v>0</v>
          </cell>
        </row>
        <row r="592">
          <cell r="A592" t="str">
            <v>ABOU-ELMAJD Kamilah8b/Cp1</v>
          </cell>
          <cell r="B592">
            <v>0</v>
          </cell>
        </row>
        <row r="593">
          <cell r="A593" t="str">
            <v>ADAMS Autumn8a/Cp1</v>
          </cell>
          <cell r="B593">
            <v>0</v>
          </cell>
        </row>
        <row r="594">
          <cell r="A594" t="str">
            <v>ADEBAMBO Dami8a/Cp3</v>
          </cell>
          <cell r="B594">
            <v>0</v>
          </cell>
        </row>
        <row r="595">
          <cell r="A595" t="str">
            <v>AFSHAR Melody8c/Cp1</v>
          </cell>
          <cell r="B595">
            <v>0</v>
          </cell>
        </row>
        <row r="596">
          <cell r="A596" t="str">
            <v>AIDOO Tanisha8a/Cp2</v>
          </cell>
          <cell r="B596">
            <v>0</v>
          </cell>
        </row>
        <row r="597">
          <cell r="A597" t="str">
            <v>ALDRIDGE Louis8b/Cp1</v>
          </cell>
          <cell r="B597">
            <v>0</v>
          </cell>
        </row>
        <row r="598">
          <cell r="A598" t="str">
            <v>ALEY Ryan8c/Cp1</v>
          </cell>
          <cell r="B598">
            <v>0</v>
          </cell>
        </row>
        <row r="599">
          <cell r="A599" t="str">
            <v>ALLIU Ayishat8c/Cp3</v>
          </cell>
          <cell r="B599">
            <v>0</v>
          </cell>
        </row>
        <row r="600">
          <cell r="A600" t="str">
            <v>ALMOND Sami8b/Cp2</v>
          </cell>
          <cell r="B600">
            <v>0</v>
          </cell>
        </row>
        <row r="601">
          <cell r="A601" t="str">
            <v>AMOS George8c/Cp3</v>
          </cell>
          <cell r="B601">
            <v>0</v>
          </cell>
        </row>
        <row r="602">
          <cell r="A602" t="str">
            <v>ANDERSON Joseph8d/Cp1</v>
          </cell>
          <cell r="B602">
            <v>0</v>
          </cell>
        </row>
        <row r="603">
          <cell r="A603" t="str">
            <v>ANDREWS Maria8a/Cp3</v>
          </cell>
          <cell r="B603">
            <v>0</v>
          </cell>
        </row>
        <row r="604">
          <cell r="A604" t="str">
            <v>ARNOLD Ellie8a/Cp1</v>
          </cell>
          <cell r="B604">
            <v>0</v>
          </cell>
        </row>
        <row r="605">
          <cell r="A605" t="str">
            <v>ASARE-BEDIAKO Kieron8b/Cp3</v>
          </cell>
          <cell r="B605">
            <v>0</v>
          </cell>
        </row>
        <row r="606">
          <cell r="A606" t="str">
            <v>ASHFORTH Ezra8b/Cp1</v>
          </cell>
          <cell r="B606">
            <v>0</v>
          </cell>
        </row>
        <row r="607">
          <cell r="A607" t="str">
            <v>ATANDA Tohibu8b/Cp2</v>
          </cell>
          <cell r="B607">
            <v>0</v>
          </cell>
        </row>
        <row r="608">
          <cell r="A608" t="str">
            <v>ATAOGLU Naim8d/Cp2</v>
          </cell>
          <cell r="B608">
            <v>0</v>
          </cell>
        </row>
        <row r="609">
          <cell r="A609" t="str">
            <v>BAKHT Umamah8a/Cp2</v>
          </cell>
          <cell r="B609">
            <v>0</v>
          </cell>
        </row>
        <row r="610">
          <cell r="A610" t="str">
            <v>BALL Megan8a/Cp3</v>
          </cell>
          <cell r="B610">
            <v>0</v>
          </cell>
        </row>
        <row r="611">
          <cell r="A611" t="str">
            <v>BARHAM Ella8d/Cp1</v>
          </cell>
          <cell r="B611">
            <v>0</v>
          </cell>
        </row>
        <row r="612">
          <cell r="A612" t="str">
            <v>BARKER George8a/Cp1</v>
          </cell>
          <cell r="B612">
            <v>0</v>
          </cell>
        </row>
        <row r="613">
          <cell r="A613" t="str">
            <v>BARNES Charlotte8b/Cp2</v>
          </cell>
          <cell r="B613">
            <v>0</v>
          </cell>
        </row>
        <row r="614">
          <cell r="A614" t="str">
            <v>BATCHELOR Kyesha8c/Cp1</v>
          </cell>
          <cell r="B614">
            <v>0</v>
          </cell>
        </row>
        <row r="615">
          <cell r="A615" t="str">
            <v>BATLEY Lauren8d/Cp2</v>
          </cell>
          <cell r="B615">
            <v>0</v>
          </cell>
        </row>
        <row r="616">
          <cell r="A616" t="str">
            <v>BATTY Zoe8b/Cp3</v>
          </cell>
          <cell r="B616">
            <v>0</v>
          </cell>
        </row>
        <row r="617">
          <cell r="A617" t="str">
            <v>BAXTER Ellie8b/Cp1</v>
          </cell>
          <cell r="B617">
            <v>0</v>
          </cell>
        </row>
        <row r="618">
          <cell r="A618" t="str">
            <v>BELL Kacey8a/Cp1</v>
          </cell>
          <cell r="B618">
            <v>0</v>
          </cell>
        </row>
        <row r="619">
          <cell r="A619" t="str">
            <v>BENNETT Connor8a/Cp2</v>
          </cell>
          <cell r="B619">
            <v>0</v>
          </cell>
        </row>
        <row r="620">
          <cell r="A620" t="str">
            <v>BENSON Harry8d/Cp3</v>
          </cell>
          <cell r="B620">
            <v>0</v>
          </cell>
        </row>
        <row r="621">
          <cell r="A621" t="str">
            <v>BHOGUN-SCOTT Gyanee8a/Cp2</v>
          </cell>
          <cell r="B621">
            <v>0</v>
          </cell>
        </row>
        <row r="622">
          <cell r="A622" t="str">
            <v>BILLINGHURST Ryan8d/Cp1</v>
          </cell>
          <cell r="B622">
            <v>0</v>
          </cell>
        </row>
        <row r="623">
          <cell r="A623" t="str">
            <v>BISHOP Bethany8c/Cp3</v>
          </cell>
          <cell r="B623">
            <v>0</v>
          </cell>
        </row>
        <row r="624">
          <cell r="A624" t="str">
            <v>BISHOP Codie8b/Cp2</v>
          </cell>
          <cell r="B624">
            <v>0</v>
          </cell>
        </row>
        <row r="625">
          <cell r="A625" t="str">
            <v>BISHOP Kai8b/Cp3</v>
          </cell>
          <cell r="B625">
            <v>0</v>
          </cell>
        </row>
        <row r="626">
          <cell r="A626" t="str">
            <v>BISHOP Natasha8c/Cp1</v>
          </cell>
          <cell r="B626">
            <v>0</v>
          </cell>
        </row>
        <row r="627">
          <cell r="A627" t="str">
            <v>BLACK Poppy8a/Cp3</v>
          </cell>
          <cell r="B627">
            <v>0</v>
          </cell>
        </row>
        <row r="628">
          <cell r="A628" t="str">
            <v>BLACK Ryan8a/Cp3</v>
          </cell>
          <cell r="B628">
            <v>0</v>
          </cell>
        </row>
        <row r="629">
          <cell r="A629" t="str">
            <v>BLAND Jack8c/Cp2</v>
          </cell>
          <cell r="B629">
            <v>0</v>
          </cell>
        </row>
        <row r="630">
          <cell r="A630" t="str">
            <v>BLOOMFIELD William8a/Cp1</v>
          </cell>
          <cell r="B630">
            <v>0</v>
          </cell>
        </row>
        <row r="631">
          <cell r="A631" t="str">
            <v>BODYCOMB Kyle8a/Cp2</v>
          </cell>
          <cell r="B631">
            <v>0</v>
          </cell>
        </row>
        <row r="632">
          <cell r="A632" t="str">
            <v>BOLTON Joseph8d/Cp2</v>
          </cell>
          <cell r="B632">
            <v>0</v>
          </cell>
        </row>
        <row r="633">
          <cell r="A633" t="str">
            <v>BONES Daniel8c/Cp3</v>
          </cell>
          <cell r="B633">
            <v>0</v>
          </cell>
        </row>
        <row r="634">
          <cell r="A634" t="str">
            <v>BONNELL Charlotte8b/Cp3</v>
          </cell>
          <cell r="B634">
            <v>0</v>
          </cell>
        </row>
        <row r="635">
          <cell r="A635" t="str">
            <v>BOURN Charlotte8b/Cp1</v>
          </cell>
          <cell r="B635">
            <v>0</v>
          </cell>
        </row>
        <row r="636">
          <cell r="A636" t="str">
            <v>BRACKSTONE Ella8b/Cp2</v>
          </cell>
          <cell r="B636">
            <v>0</v>
          </cell>
        </row>
        <row r="637">
          <cell r="A637" t="str">
            <v>BRIDGE Ryan8d/Cp3</v>
          </cell>
          <cell r="B637">
            <v>0</v>
          </cell>
        </row>
        <row r="638">
          <cell r="A638" t="str">
            <v>BRIDGETT Jack8d/Cp1</v>
          </cell>
          <cell r="B638">
            <v>0</v>
          </cell>
        </row>
        <row r="639">
          <cell r="A639" t="str">
            <v>BROOKS Connor8c/Cp2</v>
          </cell>
          <cell r="B639">
            <v>0</v>
          </cell>
        </row>
        <row r="640">
          <cell r="A640" t="str">
            <v>BROUGHTON Jack8a/Cp3</v>
          </cell>
          <cell r="B640">
            <v>0</v>
          </cell>
        </row>
        <row r="641">
          <cell r="A641" t="str">
            <v>BROWN Kelsey8c/Cp1</v>
          </cell>
          <cell r="B641">
            <v>0</v>
          </cell>
        </row>
        <row r="642">
          <cell r="A642" t="str">
            <v>BROWN Meagan8c/Cp3</v>
          </cell>
          <cell r="B642">
            <v>0</v>
          </cell>
        </row>
        <row r="643">
          <cell r="A643" t="str">
            <v>BROWN Shannon0</v>
          </cell>
          <cell r="B643">
            <v>0</v>
          </cell>
        </row>
        <row r="644">
          <cell r="A644" t="str">
            <v>BROWNE Harvey8c/Cp2</v>
          </cell>
          <cell r="B644">
            <v>0</v>
          </cell>
        </row>
        <row r="645">
          <cell r="A645" t="str">
            <v>BURKE Connor8a/Cp1</v>
          </cell>
          <cell r="B645">
            <v>0</v>
          </cell>
        </row>
        <row r="646">
          <cell r="A646" t="str">
            <v>BURROWS Lois8a/Cp2</v>
          </cell>
          <cell r="B646">
            <v>0</v>
          </cell>
        </row>
        <row r="647">
          <cell r="A647" t="str">
            <v>BURTON Sophie8c/Cp2</v>
          </cell>
          <cell r="B647">
            <v>0</v>
          </cell>
        </row>
        <row r="648">
          <cell r="A648" t="str">
            <v>BUSHAWAY Caila8b/Cp3</v>
          </cell>
          <cell r="B648">
            <v>0</v>
          </cell>
        </row>
        <row r="649">
          <cell r="A649" t="str">
            <v>BUTTON Oliver8d/Cp2</v>
          </cell>
          <cell r="B649">
            <v>0</v>
          </cell>
        </row>
        <row r="650">
          <cell r="A650" t="str">
            <v>CAMERON-RICHARDS Chantelle8a/Cp3</v>
          </cell>
          <cell r="B650">
            <v>0</v>
          </cell>
        </row>
        <row r="651">
          <cell r="A651" t="str">
            <v>CANN Lewis8b/Cp1</v>
          </cell>
          <cell r="B651">
            <v>0</v>
          </cell>
        </row>
        <row r="652">
          <cell r="A652" t="str">
            <v>CARLTON Lucy8c/Cp2</v>
          </cell>
          <cell r="B652">
            <v>0</v>
          </cell>
        </row>
        <row r="653">
          <cell r="A653" t="str">
            <v>CATON Alfie8b/Cp2</v>
          </cell>
          <cell r="B653">
            <v>0</v>
          </cell>
        </row>
        <row r="654">
          <cell r="A654" t="str">
            <v>CHABEDA Eddy8d/Cp3</v>
          </cell>
          <cell r="B654">
            <v>0</v>
          </cell>
        </row>
        <row r="655">
          <cell r="A655" t="str">
            <v>CHALK Michael8c/Cp3</v>
          </cell>
          <cell r="B655">
            <v>0</v>
          </cell>
        </row>
        <row r="656">
          <cell r="A656" t="str">
            <v>CHAMUNORWA Dawn8c/Cp1</v>
          </cell>
          <cell r="B656">
            <v>0</v>
          </cell>
        </row>
        <row r="657">
          <cell r="A657" t="str">
            <v>CHATTEN Shanie8b/Cp1</v>
          </cell>
          <cell r="B657">
            <v>0</v>
          </cell>
        </row>
        <row r="658">
          <cell r="A658" t="str">
            <v>CHEESEMAN Thomas8b/Cp3</v>
          </cell>
          <cell r="B658">
            <v>0</v>
          </cell>
        </row>
        <row r="659">
          <cell r="A659" t="str">
            <v>CHEVIS Paige8b/Cp2</v>
          </cell>
          <cell r="B659">
            <v>0</v>
          </cell>
        </row>
        <row r="660">
          <cell r="A660" t="str">
            <v>CHIAZOR Victor8a/Cp2</v>
          </cell>
          <cell r="B660">
            <v>0</v>
          </cell>
        </row>
        <row r="661">
          <cell r="A661" t="str">
            <v>CLARK Nathan8a/Cp3</v>
          </cell>
          <cell r="B661">
            <v>0</v>
          </cell>
        </row>
        <row r="662">
          <cell r="A662" t="str">
            <v>CLATWORTHY Lewis8c/Cp1</v>
          </cell>
          <cell r="B662">
            <v>0</v>
          </cell>
        </row>
        <row r="663">
          <cell r="A663" t="str">
            <v>COLE Shannon8c/Cp3</v>
          </cell>
          <cell r="B663">
            <v>0</v>
          </cell>
        </row>
        <row r="664">
          <cell r="A664" t="str">
            <v>COLMAN Libby8c/Cp2</v>
          </cell>
          <cell r="B664">
            <v>0</v>
          </cell>
        </row>
        <row r="665">
          <cell r="A665" t="str">
            <v>COOPER Amy8c/Cp1</v>
          </cell>
          <cell r="B665">
            <v>0</v>
          </cell>
        </row>
        <row r="666">
          <cell r="A666" t="str">
            <v>COOPER Joe8d/Cp2</v>
          </cell>
          <cell r="B666">
            <v>0</v>
          </cell>
        </row>
        <row r="667">
          <cell r="A667" t="str">
            <v>COPLEY Mason8d/Cp1</v>
          </cell>
          <cell r="B667">
            <v>0</v>
          </cell>
        </row>
        <row r="668">
          <cell r="A668" t="str">
            <v>COPPINS Faye8c/Cp2</v>
          </cell>
          <cell r="B668">
            <v>0</v>
          </cell>
        </row>
        <row r="669">
          <cell r="A669" t="str">
            <v>CORNELL Jessica8d/Cp1</v>
          </cell>
          <cell r="B669">
            <v>0</v>
          </cell>
        </row>
        <row r="670">
          <cell r="A670" t="str">
            <v>COSTELLO Jack8a/Cp1</v>
          </cell>
          <cell r="B670">
            <v>0</v>
          </cell>
        </row>
        <row r="671">
          <cell r="A671" t="str">
            <v>COULSON Benjamin8d/Cp3</v>
          </cell>
          <cell r="B671">
            <v>0</v>
          </cell>
        </row>
        <row r="672">
          <cell r="A672" t="str">
            <v>COVENTRY Milly8a/Cp1</v>
          </cell>
          <cell r="B672">
            <v>0</v>
          </cell>
        </row>
        <row r="673">
          <cell r="A673" t="str">
            <v>COWLARD Fredrica8b/Cp3</v>
          </cell>
          <cell r="B673">
            <v>0</v>
          </cell>
        </row>
        <row r="674">
          <cell r="A674" t="str">
            <v>CRABTREE Frankie8d/Cp1</v>
          </cell>
          <cell r="B674">
            <v>0</v>
          </cell>
        </row>
        <row r="675">
          <cell r="A675" t="str">
            <v>CREEVY Joseph8b/Cp1</v>
          </cell>
          <cell r="B675">
            <v>0</v>
          </cell>
        </row>
        <row r="676">
          <cell r="A676" t="str">
            <v>CROUCHER Teddie8b/Cp2</v>
          </cell>
          <cell r="B676">
            <v>0</v>
          </cell>
        </row>
        <row r="677">
          <cell r="A677" t="str">
            <v>CUMMINGS Milly8c/Cp2</v>
          </cell>
          <cell r="B677">
            <v>0</v>
          </cell>
        </row>
        <row r="678">
          <cell r="A678" t="str">
            <v>DALE Mark8d/Cp2</v>
          </cell>
          <cell r="B678">
            <v>0</v>
          </cell>
        </row>
        <row r="679">
          <cell r="A679" t="str">
            <v>DALY Kevin8c/Cp3</v>
          </cell>
          <cell r="B679">
            <v>0</v>
          </cell>
        </row>
        <row r="680">
          <cell r="A680" t="str">
            <v>DANIELS Ashley8c/Cp2</v>
          </cell>
          <cell r="B680">
            <v>0</v>
          </cell>
        </row>
        <row r="681">
          <cell r="A681" t="str">
            <v>DARBYSHIRE Faye8c/Cp3</v>
          </cell>
          <cell r="B681">
            <v>0</v>
          </cell>
        </row>
        <row r="682">
          <cell r="A682" t="str">
            <v>DAVIES Lucy8b/Cp1</v>
          </cell>
          <cell r="B682">
            <v>0</v>
          </cell>
        </row>
        <row r="683">
          <cell r="A683" t="str">
            <v>DAY Frankie8c/Cp1</v>
          </cell>
          <cell r="B683">
            <v>0</v>
          </cell>
        </row>
        <row r="684">
          <cell r="A684" t="str">
            <v>DEAN Benjamin8c/Cp2</v>
          </cell>
          <cell r="B684">
            <v>0</v>
          </cell>
        </row>
        <row r="685">
          <cell r="A685" t="str">
            <v>DEBENHAM Ryan8b/Cp3</v>
          </cell>
          <cell r="B685">
            <v>0</v>
          </cell>
        </row>
        <row r="686">
          <cell r="A686" t="str">
            <v>DELANEY Ryan8b/Cp1</v>
          </cell>
          <cell r="B686">
            <v>0</v>
          </cell>
        </row>
        <row r="687">
          <cell r="A687" t="str">
            <v>DEVONPORT Cameron8c/Cp2</v>
          </cell>
          <cell r="B687">
            <v>0</v>
          </cell>
        </row>
        <row r="688">
          <cell r="A688" t="str">
            <v>DEWAR Billy8c/Cp1</v>
          </cell>
          <cell r="B688">
            <v>0</v>
          </cell>
        </row>
        <row r="689">
          <cell r="A689" t="str">
            <v>DRANE Robert8d/Cp3</v>
          </cell>
          <cell r="B689">
            <v>0</v>
          </cell>
        </row>
        <row r="690">
          <cell r="A690" t="str">
            <v>DUFF Tiani8d/Cp2</v>
          </cell>
          <cell r="B690">
            <v>0</v>
          </cell>
        </row>
        <row r="691">
          <cell r="A691" t="str">
            <v>EASTER Freddy8c/Cp2</v>
          </cell>
          <cell r="B691">
            <v>0</v>
          </cell>
        </row>
        <row r="692">
          <cell r="A692" t="str">
            <v>EASTGATE Reece8b/Cp2</v>
          </cell>
          <cell r="B692">
            <v>0</v>
          </cell>
        </row>
        <row r="693">
          <cell r="A693" t="str">
            <v>EDEN Hannah8d/Cp3</v>
          </cell>
          <cell r="B693">
            <v>0</v>
          </cell>
        </row>
        <row r="694">
          <cell r="A694" t="str">
            <v>ELVIDGE Elle8a/Cp2</v>
          </cell>
          <cell r="B694">
            <v>0</v>
          </cell>
        </row>
        <row r="695">
          <cell r="A695" t="str">
            <v>EMANS Joe8b/Cp3</v>
          </cell>
          <cell r="B695">
            <v>0</v>
          </cell>
        </row>
        <row r="696">
          <cell r="A696" t="str">
            <v>ENGLAND-FOGARTY Heidi8d/Cp1</v>
          </cell>
          <cell r="B696">
            <v>0</v>
          </cell>
        </row>
        <row r="697">
          <cell r="A697" t="str">
            <v>FARRELL Maizie8c/Cp1</v>
          </cell>
          <cell r="B697">
            <v>0</v>
          </cell>
        </row>
        <row r="698">
          <cell r="A698" t="str">
            <v>FISHER Chloe8b/Cp2</v>
          </cell>
          <cell r="B698">
            <v>0</v>
          </cell>
        </row>
        <row r="699">
          <cell r="A699" t="str">
            <v>FISHWICK Callum8d/Cp1</v>
          </cell>
          <cell r="B699">
            <v>0</v>
          </cell>
        </row>
        <row r="700">
          <cell r="A700" t="str">
            <v>FLEMING Kallum8b/Cp1</v>
          </cell>
          <cell r="B700">
            <v>0</v>
          </cell>
        </row>
        <row r="701">
          <cell r="A701" t="str">
            <v>FLOOD Joe8a/Cp2</v>
          </cell>
          <cell r="B701">
            <v>0</v>
          </cell>
        </row>
        <row r="702">
          <cell r="A702" t="str">
            <v>FRANCIS Holly8a/Cp3</v>
          </cell>
          <cell r="B702">
            <v>0</v>
          </cell>
        </row>
        <row r="703">
          <cell r="A703" t="str">
            <v>FRANKLIN Jake8d/Cp2</v>
          </cell>
          <cell r="B703">
            <v>0</v>
          </cell>
        </row>
        <row r="704">
          <cell r="A704" t="str">
            <v>FRENCH Daniel8c/Cp1</v>
          </cell>
          <cell r="B704">
            <v>0</v>
          </cell>
        </row>
        <row r="705">
          <cell r="A705" t="str">
            <v>FRIEND Maisy-May8d/Cp2</v>
          </cell>
          <cell r="B705">
            <v>0</v>
          </cell>
        </row>
        <row r="706">
          <cell r="A706" t="str">
            <v>GALLARD Lauren8c/Cp1</v>
          </cell>
          <cell r="B706">
            <v>0</v>
          </cell>
        </row>
        <row r="707">
          <cell r="A707" t="str">
            <v>GASKIN Isabel8a/Cp1</v>
          </cell>
          <cell r="B707">
            <v>0</v>
          </cell>
        </row>
        <row r="708">
          <cell r="A708" t="str">
            <v>GIBBS Loui8a/Cp3</v>
          </cell>
          <cell r="B708">
            <v>0</v>
          </cell>
        </row>
        <row r="709">
          <cell r="A709" t="str">
            <v>GOLDING Hollie8a/Cp2</v>
          </cell>
          <cell r="B709">
            <v>0</v>
          </cell>
        </row>
        <row r="710">
          <cell r="A710" t="str">
            <v>GORDON Deniz8d/Cp2</v>
          </cell>
          <cell r="B710">
            <v>0</v>
          </cell>
        </row>
        <row r="711">
          <cell r="A711" t="str">
            <v>GOULD Daniel8d/Cp3</v>
          </cell>
          <cell r="B711">
            <v>0</v>
          </cell>
        </row>
        <row r="712">
          <cell r="A712" t="str">
            <v>GRANT Jimmy8b/Cp2</v>
          </cell>
          <cell r="B712">
            <v>0</v>
          </cell>
        </row>
        <row r="713">
          <cell r="A713" t="str">
            <v>GRIFFIN Jasmine8b/Cp3</v>
          </cell>
          <cell r="B713">
            <v>0</v>
          </cell>
        </row>
        <row r="714">
          <cell r="A714" t="str">
            <v>GRIFFIN-HAMILTON Jay8d/Cp1</v>
          </cell>
          <cell r="B714">
            <v>0</v>
          </cell>
        </row>
        <row r="715">
          <cell r="A715" t="str">
            <v>GROVES Joseph8c/Cp1</v>
          </cell>
          <cell r="B715">
            <v>0</v>
          </cell>
        </row>
        <row r="716">
          <cell r="A716" t="str">
            <v>GWEBU Kieron8b/Cp3</v>
          </cell>
          <cell r="B716">
            <v>0</v>
          </cell>
        </row>
        <row r="717">
          <cell r="A717" t="str">
            <v>HAFFENDEN Sophie8a/Cp3</v>
          </cell>
          <cell r="B717">
            <v>0</v>
          </cell>
        </row>
        <row r="718">
          <cell r="A718" t="str">
            <v>HAINES Cloe8c/Cp3</v>
          </cell>
          <cell r="B718">
            <v>0</v>
          </cell>
        </row>
        <row r="719">
          <cell r="A719" t="str">
            <v>HAMBLYN Lily8b/Cp1</v>
          </cell>
          <cell r="B719">
            <v>0</v>
          </cell>
        </row>
        <row r="720">
          <cell r="A720" t="str">
            <v>HAMMERTON Charlie8b/Cp1</v>
          </cell>
          <cell r="B720">
            <v>0</v>
          </cell>
        </row>
        <row r="721">
          <cell r="A721" t="str">
            <v>HAMMERTON James8b/Cp2</v>
          </cell>
          <cell r="B721">
            <v>0</v>
          </cell>
        </row>
        <row r="722">
          <cell r="A722" t="str">
            <v>HAMZA Mohammed8a/Cp1</v>
          </cell>
          <cell r="B722">
            <v>0</v>
          </cell>
        </row>
        <row r="723">
          <cell r="A723" t="str">
            <v>HANDLEY Lucy8d/Cp3</v>
          </cell>
          <cell r="B723">
            <v>0</v>
          </cell>
        </row>
        <row r="724">
          <cell r="A724" t="str">
            <v>HANLEY Elle8d/Cp1</v>
          </cell>
          <cell r="B724">
            <v>0</v>
          </cell>
        </row>
        <row r="725">
          <cell r="A725" t="str">
            <v>HANNON Max8a/Cp2</v>
          </cell>
          <cell r="B725">
            <v>0</v>
          </cell>
        </row>
        <row r="726">
          <cell r="A726" t="str">
            <v>HARDS James8a/Cp2</v>
          </cell>
          <cell r="B726">
            <v>0</v>
          </cell>
        </row>
        <row r="727">
          <cell r="A727" t="str">
            <v>HARDY Ben8c/Cp1</v>
          </cell>
          <cell r="B727">
            <v>0</v>
          </cell>
        </row>
        <row r="728">
          <cell r="A728" t="str">
            <v>HARGOOD BAILEY Carla8a/Cp1</v>
          </cell>
          <cell r="B728">
            <v>0</v>
          </cell>
        </row>
        <row r="729">
          <cell r="A729" t="str">
            <v>HARRIS Darcie8a/Cp2</v>
          </cell>
          <cell r="B729">
            <v>0</v>
          </cell>
        </row>
        <row r="730">
          <cell r="A730" t="str">
            <v>HAWKINS Sam8b/Cp1</v>
          </cell>
          <cell r="B730">
            <v>0</v>
          </cell>
        </row>
        <row r="731">
          <cell r="A731" t="str">
            <v>HAWKSLEY Jay8d/Cp3</v>
          </cell>
          <cell r="B731">
            <v>0</v>
          </cell>
        </row>
        <row r="732">
          <cell r="A732" t="str">
            <v>HAYES Dominic8b/Cp2</v>
          </cell>
          <cell r="B732">
            <v>0</v>
          </cell>
        </row>
        <row r="733">
          <cell r="A733" t="str">
            <v>HAYES Madison8a/Cp3</v>
          </cell>
          <cell r="B733">
            <v>0</v>
          </cell>
        </row>
        <row r="734">
          <cell r="A734" t="str">
            <v>HEBBLEWHITE George8b/Cp3</v>
          </cell>
          <cell r="B734">
            <v>0</v>
          </cell>
        </row>
        <row r="735">
          <cell r="A735" t="str">
            <v>HESELDEN Aiden8a/Cp3</v>
          </cell>
          <cell r="B735">
            <v>0</v>
          </cell>
        </row>
        <row r="736">
          <cell r="A736" t="str">
            <v>HICKEY Brooke8b/Cp2</v>
          </cell>
          <cell r="B736">
            <v>0</v>
          </cell>
        </row>
        <row r="737">
          <cell r="A737" t="str">
            <v>HIGGINS Madaline8b/Cp3</v>
          </cell>
          <cell r="B737">
            <v>0</v>
          </cell>
        </row>
        <row r="738">
          <cell r="A738" t="str">
            <v>HIGHMAN Luke8d/Cp1</v>
          </cell>
          <cell r="B738">
            <v>0</v>
          </cell>
        </row>
        <row r="739">
          <cell r="A739" t="str">
            <v>HILL-DILLON Megan8a/Cp1</v>
          </cell>
          <cell r="B739">
            <v>0</v>
          </cell>
        </row>
        <row r="740">
          <cell r="A740" t="str">
            <v>HILLS Reuben8a/Cp1</v>
          </cell>
          <cell r="B740">
            <v>0</v>
          </cell>
        </row>
        <row r="741">
          <cell r="A741" t="str">
            <v>HODROJ Mariam8a/Cp2</v>
          </cell>
          <cell r="B741">
            <v>0</v>
          </cell>
        </row>
        <row r="742">
          <cell r="A742" t="str">
            <v>HOLDEN Harry8d/Cp2</v>
          </cell>
          <cell r="B742">
            <v>0</v>
          </cell>
        </row>
        <row r="743">
          <cell r="A743" t="str">
            <v>HOLDER Robert8a/Cp2</v>
          </cell>
          <cell r="B743">
            <v>0</v>
          </cell>
        </row>
        <row r="744">
          <cell r="A744" t="str">
            <v>HOLLIS Emma8a/Cp3</v>
          </cell>
          <cell r="B744">
            <v>0</v>
          </cell>
        </row>
        <row r="745">
          <cell r="A745" t="str">
            <v>HOOTON Benjamin8b/Cp1</v>
          </cell>
          <cell r="B745">
            <v>0</v>
          </cell>
        </row>
        <row r="746">
          <cell r="A746" t="str">
            <v>HOULIHAN Connor8c/Cp3</v>
          </cell>
          <cell r="B746">
            <v>0</v>
          </cell>
        </row>
        <row r="747">
          <cell r="A747" t="str">
            <v>HUBERT Hollie8c/Cp1</v>
          </cell>
          <cell r="B747">
            <v>0</v>
          </cell>
        </row>
        <row r="748">
          <cell r="A748" t="str">
            <v>HUGHES Giorgiana8b/Cp1</v>
          </cell>
          <cell r="B748">
            <v>0</v>
          </cell>
        </row>
        <row r="749">
          <cell r="A749" t="str">
            <v>HULSE Elizabeth8c/Cp2</v>
          </cell>
          <cell r="B749">
            <v>0</v>
          </cell>
        </row>
        <row r="750">
          <cell r="A750" t="str">
            <v>HUYNH Julia8a/Cp1</v>
          </cell>
          <cell r="B750">
            <v>0</v>
          </cell>
        </row>
        <row r="751">
          <cell r="A751" t="str">
            <v>INCE Ezgi8c/Cp3</v>
          </cell>
          <cell r="B751">
            <v>0</v>
          </cell>
        </row>
        <row r="752">
          <cell r="A752" t="str">
            <v>IRONMONGER Jake8a/Cp3</v>
          </cell>
          <cell r="B752">
            <v>0</v>
          </cell>
        </row>
        <row r="753">
          <cell r="A753" t="str">
            <v>JACKSON-DWIGHT Molly8a/Cp2</v>
          </cell>
          <cell r="B753">
            <v>0</v>
          </cell>
        </row>
        <row r="754">
          <cell r="A754" t="str">
            <v>JAIYESIMI Kausarat8a/Cp3</v>
          </cell>
          <cell r="B754">
            <v>0</v>
          </cell>
        </row>
        <row r="755">
          <cell r="A755" t="str">
            <v>JANDU Kirandip8b/Cp2</v>
          </cell>
          <cell r="B755">
            <v>0</v>
          </cell>
        </row>
        <row r="756">
          <cell r="A756" t="str">
            <v>JANKU Antonio8c/Cp1</v>
          </cell>
          <cell r="B756">
            <v>0</v>
          </cell>
        </row>
        <row r="757">
          <cell r="A757" t="str">
            <v>JAWAD Rayan8a/Cp1</v>
          </cell>
          <cell r="B757">
            <v>0</v>
          </cell>
        </row>
        <row r="758">
          <cell r="A758" t="str">
            <v>JENKINS Jemima8b/Cp3</v>
          </cell>
          <cell r="B758">
            <v>0</v>
          </cell>
        </row>
        <row r="759">
          <cell r="A759" t="str">
            <v>JENNINGS Amy8d/Cp2</v>
          </cell>
          <cell r="B759">
            <v>0</v>
          </cell>
        </row>
        <row r="760">
          <cell r="A760" t="str">
            <v>JEZARD Robert8c/Cp1</v>
          </cell>
          <cell r="B760">
            <v>0</v>
          </cell>
        </row>
        <row r="761">
          <cell r="A761" t="str">
            <v>JOBSON Lewis8d/Cp3</v>
          </cell>
          <cell r="B761">
            <v>0</v>
          </cell>
        </row>
        <row r="762">
          <cell r="A762" t="str">
            <v>JOHNSON Bailey8d/Cp1</v>
          </cell>
          <cell r="B762">
            <v>0</v>
          </cell>
        </row>
        <row r="763">
          <cell r="A763" t="str">
            <v>JOHNSTONE Ellie-May8c/Cp1</v>
          </cell>
          <cell r="B763">
            <v>0</v>
          </cell>
        </row>
        <row r="764">
          <cell r="A764" t="str">
            <v>JONES Gracie8b/Cp1</v>
          </cell>
          <cell r="B764">
            <v>0</v>
          </cell>
        </row>
        <row r="765">
          <cell r="A765" t="str">
            <v>KAVIMARAN Thivesny8b/Cp2</v>
          </cell>
          <cell r="B765">
            <v>0</v>
          </cell>
        </row>
        <row r="766">
          <cell r="A766" t="str">
            <v>KEEP Kayleigh8b/Cp3</v>
          </cell>
          <cell r="B766">
            <v>0</v>
          </cell>
        </row>
        <row r="767">
          <cell r="A767" t="str">
            <v>KEITA Bintou8c/Cp2</v>
          </cell>
          <cell r="B767">
            <v>0</v>
          </cell>
        </row>
        <row r="768">
          <cell r="A768" t="str">
            <v>KENSINGTON Amy8c/Cp2</v>
          </cell>
          <cell r="B768">
            <v>0</v>
          </cell>
        </row>
        <row r="769">
          <cell r="A769" t="str">
            <v>KHATUN Hanifah8c/Cp3</v>
          </cell>
          <cell r="B769">
            <v>0</v>
          </cell>
        </row>
        <row r="770">
          <cell r="A770" t="str">
            <v>KING Amy8b/Cp1</v>
          </cell>
          <cell r="B770">
            <v>0</v>
          </cell>
        </row>
        <row r="771">
          <cell r="A771" t="str">
            <v>KIPRE Abraham8d/Cp2</v>
          </cell>
          <cell r="B771">
            <v>0</v>
          </cell>
        </row>
        <row r="772">
          <cell r="A772" t="str">
            <v>KIRBY Chloe8a/Cp1</v>
          </cell>
          <cell r="B772">
            <v>0</v>
          </cell>
        </row>
        <row r="773">
          <cell r="A773" t="str">
            <v>KIRKLAND Mya8b/Cp3</v>
          </cell>
          <cell r="B773">
            <v>0</v>
          </cell>
        </row>
        <row r="774">
          <cell r="A774" t="str">
            <v>LA ROCHE Elvie8d/Cp3</v>
          </cell>
          <cell r="B774">
            <v>0</v>
          </cell>
        </row>
        <row r="775">
          <cell r="A775" t="str">
            <v>LAD Nayan8a/Cp2</v>
          </cell>
          <cell r="B775">
            <v>0</v>
          </cell>
        </row>
        <row r="776">
          <cell r="A776" t="str">
            <v>LAI Nathan8d/Cp3</v>
          </cell>
          <cell r="B776">
            <v>0</v>
          </cell>
        </row>
        <row r="777">
          <cell r="A777" t="str">
            <v>LAWRENCE Cain8a/Cp3</v>
          </cell>
          <cell r="B777">
            <v>0</v>
          </cell>
        </row>
        <row r="778">
          <cell r="A778" t="str">
            <v>LEE-MAYHEW Sky8b/Cp3</v>
          </cell>
          <cell r="B778">
            <v>0</v>
          </cell>
        </row>
        <row r="779">
          <cell r="A779" t="str">
            <v>LESNYAK Roman8b/Cp2</v>
          </cell>
          <cell r="B779">
            <v>0</v>
          </cell>
        </row>
        <row r="780">
          <cell r="A780" t="str">
            <v>LITTLE Kathryn8a/Cp3</v>
          </cell>
          <cell r="B780">
            <v>0</v>
          </cell>
        </row>
        <row r="781">
          <cell r="A781" t="str">
            <v>LOTAY Sonia8b/Cp2</v>
          </cell>
          <cell r="B781">
            <v>0</v>
          </cell>
        </row>
        <row r="782">
          <cell r="A782" t="str">
            <v>LOVELOCK Ellie8d/Cp1</v>
          </cell>
          <cell r="B782">
            <v>0</v>
          </cell>
        </row>
        <row r="783">
          <cell r="A783" t="str">
            <v>LOWTHER Callum8a/Cp1</v>
          </cell>
          <cell r="B783">
            <v>0</v>
          </cell>
        </row>
        <row r="784">
          <cell r="A784" t="str">
            <v>LUNDQVIST Samuel8c/Cp2</v>
          </cell>
          <cell r="B784">
            <v>0</v>
          </cell>
        </row>
        <row r="785">
          <cell r="A785" t="str">
            <v>MACKINNON Amelia8a/Cp1</v>
          </cell>
          <cell r="B785">
            <v>0</v>
          </cell>
        </row>
        <row r="786">
          <cell r="A786" t="str">
            <v>MADEVU Kevin8c/Cp3</v>
          </cell>
          <cell r="B786">
            <v>0</v>
          </cell>
        </row>
        <row r="787">
          <cell r="A787" t="str">
            <v>MAGUIRE Ruby8a/Cp2</v>
          </cell>
          <cell r="B787">
            <v>0</v>
          </cell>
        </row>
        <row r="788">
          <cell r="A788" t="str">
            <v>MAIN Harry8b/Cp3</v>
          </cell>
          <cell r="B788">
            <v>0</v>
          </cell>
        </row>
        <row r="789">
          <cell r="A789" t="str">
            <v>MAKONI Terrence8b/Cp1</v>
          </cell>
          <cell r="B789">
            <v>0</v>
          </cell>
        </row>
        <row r="790">
          <cell r="A790" t="str">
            <v>MANDER Shannon8c/Cp2</v>
          </cell>
          <cell r="B790">
            <v>0</v>
          </cell>
        </row>
        <row r="791">
          <cell r="A791" t="str">
            <v>MAPPS Blake8a/Cp2</v>
          </cell>
          <cell r="B791">
            <v>0</v>
          </cell>
        </row>
        <row r="792">
          <cell r="A792" t="str">
            <v>MARLEY Thomas8b/Cp2</v>
          </cell>
          <cell r="B792">
            <v>0</v>
          </cell>
        </row>
        <row r="793">
          <cell r="A793" t="str">
            <v>MARSH Samuel10C/So1</v>
          </cell>
          <cell r="B793">
            <v>0</v>
          </cell>
        </row>
        <row r="794">
          <cell r="A794" t="str">
            <v>MARTIN Joe8d/Cp2</v>
          </cell>
          <cell r="B794">
            <v>0</v>
          </cell>
        </row>
        <row r="795">
          <cell r="A795" t="str">
            <v>MARTIN Rebecca8c/Cp1</v>
          </cell>
          <cell r="B795">
            <v>0</v>
          </cell>
        </row>
        <row r="796">
          <cell r="A796" t="str">
            <v>MATRANXHI Denisa8a/Cp3</v>
          </cell>
          <cell r="B796">
            <v>0</v>
          </cell>
        </row>
        <row r="797">
          <cell r="A797" t="str">
            <v>MAYNARD Edward8c/Cp3</v>
          </cell>
          <cell r="B797">
            <v>0</v>
          </cell>
        </row>
        <row r="798">
          <cell r="A798" t="str">
            <v>MCCARTHY Alex8a/Cp3</v>
          </cell>
          <cell r="B798">
            <v>0</v>
          </cell>
        </row>
        <row r="799">
          <cell r="A799" t="str">
            <v>MCCORMICK Annalyse8a/Cp1</v>
          </cell>
          <cell r="B799">
            <v>0</v>
          </cell>
        </row>
        <row r="800">
          <cell r="A800" t="str">
            <v>MCDERMOTT Sian8b/Cp3</v>
          </cell>
          <cell r="B800">
            <v>0</v>
          </cell>
        </row>
        <row r="801">
          <cell r="A801" t="str">
            <v>MCGIRR Abbe8a/Cp2</v>
          </cell>
          <cell r="B801">
            <v>0</v>
          </cell>
        </row>
        <row r="802">
          <cell r="A802" t="str">
            <v>MCGUINNESS Ria8d/Cp2</v>
          </cell>
          <cell r="B802">
            <v>0</v>
          </cell>
        </row>
        <row r="803">
          <cell r="A803" t="str">
            <v>MCKEY Connor8a/Cp1</v>
          </cell>
          <cell r="B803">
            <v>0</v>
          </cell>
        </row>
        <row r="804">
          <cell r="A804" t="str">
            <v>MCKEY Meghann8c/Cp2</v>
          </cell>
          <cell r="B804">
            <v>0</v>
          </cell>
        </row>
        <row r="805">
          <cell r="A805" t="str">
            <v>MCPHERSON Tayler8c/Cp2</v>
          </cell>
          <cell r="B805">
            <v>0</v>
          </cell>
        </row>
        <row r="806">
          <cell r="A806" t="str">
            <v>MCQUEENEY Callum8b/Cp3</v>
          </cell>
          <cell r="B806">
            <v>0</v>
          </cell>
        </row>
        <row r="807">
          <cell r="A807" t="str">
            <v>MEHMET Ben8b/Cp1</v>
          </cell>
          <cell r="B807">
            <v>0</v>
          </cell>
        </row>
        <row r="808">
          <cell r="A808" t="str">
            <v>MEHMETI Dafina8d/Cp3</v>
          </cell>
          <cell r="B808">
            <v>0</v>
          </cell>
        </row>
        <row r="809">
          <cell r="A809" t="str">
            <v>MIDFORD Jonny8c/Cp3</v>
          </cell>
          <cell r="B809">
            <v>0</v>
          </cell>
        </row>
        <row r="810">
          <cell r="A810" t="str">
            <v>MIHA Julieta8c/Cp3</v>
          </cell>
          <cell r="B810">
            <v>0</v>
          </cell>
        </row>
        <row r="811">
          <cell r="A811" t="str">
            <v>MILLS Jessica8d/Cp1</v>
          </cell>
          <cell r="B811">
            <v>0</v>
          </cell>
        </row>
        <row r="812">
          <cell r="A812" t="str">
            <v>MOCKEY Chezia8a/Cp3</v>
          </cell>
          <cell r="B812">
            <v>0</v>
          </cell>
        </row>
        <row r="813">
          <cell r="A813" t="str">
            <v>MOORE Amie8d/Cp2</v>
          </cell>
          <cell r="B813">
            <v>0</v>
          </cell>
        </row>
        <row r="814">
          <cell r="A814" t="str">
            <v>MOORE Katie8a/Cp1</v>
          </cell>
          <cell r="B814">
            <v>0</v>
          </cell>
        </row>
        <row r="815">
          <cell r="A815" t="str">
            <v>MOSE Aaron8c/Cp1</v>
          </cell>
          <cell r="B815">
            <v>0</v>
          </cell>
        </row>
        <row r="816">
          <cell r="A816" t="str">
            <v>MOTTOH Benito8a/Cp2</v>
          </cell>
          <cell r="B816">
            <v>0</v>
          </cell>
        </row>
        <row r="817">
          <cell r="A817" t="str">
            <v>MOULD Callam8c/Cp2</v>
          </cell>
          <cell r="B817">
            <v>0</v>
          </cell>
        </row>
        <row r="818">
          <cell r="A818" t="str">
            <v>MOYO Fortma8d/Cp3</v>
          </cell>
          <cell r="B818">
            <v>0</v>
          </cell>
        </row>
        <row r="819">
          <cell r="A819" t="str">
            <v>MOYO Mercy8d/Cp3</v>
          </cell>
          <cell r="B819">
            <v>0</v>
          </cell>
        </row>
        <row r="820">
          <cell r="A820" t="str">
            <v>MURTON John8c/Cp2</v>
          </cell>
          <cell r="B820">
            <v>0</v>
          </cell>
        </row>
        <row r="821">
          <cell r="A821" t="str">
            <v>NAMPERA Felicia8a/Cp2</v>
          </cell>
          <cell r="B821">
            <v>0</v>
          </cell>
        </row>
        <row r="822">
          <cell r="A822" t="str">
            <v>NAWAZ Ahmed8a/Cp3</v>
          </cell>
          <cell r="B822">
            <v>0</v>
          </cell>
        </row>
        <row r="823">
          <cell r="A823" t="str">
            <v>NEARY Dean8c/Cp1</v>
          </cell>
          <cell r="B823">
            <v>0</v>
          </cell>
        </row>
        <row r="824">
          <cell r="A824" t="str">
            <v>NEBEL Owin8b/Cp2</v>
          </cell>
          <cell r="B824">
            <v>0</v>
          </cell>
        </row>
        <row r="825">
          <cell r="A825" t="str">
            <v>NEWELL Gracie-May8d/Cp1</v>
          </cell>
          <cell r="B825">
            <v>0</v>
          </cell>
        </row>
        <row r="826">
          <cell r="A826" t="str">
            <v>NEWMAN Olivia8b/Cp1</v>
          </cell>
          <cell r="B826">
            <v>0</v>
          </cell>
        </row>
        <row r="827">
          <cell r="A827" t="str">
            <v>NEWNHAM Charlie8c/Cp2</v>
          </cell>
          <cell r="B827">
            <v>0</v>
          </cell>
        </row>
        <row r="828">
          <cell r="A828" t="str">
            <v>OBIRAI Thelma-Chiwete8b/Cp2</v>
          </cell>
          <cell r="B828">
            <v>0</v>
          </cell>
        </row>
        <row r="829">
          <cell r="A829" t="str">
            <v>O'BRIEN Tia8c/Cp1</v>
          </cell>
          <cell r="B829">
            <v>0</v>
          </cell>
        </row>
        <row r="830">
          <cell r="A830" t="str">
            <v>OCHWAT Drew8d/Cp1</v>
          </cell>
          <cell r="B830">
            <v>0</v>
          </cell>
        </row>
        <row r="831">
          <cell r="A831" t="str">
            <v>ODUSHOGA Abimbola8a/Cp3</v>
          </cell>
          <cell r="B831">
            <v>0</v>
          </cell>
        </row>
        <row r="832">
          <cell r="A832" t="str">
            <v>OJO Lewis8a/Cp1</v>
          </cell>
          <cell r="B832">
            <v>0</v>
          </cell>
        </row>
        <row r="833">
          <cell r="A833" t="str">
            <v>OKORONKWO Chi-chi8a/Cp1</v>
          </cell>
          <cell r="B833">
            <v>0</v>
          </cell>
        </row>
        <row r="834">
          <cell r="A834" t="str">
            <v>ONILEERE Hakima8b/Cp3</v>
          </cell>
          <cell r="B834">
            <v>0</v>
          </cell>
        </row>
        <row r="835">
          <cell r="A835" t="str">
            <v>OPANUGA Emmanuel8b/Cp3</v>
          </cell>
          <cell r="B835">
            <v>0</v>
          </cell>
        </row>
        <row r="836">
          <cell r="A836" t="str">
            <v>ORME Penny8d/Cp2</v>
          </cell>
          <cell r="B836">
            <v>0</v>
          </cell>
        </row>
        <row r="837">
          <cell r="A837" t="str">
            <v>OSBORN Paris8d/Cp3</v>
          </cell>
          <cell r="B837">
            <v>0</v>
          </cell>
        </row>
        <row r="838">
          <cell r="A838" t="str">
            <v>OSMANI Gledisa8b/Cp1</v>
          </cell>
          <cell r="B838">
            <v>0</v>
          </cell>
        </row>
        <row r="839">
          <cell r="A839" t="str">
            <v>PALMER Michael8d/Cp2</v>
          </cell>
          <cell r="B839">
            <v>0</v>
          </cell>
        </row>
        <row r="840">
          <cell r="A840" t="str">
            <v>PARFITT Daniella8d/Cp1</v>
          </cell>
          <cell r="B840">
            <v>0</v>
          </cell>
        </row>
        <row r="841">
          <cell r="A841" t="str">
            <v>PAWLEY Joe8a/Cp2</v>
          </cell>
          <cell r="B841">
            <v>0</v>
          </cell>
        </row>
        <row r="842">
          <cell r="A842" t="str">
            <v>PETROVA Gabriella8c/Cp2</v>
          </cell>
          <cell r="B842">
            <v>0</v>
          </cell>
        </row>
        <row r="843">
          <cell r="A843" t="str">
            <v>PIDDINGTON George8d/Cp3</v>
          </cell>
          <cell r="B843">
            <v>0</v>
          </cell>
        </row>
        <row r="844">
          <cell r="A844" t="str">
            <v>POLDEN Lucy8d/Cp2</v>
          </cell>
          <cell r="B844">
            <v>0</v>
          </cell>
        </row>
        <row r="845">
          <cell r="A845" t="str">
            <v>POLSON Joshua8a/Cp3</v>
          </cell>
          <cell r="B845">
            <v>0</v>
          </cell>
        </row>
        <row r="846">
          <cell r="A846" t="str">
            <v>POVEY-GARMAN Kayleigh8c/Cp1</v>
          </cell>
          <cell r="B846">
            <v>0</v>
          </cell>
        </row>
        <row r="847">
          <cell r="A847" t="str">
            <v>POWER Connor8c/Cp1</v>
          </cell>
          <cell r="B847">
            <v>0</v>
          </cell>
        </row>
        <row r="848">
          <cell r="A848" t="str">
            <v>PRESSNEY Ellie8d/Cp3</v>
          </cell>
          <cell r="B848">
            <v>0</v>
          </cell>
        </row>
        <row r="849">
          <cell r="A849" t="str">
            <v>PURSSEY Ella8d/Cp1</v>
          </cell>
          <cell r="B849">
            <v>0</v>
          </cell>
        </row>
        <row r="850">
          <cell r="A850" t="str">
            <v>PYKA Tyreke8d/Cp1</v>
          </cell>
          <cell r="B850">
            <v>0</v>
          </cell>
        </row>
        <row r="851">
          <cell r="A851" t="str">
            <v>RANDALL Ella8c/Cp1</v>
          </cell>
          <cell r="B851">
            <v>0</v>
          </cell>
        </row>
        <row r="852">
          <cell r="A852" t="str">
            <v>RANDELL Corben8b/Cp1</v>
          </cell>
          <cell r="B852">
            <v>0</v>
          </cell>
        </row>
        <row r="853">
          <cell r="A853" t="str">
            <v>RATCLIFF Alfie8d/Cp2</v>
          </cell>
          <cell r="B853">
            <v>0</v>
          </cell>
        </row>
        <row r="854">
          <cell r="A854" t="str">
            <v>READ Lewis8d/Cp3</v>
          </cell>
          <cell r="B854">
            <v>0</v>
          </cell>
        </row>
        <row r="855">
          <cell r="A855" t="str">
            <v>READ William8a/Cp1</v>
          </cell>
          <cell r="B855">
            <v>0</v>
          </cell>
        </row>
        <row r="856">
          <cell r="A856" t="str">
            <v>REARDON Connor8a/Cp2</v>
          </cell>
          <cell r="B856">
            <v>0</v>
          </cell>
        </row>
        <row r="857">
          <cell r="A857" t="str">
            <v>REED Chloe8c/Cp1</v>
          </cell>
          <cell r="B857">
            <v>0</v>
          </cell>
        </row>
        <row r="858">
          <cell r="A858" t="str">
            <v>REES Lewis8a/Cp3</v>
          </cell>
          <cell r="B858">
            <v>0</v>
          </cell>
        </row>
        <row r="859">
          <cell r="A859" t="str">
            <v>RHODEN Shay8c/Cp1</v>
          </cell>
          <cell r="B859">
            <v>0</v>
          </cell>
        </row>
        <row r="860">
          <cell r="A860" t="str">
            <v>RILEY Zeena8a/Cp2</v>
          </cell>
          <cell r="B860">
            <v>0</v>
          </cell>
        </row>
        <row r="861">
          <cell r="A861" t="str">
            <v>ROBERTS Morgan8c/Cp3</v>
          </cell>
          <cell r="B861">
            <v>0</v>
          </cell>
        </row>
        <row r="862">
          <cell r="A862" t="str">
            <v>ROBINSON Luke8d/Cp1</v>
          </cell>
          <cell r="B862">
            <v>0</v>
          </cell>
        </row>
        <row r="863">
          <cell r="A863" t="str">
            <v>ROBSON Leon8d/Cp2</v>
          </cell>
          <cell r="B863">
            <v>0</v>
          </cell>
        </row>
        <row r="864">
          <cell r="A864" t="str">
            <v>ROCK Ellie8d/Cp2</v>
          </cell>
          <cell r="B864">
            <v>0</v>
          </cell>
        </row>
        <row r="865">
          <cell r="A865" t="str">
            <v>ROGERS Summer8b/Cp2</v>
          </cell>
          <cell r="B865">
            <v>0</v>
          </cell>
        </row>
        <row r="866">
          <cell r="A866" t="str">
            <v>ROTHWELL Bea8d/Cp3</v>
          </cell>
          <cell r="B866">
            <v>0</v>
          </cell>
        </row>
        <row r="867">
          <cell r="A867" t="str">
            <v>RUBENGA-WEBSTER Rania8c/Cp3</v>
          </cell>
          <cell r="B867">
            <v>0</v>
          </cell>
        </row>
        <row r="868">
          <cell r="A868" t="str">
            <v>RUSSELL Alfie8d/Cp3</v>
          </cell>
          <cell r="B868">
            <v>0</v>
          </cell>
        </row>
        <row r="869">
          <cell r="A869" t="str">
            <v>RUSSELL Nathan8c/Cp2</v>
          </cell>
          <cell r="B869">
            <v>0</v>
          </cell>
        </row>
        <row r="870">
          <cell r="A870" t="str">
            <v>RYAN James8a/Cp1</v>
          </cell>
          <cell r="B870">
            <v>0</v>
          </cell>
        </row>
        <row r="871">
          <cell r="A871" t="str">
            <v>RYAN Katie8a/Cp3</v>
          </cell>
          <cell r="B871">
            <v>0</v>
          </cell>
        </row>
        <row r="872">
          <cell r="A872" t="str">
            <v>SAEED Imaan8c/Cp3</v>
          </cell>
          <cell r="B872">
            <v>0</v>
          </cell>
        </row>
        <row r="873">
          <cell r="A873" t="str">
            <v>SAGLAM Aleyna8b/Cp3</v>
          </cell>
          <cell r="B873">
            <v>0</v>
          </cell>
        </row>
        <row r="874">
          <cell r="A874" t="str">
            <v>SANGHA Milan8b/Cp2</v>
          </cell>
          <cell r="B874">
            <v>0</v>
          </cell>
        </row>
        <row r="875">
          <cell r="A875" t="str">
            <v>SAPKOTA Kushal8c/Cp3</v>
          </cell>
          <cell r="B875">
            <v>0</v>
          </cell>
        </row>
        <row r="876">
          <cell r="A876" t="str">
            <v>SAPKOTA Pratham8c/Cp2</v>
          </cell>
          <cell r="B876">
            <v>0</v>
          </cell>
        </row>
        <row r="877">
          <cell r="A877" t="str">
            <v>SATHIYASEELAN Vithusha8a/Cp1</v>
          </cell>
          <cell r="B877">
            <v>0</v>
          </cell>
        </row>
        <row r="878">
          <cell r="A878" t="str">
            <v>SAUROSI Dexter8c/Cp1</v>
          </cell>
          <cell r="B878">
            <v>0</v>
          </cell>
        </row>
        <row r="879">
          <cell r="A879" t="str">
            <v>SHAW Abby-Gail8d/Cp1</v>
          </cell>
          <cell r="B879">
            <v>0</v>
          </cell>
        </row>
        <row r="880">
          <cell r="A880" t="str">
            <v>SHAW Nicole8d/Cp2</v>
          </cell>
          <cell r="B880">
            <v>0</v>
          </cell>
        </row>
        <row r="881">
          <cell r="A881" t="str">
            <v>SHERGOLD Lauryn8a/Cp2</v>
          </cell>
          <cell r="B881">
            <v>0</v>
          </cell>
        </row>
        <row r="882">
          <cell r="A882" t="str">
            <v>SHUKLA Karina8b/Cp1</v>
          </cell>
          <cell r="B882">
            <v>0</v>
          </cell>
        </row>
        <row r="883">
          <cell r="A883" t="str">
            <v>SMITH Jessica8b/Cp2</v>
          </cell>
          <cell r="B883">
            <v>0</v>
          </cell>
        </row>
        <row r="884">
          <cell r="A884" t="str">
            <v>SONNAH Victor8b/Cp3</v>
          </cell>
          <cell r="B884">
            <v>0</v>
          </cell>
        </row>
        <row r="885">
          <cell r="A885" t="str">
            <v>STARLING Louie8c/Cp2</v>
          </cell>
          <cell r="B885">
            <v>0</v>
          </cell>
        </row>
        <row r="886">
          <cell r="A886" t="str">
            <v>STEWART Aiyana8b/Cp3</v>
          </cell>
          <cell r="B886">
            <v>0</v>
          </cell>
        </row>
        <row r="887">
          <cell r="A887" t="str">
            <v>STILES George8d/Cp3</v>
          </cell>
          <cell r="B887">
            <v>0</v>
          </cell>
        </row>
        <row r="888">
          <cell r="A888" t="str">
            <v>STROUD Charlie8d/Cp2</v>
          </cell>
          <cell r="B888">
            <v>0</v>
          </cell>
        </row>
        <row r="889">
          <cell r="A889" t="str">
            <v>SULEMAN Rihan8b/Cp1</v>
          </cell>
          <cell r="B889">
            <v>0</v>
          </cell>
        </row>
        <row r="890">
          <cell r="A890" t="str">
            <v>SULH Kristina8c/Cp3</v>
          </cell>
          <cell r="B890">
            <v>0</v>
          </cell>
        </row>
        <row r="891">
          <cell r="A891" t="str">
            <v>SUMAN Ranesh8d/Cp1</v>
          </cell>
          <cell r="B891">
            <v>0</v>
          </cell>
        </row>
        <row r="892">
          <cell r="A892" t="str">
            <v>SYKES Lucas8b/Cp2</v>
          </cell>
          <cell r="B892">
            <v>0</v>
          </cell>
        </row>
        <row r="893">
          <cell r="A893" t="str">
            <v>TAGG Jake8d/Cp2</v>
          </cell>
          <cell r="B893">
            <v>0</v>
          </cell>
        </row>
        <row r="894">
          <cell r="A894" t="str">
            <v>TAMBOONEYI Eugine8b/Cp3</v>
          </cell>
          <cell r="B894">
            <v>0</v>
          </cell>
        </row>
        <row r="895">
          <cell r="A895" t="str">
            <v>TAYLOR Callum8d/Cp3</v>
          </cell>
          <cell r="B895">
            <v>0</v>
          </cell>
        </row>
        <row r="896">
          <cell r="A896" t="str">
            <v>TAYLOR Shea8b/Cp1</v>
          </cell>
          <cell r="B896">
            <v>0</v>
          </cell>
        </row>
        <row r="897">
          <cell r="A897" t="str">
            <v>TAYLOR-OSWALD Madeline8b/Cp1</v>
          </cell>
          <cell r="B897">
            <v>0</v>
          </cell>
        </row>
        <row r="898">
          <cell r="A898" t="str">
            <v>THAVARASA Sathishwaran8d/Cp1</v>
          </cell>
          <cell r="B898">
            <v>0</v>
          </cell>
        </row>
        <row r="899">
          <cell r="A899" t="str">
            <v>THIND Karanjot8a/Cp2</v>
          </cell>
          <cell r="B899">
            <v>0</v>
          </cell>
        </row>
        <row r="900">
          <cell r="A900" t="str">
            <v>THORNTON Jake8b/Cp2</v>
          </cell>
          <cell r="B900">
            <v>0</v>
          </cell>
        </row>
        <row r="901">
          <cell r="A901" t="str">
            <v>TIJANI Richard8a/Cp3</v>
          </cell>
          <cell r="B901">
            <v>0</v>
          </cell>
        </row>
        <row r="902">
          <cell r="A902" t="str">
            <v>TILLER-KING Bayley8b/Cp3</v>
          </cell>
          <cell r="B902">
            <v>0</v>
          </cell>
        </row>
        <row r="903">
          <cell r="A903" t="str">
            <v>TO Michael8c/Cp1</v>
          </cell>
          <cell r="B903">
            <v>0</v>
          </cell>
        </row>
        <row r="904">
          <cell r="A904" t="str">
            <v>TOVEY Chloe8a/Cp3</v>
          </cell>
          <cell r="B904">
            <v>0</v>
          </cell>
        </row>
        <row r="905">
          <cell r="A905" t="str">
            <v>TRAN Jayden8a/Cp1</v>
          </cell>
          <cell r="B905">
            <v>0</v>
          </cell>
        </row>
        <row r="906">
          <cell r="A906" t="str">
            <v>TUFFIELD Emelia8b/Cp2</v>
          </cell>
          <cell r="B906">
            <v>0</v>
          </cell>
        </row>
        <row r="907">
          <cell r="A907" t="str">
            <v>VINCENT Charly8c/Cp2</v>
          </cell>
          <cell r="B907">
            <v>0</v>
          </cell>
        </row>
        <row r="908">
          <cell r="A908" t="str">
            <v>VINTURA Ayomikun8b/Cp1</v>
          </cell>
          <cell r="B908">
            <v>0</v>
          </cell>
        </row>
        <row r="909">
          <cell r="A909" t="str">
            <v>WAGHORN Alexander8b/Cp2</v>
          </cell>
          <cell r="B909">
            <v>0</v>
          </cell>
        </row>
        <row r="910">
          <cell r="A910" t="str">
            <v>WALKER Tye8b/Cp3</v>
          </cell>
          <cell r="B910">
            <v>0</v>
          </cell>
        </row>
        <row r="911">
          <cell r="A911" t="str">
            <v>WALLIS Jack8a/Cp2</v>
          </cell>
          <cell r="B911">
            <v>0</v>
          </cell>
        </row>
        <row r="912">
          <cell r="A912" t="str">
            <v>WALSH Wayne8a/Cp3</v>
          </cell>
          <cell r="B912">
            <v>0</v>
          </cell>
        </row>
        <row r="913">
          <cell r="A913" t="str">
            <v>WARR Abbie8a/Cp1</v>
          </cell>
          <cell r="B913">
            <v>0</v>
          </cell>
        </row>
        <row r="914">
          <cell r="A914" t="str">
            <v>WARREN Alex8b/Cp3</v>
          </cell>
          <cell r="B914">
            <v>0</v>
          </cell>
        </row>
        <row r="915">
          <cell r="A915" t="str">
            <v>WATSHAM Taylor8c/Cp2</v>
          </cell>
          <cell r="B915">
            <v>0</v>
          </cell>
        </row>
        <row r="916">
          <cell r="A916" t="str">
            <v>WATTS Tyler8a/Cp1</v>
          </cell>
          <cell r="B916">
            <v>0</v>
          </cell>
        </row>
        <row r="917">
          <cell r="A917" t="str">
            <v>WELLS Ethan8a/Cp2</v>
          </cell>
          <cell r="B917">
            <v>0</v>
          </cell>
        </row>
        <row r="918">
          <cell r="A918" t="str">
            <v>WELLS Mollie8d/Cp3</v>
          </cell>
          <cell r="B918">
            <v>0</v>
          </cell>
        </row>
        <row r="919">
          <cell r="A919" t="str">
            <v>WHITE Cameron8b/Cp1</v>
          </cell>
          <cell r="B919">
            <v>0</v>
          </cell>
        </row>
        <row r="920">
          <cell r="A920" t="str">
            <v>WILKINSON Jack8d/Cp1</v>
          </cell>
          <cell r="B920">
            <v>0</v>
          </cell>
        </row>
        <row r="921">
          <cell r="A921" t="str">
            <v>WILLIAMS Amber8c/Cp3</v>
          </cell>
          <cell r="B921">
            <v>0</v>
          </cell>
        </row>
        <row r="922">
          <cell r="A922" t="str">
            <v>WILLIAMS Lewis8b/Cp2</v>
          </cell>
          <cell r="B922">
            <v>0</v>
          </cell>
        </row>
        <row r="923">
          <cell r="A923" t="str">
            <v>WILSON Billy8d/Cp3</v>
          </cell>
          <cell r="B923">
            <v>0</v>
          </cell>
        </row>
        <row r="924">
          <cell r="A924" t="str">
            <v>WILSON-WARD Scott8a/Cp3</v>
          </cell>
          <cell r="B924">
            <v>0</v>
          </cell>
        </row>
        <row r="925">
          <cell r="A925" t="str">
            <v>WRIGHT Megan8a/Cp2</v>
          </cell>
          <cell r="B925">
            <v>0</v>
          </cell>
        </row>
        <row r="926">
          <cell r="A926" t="str">
            <v>ADHAR Jaydeep9a/Ct1</v>
          </cell>
          <cell r="B926">
            <v>0</v>
          </cell>
        </row>
        <row r="927">
          <cell r="A927" t="str">
            <v>ANKOMAH Duphney9a/Ct2</v>
          </cell>
          <cell r="B927">
            <v>0</v>
          </cell>
        </row>
        <row r="928">
          <cell r="A928" t="str">
            <v>AWOLESI Oluwafisayo9a/Ct4</v>
          </cell>
          <cell r="B928">
            <v>0</v>
          </cell>
        </row>
        <row r="929">
          <cell r="A929" t="str">
            <v>BADHAN Arpit9a/Ct1</v>
          </cell>
          <cell r="B929">
            <v>0</v>
          </cell>
        </row>
        <row r="930">
          <cell r="A930" t="str">
            <v>BAILEY Cameron9a/Ct3</v>
          </cell>
          <cell r="B930">
            <v>0</v>
          </cell>
        </row>
        <row r="931">
          <cell r="A931" t="str">
            <v>BAILLEUL-REYES Louis9a/Ct1</v>
          </cell>
          <cell r="B931">
            <v>0</v>
          </cell>
        </row>
        <row r="932">
          <cell r="A932" t="str">
            <v>BARCI Kejsi9a/Ct4</v>
          </cell>
          <cell r="B932">
            <v>0</v>
          </cell>
        </row>
        <row r="933">
          <cell r="A933" t="str">
            <v>BARKER William9a/Ct1</v>
          </cell>
          <cell r="B933">
            <v>0</v>
          </cell>
        </row>
        <row r="934">
          <cell r="A934" t="str">
            <v>BENTLEY Amy9a/Ct4</v>
          </cell>
          <cell r="B934">
            <v>0</v>
          </cell>
        </row>
        <row r="935">
          <cell r="A935" t="str">
            <v>BOLTON Charlie9a/Ct2</v>
          </cell>
          <cell r="B935">
            <v>0</v>
          </cell>
        </row>
        <row r="936">
          <cell r="A936" t="str">
            <v>BOYLE Brandon9a/Ct3</v>
          </cell>
          <cell r="B936">
            <v>0</v>
          </cell>
        </row>
        <row r="937">
          <cell r="A937" t="str">
            <v>BRANWHITE Toby9a/Ct3</v>
          </cell>
          <cell r="B937">
            <v>0</v>
          </cell>
        </row>
        <row r="938">
          <cell r="A938" t="str">
            <v>BRITLAND Kavan9a/Ct2</v>
          </cell>
          <cell r="B938">
            <v>0</v>
          </cell>
        </row>
        <row r="939">
          <cell r="A939" t="str">
            <v>BROMFIELD Isabelle9a/Ct1</v>
          </cell>
          <cell r="B939">
            <v>0</v>
          </cell>
        </row>
        <row r="940">
          <cell r="A940" t="str">
            <v>BROWN Amy9a/Ct3</v>
          </cell>
          <cell r="B940">
            <v>0</v>
          </cell>
        </row>
        <row r="941">
          <cell r="A941" t="str">
            <v>BUSHIQI Sara9a/Ct4</v>
          </cell>
          <cell r="B941">
            <v>0</v>
          </cell>
        </row>
        <row r="942">
          <cell r="A942" t="str">
            <v>BUXTON Connor9a/Ct1</v>
          </cell>
          <cell r="B942">
            <v>0</v>
          </cell>
        </row>
        <row r="943">
          <cell r="A943" t="str">
            <v>CARPENTER Joseph9a/Ct4</v>
          </cell>
          <cell r="B943">
            <v>0</v>
          </cell>
        </row>
        <row r="944">
          <cell r="A944" t="str">
            <v>CELLA Libby9a/Ct3</v>
          </cell>
          <cell r="B944">
            <v>0</v>
          </cell>
        </row>
        <row r="945">
          <cell r="A945" t="str">
            <v>CHU Shannon9a/Ct2</v>
          </cell>
          <cell r="B945">
            <v>0</v>
          </cell>
        </row>
        <row r="946">
          <cell r="A946" t="str">
            <v>COLYER Archie9a/Ct3</v>
          </cell>
          <cell r="B946">
            <v>0</v>
          </cell>
        </row>
        <row r="947">
          <cell r="A947" t="str">
            <v>CONNOR Cayleigh9a/Ct3</v>
          </cell>
          <cell r="B947">
            <v>0</v>
          </cell>
        </row>
        <row r="948">
          <cell r="A948" t="str">
            <v>CRABTREE Macy9a/Ct1</v>
          </cell>
          <cell r="B948">
            <v>0</v>
          </cell>
        </row>
        <row r="949">
          <cell r="A949" t="str">
            <v>CRAMER Megan9a/Ct2</v>
          </cell>
          <cell r="B949">
            <v>0</v>
          </cell>
        </row>
        <row r="950">
          <cell r="A950" t="str">
            <v>CUBBAGE Bayleigh9a/Ct3</v>
          </cell>
          <cell r="B950">
            <v>0</v>
          </cell>
        </row>
        <row r="951">
          <cell r="A951" t="str">
            <v>DAVIDSON Benjamin9a/Ct4</v>
          </cell>
          <cell r="B951">
            <v>0</v>
          </cell>
        </row>
        <row r="952">
          <cell r="A952" t="str">
            <v>DONNELLY Callum9a/Ct2</v>
          </cell>
          <cell r="B952">
            <v>0</v>
          </cell>
        </row>
        <row r="953">
          <cell r="A953" t="str">
            <v>DORAN Adam9a/Ct1</v>
          </cell>
          <cell r="B953">
            <v>0</v>
          </cell>
        </row>
        <row r="954">
          <cell r="A954" t="str">
            <v>EARLEY Alfie9a/Ct3</v>
          </cell>
          <cell r="B954">
            <v>0</v>
          </cell>
        </row>
        <row r="955">
          <cell r="A955" t="str">
            <v>ELLIOTT Harry9a/Ct3</v>
          </cell>
          <cell r="B955">
            <v>0</v>
          </cell>
        </row>
        <row r="956">
          <cell r="A956" t="str">
            <v>ELLIS Harry9a/Ct4</v>
          </cell>
          <cell r="B956">
            <v>0</v>
          </cell>
        </row>
        <row r="957">
          <cell r="A957" t="str">
            <v>ELLIS Jack9a/Ct1</v>
          </cell>
          <cell r="B957">
            <v>0</v>
          </cell>
        </row>
        <row r="958">
          <cell r="A958" t="str">
            <v>ESSAM Archie9a/Ct2</v>
          </cell>
          <cell r="B958">
            <v>0</v>
          </cell>
        </row>
        <row r="959">
          <cell r="A959" t="str">
            <v>EVANS Adam9a/Ct2</v>
          </cell>
          <cell r="B959">
            <v>0</v>
          </cell>
        </row>
        <row r="960">
          <cell r="A960" t="str">
            <v>FARRELL Tommy9a/Ct2</v>
          </cell>
          <cell r="B960">
            <v>0</v>
          </cell>
        </row>
        <row r="961">
          <cell r="A961" t="str">
            <v>FERREIRA Lorena9a/Ct2</v>
          </cell>
          <cell r="B961">
            <v>0</v>
          </cell>
        </row>
        <row r="962">
          <cell r="A962" t="str">
            <v>GALLAGHER Shannon9a/Ct2</v>
          </cell>
          <cell r="B962">
            <v>0</v>
          </cell>
        </row>
        <row r="963">
          <cell r="A963" t="str">
            <v>GATES Charlotte9a/Ct4</v>
          </cell>
          <cell r="B963">
            <v>0</v>
          </cell>
        </row>
        <row r="964">
          <cell r="A964" t="str">
            <v>GILES Alexis9a/Ct3</v>
          </cell>
          <cell r="B964">
            <v>0</v>
          </cell>
        </row>
        <row r="965">
          <cell r="A965" t="str">
            <v>GILLESPIE Connor9a/Ct2</v>
          </cell>
          <cell r="B965">
            <v>0</v>
          </cell>
        </row>
        <row r="966">
          <cell r="A966" t="str">
            <v>GIRLING Daisy9a/Ct3</v>
          </cell>
          <cell r="B966">
            <v>0</v>
          </cell>
        </row>
        <row r="967">
          <cell r="A967" t="str">
            <v>GLOVER Melanie9a/Ct2</v>
          </cell>
          <cell r="B967">
            <v>0</v>
          </cell>
        </row>
        <row r="968">
          <cell r="A968" t="str">
            <v>GOKTAS Filiz9a/Ct3</v>
          </cell>
          <cell r="B968">
            <v>0</v>
          </cell>
        </row>
        <row r="969">
          <cell r="A969" t="str">
            <v>GOLDING Coral9a/Ct4</v>
          </cell>
          <cell r="B969">
            <v>0</v>
          </cell>
        </row>
        <row r="970">
          <cell r="A970" t="str">
            <v>GREEN Lucy9a/Ct3</v>
          </cell>
          <cell r="B970">
            <v>0</v>
          </cell>
        </row>
        <row r="971">
          <cell r="A971" t="str">
            <v>HALIMI Saimir9a/Ct1</v>
          </cell>
          <cell r="B971">
            <v>0</v>
          </cell>
        </row>
        <row r="972">
          <cell r="A972" t="str">
            <v>HALL Bethany9a/Ct2</v>
          </cell>
          <cell r="B972">
            <v>0</v>
          </cell>
        </row>
        <row r="973">
          <cell r="A973" t="str">
            <v>HAYES Tyler9a/Ct3</v>
          </cell>
          <cell r="B973">
            <v>0</v>
          </cell>
        </row>
        <row r="974">
          <cell r="A974" t="str">
            <v>HEMMINGS Bethany9a/Ct1</v>
          </cell>
          <cell r="B974">
            <v>0</v>
          </cell>
        </row>
        <row r="975">
          <cell r="A975" t="str">
            <v>HIGGOTT William9a/Ct1</v>
          </cell>
          <cell r="B975">
            <v>0</v>
          </cell>
        </row>
        <row r="976">
          <cell r="A976" t="str">
            <v>HILTON Amy9a/Ct4</v>
          </cell>
          <cell r="B976">
            <v>0</v>
          </cell>
        </row>
        <row r="977">
          <cell r="A977" t="str">
            <v>HOBBS Archie9a/Ct1</v>
          </cell>
          <cell r="B977">
            <v>0</v>
          </cell>
        </row>
        <row r="978">
          <cell r="A978" t="str">
            <v>HOPE Sarah9a/Ct3</v>
          </cell>
          <cell r="B978">
            <v>0</v>
          </cell>
        </row>
        <row r="979">
          <cell r="A979" t="str">
            <v>HUMPHREYS Kristian9a/Ct4</v>
          </cell>
          <cell r="B979">
            <v>0</v>
          </cell>
        </row>
        <row r="980">
          <cell r="A980" t="str">
            <v>HUSSEY Alexa9a/Ct3</v>
          </cell>
          <cell r="B980">
            <v>0</v>
          </cell>
        </row>
        <row r="981">
          <cell r="A981" t="str">
            <v>JARVIS Rosie9a/Ct4</v>
          </cell>
          <cell r="B981">
            <v>0</v>
          </cell>
        </row>
        <row r="982">
          <cell r="A982" t="str">
            <v>JEFFRIES Katie9a/Ct1</v>
          </cell>
          <cell r="B982">
            <v>0</v>
          </cell>
        </row>
        <row r="983">
          <cell r="A983" t="str">
            <v>JHEETA Abinaash9a/Ct1</v>
          </cell>
          <cell r="B983">
            <v>0</v>
          </cell>
        </row>
        <row r="984">
          <cell r="A984" t="str">
            <v>KEEGAN Connor9a/Ct2</v>
          </cell>
          <cell r="B984">
            <v>0</v>
          </cell>
        </row>
        <row r="985">
          <cell r="A985" t="str">
            <v>KHAN Alina9a/Ct1</v>
          </cell>
          <cell r="B985">
            <v>0</v>
          </cell>
        </row>
        <row r="986">
          <cell r="A986" t="str">
            <v>KHANOM Tangina9a/Ct4</v>
          </cell>
          <cell r="B986">
            <v>0</v>
          </cell>
        </row>
        <row r="987">
          <cell r="A987" t="str">
            <v>KHELLA Karambir9a/Ct3</v>
          </cell>
          <cell r="B987">
            <v>0</v>
          </cell>
        </row>
        <row r="988">
          <cell r="A988" t="str">
            <v>KING Skye9a/Ct2</v>
          </cell>
          <cell r="B988">
            <v>0</v>
          </cell>
        </row>
        <row r="989">
          <cell r="A989" t="str">
            <v>LATTER Britney9a/Ct1</v>
          </cell>
          <cell r="B989">
            <v>0</v>
          </cell>
        </row>
        <row r="990">
          <cell r="A990" t="str">
            <v>LAWSON Joseph9a/Ct2</v>
          </cell>
          <cell r="B990">
            <v>0</v>
          </cell>
        </row>
        <row r="991">
          <cell r="A991" t="str">
            <v>LEEDS Shaun9a/Ct4</v>
          </cell>
          <cell r="B991">
            <v>0</v>
          </cell>
        </row>
        <row r="992">
          <cell r="A992" t="str">
            <v>LONGHURST Joshua9a/Ct3</v>
          </cell>
          <cell r="B992">
            <v>0</v>
          </cell>
        </row>
        <row r="993">
          <cell r="A993" t="str">
            <v>MACMILLAN Aidan9a/Ct2</v>
          </cell>
          <cell r="B993">
            <v>0</v>
          </cell>
        </row>
        <row r="994">
          <cell r="A994" t="str">
            <v>MASHEDER Corinne9a/Ct2</v>
          </cell>
          <cell r="B994">
            <v>0</v>
          </cell>
        </row>
        <row r="995">
          <cell r="A995" t="str">
            <v>MASLEN Danny9a/Ct4</v>
          </cell>
          <cell r="B995">
            <v>0</v>
          </cell>
        </row>
        <row r="996">
          <cell r="A996" t="str">
            <v>MAWA Luc9a/Ct2</v>
          </cell>
          <cell r="B996">
            <v>0</v>
          </cell>
        </row>
        <row r="997">
          <cell r="A997" t="str">
            <v>MCCORMICK Rhys9a/Ct1</v>
          </cell>
          <cell r="B997">
            <v>0</v>
          </cell>
        </row>
        <row r="998">
          <cell r="A998" t="str">
            <v>MEAGHER Jack9a/Ct1</v>
          </cell>
          <cell r="B998">
            <v>0</v>
          </cell>
        </row>
        <row r="999">
          <cell r="A999" t="str">
            <v>MIAH Jakiya9a/Ct2</v>
          </cell>
          <cell r="B999">
            <v>0</v>
          </cell>
        </row>
        <row r="1000">
          <cell r="A1000" t="str">
            <v>MILNER Lewis9a/Ct4</v>
          </cell>
          <cell r="B1000">
            <v>0</v>
          </cell>
        </row>
        <row r="1001">
          <cell r="A1001" t="str">
            <v>MOTSI Taffy9a/Ct3</v>
          </cell>
          <cell r="B1001">
            <v>0</v>
          </cell>
        </row>
        <row r="1002">
          <cell r="A1002" t="str">
            <v>NEWLAND Sonny9a/Ct4</v>
          </cell>
          <cell r="B1002">
            <v>0</v>
          </cell>
        </row>
        <row r="1003">
          <cell r="A1003" t="str">
            <v>O'BRIEN Sara9a/Ct1</v>
          </cell>
          <cell r="B1003">
            <v>0</v>
          </cell>
        </row>
        <row r="1004">
          <cell r="A1004" t="str">
            <v>ODEDERE Simi9a/Ct3</v>
          </cell>
          <cell r="B1004">
            <v>0</v>
          </cell>
        </row>
        <row r="1005">
          <cell r="A1005" t="str">
            <v>OLIVER-LINES Molleigh9a/Ct1</v>
          </cell>
          <cell r="B1005">
            <v>0</v>
          </cell>
        </row>
        <row r="1006">
          <cell r="A1006" t="str">
            <v>OLOYEDE Sofia9a/Ct2</v>
          </cell>
          <cell r="B1006">
            <v>0</v>
          </cell>
        </row>
        <row r="1007">
          <cell r="A1007" t="str">
            <v>ONU Mary9a/Ct1</v>
          </cell>
          <cell r="B1007">
            <v>0</v>
          </cell>
        </row>
        <row r="1008">
          <cell r="A1008" t="str">
            <v>PAVEY Jake9a/Ct2</v>
          </cell>
          <cell r="B1008">
            <v>0</v>
          </cell>
        </row>
        <row r="1009">
          <cell r="A1009" t="str">
            <v>QUINNELL Harry9a/Ct1</v>
          </cell>
          <cell r="B1009">
            <v>0</v>
          </cell>
        </row>
        <row r="1010">
          <cell r="A1010" t="str">
            <v>REPAJ John9a/Ct3</v>
          </cell>
          <cell r="B1010">
            <v>0</v>
          </cell>
        </row>
        <row r="1011">
          <cell r="A1011" t="str">
            <v>RICHARDS Trey9a/Ct3</v>
          </cell>
          <cell r="B1011">
            <v>0</v>
          </cell>
        </row>
        <row r="1012">
          <cell r="A1012" t="str">
            <v>ROBINS Harry9a/Ct3</v>
          </cell>
          <cell r="B1012">
            <v>0</v>
          </cell>
        </row>
        <row r="1013">
          <cell r="A1013" t="str">
            <v>ROSSI Francesca9a/Ct2</v>
          </cell>
          <cell r="B1013">
            <v>0</v>
          </cell>
        </row>
        <row r="1014">
          <cell r="A1014" t="str">
            <v>RUDKIN Michael9a/Ct4</v>
          </cell>
          <cell r="B1014">
            <v>0</v>
          </cell>
        </row>
        <row r="1015">
          <cell r="A1015" t="str">
            <v>RUSHBROOK Sammy9a/Ct1</v>
          </cell>
          <cell r="B1015">
            <v>0</v>
          </cell>
        </row>
        <row r="1016">
          <cell r="A1016" t="str">
            <v>SAINE Kareem9a/Ct2</v>
          </cell>
          <cell r="B1016">
            <v>0</v>
          </cell>
        </row>
        <row r="1017">
          <cell r="A1017" t="str">
            <v>SAUNDERS Billy9a/Ct2</v>
          </cell>
          <cell r="B1017">
            <v>0</v>
          </cell>
        </row>
        <row r="1018">
          <cell r="A1018" t="str">
            <v>SAVAGE Taylah9a/Ct4</v>
          </cell>
          <cell r="B1018">
            <v>0</v>
          </cell>
        </row>
        <row r="1019">
          <cell r="A1019" t="str">
            <v>SCILLITOE Bethany9a/Ct4</v>
          </cell>
          <cell r="B1019">
            <v>0</v>
          </cell>
        </row>
        <row r="1020">
          <cell r="A1020" t="str">
            <v>SELBY-GANGERA Shirin9a/Ct4</v>
          </cell>
          <cell r="B1020">
            <v>0</v>
          </cell>
        </row>
        <row r="1021">
          <cell r="A1021" t="str">
            <v>SHARMA Eshita9a/Ct1</v>
          </cell>
          <cell r="B1021">
            <v>0</v>
          </cell>
        </row>
        <row r="1022">
          <cell r="A1022" t="str">
            <v>SHOKO Victoria9a/Ct3</v>
          </cell>
          <cell r="B1022">
            <v>0</v>
          </cell>
        </row>
        <row r="1023">
          <cell r="A1023" t="str">
            <v>SMITH Megan9a/Ct3</v>
          </cell>
          <cell r="B1023">
            <v>0</v>
          </cell>
        </row>
        <row r="1024">
          <cell r="A1024" t="str">
            <v>SPROUL Tommy9a/Ct4</v>
          </cell>
          <cell r="B1024">
            <v>0</v>
          </cell>
        </row>
        <row r="1025">
          <cell r="A1025" t="str">
            <v>STEPHENS Melanie9a/Ct4</v>
          </cell>
          <cell r="B1025">
            <v>0</v>
          </cell>
        </row>
        <row r="1026">
          <cell r="A1026" t="str">
            <v>THACKRAY Grace9a/Ct4</v>
          </cell>
          <cell r="B1026">
            <v>0</v>
          </cell>
        </row>
        <row r="1027">
          <cell r="A1027" t="str">
            <v>THOMPSON Kai9a/Ct3</v>
          </cell>
          <cell r="B1027">
            <v>0</v>
          </cell>
        </row>
        <row r="1028">
          <cell r="A1028" t="str">
            <v>THURSTON Isobel9a/Ct2</v>
          </cell>
          <cell r="B1028">
            <v>0</v>
          </cell>
        </row>
        <row r="1029">
          <cell r="A1029" t="str">
            <v>TIDMAN Abby9a/Ct1</v>
          </cell>
          <cell r="B1029">
            <v>0</v>
          </cell>
        </row>
        <row r="1030">
          <cell r="A1030" t="str">
            <v>TREZIES Kiera9a/Ct1</v>
          </cell>
          <cell r="B1030">
            <v>0</v>
          </cell>
        </row>
        <row r="1031">
          <cell r="A1031" t="str">
            <v>WATERS Chloe9a/Ct3</v>
          </cell>
          <cell r="B1031">
            <v>0</v>
          </cell>
        </row>
        <row r="1032">
          <cell r="A1032" t="str">
            <v>WELLS Thomas9a/Ct4</v>
          </cell>
          <cell r="B1032">
            <v>0</v>
          </cell>
        </row>
        <row r="1033">
          <cell r="A1033" t="str">
            <v>YAN Denise9a/Ct4</v>
          </cell>
          <cell r="B1033">
            <v>0</v>
          </cell>
        </row>
        <row r="1034">
          <cell r="A1034" t="str">
            <v>ABODERIN Adedeji7a/Re2</v>
          </cell>
          <cell r="B1034">
            <v>0</v>
          </cell>
        </row>
        <row r="1035">
          <cell r="A1035" t="str">
            <v>ADAMS Macy7c/Re2</v>
          </cell>
          <cell r="B1035">
            <v>0</v>
          </cell>
        </row>
        <row r="1036">
          <cell r="A1036" t="str">
            <v>ADEBOLA John7c/Re2</v>
          </cell>
          <cell r="B1036">
            <v>0</v>
          </cell>
        </row>
        <row r="1037">
          <cell r="A1037" t="str">
            <v>ADEGBOLA David7c/Re2</v>
          </cell>
          <cell r="B1037">
            <v>0</v>
          </cell>
        </row>
        <row r="1038">
          <cell r="A1038" t="str">
            <v>ADEJUMO Victor7b/Re1</v>
          </cell>
          <cell r="B1038">
            <v>0</v>
          </cell>
        </row>
        <row r="1039">
          <cell r="A1039" t="str">
            <v>ADEWALE Mark7d/Re3</v>
          </cell>
          <cell r="B1039">
            <v>0</v>
          </cell>
        </row>
        <row r="1040">
          <cell r="A1040" t="str">
            <v>ADHAR Kajal7b/Re2</v>
          </cell>
          <cell r="B1040">
            <v>0</v>
          </cell>
        </row>
        <row r="1041">
          <cell r="A1041" t="str">
            <v>AILOAEI Victor7a/Re3</v>
          </cell>
          <cell r="B1041">
            <v>0</v>
          </cell>
        </row>
        <row r="1042">
          <cell r="A1042" t="str">
            <v>AKINTOMO Samuel7b/Re2</v>
          </cell>
          <cell r="B1042">
            <v>0</v>
          </cell>
        </row>
        <row r="1043">
          <cell r="A1043" t="str">
            <v>ALADE Demilade7a/Re1</v>
          </cell>
          <cell r="B1043">
            <v>0</v>
          </cell>
        </row>
        <row r="1044">
          <cell r="A1044" t="str">
            <v>ALDRICH Lewis7b/Re3</v>
          </cell>
          <cell r="B1044">
            <v>0</v>
          </cell>
        </row>
        <row r="1045">
          <cell r="A1045" t="str">
            <v>ALLISON Paisley7d/Re1</v>
          </cell>
          <cell r="B1045">
            <v>0</v>
          </cell>
        </row>
        <row r="1046">
          <cell r="A1046" t="str">
            <v>ALLWRIGHT Olivia7a/Re2</v>
          </cell>
          <cell r="B1046">
            <v>0</v>
          </cell>
        </row>
        <row r="1047">
          <cell r="A1047" t="str">
            <v>AMIN Qasim7b/Re2</v>
          </cell>
          <cell r="B1047">
            <v>0</v>
          </cell>
        </row>
        <row r="1048">
          <cell r="A1048" t="str">
            <v>ANDERSON Ben7c/Re1</v>
          </cell>
          <cell r="B1048">
            <v>0</v>
          </cell>
        </row>
        <row r="1049">
          <cell r="A1049" t="str">
            <v>ASKEW Kara7a/Re1</v>
          </cell>
          <cell r="B1049">
            <v>0</v>
          </cell>
        </row>
        <row r="1050">
          <cell r="A1050" t="str">
            <v>ATLEY Jacob7a/Re1</v>
          </cell>
          <cell r="B1050">
            <v>0</v>
          </cell>
        </row>
        <row r="1051">
          <cell r="A1051" t="str">
            <v>AUSTIN Rebecca7b/Re3</v>
          </cell>
          <cell r="B1051">
            <v>0</v>
          </cell>
        </row>
        <row r="1052">
          <cell r="A1052" t="str">
            <v>AYINDE-USMAN Abdullahi7b/Re1</v>
          </cell>
          <cell r="B1052">
            <v>0</v>
          </cell>
        </row>
        <row r="1053">
          <cell r="A1053" t="str">
            <v>BACON Jamie7a/Re2</v>
          </cell>
          <cell r="B1053">
            <v>0</v>
          </cell>
        </row>
        <row r="1054">
          <cell r="A1054" t="str">
            <v>BADHAN Anthony7b/Re3</v>
          </cell>
          <cell r="B1054">
            <v>0</v>
          </cell>
        </row>
        <row r="1055">
          <cell r="A1055" t="str">
            <v>BAKER Joshua7c/Re1</v>
          </cell>
          <cell r="B1055">
            <v>0</v>
          </cell>
        </row>
        <row r="1056">
          <cell r="A1056" t="str">
            <v>BAKER Kai7c/Re3</v>
          </cell>
          <cell r="B1056">
            <v>0</v>
          </cell>
        </row>
        <row r="1057">
          <cell r="A1057" t="str">
            <v>BALOGUN Afeez7b/Re1</v>
          </cell>
          <cell r="B1057">
            <v>0</v>
          </cell>
        </row>
        <row r="1058">
          <cell r="A1058" t="str">
            <v>BALOGUN Ayomide7b/Re2</v>
          </cell>
          <cell r="B1058">
            <v>0</v>
          </cell>
        </row>
        <row r="1059">
          <cell r="A1059" t="str">
            <v>BALOGUN Roqeebat7a/Re2</v>
          </cell>
          <cell r="B1059">
            <v>0</v>
          </cell>
        </row>
        <row r="1060">
          <cell r="A1060" t="str">
            <v>BARNETT Ella7d/Re3</v>
          </cell>
          <cell r="B1060">
            <v>0</v>
          </cell>
        </row>
        <row r="1061">
          <cell r="A1061" t="str">
            <v>BARRETT Kyle7b/Re2</v>
          </cell>
          <cell r="B1061">
            <v>0</v>
          </cell>
        </row>
        <row r="1062">
          <cell r="A1062" t="str">
            <v>BARRIE Isatu7d/Re2</v>
          </cell>
          <cell r="B1062">
            <v>0</v>
          </cell>
        </row>
        <row r="1063">
          <cell r="A1063" t="str">
            <v>BEAL Taylor7c/Re1</v>
          </cell>
          <cell r="B1063">
            <v>0</v>
          </cell>
        </row>
        <row r="1064">
          <cell r="A1064" t="str">
            <v>BEANEY Marykate7d/Re2</v>
          </cell>
          <cell r="B1064">
            <v>0</v>
          </cell>
        </row>
        <row r="1065">
          <cell r="A1065" t="str">
            <v>BELKACEMI Zachariah7a/Re3</v>
          </cell>
          <cell r="B1065">
            <v>0</v>
          </cell>
        </row>
        <row r="1066">
          <cell r="A1066" t="str">
            <v>BENNETT Paul7d/Re1</v>
          </cell>
          <cell r="B1066">
            <v>0</v>
          </cell>
        </row>
        <row r="1067">
          <cell r="A1067" t="str">
            <v>BENNETT-ALAMETI Vincent7a/Re1</v>
          </cell>
          <cell r="B1067">
            <v>0</v>
          </cell>
        </row>
        <row r="1068">
          <cell r="A1068" t="str">
            <v>BERBERI Wendy7d/Re2</v>
          </cell>
          <cell r="B1068">
            <v>0</v>
          </cell>
        </row>
        <row r="1069">
          <cell r="A1069" t="str">
            <v>BISHOP Jayden7a/Re2</v>
          </cell>
          <cell r="B1069">
            <v>0</v>
          </cell>
        </row>
        <row r="1070">
          <cell r="A1070" t="str">
            <v>BLACKMAN Poppy7d/Re1</v>
          </cell>
          <cell r="B1070">
            <v>0</v>
          </cell>
        </row>
        <row r="1071">
          <cell r="A1071" t="str">
            <v>BOAKYE-YIADOM Asantewa7a/Re3</v>
          </cell>
          <cell r="B1071">
            <v>0</v>
          </cell>
        </row>
        <row r="1072">
          <cell r="A1072" t="str">
            <v>BODYCOMB Callum7d/Re1</v>
          </cell>
          <cell r="B1072">
            <v>0</v>
          </cell>
        </row>
        <row r="1073">
          <cell r="A1073" t="str">
            <v>BOKARIE SAM Felix7d/Re1</v>
          </cell>
          <cell r="B1073">
            <v>0</v>
          </cell>
        </row>
        <row r="1074">
          <cell r="A1074" t="str">
            <v>BORDLEY Grace7c/Re2</v>
          </cell>
          <cell r="B1074">
            <v>0</v>
          </cell>
        </row>
        <row r="1075">
          <cell r="A1075" t="str">
            <v>BRABON Jack7d/Re1</v>
          </cell>
          <cell r="B1075">
            <v>0</v>
          </cell>
        </row>
        <row r="1076">
          <cell r="A1076" t="str">
            <v>BRACKELL Bethan7d/Re3</v>
          </cell>
          <cell r="B1076">
            <v>0</v>
          </cell>
        </row>
        <row r="1077">
          <cell r="A1077" t="str">
            <v>BRADY Mollie7a/Re1</v>
          </cell>
          <cell r="B1077">
            <v>0</v>
          </cell>
        </row>
        <row r="1078">
          <cell r="A1078" t="str">
            <v>BRAWN-COOK Chardonnay7c/Re1</v>
          </cell>
          <cell r="B1078">
            <v>0</v>
          </cell>
        </row>
        <row r="1079">
          <cell r="A1079" t="str">
            <v>BRENNAN Rachel7c/Re1</v>
          </cell>
          <cell r="B1079">
            <v>0</v>
          </cell>
        </row>
        <row r="1080">
          <cell r="A1080" t="str">
            <v>BROOKER - MAHAL Charlie7b/Re1</v>
          </cell>
          <cell r="B1080">
            <v>0</v>
          </cell>
        </row>
        <row r="1081">
          <cell r="A1081" t="str">
            <v>BROOKES Seamus7c/Re3</v>
          </cell>
          <cell r="B1081">
            <v>0</v>
          </cell>
        </row>
        <row r="1082">
          <cell r="A1082" t="str">
            <v>BROWN Bradley7d/Re1</v>
          </cell>
          <cell r="B1082">
            <v>0</v>
          </cell>
        </row>
        <row r="1083">
          <cell r="A1083" t="str">
            <v>BROWN Charisse7c/Re2</v>
          </cell>
          <cell r="B1083">
            <v>0</v>
          </cell>
        </row>
        <row r="1084">
          <cell r="A1084" t="str">
            <v>BRYANT Ian7a/Re3</v>
          </cell>
          <cell r="B1084">
            <v>0</v>
          </cell>
        </row>
        <row r="1085">
          <cell r="A1085" t="str">
            <v>BURGESS Georgina7b/Re3</v>
          </cell>
          <cell r="B1085">
            <v>0</v>
          </cell>
        </row>
        <row r="1086">
          <cell r="A1086" t="str">
            <v>BUTCHER Gemma7c/Re1</v>
          </cell>
          <cell r="B1086">
            <v>0</v>
          </cell>
        </row>
        <row r="1087">
          <cell r="A1087" t="str">
            <v>BUTLER Sam7b/Re1</v>
          </cell>
          <cell r="B1087">
            <v>0</v>
          </cell>
        </row>
        <row r="1088">
          <cell r="A1088" t="str">
            <v>BUTTON Alice7b/Re2</v>
          </cell>
          <cell r="B1088">
            <v>0</v>
          </cell>
        </row>
        <row r="1089">
          <cell r="A1089" t="str">
            <v>CALLANAN Brogan7d/Re2</v>
          </cell>
          <cell r="B1089">
            <v>0</v>
          </cell>
        </row>
        <row r="1090">
          <cell r="A1090" t="str">
            <v>CAMPBELL Isaac7b/Re1</v>
          </cell>
          <cell r="B1090">
            <v>0</v>
          </cell>
        </row>
        <row r="1091">
          <cell r="A1091" t="str">
            <v>CAREY Charlotte7d/Re3</v>
          </cell>
          <cell r="B1091">
            <v>0</v>
          </cell>
        </row>
        <row r="1092">
          <cell r="A1092" t="str">
            <v>CAVE Megan7a/Re2</v>
          </cell>
          <cell r="B1092">
            <v>0</v>
          </cell>
        </row>
        <row r="1093">
          <cell r="A1093" t="str">
            <v>CHALK Mark7d/Re2</v>
          </cell>
          <cell r="B1093">
            <v>0</v>
          </cell>
        </row>
        <row r="1094">
          <cell r="A1094" t="str">
            <v>CHANNON Anthony7b/Re2</v>
          </cell>
          <cell r="B1094">
            <v>0</v>
          </cell>
        </row>
        <row r="1095">
          <cell r="A1095" t="str">
            <v>CHAPMAN Katie7c/Re3</v>
          </cell>
          <cell r="B1095">
            <v>0</v>
          </cell>
        </row>
        <row r="1096">
          <cell r="A1096" t="str">
            <v>CHEESEMAN Adam7a/Re1</v>
          </cell>
          <cell r="B1096">
            <v>0</v>
          </cell>
        </row>
        <row r="1097">
          <cell r="A1097" t="str">
            <v>CHIMA Joshua7d/Re3</v>
          </cell>
          <cell r="B1097">
            <v>0</v>
          </cell>
        </row>
        <row r="1098">
          <cell r="A1098" t="str">
            <v>CHITAKWE Yuh Bobobglein7d/Re1</v>
          </cell>
          <cell r="B1098">
            <v>0</v>
          </cell>
        </row>
        <row r="1099">
          <cell r="A1099" t="str">
            <v>CHIWEWE Lydia7a/Re3</v>
          </cell>
          <cell r="B1099">
            <v>0</v>
          </cell>
        </row>
        <row r="1100">
          <cell r="A1100" t="str">
            <v>CHUKWUDI Ephraim7a/Re2</v>
          </cell>
          <cell r="B1100">
            <v>0</v>
          </cell>
        </row>
        <row r="1101">
          <cell r="A1101" t="str">
            <v>CLARK Aaron7b/Re1</v>
          </cell>
          <cell r="B1101">
            <v>0</v>
          </cell>
        </row>
        <row r="1102">
          <cell r="A1102" t="str">
            <v>COLE Annie-May7b/Re2</v>
          </cell>
          <cell r="B1102">
            <v>0</v>
          </cell>
        </row>
        <row r="1103">
          <cell r="A1103" t="str">
            <v>COLE Katie7d/Re2</v>
          </cell>
          <cell r="B1103">
            <v>0</v>
          </cell>
        </row>
        <row r="1104">
          <cell r="A1104" t="str">
            <v>COLE Mollie7a/Re1</v>
          </cell>
          <cell r="B1104">
            <v>0</v>
          </cell>
        </row>
        <row r="1105">
          <cell r="A1105" t="str">
            <v>COLE Sydney7d/Re1</v>
          </cell>
          <cell r="B1105">
            <v>0</v>
          </cell>
        </row>
        <row r="1106">
          <cell r="A1106" t="str">
            <v>COLLIER Samuel7a/Re3</v>
          </cell>
          <cell r="B1106">
            <v>0</v>
          </cell>
        </row>
        <row r="1107">
          <cell r="A1107" t="str">
            <v>COLLINS Lewis7b/Re2</v>
          </cell>
          <cell r="B1107">
            <v>0</v>
          </cell>
        </row>
        <row r="1108">
          <cell r="A1108" t="str">
            <v>COLMAN Izabella7b/Re3</v>
          </cell>
          <cell r="B1108">
            <v>0</v>
          </cell>
        </row>
        <row r="1109">
          <cell r="A1109" t="str">
            <v>COMBER Kayleigh7a/Re2</v>
          </cell>
          <cell r="B1109">
            <v>0</v>
          </cell>
        </row>
        <row r="1110">
          <cell r="A1110" t="str">
            <v>CONIAM Ryan7c/Re2</v>
          </cell>
          <cell r="B1110">
            <v>0</v>
          </cell>
        </row>
        <row r="1111">
          <cell r="A1111" t="str">
            <v>COOK Annie7a/Re3</v>
          </cell>
          <cell r="B1111">
            <v>0</v>
          </cell>
        </row>
        <row r="1112">
          <cell r="A1112" t="str">
            <v>COOK Molly7c/Re3</v>
          </cell>
          <cell r="B1112">
            <v>0</v>
          </cell>
        </row>
        <row r="1113">
          <cell r="A1113" t="str">
            <v>COPPEN Austen7a/Re1</v>
          </cell>
          <cell r="B1113">
            <v>0</v>
          </cell>
        </row>
        <row r="1114">
          <cell r="A1114" t="str">
            <v>COULDRY Taylor7a/Re2</v>
          </cell>
          <cell r="B1114">
            <v>0</v>
          </cell>
        </row>
        <row r="1115">
          <cell r="A1115" t="str">
            <v>CRANE Jacob7b/Re2</v>
          </cell>
          <cell r="B1115">
            <v>0</v>
          </cell>
        </row>
        <row r="1116">
          <cell r="A1116" t="str">
            <v>CROCKER Benjamin7b/Re2</v>
          </cell>
          <cell r="B1116">
            <v>0</v>
          </cell>
        </row>
        <row r="1117">
          <cell r="A1117" t="str">
            <v>CROSS Kai7b/Re1</v>
          </cell>
          <cell r="B1117">
            <v>0</v>
          </cell>
        </row>
        <row r="1118">
          <cell r="A1118" t="str">
            <v>CUTENDANA Genesis7c/Re3</v>
          </cell>
          <cell r="B1118">
            <v>0</v>
          </cell>
        </row>
        <row r="1119">
          <cell r="A1119" t="str">
            <v>DAVIDSON Aaron7d/Re1</v>
          </cell>
          <cell r="B1119">
            <v>0</v>
          </cell>
        </row>
        <row r="1120">
          <cell r="A1120" t="str">
            <v>DAVIS Connor7c/Re3</v>
          </cell>
          <cell r="B1120">
            <v>0</v>
          </cell>
        </row>
        <row r="1121">
          <cell r="A1121" t="str">
            <v>DAVIS George7b/Re3</v>
          </cell>
          <cell r="B1121">
            <v>0</v>
          </cell>
        </row>
        <row r="1122">
          <cell r="A1122" t="str">
            <v>DAWE Paris7c/Re3</v>
          </cell>
          <cell r="B1122">
            <v>0</v>
          </cell>
        </row>
        <row r="1123">
          <cell r="A1123" t="str">
            <v>DE'ATH Jamie7b/Re1</v>
          </cell>
          <cell r="B1123">
            <v>0</v>
          </cell>
        </row>
        <row r="1124">
          <cell r="A1124" t="str">
            <v>DHIR Puneet7d/Re1</v>
          </cell>
          <cell r="B1124">
            <v>0</v>
          </cell>
        </row>
        <row r="1125">
          <cell r="A1125" t="str">
            <v>DIXON Maddison7c/Re3</v>
          </cell>
          <cell r="B1125">
            <v>0</v>
          </cell>
        </row>
        <row r="1126">
          <cell r="A1126" t="str">
            <v>DOBNER Tilly7b/Re2</v>
          </cell>
          <cell r="B1126">
            <v>0</v>
          </cell>
        </row>
        <row r="1127">
          <cell r="A1127" t="str">
            <v>DOUGLAS Henry7c/Re3</v>
          </cell>
          <cell r="B1127">
            <v>0</v>
          </cell>
        </row>
        <row r="1128">
          <cell r="A1128" t="str">
            <v>DRANE Alfie7c/Re2</v>
          </cell>
          <cell r="B1128">
            <v>0</v>
          </cell>
        </row>
        <row r="1129">
          <cell r="A1129" t="str">
            <v>DREDGE Megan7b/Re3</v>
          </cell>
          <cell r="B1129">
            <v>0</v>
          </cell>
        </row>
        <row r="1130">
          <cell r="A1130" t="str">
            <v>DUKES Teddy7b/Re3</v>
          </cell>
          <cell r="B1130">
            <v>0</v>
          </cell>
        </row>
        <row r="1131">
          <cell r="A1131" t="str">
            <v>EADY Morgan7d/Re1</v>
          </cell>
          <cell r="B1131">
            <v>0</v>
          </cell>
        </row>
        <row r="1132">
          <cell r="A1132" t="str">
            <v>EARLEY Kacey7d/Re3</v>
          </cell>
          <cell r="B1132">
            <v>0</v>
          </cell>
        </row>
        <row r="1133">
          <cell r="A1133" t="str">
            <v>EGODO Efemena7b/Re3</v>
          </cell>
          <cell r="B1133">
            <v>0</v>
          </cell>
        </row>
        <row r="1134">
          <cell r="A1134" t="str">
            <v>ELDRIDGE Louise7c/Re1</v>
          </cell>
          <cell r="B1134">
            <v>0</v>
          </cell>
        </row>
        <row r="1135">
          <cell r="A1135" t="str">
            <v>ESSAM Lily-Mae7c/Re3</v>
          </cell>
          <cell r="B1135">
            <v>0</v>
          </cell>
        </row>
        <row r="1136">
          <cell r="A1136" t="str">
            <v>EVANS Sam7d/Re2</v>
          </cell>
          <cell r="B1136">
            <v>0</v>
          </cell>
        </row>
        <row r="1137">
          <cell r="A1137" t="str">
            <v>EVANS Sophia7b/Re1</v>
          </cell>
          <cell r="B1137">
            <v>0</v>
          </cell>
        </row>
        <row r="1138">
          <cell r="A1138" t="str">
            <v>FABIAN Ronnie7a/Re3</v>
          </cell>
          <cell r="B1138">
            <v>0</v>
          </cell>
        </row>
        <row r="1139">
          <cell r="A1139" t="str">
            <v>FAKEHINDE Kanyinsola7c/Re1</v>
          </cell>
          <cell r="B1139">
            <v>0</v>
          </cell>
        </row>
        <row r="1140">
          <cell r="A1140" t="str">
            <v>FARR Ryan7a/Re1</v>
          </cell>
          <cell r="B1140">
            <v>0</v>
          </cell>
        </row>
        <row r="1141">
          <cell r="A1141" t="str">
            <v>FARRELL Benjamin7d/Re2</v>
          </cell>
          <cell r="B1141">
            <v>0</v>
          </cell>
        </row>
        <row r="1142">
          <cell r="A1142" t="str">
            <v>FARROW Frankie7b/Re1</v>
          </cell>
          <cell r="B1142">
            <v>0</v>
          </cell>
        </row>
        <row r="1143">
          <cell r="A1143" t="str">
            <v>FATUNGASE Elijah7a/Re2</v>
          </cell>
          <cell r="B1143">
            <v>0</v>
          </cell>
        </row>
        <row r="1144">
          <cell r="A1144" t="str">
            <v>FATUNGASE Isaac7b/Re3</v>
          </cell>
          <cell r="B1144">
            <v>0</v>
          </cell>
        </row>
        <row r="1145">
          <cell r="A1145" t="str">
            <v>FILER Lauren7b/Re1</v>
          </cell>
          <cell r="B1145">
            <v>0</v>
          </cell>
        </row>
        <row r="1146">
          <cell r="A1146" t="str">
            <v>FISHWICK Harry7d/Re3</v>
          </cell>
          <cell r="B1146">
            <v>0</v>
          </cell>
        </row>
        <row r="1147">
          <cell r="A1147" t="str">
            <v>FITCH Ethan7a/Re3</v>
          </cell>
          <cell r="B1147">
            <v>0</v>
          </cell>
        </row>
        <row r="1148">
          <cell r="A1148" t="str">
            <v>FLORICICA Ines7d/Re1</v>
          </cell>
          <cell r="B1148">
            <v>0</v>
          </cell>
        </row>
        <row r="1149">
          <cell r="A1149" t="str">
            <v>FLYNN Liam7a/Re1</v>
          </cell>
          <cell r="B1149">
            <v>0</v>
          </cell>
        </row>
        <row r="1150">
          <cell r="A1150" t="str">
            <v>FORAN Lucy7d/Re2</v>
          </cell>
          <cell r="B1150">
            <v>0</v>
          </cell>
        </row>
        <row r="1151">
          <cell r="A1151" t="str">
            <v>FRAREY George7c/Re3</v>
          </cell>
          <cell r="B1151">
            <v>0</v>
          </cell>
        </row>
        <row r="1152">
          <cell r="A1152" t="str">
            <v>FREIVERTS Dilans7a/Re2</v>
          </cell>
          <cell r="B1152">
            <v>0</v>
          </cell>
        </row>
        <row r="1153">
          <cell r="A1153" t="str">
            <v>FRENCH Mollie7b/Re2</v>
          </cell>
          <cell r="B1153">
            <v>0</v>
          </cell>
        </row>
        <row r="1154">
          <cell r="A1154" t="str">
            <v>GAINDA Gurmukh7c/Re1</v>
          </cell>
          <cell r="B1154">
            <v>0</v>
          </cell>
        </row>
        <row r="1155">
          <cell r="A1155" t="str">
            <v>GALLAGHER Shaun7b/Re2</v>
          </cell>
          <cell r="B1155">
            <v>0</v>
          </cell>
        </row>
        <row r="1156">
          <cell r="A1156" t="str">
            <v>GARDNER Rachel7b/Re1</v>
          </cell>
          <cell r="B1156">
            <v>0</v>
          </cell>
        </row>
        <row r="1157">
          <cell r="A1157" t="str">
            <v>GEORGE-OBUENWE Emmanuel7b/Re2</v>
          </cell>
          <cell r="B1157">
            <v>0</v>
          </cell>
        </row>
        <row r="1158">
          <cell r="A1158" t="str">
            <v>GIBBONS Molly7b/Re3</v>
          </cell>
          <cell r="B1158">
            <v>0</v>
          </cell>
        </row>
        <row r="1159">
          <cell r="A1159" t="str">
            <v>GIBBS Daniel7a/Re3</v>
          </cell>
          <cell r="B1159">
            <v>0</v>
          </cell>
        </row>
        <row r="1160">
          <cell r="A1160" t="str">
            <v>GILLESPIE Taylor7c/Re2</v>
          </cell>
          <cell r="B1160">
            <v>0</v>
          </cell>
        </row>
        <row r="1161">
          <cell r="A1161" t="str">
            <v>GLENNON Chelsea7a/Re1</v>
          </cell>
          <cell r="B1161">
            <v>0</v>
          </cell>
        </row>
        <row r="1162">
          <cell r="A1162" t="str">
            <v>GLOVER Alfie7c/Re3</v>
          </cell>
          <cell r="B1162">
            <v>0</v>
          </cell>
        </row>
        <row r="1163">
          <cell r="A1163" t="str">
            <v>GLOVER James7c/Re1</v>
          </cell>
          <cell r="B1163">
            <v>0</v>
          </cell>
        </row>
        <row r="1164">
          <cell r="A1164" t="str">
            <v>GOLDING Nicole7c/Re2</v>
          </cell>
          <cell r="B1164">
            <v>0</v>
          </cell>
        </row>
        <row r="1165">
          <cell r="A1165" t="str">
            <v>GOODMAN Holly7a/Re2</v>
          </cell>
          <cell r="B1165">
            <v>0</v>
          </cell>
        </row>
        <row r="1166">
          <cell r="A1166" t="str">
            <v>GOSDEN Megan7a/Re3</v>
          </cell>
          <cell r="B1166">
            <v>0</v>
          </cell>
        </row>
        <row r="1167">
          <cell r="A1167" t="str">
            <v>GRAHAM Perez7d/Re2</v>
          </cell>
          <cell r="B1167">
            <v>0</v>
          </cell>
        </row>
        <row r="1168">
          <cell r="A1168" t="str">
            <v>GROVES Madeleine7d/Re2</v>
          </cell>
          <cell r="B1168">
            <v>0</v>
          </cell>
        </row>
        <row r="1169">
          <cell r="A1169" t="str">
            <v>GUACHO ESPINOSA Emily Nicole7c/Re2</v>
          </cell>
          <cell r="B1169">
            <v>0</v>
          </cell>
        </row>
        <row r="1170">
          <cell r="A1170" t="str">
            <v>HAFFENDEN Lucy7c/Re1</v>
          </cell>
          <cell r="B1170">
            <v>0</v>
          </cell>
        </row>
        <row r="1171">
          <cell r="A1171" t="str">
            <v>HAINING Joshua7d/Re1</v>
          </cell>
          <cell r="B1171">
            <v>0</v>
          </cell>
        </row>
        <row r="1172">
          <cell r="A1172" t="str">
            <v>HALL Dontae7a/Re1</v>
          </cell>
          <cell r="B1172">
            <v>0</v>
          </cell>
        </row>
        <row r="1173">
          <cell r="A1173" t="str">
            <v>HARDING Emma7b/Re2</v>
          </cell>
          <cell r="B1173">
            <v>0</v>
          </cell>
        </row>
        <row r="1174">
          <cell r="A1174" t="str">
            <v>HART Robbie7b/Re2</v>
          </cell>
          <cell r="B1174">
            <v>0</v>
          </cell>
        </row>
        <row r="1175">
          <cell r="A1175" t="str">
            <v>HARWOOD Samuel7a/Re2</v>
          </cell>
          <cell r="B1175">
            <v>0</v>
          </cell>
        </row>
        <row r="1176">
          <cell r="A1176" t="str">
            <v>HATTRILL Kirstie7a/Re1</v>
          </cell>
          <cell r="B1176">
            <v>0</v>
          </cell>
        </row>
        <row r="1177">
          <cell r="A1177" t="str">
            <v>HAWKINS Alfie7c/Re1</v>
          </cell>
          <cell r="B1177">
            <v>0</v>
          </cell>
        </row>
        <row r="1178">
          <cell r="A1178" t="str">
            <v>HEASMAN Jake7d/Re1</v>
          </cell>
          <cell r="B1178">
            <v>0</v>
          </cell>
        </row>
        <row r="1179">
          <cell r="A1179" t="str">
            <v>HINSON Josie7a/Re2</v>
          </cell>
          <cell r="B1179">
            <v>0</v>
          </cell>
        </row>
        <row r="1180">
          <cell r="A1180" t="str">
            <v>HODROJ Dana7c/Re3</v>
          </cell>
          <cell r="B1180">
            <v>0</v>
          </cell>
        </row>
        <row r="1181">
          <cell r="A1181" t="str">
            <v>HOPKINSON Faith7d/Re2</v>
          </cell>
          <cell r="B1181">
            <v>0</v>
          </cell>
        </row>
        <row r="1182">
          <cell r="A1182" t="str">
            <v>HOWARTH Charlie7d/Re2</v>
          </cell>
          <cell r="B1182">
            <v>0</v>
          </cell>
        </row>
        <row r="1183">
          <cell r="A1183" t="str">
            <v>HOWE Jazmin7d/Re2</v>
          </cell>
          <cell r="B1183">
            <v>0</v>
          </cell>
        </row>
        <row r="1184">
          <cell r="A1184" t="str">
            <v>HULBERT Cameron7a/Re1</v>
          </cell>
          <cell r="B1184">
            <v>0</v>
          </cell>
        </row>
        <row r="1185">
          <cell r="A1185" t="str">
            <v>HUMPHREY Lucas7a/Re2</v>
          </cell>
          <cell r="B1185">
            <v>0</v>
          </cell>
        </row>
        <row r="1186">
          <cell r="A1186" t="str">
            <v>HUTCHISON Katie7c/Re2</v>
          </cell>
          <cell r="B1186">
            <v>0</v>
          </cell>
        </row>
        <row r="1187">
          <cell r="A1187" t="str">
            <v>IDEN Thomas7c/Re1</v>
          </cell>
          <cell r="B1187">
            <v>0</v>
          </cell>
        </row>
        <row r="1188">
          <cell r="A1188" t="str">
            <v>IYAMU-EKIRO David7a/Re3</v>
          </cell>
          <cell r="B1188">
            <v>0</v>
          </cell>
        </row>
        <row r="1189">
          <cell r="A1189" t="str">
            <v>JAIYESIMI Al-Amin7a/Re1</v>
          </cell>
          <cell r="B1189">
            <v>0</v>
          </cell>
        </row>
        <row r="1190">
          <cell r="A1190" t="str">
            <v>JARVIS Charlie7c/Re1</v>
          </cell>
          <cell r="B1190">
            <v>0</v>
          </cell>
        </row>
        <row r="1191">
          <cell r="A1191" t="str">
            <v>JARVIS Danny0</v>
          </cell>
          <cell r="B1191">
            <v>0</v>
          </cell>
        </row>
        <row r="1192">
          <cell r="A1192" t="str">
            <v>JARVIS Georgia7b/Re2</v>
          </cell>
          <cell r="B1192">
            <v>0</v>
          </cell>
        </row>
        <row r="1193">
          <cell r="A1193" t="str">
            <v>JUTLA Maneet7b/Re2</v>
          </cell>
          <cell r="B1193">
            <v>0</v>
          </cell>
        </row>
        <row r="1194">
          <cell r="A1194" t="str">
            <v>KANDEEPAN Sukita7b/Re2</v>
          </cell>
          <cell r="B1194">
            <v>0</v>
          </cell>
        </row>
        <row r="1195">
          <cell r="A1195" t="str">
            <v>KATSO Tendesayi7c/Re1</v>
          </cell>
          <cell r="B1195">
            <v>0</v>
          </cell>
        </row>
        <row r="1196">
          <cell r="A1196" t="str">
            <v>KELLY Logan7c/Re3</v>
          </cell>
          <cell r="B1196">
            <v>0</v>
          </cell>
        </row>
        <row r="1197">
          <cell r="A1197" t="str">
            <v>KHAN Mominul7c/Re3</v>
          </cell>
          <cell r="B1197">
            <v>0</v>
          </cell>
        </row>
        <row r="1198">
          <cell r="A1198" t="str">
            <v>KILLICK James7a/Re2</v>
          </cell>
          <cell r="B1198">
            <v>0</v>
          </cell>
        </row>
        <row r="1199">
          <cell r="A1199" t="str">
            <v>KINGHAM Ben7a/Re3</v>
          </cell>
          <cell r="B1199">
            <v>0</v>
          </cell>
        </row>
        <row r="1200">
          <cell r="A1200" t="str">
            <v>KITCHENHAM Marie7b/Re3</v>
          </cell>
          <cell r="B1200">
            <v>0</v>
          </cell>
        </row>
        <row r="1201">
          <cell r="A1201" t="str">
            <v>KNOWLER Lybee7c/Re3</v>
          </cell>
          <cell r="B1201">
            <v>0</v>
          </cell>
        </row>
        <row r="1202">
          <cell r="A1202" t="str">
            <v>KORKMAZOGLU Beren7d/Re3</v>
          </cell>
          <cell r="B1202">
            <v>0</v>
          </cell>
        </row>
        <row r="1203">
          <cell r="A1203" t="str">
            <v>KORSACHKA Nikol7c/Re2</v>
          </cell>
          <cell r="B1203">
            <v>0</v>
          </cell>
        </row>
        <row r="1204">
          <cell r="A1204" t="str">
            <v>KUDINOVA Kintija7a/Re3</v>
          </cell>
          <cell r="B1204">
            <v>0</v>
          </cell>
        </row>
        <row r="1205">
          <cell r="A1205" t="str">
            <v>KURI-O'REILLY Stephanie7a/Re1</v>
          </cell>
          <cell r="B1205">
            <v>0</v>
          </cell>
        </row>
        <row r="1206">
          <cell r="A1206" t="str">
            <v>LALA Orges7a/Re1</v>
          </cell>
          <cell r="B1206">
            <v>0</v>
          </cell>
        </row>
        <row r="1207">
          <cell r="A1207" t="str">
            <v>LAWTON Connor7b/Re3</v>
          </cell>
          <cell r="B1207">
            <v>0</v>
          </cell>
        </row>
        <row r="1208">
          <cell r="A1208" t="str">
            <v>LE CALVEZ Nicole7a/Re2</v>
          </cell>
          <cell r="B1208">
            <v>0</v>
          </cell>
        </row>
        <row r="1209">
          <cell r="A1209" t="str">
            <v>LEAHY Aiden7d/Re1</v>
          </cell>
          <cell r="B1209">
            <v>0</v>
          </cell>
        </row>
        <row r="1210">
          <cell r="A1210" t="str">
            <v>LEASK-FULHAM Keira7a/Re3</v>
          </cell>
          <cell r="B1210">
            <v>0</v>
          </cell>
        </row>
        <row r="1211">
          <cell r="A1211" t="str">
            <v>LEE Bill7c/Re3</v>
          </cell>
          <cell r="B1211">
            <v>0</v>
          </cell>
        </row>
        <row r="1212">
          <cell r="A1212" t="str">
            <v>LEE-MAYHEW Paige7b/Re3</v>
          </cell>
          <cell r="B1212">
            <v>0</v>
          </cell>
        </row>
        <row r="1213">
          <cell r="A1213" t="str">
            <v>LEINSTER James7c/Re3</v>
          </cell>
          <cell r="B1213">
            <v>0</v>
          </cell>
        </row>
        <row r="1214">
          <cell r="A1214" t="str">
            <v>LEPINE Samuel7d/Re2</v>
          </cell>
          <cell r="B1214">
            <v>0</v>
          </cell>
        </row>
        <row r="1215">
          <cell r="A1215" t="str">
            <v>LESTON Talisha7c/Re1</v>
          </cell>
          <cell r="B1215">
            <v>0</v>
          </cell>
        </row>
        <row r="1216">
          <cell r="A1216" t="str">
            <v>LIGHTFOOT Ella7c/Re2</v>
          </cell>
          <cell r="B1216">
            <v>0</v>
          </cell>
        </row>
        <row r="1217">
          <cell r="A1217" t="str">
            <v>LINES Gemma7a/Re1</v>
          </cell>
          <cell r="B1217">
            <v>0</v>
          </cell>
        </row>
        <row r="1218">
          <cell r="A1218" t="str">
            <v>LITTLE Rose7c/Re1</v>
          </cell>
          <cell r="B1218">
            <v>0</v>
          </cell>
        </row>
        <row r="1219">
          <cell r="A1219" t="str">
            <v>LONG Ellice7c/Re3</v>
          </cell>
          <cell r="B1219">
            <v>0</v>
          </cell>
        </row>
        <row r="1220">
          <cell r="A1220" t="str">
            <v>LOZEVA Rositsa7a/Re2</v>
          </cell>
          <cell r="B1220">
            <v>0</v>
          </cell>
        </row>
        <row r="1221">
          <cell r="A1221" t="str">
            <v>MACLELLAN Harry7d/Re1</v>
          </cell>
          <cell r="B1221">
            <v>0</v>
          </cell>
        </row>
        <row r="1222">
          <cell r="A1222" t="str">
            <v>MACLELLAN Libby7b/Re1</v>
          </cell>
          <cell r="B1222">
            <v>0</v>
          </cell>
        </row>
        <row r="1223">
          <cell r="A1223" t="str">
            <v>MAREZANA Marlon7c/Re2</v>
          </cell>
          <cell r="B1223">
            <v>0</v>
          </cell>
        </row>
        <row r="1224">
          <cell r="A1224" t="str">
            <v>MARSHALL Craig7c/Re1</v>
          </cell>
          <cell r="B1224">
            <v>0</v>
          </cell>
        </row>
        <row r="1225">
          <cell r="A1225" t="str">
            <v>MASLAH Zahra7c/Re1</v>
          </cell>
          <cell r="B1225">
            <v>0</v>
          </cell>
        </row>
        <row r="1226">
          <cell r="A1226" t="str">
            <v>MATHERS Dean7c/Re2</v>
          </cell>
          <cell r="B1226">
            <v>0</v>
          </cell>
        </row>
        <row r="1227">
          <cell r="A1227" t="str">
            <v>MATTHEWS Aimee7b/Re2</v>
          </cell>
          <cell r="B1227">
            <v>0</v>
          </cell>
        </row>
        <row r="1228">
          <cell r="A1228" t="str">
            <v>MATTIN Thomas7a/Re2</v>
          </cell>
          <cell r="B1228">
            <v>0</v>
          </cell>
        </row>
        <row r="1229">
          <cell r="A1229" t="str">
            <v>MAY-CLARK Sam7c/Re1</v>
          </cell>
          <cell r="B1229">
            <v>0</v>
          </cell>
        </row>
        <row r="1230">
          <cell r="A1230" t="str">
            <v>MCDERMOTT Lewis7c/Re3</v>
          </cell>
          <cell r="B1230">
            <v>0</v>
          </cell>
        </row>
        <row r="1231">
          <cell r="A1231" t="str">
            <v>MCGIRR Holly7b/Re3</v>
          </cell>
          <cell r="B1231">
            <v>0</v>
          </cell>
        </row>
        <row r="1232">
          <cell r="A1232" t="str">
            <v>MCKIE Kieran7c/Re2</v>
          </cell>
          <cell r="B1232">
            <v>0</v>
          </cell>
        </row>
        <row r="1233">
          <cell r="A1233" t="str">
            <v>MITCHELL Joseph7d/Re1</v>
          </cell>
          <cell r="B1233">
            <v>0</v>
          </cell>
        </row>
        <row r="1234">
          <cell r="A1234" t="str">
            <v>MNCUBE Ryan7b/Re2</v>
          </cell>
          <cell r="B1234">
            <v>0</v>
          </cell>
        </row>
        <row r="1235">
          <cell r="A1235" t="str">
            <v>MOHAMED Anayda7b/Re1</v>
          </cell>
          <cell r="B1235">
            <v>0</v>
          </cell>
        </row>
        <row r="1236">
          <cell r="A1236" t="str">
            <v>MOHANADAS Apiruban7c/Re1</v>
          </cell>
          <cell r="B1236">
            <v>0</v>
          </cell>
        </row>
        <row r="1237">
          <cell r="A1237" t="str">
            <v>MOMODU Emmanuel7d/Re3</v>
          </cell>
          <cell r="B1237">
            <v>0</v>
          </cell>
        </row>
        <row r="1238">
          <cell r="A1238" t="str">
            <v>MOORE Molly7d/Re3</v>
          </cell>
          <cell r="B1238">
            <v>0</v>
          </cell>
        </row>
        <row r="1239">
          <cell r="A1239" t="str">
            <v>MOORE Shanae7d/Re1</v>
          </cell>
          <cell r="B1239">
            <v>0</v>
          </cell>
        </row>
        <row r="1240">
          <cell r="A1240" t="str">
            <v>MORGAN Koren7c/Re3</v>
          </cell>
          <cell r="B1240">
            <v>0</v>
          </cell>
        </row>
        <row r="1241">
          <cell r="A1241" t="str">
            <v>MORGAN-ROOTS Luke7b/Re1</v>
          </cell>
          <cell r="B1241">
            <v>0</v>
          </cell>
        </row>
        <row r="1242">
          <cell r="A1242" t="str">
            <v>MOTSI Tyrone7a/Re3</v>
          </cell>
          <cell r="B1242">
            <v>0</v>
          </cell>
        </row>
        <row r="1243">
          <cell r="A1243" t="str">
            <v>MOULD Hollie7a/Re3</v>
          </cell>
          <cell r="B1243">
            <v>0</v>
          </cell>
        </row>
        <row r="1244">
          <cell r="A1244" t="str">
            <v>MUKALAZI Riley7a/Re1</v>
          </cell>
          <cell r="B1244">
            <v>0</v>
          </cell>
        </row>
        <row r="1245">
          <cell r="A1245" t="str">
            <v>MUKASA Suubi7c/Re2</v>
          </cell>
          <cell r="B1245">
            <v>0</v>
          </cell>
        </row>
        <row r="1246">
          <cell r="A1246" t="str">
            <v>MURUKANANTHAM Tharunan7a/Re2</v>
          </cell>
          <cell r="B1246">
            <v>0</v>
          </cell>
        </row>
        <row r="1247">
          <cell r="A1247" t="str">
            <v>MUSIYIWA Makhosi7b/Re3</v>
          </cell>
          <cell r="B1247">
            <v>0</v>
          </cell>
        </row>
        <row r="1248">
          <cell r="A1248" t="str">
            <v>NASHWA Ben7a/Re3</v>
          </cell>
          <cell r="B1248">
            <v>0</v>
          </cell>
        </row>
        <row r="1249">
          <cell r="A1249" t="str">
            <v>NEWMAN Ellie7d/Re1</v>
          </cell>
          <cell r="B1249">
            <v>0</v>
          </cell>
        </row>
        <row r="1250">
          <cell r="A1250" t="str">
            <v>NEWSTEAD Arthur7d/Re1</v>
          </cell>
          <cell r="B1250">
            <v>0</v>
          </cell>
        </row>
        <row r="1251">
          <cell r="A1251" t="str">
            <v>NEWTON Ethan7d/Re3</v>
          </cell>
          <cell r="B1251">
            <v>0</v>
          </cell>
        </row>
        <row r="1252">
          <cell r="A1252" t="str">
            <v>NG Jack7a/Re1</v>
          </cell>
          <cell r="B1252">
            <v>0</v>
          </cell>
        </row>
        <row r="1253">
          <cell r="A1253" t="str">
            <v>NIBI Lakeisha7b/Re3</v>
          </cell>
          <cell r="B1253">
            <v>0</v>
          </cell>
        </row>
        <row r="1254">
          <cell r="A1254" t="str">
            <v>OAKINS George7c/Re2</v>
          </cell>
          <cell r="B1254">
            <v>0</v>
          </cell>
        </row>
        <row r="1255">
          <cell r="A1255" t="str">
            <v>OBI-ORAZULUME Chibby7b/Re1</v>
          </cell>
          <cell r="B1255">
            <v>0</v>
          </cell>
        </row>
        <row r="1256">
          <cell r="A1256" t="str">
            <v>ODEBO Kehinde Enoch I7a/Re2</v>
          </cell>
          <cell r="B1256">
            <v>0</v>
          </cell>
        </row>
        <row r="1257">
          <cell r="A1257" t="str">
            <v>ODEBO Taiwo Elizabeth7b/Re2</v>
          </cell>
          <cell r="B1257">
            <v>0</v>
          </cell>
        </row>
        <row r="1258">
          <cell r="A1258" t="str">
            <v>ODEDERE Michael7a/Re3</v>
          </cell>
          <cell r="B1258">
            <v>0</v>
          </cell>
        </row>
        <row r="1259">
          <cell r="A1259" t="str">
            <v>ODEKUNLE Biola7b/Re1</v>
          </cell>
          <cell r="B1259">
            <v>0</v>
          </cell>
        </row>
        <row r="1260">
          <cell r="A1260" t="str">
            <v>ODIGIE Nosarume7a/Re1</v>
          </cell>
          <cell r="B1260">
            <v>0</v>
          </cell>
        </row>
        <row r="1261">
          <cell r="A1261" t="str">
            <v>OFFORD Bayley7b/Re1</v>
          </cell>
          <cell r="B1261">
            <v>0</v>
          </cell>
        </row>
        <row r="1262">
          <cell r="A1262" t="str">
            <v>OFFWOOD Elliot7b/Re1</v>
          </cell>
          <cell r="B1262">
            <v>0</v>
          </cell>
        </row>
        <row r="1263">
          <cell r="A1263" t="str">
            <v>OFURHIE Calvin7c/Re2</v>
          </cell>
          <cell r="B1263">
            <v>0</v>
          </cell>
        </row>
        <row r="1264">
          <cell r="A1264" t="str">
            <v>OHAKWA Chideraa7d/Re3</v>
          </cell>
          <cell r="B1264">
            <v>0</v>
          </cell>
        </row>
        <row r="1265">
          <cell r="A1265" t="str">
            <v>OHAZURUME Daniel7c/Re2</v>
          </cell>
          <cell r="B1265">
            <v>0</v>
          </cell>
        </row>
        <row r="1266">
          <cell r="A1266" t="str">
            <v>OHAZURUME David7b/Re3</v>
          </cell>
          <cell r="B1266">
            <v>0</v>
          </cell>
        </row>
        <row r="1267">
          <cell r="A1267" t="str">
            <v>OKORONKWO Debbie7d/Re2</v>
          </cell>
          <cell r="B1267">
            <v>0</v>
          </cell>
        </row>
        <row r="1268">
          <cell r="A1268" t="str">
            <v>OLOYEDE Karim7a/Re2</v>
          </cell>
          <cell r="B1268">
            <v>0</v>
          </cell>
        </row>
        <row r="1269">
          <cell r="A1269" t="str">
            <v>OMORUYI Esosa7c/Re3</v>
          </cell>
          <cell r="B1269">
            <v>0</v>
          </cell>
        </row>
        <row r="1270">
          <cell r="A1270" t="str">
            <v>OMOTOYE Tyrese7a/Re3</v>
          </cell>
          <cell r="B1270">
            <v>0</v>
          </cell>
        </row>
        <row r="1271">
          <cell r="A1271" t="str">
            <v>ONU George7b/Re2</v>
          </cell>
          <cell r="B1271">
            <v>0</v>
          </cell>
        </row>
        <row r="1272">
          <cell r="A1272" t="str">
            <v>OREMUYIWA Joseph7c/Re1</v>
          </cell>
          <cell r="B1272">
            <v>0</v>
          </cell>
        </row>
        <row r="1273">
          <cell r="A1273" t="str">
            <v>OSBORNE Marshall7a/Re1</v>
          </cell>
          <cell r="B1273">
            <v>0</v>
          </cell>
        </row>
        <row r="1274">
          <cell r="A1274" t="str">
            <v>OWEN Sadie7c/Re3</v>
          </cell>
          <cell r="B1274">
            <v>0</v>
          </cell>
        </row>
        <row r="1275">
          <cell r="A1275" t="str">
            <v>PAGE Billie7d/Re2</v>
          </cell>
          <cell r="B1275">
            <v>0</v>
          </cell>
        </row>
        <row r="1276">
          <cell r="A1276" t="str">
            <v>PALMER Chloe7a/Re1</v>
          </cell>
          <cell r="B1276">
            <v>0</v>
          </cell>
        </row>
        <row r="1277">
          <cell r="A1277" t="str">
            <v>PARKER Megan7c/Re2</v>
          </cell>
          <cell r="B1277">
            <v>0</v>
          </cell>
        </row>
        <row r="1278">
          <cell r="A1278" t="str">
            <v>PARMENTER Hailee7c/Re2</v>
          </cell>
          <cell r="B1278">
            <v>0</v>
          </cell>
        </row>
        <row r="1279">
          <cell r="A1279" t="str">
            <v>PATTENDEN Mollie7d/Re2</v>
          </cell>
          <cell r="B1279">
            <v>0</v>
          </cell>
        </row>
        <row r="1280">
          <cell r="A1280" t="str">
            <v>PEARCE Megan-Rose7d/Re2</v>
          </cell>
          <cell r="B1280">
            <v>0</v>
          </cell>
        </row>
        <row r="1281">
          <cell r="A1281" t="str">
            <v>PERKINS Jake7d/Re2</v>
          </cell>
          <cell r="B1281">
            <v>0</v>
          </cell>
        </row>
        <row r="1282">
          <cell r="A1282" t="str">
            <v>PETERS Brandon7b/Re1</v>
          </cell>
          <cell r="B1282">
            <v>0</v>
          </cell>
        </row>
        <row r="1283">
          <cell r="A1283" t="str">
            <v>PHELPS Gracie7c/Re2</v>
          </cell>
          <cell r="B1283">
            <v>0</v>
          </cell>
        </row>
        <row r="1284">
          <cell r="A1284" t="str">
            <v>PHIPPS Aaron7d/Re3</v>
          </cell>
          <cell r="B1284">
            <v>0</v>
          </cell>
        </row>
        <row r="1285">
          <cell r="A1285" t="str">
            <v>PLATER Chloe7d/Re1</v>
          </cell>
          <cell r="B1285">
            <v>0</v>
          </cell>
        </row>
        <row r="1286">
          <cell r="A1286" t="str">
            <v>PRABAHARAN Baarath7b/Re1</v>
          </cell>
          <cell r="B1286">
            <v>0</v>
          </cell>
        </row>
        <row r="1287">
          <cell r="A1287" t="str">
            <v>QUADRI Ibukun7a/Re2</v>
          </cell>
          <cell r="B1287">
            <v>0</v>
          </cell>
        </row>
        <row r="1288">
          <cell r="A1288" t="str">
            <v>QUILALA Angelika7a/Re2</v>
          </cell>
          <cell r="B1288">
            <v>0</v>
          </cell>
        </row>
        <row r="1289">
          <cell r="A1289" t="str">
            <v>RADENHURST Ella7d/Re2</v>
          </cell>
          <cell r="B1289">
            <v>0</v>
          </cell>
        </row>
        <row r="1290">
          <cell r="A1290" t="str">
            <v>RANDALL Brook7d/Re3</v>
          </cell>
          <cell r="B1290">
            <v>0</v>
          </cell>
        </row>
        <row r="1291">
          <cell r="A1291" t="str">
            <v>RATCLIFF Bethany7a/Re3</v>
          </cell>
          <cell r="B1291">
            <v>0</v>
          </cell>
        </row>
        <row r="1292">
          <cell r="A1292" t="str">
            <v>RAVINDRAKUMAR Nemaliya7d/Re3</v>
          </cell>
          <cell r="B1292">
            <v>0</v>
          </cell>
        </row>
        <row r="1293">
          <cell r="A1293" t="str">
            <v>RAWLINS Jack7b/Re1</v>
          </cell>
          <cell r="B1293">
            <v>0</v>
          </cell>
        </row>
        <row r="1294">
          <cell r="A1294" t="str">
            <v>REDWORTH Samuel7c/Re1</v>
          </cell>
          <cell r="B1294">
            <v>0</v>
          </cell>
        </row>
        <row r="1295">
          <cell r="A1295" t="str">
            <v>REHMAN Mohammed7b/Re1</v>
          </cell>
          <cell r="B1295">
            <v>0</v>
          </cell>
        </row>
        <row r="1296">
          <cell r="A1296" t="str">
            <v>RICHARDS Drey7b/Re3</v>
          </cell>
          <cell r="B1296">
            <v>0</v>
          </cell>
        </row>
        <row r="1297">
          <cell r="A1297" t="str">
            <v>RIXON-WILSON Drew7a/Re1</v>
          </cell>
          <cell r="B1297">
            <v>0</v>
          </cell>
        </row>
        <row r="1298">
          <cell r="A1298" t="str">
            <v>ROBINSON Ethan7c/Re1</v>
          </cell>
          <cell r="B1298">
            <v>0</v>
          </cell>
        </row>
        <row r="1299">
          <cell r="A1299" t="str">
            <v>ROBSON Tommy7c/Re1</v>
          </cell>
          <cell r="B1299">
            <v>0</v>
          </cell>
        </row>
        <row r="1300">
          <cell r="A1300" t="str">
            <v>ROSE Megan7b/Re3</v>
          </cell>
          <cell r="B1300">
            <v>0</v>
          </cell>
        </row>
        <row r="1301">
          <cell r="A1301" t="str">
            <v>SACRE Holly7d/Re1</v>
          </cell>
          <cell r="B1301">
            <v>0</v>
          </cell>
        </row>
        <row r="1302">
          <cell r="A1302" t="str">
            <v>SADRA Jasmin7c/Re2</v>
          </cell>
          <cell r="B1302">
            <v>0</v>
          </cell>
        </row>
        <row r="1303">
          <cell r="A1303" t="str">
            <v>SALT Brandon7b/Re2</v>
          </cell>
          <cell r="B1303">
            <v>0</v>
          </cell>
        </row>
        <row r="1304">
          <cell r="A1304" t="str">
            <v>SAMUELS Marisa7a/Re2</v>
          </cell>
          <cell r="B1304">
            <v>0</v>
          </cell>
        </row>
        <row r="1305">
          <cell r="A1305" t="str">
            <v>SARGENT Harry7b/Re1</v>
          </cell>
          <cell r="B1305">
            <v>0</v>
          </cell>
        </row>
        <row r="1306">
          <cell r="A1306" t="str">
            <v>SAVAGE Peggy7a/Re3</v>
          </cell>
          <cell r="B1306">
            <v>0</v>
          </cell>
        </row>
        <row r="1307">
          <cell r="A1307" t="str">
            <v>SAYERS Elliot7a/Re3</v>
          </cell>
          <cell r="B1307">
            <v>0</v>
          </cell>
        </row>
        <row r="1308">
          <cell r="A1308" t="str">
            <v>SAYERS Luke7a/Re1</v>
          </cell>
          <cell r="B1308">
            <v>0</v>
          </cell>
        </row>
        <row r="1309">
          <cell r="A1309" t="str">
            <v>SCILLITOE Harry7a/Re2</v>
          </cell>
          <cell r="B1309">
            <v>0</v>
          </cell>
        </row>
        <row r="1310">
          <cell r="A1310" t="str">
            <v>SELMANI Lan7b/Re2</v>
          </cell>
          <cell r="B1310">
            <v>0</v>
          </cell>
        </row>
        <row r="1311">
          <cell r="A1311" t="str">
            <v>SHANMUGARAKAVAN Kabesajan7b/Re1</v>
          </cell>
          <cell r="B1311">
            <v>0</v>
          </cell>
        </row>
        <row r="1312">
          <cell r="A1312" t="str">
            <v>SHAW Alex7c/Re1</v>
          </cell>
          <cell r="B1312">
            <v>0</v>
          </cell>
        </row>
        <row r="1313">
          <cell r="A1313" t="str">
            <v>SHOKUNBI Mayowa7d/Re1</v>
          </cell>
          <cell r="B1313">
            <v>0</v>
          </cell>
        </row>
        <row r="1314">
          <cell r="A1314" t="str">
            <v>SHOVE Edward7c/Re2</v>
          </cell>
          <cell r="B1314">
            <v>0</v>
          </cell>
        </row>
        <row r="1315">
          <cell r="A1315" t="str">
            <v>SINGH Anterpreet7d/Re1</v>
          </cell>
          <cell r="B1315">
            <v>0</v>
          </cell>
        </row>
        <row r="1316">
          <cell r="A1316" t="str">
            <v>SINGH Manpreet7d/Re3</v>
          </cell>
          <cell r="B1316">
            <v>0</v>
          </cell>
        </row>
        <row r="1317">
          <cell r="A1317" t="str">
            <v>SLATER Beth7c/Re2</v>
          </cell>
          <cell r="B1317">
            <v>0</v>
          </cell>
        </row>
        <row r="1318">
          <cell r="A1318" t="str">
            <v>SMITH Amber7d/Re1</v>
          </cell>
          <cell r="B1318">
            <v>0</v>
          </cell>
        </row>
        <row r="1319">
          <cell r="A1319" t="str">
            <v>SMITH Grace7a/Re1</v>
          </cell>
          <cell r="B1319">
            <v>0</v>
          </cell>
        </row>
        <row r="1320">
          <cell r="A1320" t="str">
            <v>SOUTHGATE Millie7b/Re3</v>
          </cell>
          <cell r="B1320">
            <v>0</v>
          </cell>
        </row>
        <row r="1321">
          <cell r="A1321" t="str">
            <v>SOUTHION Evie7c/Re2</v>
          </cell>
          <cell r="B1321">
            <v>0</v>
          </cell>
        </row>
        <row r="1322">
          <cell r="A1322" t="str">
            <v>STEARN Leah7d/Re3</v>
          </cell>
          <cell r="B1322">
            <v>0</v>
          </cell>
        </row>
        <row r="1323">
          <cell r="A1323" t="str">
            <v>STENING Willow7b/Re3</v>
          </cell>
          <cell r="B1323">
            <v>0</v>
          </cell>
        </row>
        <row r="1324">
          <cell r="A1324" t="str">
            <v>STEWART-SMITH Georgie7b/Re3</v>
          </cell>
          <cell r="B1324">
            <v>0</v>
          </cell>
        </row>
        <row r="1325">
          <cell r="A1325" t="str">
            <v>STOREY Benny7d/Re1</v>
          </cell>
          <cell r="B1325">
            <v>0</v>
          </cell>
        </row>
        <row r="1326">
          <cell r="A1326" t="str">
            <v>STUCHBURY Blake7a/Re3</v>
          </cell>
          <cell r="B1326">
            <v>0</v>
          </cell>
        </row>
        <row r="1327">
          <cell r="A1327" t="str">
            <v>SUNDAY-UWAR Flora7c/Re3</v>
          </cell>
          <cell r="B1327">
            <v>0</v>
          </cell>
        </row>
        <row r="1328">
          <cell r="A1328" t="str">
            <v>SWANNELL Ben7c/Re2</v>
          </cell>
          <cell r="B1328">
            <v>0</v>
          </cell>
        </row>
        <row r="1329">
          <cell r="A1329" t="str">
            <v>SZABO Adam7b/Re2</v>
          </cell>
          <cell r="B1329">
            <v>0</v>
          </cell>
        </row>
        <row r="1330">
          <cell r="A1330" t="str">
            <v>TACK Christian7a/Re1</v>
          </cell>
          <cell r="B1330">
            <v>0</v>
          </cell>
        </row>
        <row r="1331">
          <cell r="A1331" t="str">
            <v>TAGG Paige7b/Re2</v>
          </cell>
          <cell r="B1331">
            <v>0</v>
          </cell>
        </row>
        <row r="1332">
          <cell r="A1332" t="str">
            <v>TAYLOR Jack7c/Re1</v>
          </cell>
          <cell r="B1332">
            <v>0</v>
          </cell>
        </row>
        <row r="1333">
          <cell r="A1333" t="str">
            <v>THIRUVEGHAMPAN Anujan7a/Re2</v>
          </cell>
          <cell r="B1333">
            <v>0</v>
          </cell>
        </row>
        <row r="1334">
          <cell r="A1334" t="str">
            <v>TREMAIN Riley7c/Re1</v>
          </cell>
          <cell r="B1334">
            <v>0</v>
          </cell>
        </row>
        <row r="1335">
          <cell r="A1335" t="str">
            <v>TRINDER Hannah7a/Re2</v>
          </cell>
          <cell r="B1335">
            <v>0</v>
          </cell>
        </row>
        <row r="1336">
          <cell r="A1336" t="str">
            <v>TURNER Harvey7a/Re3</v>
          </cell>
          <cell r="B1336">
            <v>0</v>
          </cell>
        </row>
        <row r="1337">
          <cell r="A1337" t="str">
            <v>TURNER Lewis7b/Re2</v>
          </cell>
          <cell r="B1337">
            <v>0</v>
          </cell>
        </row>
        <row r="1338">
          <cell r="A1338" t="str">
            <v>TURNER Ryan7b/Re1</v>
          </cell>
          <cell r="B1338">
            <v>0</v>
          </cell>
        </row>
        <row r="1339">
          <cell r="A1339" t="str">
            <v>VAID Sandeep7b/Re3</v>
          </cell>
          <cell r="B1339">
            <v>0</v>
          </cell>
        </row>
        <row r="1340">
          <cell r="A1340" t="str">
            <v>VALVONYTE Auguste7a/Re3</v>
          </cell>
          <cell r="B1340">
            <v>0</v>
          </cell>
        </row>
        <row r="1341">
          <cell r="A1341" t="str">
            <v>VANNER Khloe7c/Re1</v>
          </cell>
          <cell r="B1341">
            <v>0</v>
          </cell>
        </row>
        <row r="1342">
          <cell r="A1342" t="str">
            <v>VINCENT Dante7b/Re1</v>
          </cell>
          <cell r="B1342">
            <v>0</v>
          </cell>
        </row>
        <row r="1343">
          <cell r="A1343" t="str">
            <v>VINCENT Katy7a/Re1</v>
          </cell>
          <cell r="B1343">
            <v>0</v>
          </cell>
        </row>
        <row r="1344">
          <cell r="A1344" t="str">
            <v>VOONG Jamie7b/Re1</v>
          </cell>
          <cell r="B1344">
            <v>0</v>
          </cell>
        </row>
        <row r="1345">
          <cell r="A1345" t="str">
            <v>WALLBRIDGE Danielle7a/Re2</v>
          </cell>
          <cell r="B1345">
            <v>0</v>
          </cell>
        </row>
        <row r="1346">
          <cell r="A1346" t="str">
            <v>WALLEN Carla7a/Re3</v>
          </cell>
          <cell r="B1346">
            <v>0</v>
          </cell>
        </row>
        <row r="1347">
          <cell r="A1347" t="str">
            <v>WATT Cheyenne7c/Re3</v>
          </cell>
          <cell r="B1347">
            <v>0</v>
          </cell>
        </row>
        <row r="1348">
          <cell r="A1348" t="str">
            <v>WAYLAND Hope7b/Re3</v>
          </cell>
          <cell r="B1348">
            <v>0</v>
          </cell>
        </row>
        <row r="1349">
          <cell r="A1349" t="str">
            <v>WELSH Sean7a/Re1</v>
          </cell>
          <cell r="B1349">
            <v>0</v>
          </cell>
        </row>
        <row r="1350">
          <cell r="A1350" t="str">
            <v>WHITE Olivia7a/Re1</v>
          </cell>
          <cell r="B1350">
            <v>0</v>
          </cell>
        </row>
        <row r="1351">
          <cell r="A1351" t="str">
            <v>WHITMAN Jack7a/Re2</v>
          </cell>
          <cell r="B1351">
            <v>0</v>
          </cell>
        </row>
        <row r="1352">
          <cell r="A1352" t="str">
            <v>WILLIAMS Alfie7d/Re2</v>
          </cell>
          <cell r="B1352">
            <v>0</v>
          </cell>
        </row>
        <row r="1353">
          <cell r="A1353" t="str">
            <v>WILLIAMS Danny0</v>
          </cell>
          <cell r="B1353">
            <v>0</v>
          </cell>
        </row>
        <row r="1354">
          <cell r="A1354" t="str">
            <v>WILLIAMS Shannon7d/Re3</v>
          </cell>
          <cell r="B1354">
            <v>0</v>
          </cell>
        </row>
        <row r="1355">
          <cell r="A1355" t="str">
            <v>WILLIS Harry7b/Re3</v>
          </cell>
          <cell r="B1355">
            <v>0</v>
          </cell>
        </row>
        <row r="1356">
          <cell r="A1356" t="str">
            <v>WRIGHT Albert7a/Re3</v>
          </cell>
          <cell r="B1356">
            <v>0</v>
          </cell>
        </row>
        <row r="1357">
          <cell r="A1357" t="str">
            <v>WRIGHT Alfie7c/Re2</v>
          </cell>
          <cell r="B1357">
            <v>0</v>
          </cell>
        </row>
        <row r="1358">
          <cell r="A1358" t="str">
            <v>YOUNG Jack7b/Re3</v>
          </cell>
          <cell r="B1358">
            <v>0</v>
          </cell>
        </row>
        <row r="1359">
          <cell r="A1359" t="str">
            <v>ACOURT Kayleigh10b/Re1</v>
          </cell>
          <cell r="B1359">
            <v>0</v>
          </cell>
        </row>
        <row r="1360">
          <cell r="A1360" t="str">
            <v>ADEGBOLA Caleb10a/Re2</v>
          </cell>
          <cell r="B1360">
            <v>0</v>
          </cell>
        </row>
        <row r="1361">
          <cell r="A1361" t="str">
            <v>ADU-POKU Georgia10a/Re1</v>
          </cell>
          <cell r="B1361">
            <v>0</v>
          </cell>
        </row>
        <row r="1362">
          <cell r="A1362" t="str">
            <v>AGA Regis10a/Re6</v>
          </cell>
          <cell r="B1362">
            <v>0</v>
          </cell>
        </row>
        <row r="1363">
          <cell r="A1363" t="str">
            <v>AHNIEN Ameen10a/Re6</v>
          </cell>
          <cell r="B1363">
            <v>0</v>
          </cell>
        </row>
        <row r="1364">
          <cell r="A1364" t="str">
            <v>AIDOO Corey10a/Re3</v>
          </cell>
          <cell r="B1364">
            <v>0</v>
          </cell>
        </row>
        <row r="1365">
          <cell r="A1365" t="str">
            <v>AJAYI Zoe10a/Re1</v>
          </cell>
          <cell r="B1365">
            <v>0</v>
          </cell>
        </row>
        <row r="1366">
          <cell r="A1366" t="str">
            <v>AKHAZZAN Sofia10a/Re5</v>
          </cell>
          <cell r="B1366">
            <v>0</v>
          </cell>
        </row>
        <row r="1367">
          <cell r="A1367" t="str">
            <v>AKINOLA Michael10a/Re3</v>
          </cell>
          <cell r="B1367">
            <v>0</v>
          </cell>
        </row>
        <row r="1368">
          <cell r="A1368" t="str">
            <v>ALBON Rhiann10a/Re1</v>
          </cell>
          <cell r="B1368">
            <v>0</v>
          </cell>
        </row>
        <row r="1369">
          <cell r="A1369" t="str">
            <v>ALDRIDGE Alfie10a/Re5</v>
          </cell>
          <cell r="B1369">
            <v>0</v>
          </cell>
        </row>
        <row r="1370">
          <cell r="A1370" t="str">
            <v>ALDRIDGE Joseph10b/Re1</v>
          </cell>
          <cell r="B1370">
            <v>0</v>
          </cell>
        </row>
        <row r="1371">
          <cell r="A1371" t="str">
            <v>ALIAHMED Junead10b/Re2</v>
          </cell>
          <cell r="B1371">
            <v>0</v>
          </cell>
        </row>
        <row r="1372">
          <cell r="A1372" t="str">
            <v>ALLEN Prince-Ezra10a/Re4</v>
          </cell>
          <cell r="B1372">
            <v>0</v>
          </cell>
        </row>
        <row r="1373">
          <cell r="A1373" t="str">
            <v>ALLISON Lillie-Mae10a/Re5</v>
          </cell>
          <cell r="B1373">
            <v>0</v>
          </cell>
        </row>
        <row r="1374">
          <cell r="A1374" t="str">
            <v>AMORIGHOYE Emiko10a/Re2</v>
          </cell>
          <cell r="B1374">
            <v>0</v>
          </cell>
        </row>
        <row r="1375">
          <cell r="A1375" t="str">
            <v>ANDERSON Chantelle10b/Re1</v>
          </cell>
          <cell r="B1375">
            <v>0</v>
          </cell>
        </row>
        <row r="1376">
          <cell r="A1376" t="str">
            <v>ANDERSON Jesse10b/Re2</v>
          </cell>
          <cell r="B1376">
            <v>0</v>
          </cell>
        </row>
        <row r="1377">
          <cell r="A1377" t="str">
            <v>AREGBESOLA Moses10a/Re3</v>
          </cell>
          <cell r="B1377">
            <v>0</v>
          </cell>
        </row>
        <row r="1378">
          <cell r="A1378" t="str">
            <v>ARNOLD Millennium10a/Re5</v>
          </cell>
          <cell r="B1378">
            <v>0</v>
          </cell>
        </row>
        <row r="1379">
          <cell r="A1379" t="str">
            <v>AUSTIN Benjamin10a/Re4</v>
          </cell>
          <cell r="B1379">
            <v>0</v>
          </cell>
        </row>
        <row r="1380">
          <cell r="A1380" t="str">
            <v>AYINDE-USMAN Siddiq10c/Re3</v>
          </cell>
          <cell r="B1380">
            <v>0</v>
          </cell>
        </row>
        <row r="1381">
          <cell r="A1381" t="str">
            <v>BAILEY Myles10a/Re4</v>
          </cell>
          <cell r="B1381">
            <v>0</v>
          </cell>
        </row>
        <row r="1382">
          <cell r="A1382" t="str">
            <v>BAKER Danielle10a/Re2</v>
          </cell>
          <cell r="B1382">
            <v>0</v>
          </cell>
        </row>
        <row r="1383">
          <cell r="A1383" t="str">
            <v>BAKER Louie</v>
          </cell>
          <cell r="B1383">
            <v>0</v>
          </cell>
        </row>
        <row r="1384">
          <cell r="A1384" t="str">
            <v>BAKHT Mohammad10a/Re3</v>
          </cell>
          <cell r="B1384">
            <v>0</v>
          </cell>
        </row>
        <row r="1385">
          <cell r="A1385" t="str">
            <v>BAMIWUYE David10c/Re2</v>
          </cell>
          <cell r="B1385">
            <v>0</v>
          </cell>
        </row>
        <row r="1386">
          <cell r="A1386" t="str">
            <v>BANNISTER Isobel10c/Re4</v>
          </cell>
          <cell r="B1386">
            <v>0</v>
          </cell>
        </row>
        <row r="1387">
          <cell r="A1387" t="str">
            <v>BARNES Callum10a/Re5</v>
          </cell>
          <cell r="B1387">
            <v>0</v>
          </cell>
        </row>
        <row r="1388">
          <cell r="A1388" t="str">
            <v>BARNES George10c/Re3</v>
          </cell>
          <cell r="B1388">
            <v>0</v>
          </cell>
        </row>
        <row r="1389">
          <cell r="A1389" t="str">
            <v>BARNES Tommy10c/Re1</v>
          </cell>
          <cell r="B1389">
            <v>0</v>
          </cell>
        </row>
        <row r="1390">
          <cell r="A1390" t="str">
            <v>BARTHOLOMEW Daniel10c/Re3</v>
          </cell>
          <cell r="B1390">
            <v>0</v>
          </cell>
        </row>
        <row r="1391">
          <cell r="A1391" t="str">
            <v>BARTLETT Chloe-Rose10b/Re2</v>
          </cell>
          <cell r="B1391">
            <v>0</v>
          </cell>
        </row>
        <row r="1392">
          <cell r="A1392" t="str">
            <v>BARTON Amy10a/Re1</v>
          </cell>
          <cell r="B1392">
            <v>0</v>
          </cell>
        </row>
        <row r="1393">
          <cell r="A1393" t="str">
            <v>BATLEY Jade10b/Re1</v>
          </cell>
          <cell r="B1393">
            <v>0</v>
          </cell>
        </row>
        <row r="1394">
          <cell r="A1394" t="str">
            <v>BATTY Jade10b/Re1</v>
          </cell>
          <cell r="B1394">
            <v>0</v>
          </cell>
        </row>
        <row r="1395">
          <cell r="A1395" t="str">
            <v>BEANEY Bobby</v>
          </cell>
          <cell r="B1395">
            <v>0</v>
          </cell>
        </row>
        <row r="1396">
          <cell r="A1396" t="str">
            <v>BEASLEY Thomas10a/Re3</v>
          </cell>
          <cell r="B1396">
            <v>0</v>
          </cell>
        </row>
        <row r="1397">
          <cell r="A1397" t="str">
            <v>BELCHER Daniel10b/Re2</v>
          </cell>
          <cell r="B1397">
            <v>0</v>
          </cell>
        </row>
        <row r="1398">
          <cell r="A1398" t="str">
            <v>BELLO Elizabeth10b/Re3</v>
          </cell>
          <cell r="B1398">
            <v>0</v>
          </cell>
        </row>
        <row r="1399">
          <cell r="A1399" t="str">
            <v>BELLO Grace10b/Re2</v>
          </cell>
          <cell r="B1399">
            <v>0</v>
          </cell>
        </row>
        <row r="1400">
          <cell r="A1400" t="str">
            <v>BERBERI Ketlin10a/Re1</v>
          </cell>
          <cell r="B1400">
            <v>0</v>
          </cell>
        </row>
        <row r="1401">
          <cell r="A1401" t="str">
            <v>BIRD Bethany10a/Re1</v>
          </cell>
          <cell r="B1401">
            <v>0</v>
          </cell>
        </row>
        <row r="1402">
          <cell r="A1402" t="str">
            <v>BLAKE Nathan10a/Re4</v>
          </cell>
          <cell r="B1402">
            <v>0</v>
          </cell>
        </row>
        <row r="1403">
          <cell r="A1403" t="str">
            <v>BODYCOMB Ryan10b/Re2</v>
          </cell>
          <cell r="B1403">
            <v>0</v>
          </cell>
        </row>
        <row r="1404">
          <cell r="A1404" t="str">
            <v>BOLTON Scott10c/Re4</v>
          </cell>
          <cell r="B1404">
            <v>0</v>
          </cell>
        </row>
        <row r="1405">
          <cell r="A1405" t="str">
            <v>BORDLEY Olivia10b/Re3</v>
          </cell>
          <cell r="B1405">
            <v>0</v>
          </cell>
        </row>
        <row r="1406">
          <cell r="A1406" t="str">
            <v>BOXALL Kaitlyn10c/Re2</v>
          </cell>
          <cell r="B1406">
            <v>0</v>
          </cell>
        </row>
        <row r="1407">
          <cell r="A1407" t="str">
            <v>BRITTON Charlie10a/Re6</v>
          </cell>
          <cell r="B1407">
            <v>0</v>
          </cell>
        </row>
        <row r="1408">
          <cell r="A1408" t="str">
            <v>BROOKER MAHAL Millie10a/Re4</v>
          </cell>
          <cell r="B1408">
            <v>0</v>
          </cell>
        </row>
        <row r="1409">
          <cell r="A1409" t="str">
            <v>BROOKS Bill10c/Re4</v>
          </cell>
          <cell r="B1409">
            <v>0</v>
          </cell>
        </row>
        <row r="1410">
          <cell r="A1410" t="str">
            <v>BROUGHTON Nicole10a/Re2</v>
          </cell>
          <cell r="B1410">
            <v>0</v>
          </cell>
        </row>
        <row r="1411">
          <cell r="A1411" t="str">
            <v>BROWN Danny10a/Re2</v>
          </cell>
          <cell r="B1411">
            <v>0</v>
          </cell>
        </row>
        <row r="1412">
          <cell r="A1412" t="str">
            <v>BROWN Miguel10b/Re2</v>
          </cell>
          <cell r="B1412">
            <v>0</v>
          </cell>
        </row>
        <row r="1413">
          <cell r="A1413" t="str">
            <v>BROWN Sadie10c/Re3</v>
          </cell>
          <cell r="B1413">
            <v>0</v>
          </cell>
        </row>
        <row r="1414">
          <cell r="A1414" t="str">
            <v>BULL Ryan10a/Re2</v>
          </cell>
          <cell r="B1414">
            <v>0</v>
          </cell>
        </row>
        <row r="1415">
          <cell r="A1415" t="str">
            <v>BURKE Michaela10b/Re2</v>
          </cell>
          <cell r="B1415">
            <v>0</v>
          </cell>
        </row>
        <row r="1416">
          <cell r="A1416" t="str">
            <v>BURKE Sophie10a/Re4</v>
          </cell>
          <cell r="B1416">
            <v>0</v>
          </cell>
        </row>
        <row r="1417">
          <cell r="A1417" t="str">
            <v>BYRNE Leah10b/Re1</v>
          </cell>
          <cell r="B1417">
            <v>0</v>
          </cell>
        </row>
        <row r="1418">
          <cell r="A1418" t="str">
            <v>CAIELS Siana10b/Re2</v>
          </cell>
          <cell r="B1418">
            <v>0</v>
          </cell>
        </row>
        <row r="1419">
          <cell r="A1419" t="str">
            <v>CAKEBREAD Oliver10a/Re1</v>
          </cell>
          <cell r="B1419">
            <v>0</v>
          </cell>
        </row>
        <row r="1420">
          <cell r="A1420" t="str">
            <v>CALLEAR Ellie10c/Re3</v>
          </cell>
          <cell r="B1420">
            <v>0</v>
          </cell>
        </row>
        <row r="1421">
          <cell r="A1421" t="str">
            <v>CAMPBELL Archie10b/Re1</v>
          </cell>
          <cell r="B1421">
            <v>0</v>
          </cell>
        </row>
        <row r="1422">
          <cell r="A1422" t="str">
            <v>CANIK Isabel10a/Re1</v>
          </cell>
          <cell r="B1422">
            <v>0</v>
          </cell>
        </row>
        <row r="1423">
          <cell r="A1423" t="str">
            <v>CARLTON Emily10b/Re1</v>
          </cell>
          <cell r="B1423">
            <v>0</v>
          </cell>
        </row>
        <row r="1424">
          <cell r="A1424" t="str">
            <v>CARTER Charlie10b/Re3</v>
          </cell>
          <cell r="B1424">
            <v>0</v>
          </cell>
        </row>
        <row r="1425">
          <cell r="A1425" t="str">
            <v>CASSIDY Mason10c/Re1</v>
          </cell>
          <cell r="B1425">
            <v>0</v>
          </cell>
        </row>
        <row r="1426">
          <cell r="A1426" t="str">
            <v>CATON Danielle10a/Re1</v>
          </cell>
          <cell r="B1426">
            <v>0</v>
          </cell>
        </row>
        <row r="1427">
          <cell r="A1427" t="str">
            <v>CHAMBERS Georgia10b/Re2</v>
          </cell>
          <cell r="B1427">
            <v>0</v>
          </cell>
        </row>
        <row r="1428">
          <cell r="A1428" t="str">
            <v>CHAMUNORWA Robert10c/Re1</v>
          </cell>
          <cell r="B1428">
            <v>0</v>
          </cell>
        </row>
        <row r="1429">
          <cell r="A1429" t="str">
            <v>CHANDLER Alfie10a/Re4</v>
          </cell>
          <cell r="B1429">
            <v>0</v>
          </cell>
        </row>
        <row r="1430">
          <cell r="A1430" t="str">
            <v>CHANT Matthew10a/Re4</v>
          </cell>
          <cell r="B1430">
            <v>0</v>
          </cell>
        </row>
        <row r="1431">
          <cell r="A1431" t="str">
            <v>CHARLES Ross10c/Re1</v>
          </cell>
          <cell r="B1431">
            <v>0</v>
          </cell>
        </row>
        <row r="1432">
          <cell r="A1432" t="str">
            <v>CLARK Edward10a/Re1</v>
          </cell>
          <cell r="B1432">
            <v>0</v>
          </cell>
        </row>
        <row r="1433">
          <cell r="A1433" t="str">
            <v>CLARK-BELLE Lucas10a/Re6</v>
          </cell>
          <cell r="B1433">
            <v>0</v>
          </cell>
        </row>
        <row r="1434">
          <cell r="A1434" t="str">
            <v>CLARKE Saysha10c/Re3</v>
          </cell>
          <cell r="B1434">
            <v>0</v>
          </cell>
        </row>
        <row r="1435">
          <cell r="A1435" t="str">
            <v>CONNIGALE Shelley10a/Re3</v>
          </cell>
          <cell r="B1435">
            <v>0</v>
          </cell>
        </row>
        <row r="1436">
          <cell r="A1436" t="str">
            <v>COOMBER Max10a/Re1</v>
          </cell>
          <cell r="B1436">
            <v>0</v>
          </cell>
        </row>
        <row r="1437">
          <cell r="A1437" t="str">
            <v>CORDREY Harrison10a/Re1</v>
          </cell>
          <cell r="B1437">
            <v>0</v>
          </cell>
        </row>
        <row r="1438">
          <cell r="A1438" t="str">
            <v>COSTELLO Taylor10c/Re3</v>
          </cell>
          <cell r="B1438">
            <v>0</v>
          </cell>
        </row>
        <row r="1439">
          <cell r="A1439" t="str">
            <v>COYNE Eleanor10a/Re2</v>
          </cell>
          <cell r="B1439">
            <v>0</v>
          </cell>
        </row>
        <row r="1440">
          <cell r="A1440" t="str">
            <v>CREEK Lee10b/Re3</v>
          </cell>
          <cell r="B1440">
            <v>0</v>
          </cell>
        </row>
        <row r="1441">
          <cell r="A1441" t="str">
            <v>CROFT Sophie10a/Re1</v>
          </cell>
          <cell r="B1441">
            <v>0</v>
          </cell>
        </row>
        <row r="1442">
          <cell r="A1442" t="str">
            <v>CROWHURST Joshua10a/Re3</v>
          </cell>
          <cell r="B1442">
            <v>0</v>
          </cell>
        </row>
        <row r="1443">
          <cell r="A1443" t="str">
            <v>DARBYSHIRE Lois10b/Re2</v>
          </cell>
          <cell r="B1443">
            <v>0</v>
          </cell>
        </row>
        <row r="1444">
          <cell r="A1444" t="str">
            <v>DAVIS Jamie10a/Re5</v>
          </cell>
          <cell r="B1444">
            <v>0</v>
          </cell>
        </row>
        <row r="1445">
          <cell r="A1445" t="str">
            <v>DELOS ANGELES Louis Andre10a/Re3</v>
          </cell>
          <cell r="B1445">
            <v>0</v>
          </cell>
        </row>
        <row r="1446">
          <cell r="A1446" t="str">
            <v>DEMPSTER Jack10b/Re2</v>
          </cell>
          <cell r="B1446">
            <v>0</v>
          </cell>
        </row>
        <row r="1447">
          <cell r="A1447" t="str">
            <v>DEYES Kieran</v>
          </cell>
          <cell r="B1447">
            <v>0</v>
          </cell>
        </row>
        <row r="1448">
          <cell r="A1448" t="str">
            <v>DIGHTON Charlotte10b/Re1</v>
          </cell>
          <cell r="B1448">
            <v>0</v>
          </cell>
        </row>
        <row r="1449">
          <cell r="A1449" t="str">
            <v>DONNELLY David10c/Re2</v>
          </cell>
          <cell r="B1449">
            <v>0</v>
          </cell>
        </row>
        <row r="1450">
          <cell r="A1450" t="str">
            <v>DOWN Jenna10a/Re2</v>
          </cell>
          <cell r="B1450">
            <v>0</v>
          </cell>
        </row>
        <row r="1451">
          <cell r="A1451" t="str">
            <v>DRURY Samuel10a/Re1</v>
          </cell>
          <cell r="B1451">
            <v>0</v>
          </cell>
        </row>
        <row r="1452">
          <cell r="A1452" t="str">
            <v>DUBENS Abbie10c/Re1</v>
          </cell>
          <cell r="B1452">
            <v>0</v>
          </cell>
        </row>
        <row r="1453">
          <cell r="A1453" t="str">
            <v>DURANT Alfie10c/Re3</v>
          </cell>
          <cell r="B1453">
            <v>0</v>
          </cell>
        </row>
        <row r="1454">
          <cell r="A1454" t="str">
            <v>EASTWOOD Frankie-John10c/Re2</v>
          </cell>
          <cell r="B1454">
            <v>0</v>
          </cell>
        </row>
        <row r="1455">
          <cell r="A1455" t="str">
            <v>EGLINTON Laura10b/Re1</v>
          </cell>
          <cell r="B1455">
            <v>0</v>
          </cell>
        </row>
        <row r="1456">
          <cell r="A1456" t="str">
            <v>EHIKIOYA Martha10a/Re1</v>
          </cell>
          <cell r="B1456">
            <v>0</v>
          </cell>
        </row>
        <row r="1457">
          <cell r="A1457" t="str">
            <v>EVBUOMWAN Jasse10c/Re2</v>
          </cell>
          <cell r="B1457">
            <v>0</v>
          </cell>
        </row>
        <row r="1458">
          <cell r="A1458" t="str">
            <v>EVERS Toni</v>
          </cell>
          <cell r="B1458">
            <v>0</v>
          </cell>
        </row>
        <row r="1459">
          <cell r="A1459" t="str">
            <v>FAGBEMIGUN Dennis10c/Re2</v>
          </cell>
          <cell r="B1459">
            <v>0</v>
          </cell>
        </row>
        <row r="1460">
          <cell r="A1460" t="str">
            <v>FARLEY Connor10a/Re6</v>
          </cell>
          <cell r="B1460">
            <v>0</v>
          </cell>
        </row>
        <row r="1461">
          <cell r="A1461" t="str">
            <v>FARR Samuel10a/Re5</v>
          </cell>
          <cell r="B1461">
            <v>0</v>
          </cell>
        </row>
        <row r="1462">
          <cell r="A1462" t="str">
            <v>FASAYE Gabriel10c/Re4</v>
          </cell>
          <cell r="B1462">
            <v>0</v>
          </cell>
        </row>
        <row r="1463">
          <cell r="A1463" t="str">
            <v>FAY Chloe10c/Re1</v>
          </cell>
          <cell r="B1463">
            <v>0</v>
          </cell>
        </row>
        <row r="1464">
          <cell r="A1464" t="str">
            <v>FISHER Rebecca10a/Re4</v>
          </cell>
          <cell r="B1464">
            <v>0</v>
          </cell>
        </row>
        <row r="1465">
          <cell r="A1465" t="str">
            <v>FISHWICK Mollie10a/Re5</v>
          </cell>
          <cell r="B1465">
            <v>0</v>
          </cell>
        </row>
        <row r="1466">
          <cell r="A1466" t="str">
            <v>FORD Georgia10b/Re1</v>
          </cell>
          <cell r="B1466">
            <v>0</v>
          </cell>
        </row>
        <row r="1467">
          <cell r="A1467" t="str">
            <v>FOSTER Kelsey10c/Re4</v>
          </cell>
          <cell r="B1467">
            <v>0</v>
          </cell>
        </row>
        <row r="1468">
          <cell r="A1468" t="str">
            <v>FOWLING Jordan10c/Re2</v>
          </cell>
          <cell r="B1468">
            <v>0</v>
          </cell>
        </row>
        <row r="1469">
          <cell r="A1469" t="str">
            <v>FRIEND Roy10c/Re2</v>
          </cell>
          <cell r="B1469">
            <v>0</v>
          </cell>
        </row>
        <row r="1470">
          <cell r="A1470" t="str">
            <v>FUDGE Benjamin10a/Re2</v>
          </cell>
          <cell r="B1470">
            <v>0</v>
          </cell>
        </row>
        <row r="1471">
          <cell r="A1471" t="str">
            <v>GALLAGHER Harry10a/Re1</v>
          </cell>
          <cell r="B1471">
            <v>0</v>
          </cell>
        </row>
        <row r="1472">
          <cell r="A1472" t="str">
            <v>GODFREY Kyle10a/Re2</v>
          </cell>
          <cell r="B1472">
            <v>0</v>
          </cell>
        </row>
        <row r="1473">
          <cell r="A1473" t="str">
            <v>GOODMAN Chloe10a/Re5</v>
          </cell>
          <cell r="B1473">
            <v>0</v>
          </cell>
        </row>
        <row r="1474">
          <cell r="A1474" t="str">
            <v>GRANT Breon10b/Re3</v>
          </cell>
          <cell r="B1474">
            <v>0</v>
          </cell>
        </row>
        <row r="1475">
          <cell r="A1475" t="str">
            <v>GREEN Archie10a/Re3</v>
          </cell>
          <cell r="B1475">
            <v>0</v>
          </cell>
        </row>
        <row r="1476">
          <cell r="A1476" t="str">
            <v>GREEN Taylor10a/Re5</v>
          </cell>
          <cell r="B1476">
            <v>0</v>
          </cell>
        </row>
        <row r="1477">
          <cell r="A1477" t="str">
            <v>GRIFFIN Oliver10a/Re2</v>
          </cell>
          <cell r="B1477">
            <v>0</v>
          </cell>
        </row>
        <row r="1478">
          <cell r="A1478" t="str">
            <v>GRZENKOWICZ-TAYLOR Lucia10a/Re1</v>
          </cell>
          <cell r="B1478">
            <v>0</v>
          </cell>
        </row>
        <row r="1479">
          <cell r="A1479" t="str">
            <v>GUNGOR Tolgahan10b/Re3</v>
          </cell>
          <cell r="B1479">
            <v>0</v>
          </cell>
        </row>
        <row r="1480">
          <cell r="A1480" t="str">
            <v>HAINING Jack10a/Re2</v>
          </cell>
          <cell r="B1480">
            <v>0</v>
          </cell>
        </row>
        <row r="1481">
          <cell r="A1481" t="str">
            <v>HAIZEL Christopher10a/Re5</v>
          </cell>
          <cell r="B1481">
            <v>0</v>
          </cell>
        </row>
        <row r="1482">
          <cell r="A1482" t="str">
            <v>HALL Alicia10b/Re1</v>
          </cell>
          <cell r="B1482">
            <v>0</v>
          </cell>
        </row>
        <row r="1483">
          <cell r="A1483" t="str">
            <v>HALLETT Sam10c/Re1</v>
          </cell>
          <cell r="B1483">
            <v>0</v>
          </cell>
        </row>
        <row r="1484">
          <cell r="A1484" t="str">
            <v>HANDLEY Alex10a/Re4</v>
          </cell>
          <cell r="B1484">
            <v>0</v>
          </cell>
        </row>
        <row r="1485">
          <cell r="A1485" t="str">
            <v>HANKS Kieran10c/Re1</v>
          </cell>
          <cell r="B1485">
            <v>0</v>
          </cell>
        </row>
        <row r="1486">
          <cell r="A1486" t="str">
            <v>HANNON Tom10a/Re5</v>
          </cell>
          <cell r="B1486">
            <v>0</v>
          </cell>
        </row>
        <row r="1487">
          <cell r="A1487" t="str">
            <v>HARRIS Kayleigh10a/Re5</v>
          </cell>
          <cell r="B1487">
            <v>0</v>
          </cell>
        </row>
        <row r="1488">
          <cell r="A1488" t="str">
            <v>HARRIS Madison10a/Re1</v>
          </cell>
          <cell r="B1488">
            <v>0</v>
          </cell>
        </row>
        <row r="1489">
          <cell r="A1489" t="str">
            <v>HARRIS Megan10b/Re1</v>
          </cell>
          <cell r="B1489">
            <v>0</v>
          </cell>
        </row>
        <row r="1490">
          <cell r="A1490" t="str">
            <v>HAYES Paddy10a/Re1</v>
          </cell>
          <cell r="B1490">
            <v>0</v>
          </cell>
        </row>
        <row r="1491">
          <cell r="A1491" t="str">
            <v>HEARN Rosie10b/Re1</v>
          </cell>
          <cell r="B1491">
            <v>0</v>
          </cell>
        </row>
        <row r="1492">
          <cell r="A1492" t="str">
            <v>HEBBLEWHITE Daisy10b/Re1</v>
          </cell>
          <cell r="B1492">
            <v>0</v>
          </cell>
        </row>
        <row r="1493">
          <cell r="A1493" t="str">
            <v>HEPDEN Lauren10b/Re2</v>
          </cell>
          <cell r="B1493">
            <v>0</v>
          </cell>
        </row>
        <row r="1494">
          <cell r="A1494" t="str">
            <v>HILL Billy10b/Re1</v>
          </cell>
          <cell r="B1494">
            <v>0</v>
          </cell>
        </row>
        <row r="1495">
          <cell r="A1495" t="str">
            <v>HOARE Cody10a/Re6</v>
          </cell>
          <cell r="B1495">
            <v>0</v>
          </cell>
        </row>
        <row r="1496">
          <cell r="A1496" t="str">
            <v>HODDER Gemma10a/Re2</v>
          </cell>
          <cell r="B1496">
            <v>0</v>
          </cell>
        </row>
        <row r="1497">
          <cell r="A1497" t="str">
            <v>HODGE Noah10a/Re3</v>
          </cell>
          <cell r="B1497">
            <v>0</v>
          </cell>
        </row>
        <row r="1498">
          <cell r="A1498" t="str">
            <v>HODGSON Callum10a/Re5</v>
          </cell>
          <cell r="B1498">
            <v>0</v>
          </cell>
        </row>
        <row r="1499">
          <cell r="A1499" t="str">
            <v>HOLLMAN Kim10a/Re2</v>
          </cell>
          <cell r="B1499">
            <v>0</v>
          </cell>
        </row>
        <row r="1500">
          <cell r="A1500" t="str">
            <v>HOLLOWAY Jake10c/Re2</v>
          </cell>
          <cell r="B1500">
            <v>0</v>
          </cell>
        </row>
        <row r="1501">
          <cell r="A1501" t="str">
            <v>HONOUR Amy10a/Re4</v>
          </cell>
          <cell r="B1501">
            <v>0</v>
          </cell>
        </row>
        <row r="1502">
          <cell r="A1502" t="str">
            <v>HUBBARD Megan10c/Re4</v>
          </cell>
          <cell r="B1502">
            <v>0</v>
          </cell>
        </row>
        <row r="1503">
          <cell r="A1503" t="str">
            <v>HUMPHREYS Jack10c/Re3</v>
          </cell>
          <cell r="B1503">
            <v>0</v>
          </cell>
        </row>
        <row r="1504">
          <cell r="A1504" t="str">
            <v>HUSSAIN Jayden10a/Re5</v>
          </cell>
          <cell r="B1504">
            <v>0</v>
          </cell>
        </row>
        <row r="1505">
          <cell r="A1505" t="str">
            <v>IVES Aiden10a/Re5</v>
          </cell>
          <cell r="B1505">
            <v>0</v>
          </cell>
        </row>
        <row r="1506">
          <cell r="A1506" t="str">
            <v>IVESON Paige10a/Re5</v>
          </cell>
          <cell r="B1506">
            <v>0</v>
          </cell>
        </row>
        <row r="1507">
          <cell r="A1507" t="str">
            <v>IZOD Samuel</v>
          </cell>
          <cell r="B1507">
            <v>0</v>
          </cell>
        </row>
        <row r="1508">
          <cell r="A1508" t="str">
            <v>JACKSON Saskia10b/Re1</v>
          </cell>
          <cell r="B1508">
            <v>0</v>
          </cell>
        </row>
        <row r="1509">
          <cell r="A1509" t="str">
            <v>JAROENPHON Nusara10c/Re2</v>
          </cell>
          <cell r="B1509">
            <v>0</v>
          </cell>
        </row>
        <row r="1510">
          <cell r="A1510" t="str">
            <v>JOBSON Rachel10b/Re2</v>
          </cell>
          <cell r="B1510">
            <v>0</v>
          </cell>
        </row>
        <row r="1511">
          <cell r="A1511" t="str">
            <v>JOSEPH Theo10c/Re1</v>
          </cell>
          <cell r="B1511">
            <v>0</v>
          </cell>
        </row>
        <row r="1512">
          <cell r="A1512" t="str">
            <v>KAFESCI Ozan10b/Re1</v>
          </cell>
          <cell r="B1512">
            <v>0</v>
          </cell>
        </row>
        <row r="1513">
          <cell r="A1513" t="str">
            <v>KEEBLE Callum10c/Re3</v>
          </cell>
          <cell r="B1513">
            <v>0</v>
          </cell>
        </row>
        <row r="1514">
          <cell r="A1514" t="str">
            <v>KEEGAN Katelyn10c/Re1</v>
          </cell>
          <cell r="B1514">
            <v>0</v>
          </cell>
        </row>
        <row r="1515">
          <cell r="A1515" t="str">
            <v>KENNEALLY Layna</v>
          </cell>
          <cell r="B1515">
            <v>0</v>
          </cell>
        </row>
        <row r="1516">
          <cell r="A1516" t="str">
            <v>KHAKH Aaron10b/Re4</v>
          </cell>
          <cell r="B1516">
            <v>0</v>
          </cell>
        </row>
        <row r="1517">
          <cell r="A1517" t="str">
            <v>KINGHAM Abbie10b/Re2</v>
          </cell>
          <cell r="B1517">
            <v>0</v>
          </cell>
        </row>
        <row r="1518">
          <cell r="A1518" t="str">
            <v>KIRBY Nathan10a/Re3</v>
          </cell>
          <cell r="B1518">
            <v>0</v>
          </cell>
        </row>
        <row r="1519">
          <cell r="A1519" t="str">
            <v>KORKLOM Guy</v>
          </cell>
          <cell r="B1519">
            <v>0</v>
          </cell>
        </row>
        <row r="1520">
          <cell r="A1520" t="str">
            <v>KOYDENGOCTU Ata10c/Re1</v>
          </cell>
          <cell r="B1520">
            <v>0</v>
          </cell>
        </row>
        <row r="1521">
          <cell r="A1521" t="str">
            <v>KUDZMINSKAITE Brigita10a/Re4</v>
          </cell>
          <cell r="B1521">
            <v>0</v>
          </cell>
        </row>
        <row r="1522">
          <cell r="A1522" t="str">
            <v>LA ROCHE Chloe10a/Re5</v>
          </cell>
          <cell r="B1522">
            <v>0</v>
          </cell>
        </row>
        <row r="1523">
          <cell r="A1523" t="str">
            <v>LAI Natasha10a/Re3</v>
          </cell>
          <cell r="B1523">
            <v>0</v>
          </cell>
        </row>
        <row r="1524">
          <cell r="A1524" t="str">
            <v>LALA Adnand10a/Re3</v>
          </cell>
          <cell r="B1524">
            <v>0</v>
          </cell>
        </row>
        <row r="1525">
          <cell r="A1525" t="str">
            <v>LAMPARD Max</v>
          </cell>
          <cell r="B1525">
            <v>0</v>
          </cell>
        </row>
        <row r="1526">
          <cell r="A1526" t="str">
            <v>LANE Thomas10c/Re1</v>
          </cell>
          <cell r="B1526">
            <v>0</v>
          </cell>
        </row>
        <row r="1527">
          <cell r="A1527" t="str">
            <v>LATO Victory10a/Re2</v>
          </cell>
          <cell r="B1527">
            <v>0</v>
          </cell>
        </row>
        <row r="1528">
          <cell r="A1528" t="str">
            <v>LAWRENCE Robert10c/Re2</v>
          </cell>
          <cell r="B1528">
            <v>0</v>
          </cell>
        </row>
        <row r="1529">
          <cell r="A1529" t="str">
            <v>LAZELL Alfie10a/Re6</v>
          </cell>
          <cell r="B1529">
            <v>0</v>
          </cell>
        </row>
        <row r="1530">
          <cell r="A1530" t="str">
            <v>LEACH Joshua10a/Re3</v>
          </cell>
          <cell r="B1530">
            <v>0</v>
          </cell>
        </row>
        <row r="1531">
          <cell r="A1531" t="str">
            <v>LEWIS Nicholas10c/Re2</v>
          </cell>
          <cell r="B1531">
            <v>0</v>
          </cell>
        </row>
        <row r="1532">
          <cell r="A1532" t="str">
            <v>LIVERMORE Jamie</v>
          </cell>
          <cell r="B1532">
            <v>0</v>
          </cell>
        </row>
        <row r="1533">
          <cell r="A1533" t="str">
            <v>LLOYD Courtney10c/Re1</v>
          </cell>
          <cell r="B1533">
            <v>0</v>
          </cell>
        </row>
        <row r="1534">
          <cell r="A1534" t="str">
            <v>LOMBARDI Luca10b/Re1</v>
          </cell>
          <cell r="B1534">
            <v>0</v>
          </cell>
        </row>
        <row r="1535">
          <cell r="A1535" t="str">
            <v>LOVERIDGE James10b/Re4</v>
          </cell>
          <cell r="B1535">
            <v>0</v>
          </cell>
        </row>
        <row r="1536">
          <cell r="A1536" t="str">
            <v>LOWE Jessica10a/Re3</v>
          </cell>
          <cell r="B1536">
            <v>0</v>
          </cell>
        </row>
        <row r="1537">
          <cell r="A1537" t="str">
            <v>LUTON Connor10b/Re3</v>
          </cell>
          <cell r="B1537">
            <v>0</v>
          </cell>
        </row>
        <row r="1538">
          <cell r="A1538" t="str">
            <v>LY Chung10b/Re1</v>
          </cell>
          <cell r="B1538">
            <v>0</v>
          </cell>
        </row>
        <row r="1539">
          <cell r="A1539" t="str">
            <v>MACKINNON James10b/Re1</v>
          </cell>
          <cell r="B1539">
            <v>0</v>
          </cell>
        </row>
        <row r="1540">
          <cell r="A1540" t="str">
            <v>MAHONEY Mia10c/Re2</v>
          </cell>
          <cell r="B1540">
            <v>0</v>
          </cell>
        </row>
        <row r="1541">
          <cell r="A1541" t="str">
            <v>MARSH Charlotte10a/Re3</v>
          </cell>
          <cell r="B1541">
            <v>0</v>
          </cell>
        </row>
        <row r="1542">
          <cell r="A1542" t="str">
            <v>MARSH Katie10b/Re1</v>
          </cell>
          <cell r="B1542">
            <v>0</v>
          </cell>
        </row>
        <row r="1543">
          <cell r="A1543" t="str">
            <v>MARSH Samuel10a/Re3</v>
          </cell>
          <cell r="B1543">
            <v>0</v>
          </cell>
        </row>
        <row r="1544">
          <cell r="A1544" t="str">
            <v>MARTIN Ellie10a/Re1</v>
          </cell>
          <cell r="B1544">
            <v>0</v>
          </cell>
        </row>
        <row r="1545">
          <cell r="A1545" t="str">
            <v>MARTIN Jimmy-Lee10b/Re2</v>
          </cell>
          <cell r="B1545">
            <v>0</v>
          </cell>
        </row>
        <row r="1546">
          <cell r="A1546" t="str">
            <v>MATHEWS Luke10a/Re4</v>
          </cell>
          <cell r="B1546">
            <v>0</v>
          </cell>
        </row>
        <row r="1547">
          <cell r="A1547" t="str">
            <v>MATRANXHI Manjola10a/Re3</v>
          </cell>
          <cell r="B1547">
            <v>0</v>
          </cell>
        </row>
        <row r="1548">
          <cell r="A1548" t="str">
            <v>MATTHEWS Ellena10a/Re2</v>
          </cell>
          <cell r="B1548">
            <v>0</v>
          </cell>
        </row>
        <row r="1549">
          <cell r="A1549" t="str">
            <v>MATTHEWS Robert10a/Re6</v>
          </cell>
          <cell r="B1549">
            <v>0</v>
          </cell>
        </row>
        <row r="1550">
          <cell r="A1550" t="str">
            <v>MCCARTNEY Alexandra10a/Re1</v>
          </cell>
          <cell r="B1550">
            <v>0</v>
          </cell>
        </row>
        <row r="1551">
          <cell r="A1551" t="str">
            <v>MCDONALD-ALLEN Max10b/Re4</v>
          </cell>
          <cell r="B1551">
            <v>0</v>
          </cell>
        </row>
        <row r="1552">
          <cell r="A1552" t="str">
            <v>MCGILLICUDDY Haydn10a/Re1</v>
          </cell>
          <cell r="B1552">
            <v>0</v>
          </cell>
        </row>
        <row r="1553">
          <cell r="A1553" t="str">
            <v>MCGIRR Leah10b/Re2</v>
          </cell>
          <cell r="B1553">
            <v>0</v>
          </cell>
        </row>
        <row r="1554">
          <cell r="A1554" t="str">
            <v>MCKEY Jordon10a/Re4</v>
          </cell>
          <cell r="B1554">
            <v>0</v>
          </cell>
        </row>
        <row r="1555">
          <cell r="A1555" t="str">
            <v>MCPHERSON Rhys10b/Re1</v>
          </cell>
          <cell r="B1555">
            <v>0</v>
          </cell>
        </row>
        <row r="1556">
          <cell r="A1556" t="str">
            <v>MEHMETI Donit10b/Re3</v>
          </cell>
          <cell r="B1556">
            <v>0</v>
          </cell>
        </row>
        <row r="1557">
          <cell r="A1557" t="str">
            <v>MIAH Fathema10b/Re2</v>
          </cell>
          <cell r="B1557">
            <v>0</v>
          </cell>
        </row>
        <row r="1558">
          <cell r="A1558" t="str">
            <v>MIDDLETON Morgan10b/Re1</v>
          </cell>
          <cell r="B1558">
            <v>0</v>
          </cell>
        </row>
        <row r="1559">
          <cell r="A1559" t="str">
            <v>MIDDLETON Sophie10c/Re3</v>
          </cell>
          <cell r="B1559">
            <v>0</v>
          </cell>
        </row>
        <row r="1560">
          <cell r="A1560" t="str">
            <v>MILES Ronnie10b/Re2</v>
          </cell>
          <cell r="B1560">
            <v>0</v>
          </cell>
        </row>
        <row r="1561">
          <cell r="A1561" t="str">
            <v>MILLER George10b/Re4</v>
          </cell>
          <cell r="B1561">
            <v>0</v>
          </cell>
        </row>
        <row r="1562">
          <cell r="A1562" t="str">
            <v>MOHANARAJAH Akash10b/Re2</v>
          </cell>
          <cell r="B1562">
            <v>0</v>
          </cell>
        </row>
        <row r="1563">
          <cell r="A1563" t="str">
            <v>MOHIDEEN Dyab10a/Re6</v>
          </cell>
          <cell r="B1563">
            <v>0</v>
          </cell>
        </row>
        <row r="1564">
          <cell r="A1564" t="str">
            <v>MOMODU Harod10c/Re1</v>
          </cell>
          <cell r="B1564">
            <v>0</v>
          </cell>
        </row>
        <row r="1565">
          <cell r="A1565" t="str">
            <v>MOON Phoebe10a/Re1</v>
          </cell>
          <cell r="B1565">
            <v>0</v>
          </cell>
        </row>
        <row r="1566">
          <cell r="A1566" t="str">
            <v>MORGAN Reagan10a/Re1</v>
          </cell>
          <cell r="B1566">
            <v>0</v>
          </cell>
        </row>
        <row r="1567">
          <cell r="A1567" t="str">
            <v>MOTTOH Chiebuka10a/Re4</v>
          </cell>
          <cell r="B1567">
            <v>0</v>
          </cell>
        </row>
        <row r="1568">
          <cell r="A1568" t="str">
            <v>MOUANDE EYEI Katy10c/Re1</v>
          </cell>
          <cell r="B1568">
            <v>0</v>
          </cell>
        </row>
        <row r="1569">
          <cell r="A1569" t="str">
            <v>MULLENDER Abbie10b/Re3</v>
          </cell>
          <cell r="B1569">
            <v>0</v>
          </cell>
        </row>
        <row r="1570">
          <cell r="A1570" t="str">
            <v>NASH Amy10a/Re5</v>
          </cell>
          <cell r="B1570">
            <v>0</v>
          </cell>
        </row>
        <row r="1571">
          <cell r="A1571" t="str">
            <v>NEARY Matthew10c/Re2</v>
          </cell>
          <cell r="B1571">
            <v>0</v>
          </cell>
        </row>
        <row r="1572">
          <cell r="A1572" t="str">
            <v>NEVE Charlie10c/Re1</v>
          </cell>
          <cell r="B1572">
            <v>0</v>
          </cell>
        </row>
        <row r="1573">
          <cell r="A1573" t="str">
            <v>NEWPORT Caitlin10a/Re4</v>
          </cell>
          <cell r="B1573">
            <v>0</v>
          </cell>
        </row>
        <row r="1574">
          <cell r="A1574" t="str">
            <v>NGUYEN Tung10a/Re6</v>
          </cell>
          <cell r="B1574">
            <v>0</v>
          </cell>
        </row>
        <row r="1575">
          <cell r="A1575" t="str">
            <v>NICHOLLS Ellie10a/Re1</v>
          </cell>
          <cell r="B1575">
            <v>0</v>
          </cell>
        </row>
        <row r="1576">
          <cell r="A1576" t="str">
            <v>NITCHEU Rody10a/Re4</v>
          </cell>
          <cell r="B1576">
            <v>0</v>
          </cell>
        </row>
        <row r="1577">
          <cell r="A1577" t="str">
            <v>NOSIB Moesha10b/Re2</v>
          </cell>
          <cell r="B1577">
            <v>0</v>
          </cell>
        </row>
        <row r="1578">
          <cell r="A1578" t="str">
            <v>OAK Billy10b/Re3</v>
          </cell>
          <cell r="B1578">
            <v>0</v>
          </cell>
        </row>
        <row r="1579">
          <cell r="A1579" t="str">
            <v>OAKINS Ellie10a/Re2</v>
          </cell>
          <cell r="B1579">
            <v>0</v>
          </cell>
        </row>
        <row r="1580">
          <cell r="A1580" t="str">
            <v>O'BRIEN Lucy10a/Re3</v>
          </cell>
          <cell r="B1580">
            <v>0</v>
          </cell>
        </row>
        <row r="1581">
          <cell r="A1581" t="str">
            <v>ODEYINKA Arinola10c/Re1</v>
          </cell>
          <cell r="B1581">
            <v>0</v>
          </cell>
        </row>
        <row r="1582">
          <cell r="A1582" t="str">
            <v>OGUNRIN Testimony10a/Re3</v>
          </cell>
          <cell r="B1582">
            <v>0</v>
          </cell>
        </row>
        <row r="1583">
          <cell r="A1583" t="str">
            <v>OLIVA Steven10c/Re1</v>
          </cell>
          <cell r="B1583">
            <v>0</v>
          </cell>
        </row>
        <row r="1584">
          <cell r="A1584" t="str">
            <v>OMOJUWA Ayotomide10b/Re2</v>
          </cell>
          <cell r="B1584">
            <v>0</v>
          </cell>
        </row>
        <row r="1585">
          <cell r="A1585" t="str">
            <v>ONILEERE Aishat10a/Re3</v>
          </cell>
          <cell r="B1585">
            <v>0</v>
          </cell>
        </row>
        <row r="1586">
          <cell r="A1586" t="str">
            <v>ONU Ellys Abeth10a/Re1</v>
          </cell>
          <cell r="B1586">
            <v>0</v>
          </cell>
        </row>
        <row r="1587">
          <cell r="A1587" t="str">
            <v>OOZAGEER Kevin10b/Re2</v>
          </cell>
          <cell r="B1587">
            <v>0</v>
          </cell>
        </row>
        <row r="1588">
          <cell r="A1588" t="str">
            <v>OSBORN Joe10b/Re3</v>
          </cell>
          <cell r="B1588">
            <v>0</v>
          </cell>
        </row>
        <row r="1589">
          <cell r="A1589" t="str">
            <v>OSBORNE Ben10a/Re4</v>
          </cell>
          <cell r="B1589">
            <v>0</v>
          </cell>
        </row>
        <row r="1590">
          <cell r="A1590" t="str">
            <v>OSBORNE Teigan10b/Re3</v>
          </cell>
          <cell r="B1590">
            <v>0</v>
          </cell>
        </row>
        <row r="1591">
          <cell r="A1591" t="str">
            <v>OSHINOWO Emmanuel10c/Re2</v>
          </cell>
          <cell r="B1591">
            <v>0</v>
          </cell>
        </row>
        <row r="1592">
          <cell r="A1592" t="str">
            <v>OSMANI Amarildo10a/Re3</v>
          </cell>
          <cell r="B1592">
            <v>0</v>
          </cell>
        </row>
        <row r="1593">
          <cell r="A1593" t="str">
            <v>OVERTON Harry10b/Re3</v>
          </cell>
          <cell r="B1593">
            <v>0</v>
          </cell>
        </row>
        <row r="1594">
          <cell r="A1594" t="str">
            <v>PADDINGTON Caitlin10a/Re2</v>
          </cell>
          <cell r="B1594">
            <v>0</v>
          </cell>
        </row>
        <row r="1595">
          <cell r="A1595" t="str">
            <v>PAGE Connor10a/Re2</v>
          </cell>
          <cell r="B1595">
            <v>0</v>
          </cell>
        </row>
        <row r="1596">
          <cell r="A1596" t="str">
            <v>PALMER Ellis10c/Re2</v>
          </cell>
          <cell r="B1596">
            <v>0</v>
          </cell>
        </row>
        <row r="1597">
          <cell r="A1597" t="str">
            <v>PALMER Maisie10a/Re3</v>
          </cell>
          <cell r="B1597">
            <v>0</v>
          </cell>
        </row>
        <row r="1598">
          <cell r="A1598" t="str">
            <v>PALMER Stephanie10a/Re3</v>
          </cell>
          <cell r="B1598">
            <v>0</v>
          </cell>
        </row>
        <row r="1599">
          <cell r="A1599" t="str">
            <v>PASCAL Tyanna10a/Re3</v>
          </cell>
          <cell r="B1599">
            <v>0</v>
          </cell>
        </row>
        <row r="1600">
          <cell r="A1600" t="str">
            <v>PEARCE Ryan</v>
          </cell>
          <cell r="B1600">
            <v>0</v>
          </cell>
        </row>
        <row r="1601">
          <cell r="A1601" t="str">
            <v>PENFOLD Louisa10b/Re3</v>
          </cell>
          <cell r="B1601">
            <v>0</v>
          </cell>
        </row>
        <row r="1602">
          <cell r="A1602" t="str">
            <v>PERERA Ramilka10a/Re4</v>
          </cell>
          <cell r="B1602">
            <v>0</v>
          </cell>
        </row>
        <row r="1603">
          <cell r="A1603" t="str">
            <v>PETKEVICIUS Matas10b/Re3</v>
          </cell>
          <cell r="B1603">
            <v>0</v>
          </cell>
        </row>
        <row r="1604">
          <cell r="A1604" t="str">
            <v>PHILLPOTT Callum10b/Re1</v>
          </cell>
          <cell r="B1604">
            <v>0</v>
          </cell>
        </row>
        <row r="1605">
          <cell r="A1605" t="str">
            <v>PHIPPS Paris10b/Re2</v>
          </cell>
          <cell r="B1605">
            <v>0</v>
          </cell>
        </row>
        <row r="1606">
          <cell r="A1606" t="str">
            <v>PINNER Jamie10c/Re4</v>
          </cell>
          <cell r="B1606">
            <v>0</v>
          </cell>
        </row>
        <row r="1607">
          <cell r="A1607" t="str">
            <v>POLSON Joseph10b/Re3</v>
          </cell>
          <cell r="B1607">
            <v>0</v>
          </cell>
        </row>
        <row r="1608">
          <cell r="A1608" t="str">
            <v>POOLE Matthew10a/Re2</v>
          </cell>
          <cell r="B1608">
            <v>0</v>
          </cell>
        </row>
        <row r="1609">
          <cell r="A1609" t="str">
            <v>POVEY-GARMAN Kara10a/Re3</v>
          </cell>
          <cell r="B1609">
            <v>0</v>
          </cell>
        </row>
        <row r="1610">
          <cell r="A1610" t="str">
            <v>PRICE Jamie10a/Re5</v>
          </cell>
          <cell r="B1610">
            <v>0</v>
          </cell>
        </row>
        <row r="1611">
          <cell r="A1611" t="str">
            <v>RANDALL Hayley10c/Re2</v>
          </cell>
          <cell r="B1611">
            <v>0</v>
          </cell>
        </row>
        <row r="1612">
          <cell r="A1612" t="str">
            <v>RANSOM Abigail10a/Re1</v>
          </cell>
          <cell r="B1612">
            <v>0</v>
          </cell>
        </row>
        <row r="1613">
          <cell r="A1613" t="str">
            <v>READ Megan10b/Re1</v>
          </cell>
          <cell r="B1613">
            <v>0</v>
          </cell>
        </row>
        <row r="1614">
          <cell r="A1614" t="str">
            <v>REDOUT Charlotte10b/Re3</v>
          </cell>
          <cell r="B1614">
            <v>0</v>
          </cell>
        </row>
        <row r="1615">
          <cell r="A1615" t="str">
            <v>REED Kelsey10b/Re2</v>
          </cell>
          <cell r="B1615">
            <v>0</v>
          </cell>
        </row>
        <row r="1616">
          <cell r="A1616" t="str">
            <v>RICHARDS Bethany10b/Re1</v>
          </cell>
          <cell r="B1616">
            <v>0</v>
          </cell>
        </row>
        <row r="1617">
          <cell r="A1617" t="str">
            <v>RICHARDS Rebecca10b/Re3</v>
          </cell>
          <cell r="B1617">
            <v>0</v>
          </cell>
        </row>
        <row r="1618">
          <cell r="A1618" t="str">
            <v>RIDDALL Dylan10b/Re2</v>
          </cell>
          <cell r="B1618">
            <v>0</v>
          </cell>
        </row>
        <row r="1619">
          <cell r="A1619" t="str">
            <v>ROBERTS Brandon</v>
          </cell>
          <cell r="B1619">
            <v>0</v>
          </cell>
        </row>
        <row r="1620">
          <cell r="A1620" t="str">
            <v>ROBERTSON Callum10a/Re1</v>
          </cell>
          <cell r="B1620">
            <v>0</v>
          </cell>
        </row>
        <row r="1621">
          <cell r="A1621" t="str">
            <v>ROBINSON Emily10a/Re3</v>
          </cell>
          <cell r="B1621">
            <v>0</v>
          </cell>
        </row>
        <row r="1622">
          <cell r="A1622" t="str">
            <v>ROOPRAI Amrit10c/Re1</v>
          </cell>
          <cell r="B1622">
            <v>0</v>
          </cell>
        </row>
        <row r="1623">
          <cell r="A1623" t="str">
            <v>ROOTS Sasha10b/Re4</v>
          </cell>
          <cell r="B1623">
            <v>0</v>
          </cell>
        </row>
        <row r="1624">
          <cell r="A1624" t="str">
            <v>RUBENGA Leeco10c/Re3</v>
          </cell>
          <cell r="B1624">
            <v>0</v>
          </cell>
        </row>
        <row r="1625">
          <cell r="A1625" t="str">
            <v>RUMBOL Sophie10c/Re1</v>
          </cell>
          <cell r="B1625">
            <v>0</v>
          </cell>
        </row>
        <row r="1626">
          <cell r="A1626" t="str">
            <v>RUNDLE Mollie10c/Re1</v>
          </cell>
          <cell r="B1626">
            <v>0</v>
          </cell>
        </row>
        <row r="1627">
          <cell r="A1627" t="str">
            <v>RUSSELL Clark10a/Re4</v>
          </cell>
          <cell r="B1627">
            <v>0</v>
          </cell>
        </row>
        <row r="1628">
          <cell r="A1628" t="str">
            <v>RUTHERFORD Lucy10b/Re4</v>
          </cell>
          <cell r="B1628">
            <v>0</v>
          </cell>
        </row>
        <row r="1629">
          <cell r="A1629" t="str">
            <v>RYAN-BENNETT Katie10a/Re5</v>
          </cell>
          <cell r="B1629">
            <v>0</v>
          </cell>
        </row>
        <row r="1630">
          <cell r="A1630" t="str">
            <v>SADHRA Arjan10b/Re3</v>
          </cell>
          <cell r="B1630">
            <v>0</v>
          </cell>
        </row>
        <row r="1631">
          <cell r="A1631" t="str">
            <v>SAILL Joseph10c/Re1</v>
          </cell>
          <cell r="B1631">
            <v>0</v>
          </cell>
        </row>
        <row r="1632">
          <cell r="A1632" t="str">
            <v>SALIAJ Claudia10b/Re4</v>
          </cell>
          <cell r="B1632">
            <v>0</v>
          </cell>
        </row>
        <row r="1633">
          <cell r="A1633" t="str">
            <v>SAUNDERS Leah10b/Re2</v>
          </cell>
          <cell r="B1633">
            <v>0</v>
          </cell>
        </row>
        <row r="1634">
          <cell r="A1634" t="str">
            <v>SEHMI Brandon10a/Re2</v>
          </cell>
          <cell r="B1634">
            <v>0</v>
          </cell>
        </row>
        <row r="1635">
          <cell r="A1635" t="str">
            <v>SELBY-GANGERA Junaid10c/Re2</v>
          </cell>
          <cell r="B1635">
            <v>0</v>
          </cell>
        </row>
        <row r="1636">
          <cell r="A1636" t="str">
            <v>SESAY Bashir10b/Re4</v>
          </cell>
          <cell r="B1636">
            <v>0</v>
          </cell>
        </row>
        <row r="1637">
          <cell r="A1637" t="str">
            <v>SHAH Aselah10a/Re2</v>
          </cell>
          <cell r="B1637">
            <v>0</v>
          </cell>
        </row>
        <row r="1638">
          <cell r="A1638" t="str">
            <v>SHARMA Denysha10b/Re1</v>
          </cell>
          <cell r="B1638">
            <v>0</v>
          </cell>
        </row>
        <row r="1639">
          <cell r="A1639" t="str">
            <v>SHEPPARD Ben10a/Re2</v>
          </cell>
          <cell r="B1639">
            <v>0</v>
          </cell>
        </row>
        <row r="1640">
          <cell r="A1640" t="str">
            <v>SILINSKAITE Aukse</v>
          </cell>
          <cell r="B1640">
            <v>0</v>
          </cell>
        </row>
        <row r="1641">
          <cell r="A1641" t="str">
            <v>SINGH Indermohan10a/Re6</v>
          </cell>
          <cell r="B1641">
            <v>0</v>
          </cell>
        </row>
        <row r="1642">
          <cell r="A1642" t="str">
            <v>SKEOCH Ellie</v>
          </cell>
          <cell r="B1642">
            <v>0</v>
          </cell>
        </row>
        <row r="1643">
          <cell r="A1643" t="str">
            <v>SKIRTH Thomas10a/Re6</v>
          </cell>
          <cell r="B1643">
            <v>0</v>
          </cell>
        </row>
        <row r="1644">
          <cell r="A1644" t="str">
            <v>SLATER Elle10a/Re3</v>
          </cell>
          <cell r="B1644">
            <v>0</v>
          </cell>
        </row>
        <row r="1645">
          <cell r="A1645" t="str">
            <v>SMART Josh10b/Re2</v>
          </cell>
          <cell r="B1645">
            <v>0</v>
          </cell>
        </row>
        <row r="1646">
          <cell r="A1646" t="str">
            <v>SMITH Branden10c/Re4</v>
          </cell>
          <cell r="B1646">
            <v>0</v>
          </cell>
        </row>
        <row r="1647">
          <cell r="A1647" t="str">
            <v>SMITH Shane10a/Re1</v>
          </cell>
          <cell r="B1647">
            <v>0</v>
          </cell>
        </row>
        <row r="1648">
          <cell r="A1648" t="str">
            <v>STENING Robyn10a/Re2</v>
          </cell>
          <cell r="B1648">
            <v>0</v>
          </cell>
        </row>
        <row r="1649">
          <cell r="A1649" t="str">
            <v>STICKLAND Rhys10b/Re3</v>
          </cell>
          <cell r="B1649">
            <v>0</v>
          </cell>
        </row>
        <row r="1650">
          <cell r="A1650" t="str">
            <v>STOCKER Luke10a/Re4</v>
          </cell>
          <cell r="B1650">
            <v>0</v>
          </cell>
        </row>
        <row r="1651">
          <cell r="A1651" t="str">
            <v>STUCHBURY Oliver10b/Re3</v>
          </cell>
          <cell r="B1651">
            <v>0</v>
          </cell>
        </row>
        <row r="1652">
          <cell r="A1652" t="str">
            <v>SUMAN Sophina10a/Re2</v>
          </cell>
          <cell r="B1652">
            <v>0</v>
          </cell>
        </row>
        <row r="1653">
          <cell r="A1653" t="str">
            <v>SWAINSBURY Autumn10b/Re1</v>
          </cell>
          <cell r="B1653">
            <v>0</v>
          </cell>
        </row>
        <row r="1654">
          <cell r="A1654" t="str">
            <v>TAIT James10c/Re3</v>
          </cell>
          <cell r="B1654">
            <v>0</v>
          </cell>
        </row>
        <row r="1655">
          <cell r="A1655" t="str">
            <v>TAYLOR Charlotte10a/Re2</v>
          </cell>
          <cell r="B1655">
            <v>0</v>
          </cell>
        </row>
        <row r="1656">
          <cell r="A1656" t="str">
            <v>TEKYI Myles10b/Re3</v>
          </cell>
          <cell r="B1656">
            <v>0</v>
          </cell>
        </row>
        <row r="1657">
          <cell r="A1657" t="str">
            <v>TUFFIN Zoe10a/Re5</v>
          </cell>
          <cell r="B1657">
            <v>0</v>
          </cell>
        </row>
        <row r="1658">
          <cell r="A1658" t="str">
            <v>UDDIN Masum10a/Re6</v>
          </cell>
          <cell r="B1658">
            <v>0</v>
          </cell>
        </row>
        <row r="1659">
          <cell r="A1659" t="str">
            <v>UPSON Michael10a/Re3</v>
          </cell>
          <cell r="B1659">
            <v>0</v>
          </cell>
        </row>
        <row r="1660">
          <cell r="A1660" t="str">
            <v>UREN-STEPHENSON Holly10a/Re5</v>
          </cell>
          <cell r="B1660">
            <v>0</v>
          </cell>
        </row>
        <row r="1661">
          <cell r="A1661" t="str">
            <v>VARAH Harry10c/Re1</v>
          </cell>
          <cell r="B1661">
            <v>0</v>
          </cell>
        </row>
        <row r="1662">
          <cell r="A1662" t="str">
            <v>VINCE Talia10b/Re4</v>
          </cell>
          <cell r="B1662">
            <v>0</v>
          </cell>
        </row>
        <row r="1663">
          <cell r="A1663" t="str">
            <v>WALDOCK Molly10a/Re4</v>
          </cell>
          <cell r="B1663">
            <v>0</v>
          </cell>
        </row>
        <row r="1664">
          <cell r="A1664" t="str">
            <v>WALPOLE John10b/Re3</v>
          </cell>
          <cell r="B1664">
            <v>0</v>
          </cell>
        </row>
        <row r="1665">
          <cell r="A1665" t="str">
            <v>WARREN Samuel10b/Re2</v>
          </cell>
          <cell r="B1665">
            <v>0</v>
          </cell>
        </row>
        <row r="1666">
          <cell r="A1666" t="str">
            <v>WARWICKER Zara10b/Re4</v>
          </cell>
          <cell r="B1666">
            <v>0</v>
          </cell>
        </row>
        <row r="1667">
          <cell r="A1667" t="str">
            <v>WATERFALL Joshua10a/Re4</v>
          </cell>
          <cell r="B1667">
            <v>0</v>
          </cell>
        </row>
        <row r="1668">
          <cell r="A1668" t="str">
            <v>WATKINS Louie10a/Re6</v>
          </cell>
          <cell r="B1668">
            <v>0</v>
          </cell>
        </row>
        <row r="1669">
          <cell r="A1669" t="str">
            <v>WATSON-PHILLIPS Molly10a/Re5</v>
          </cell>
          <cell r="B1669">
            <v>0</v>
          </cell>
        </row>
        <row r="1670">
          <cell r="A1670" t="str">
            <v>WEBB Shannon</v>
          </cell>
          <cell r="B1670">
            <v>0</v>
          </cell>
        </row>
        <row r="1671">
          <cell r="A1671" t="str">
            <v>WELDON-REYES Anna10b/Re2</v>
          </cell>
          <cell r="B1671">
            <v>0</v>
          </cell>
        </row>
        <row r="1672">
          <cell r="A1672" t="str">
            <v>WELLER Liam10a/Re6</v>
          </cell>
          <cell r="B1672">
            <v>0</v>
          </cell>
        </row>
        <row r="1673">
          <cell r="A1673" t="str">
            <v>WELLS Tyler10c/Re4</v>
          </cell>
          <cell r="B1673">
            <v>0</v>
          </cell>
        </row>
        <row r="1674">
          <cell r="A1674" t="str">
            <v>WENHAM Jamie</v>
          </cell>
          <cell r="B1674">
            <v>0</v>
          </cell>
        </row>
        <row r="1675">
          <cell r="A1675" t="str">
            <v>WHITAKER Joshua10b/Re3</v>
          </cell>
          <cell r="B1675">
            <v>0</v>
          </cell>
        </row>
        <row r="1676">
          <cell r="A1676" t="str">
            <v>WHITE Sammy10b/Re4</v>
          </cell>
          <cell r="B1676">
            <v>0</v>
          </cell>
        </row>
        <row r="1677">
          <cell r="A1677" t="str">
            <v>WILLIAMS Chelsea10c/Re2</v>
          </cell>
          <cell r="B1677">
            <v>0</v>
          </cell>
        </row>
        <row r="1678">
          <cell r="A1678" t="str">
            <v>WILLIAMS Danny10c/Re3</v>
          </cell>
          <cell r="B1678">
            <v>0</v>
          </cell>
        </row>
        <row r="1679">
          <cell r="A1679" t="str">
            <v>WILLIAMS Georgie10b/Re3</v>
          </cell>
          <cell r="B1679">
            <v>0</v>
          </cell>
        </row>
        <row r="1680">
          <cell r="A1680" t="str">
            <v>WILLIAMS Harry10c/Re2</v>
          </cell>
          <cell r="B1680">
            <v>0</v>
          </cell>
        </row>
        <row r="1681">
          <cell r="A1681" t="str">
            <v>WILLIAMS Liam10a/Re6</v>
          </cell>
          <cell r="B1681">
            <v>0</v>
          </cell>
        </row>
        <row r="1682">
          <cell r="A1682" t="str">
            <v>WILLIAMSON Max10c/Re1</v>
          </cell>
          <cell r="B1682">
            <v>0</v>
          </cell>
        </row>
        <row r="1683">
          <cell r="A1683" t="str">
            <v>WOOD James10a/Re6</v>
          </cell>
          <cell r="B1683">
            <v>0</v>
          </cell>
        </row>
        <row r="1684">
          <cell r="A1684" t="str">
            <v>ZEROUALI-AMARI Leyla10a/Re2</v>
          </cell>
          <cell r="B1684">
            <v>0</v>
          </cell>
        </row>
        <row r="1685">
          <cell r="A1685" t="str">
            <v>ABU Aisha11r/Re1</v>
          </cell>
          <cell r="B1685" t="str">
            <v>E-</v>
          </cell>
        </row>
        <row r="1686">
          <cell r="A1686" t="str">
            <v>ADAMOU George11y/Re6</v>
          </cell>
          <cell r="B1686" t="str">
            <v>F</v>
          </cell>
        </row>
        <row r="1687">
          <cell r="A1687" t="str">
            <v>ADAMS Josie11g/Re1</v>
          </cell>
          <cell r="B1687" t="str">
            <v>F+</v>
          </cell>
        </row>
        <row r="1688">
          <cell r="A1688" t="str">
            <v>ADAMS Shannon</v>
          </cell>
          <cell r="B1688">
            <v>0</v>
          </cell>
        </row>
        <row r="1689">
          <cell r="A1689" t="str">
            <v>ADEBIYI Francesca11y/Re1</v>
          </cell>
          <cell r="B1689" t="str">
            <v>B</v>
          </cell>
        </row>
        <row r="1690">
          <cell r="A1690" t="str">
            <v>AKINTOMO Michael11y/Re2</v>
          </cell>
          <cell r="B1690" t="str">
            <v>E</v>
          </cell>
        </row>
        <row r="1691">
          <cell r="A1691" t="str">
            <v>AKINTUNDE April-Magic11y/Re1</v>
          </cell>
          <cell r="B1691" t="str">
            <v>D-</v>
          </cell>
        </row>
        <row r="1692">
          <cell r="A1692" t="str">
            <v>AKOMOLAFE Daniel11y/Re4</v>
          </cell>
          <cell r="B1692" t="str">
            <v>D+</v>
          </cell>
        </row>
        <row r="1693">
          <cell r="A1693" t="str">
            <v>ALFORD Harry11g/Re1</v>
          </cell>
          <cell r="B1693" t="str">
            <v>C+</v>
          </cell>
        </row>
        <row r="1694">
          <cell r="A1694" t="str">
            <v>ALI Annei11y/Re1</v>
          </cell>
          <cell r="B1694" t="str">
            <v>C+</v>
          </cell>
        </row>
        <row r="1695">
          <cell r="A1695" t="str">
            <v>ALI Zain11g/Re4</v>
          </cell>
          <cell r="B1695" t="str">
            <v>U</v>
          </cell>
        </row>
        <row r="1696">
          <cell r="A1696" t="str">
            <v>ALLEN Sinead11g/Re1</v>
          </cell>
          <cell r="B1696" t="str">
            <v>G</v>
          </cell>
        </row>
        <row r="1697">
          <cell r="A1697" t="str">
            <v>ALLISON Abbie-Jade11y/Re3</v>
          </cell>
          <cell r="B1697" t="str">
            <v>F-</v>
          </cell>
        </row>
        <row r="1698">
          <cell r="A1698" t="str">
            <v>AMOSUN Joshua11y/Re1</v>
          </cell>
          <cell r="B1698" t="str">
            <v>E-</v>
          </cell>
        </row>
        <row r="1699">
          <cell r="A1699" t="str">
            <v>ANDERSON Jack11g/Re4</v>
          </cell>
          <cell r="B1699" t="str">
            <v>U</v>
          </cell>
        </row>
        <row r="1700">
          <cell r="A1700" t="str">
            <v>ANDREADIS DA SILVA Gabriel11g/Re4</v>
          </cell>
          <cell r="B1700" t="str">
            <v>U</v>
          </cell>
        </row>
        <row r="1701">
          <cell r="A1701" t="str">
            <v>ASH Eleanor11y/Re6</v>
          </cell>
          <cell r="B1701" t="str">
            <v>G</v>
          </cell>
        </row>
        <row r="1702">
          <cell r="A1702" t="str">
            <v>ASHBOURNE-WHITTAKER Merlin11y/Re3</v>
          </cell>
          <cell r="B1702" t="str">
            <v>D-</v>
          </cell>
        </row>
        <row r="1703">
          <cell r="A1703" t="str">
            <v>ASIHENE Nhyira11g/Re4</v>
          </cell>
          <cell r="B1703" t="str">
            <v>F</v>
          </cell>
        </row>
        <row r="1704">
          <cell r="A1704" t="str">
            <v>ATSE Joanna11g/Re1</v>
          </cell>
          <cell r="B1704">
            <v>0</v>
          </cell>
        </row>
        <row r="1705">
          <cell r="A1705" t="str">
            <v>ATWAL Kiranpreet11y/Re2</v>
          </cell>
          <cell r="B1705" t="str">
            <v>D</v>
          </cell>
        </row>
        <row r="1706">
          <cell r="A1706" t="str">
            <v>AXON Molly11y/Re5</v>
          </cell>
          <cell r="B1706" t="str">
            <v>U</v>
          </cell>
        </row>
        <row r="1707">
          <cell r="A1707" t="str">
            <v>BADHAN Sahaj11r/Re2</v>
          </cell>
          <cell r="B1707" t="str">
            <v>F</v>
          </cell>
        </row>
        <row r="1708">
          <cell r="A1708" t="str">
            <v>BAKER Lucy11g/Re2</v>
          </cell>
          <cell r="B1708" t="str">
            <v>E</v>
          </cell>
        </row>
        <row r="1709">
          <cell r="A1709" t="str">
            <v>BALDWINSON Anthony11y/Re5</v>
          </cell>
          <cell r="B1709" t="str">
            <v>U</v>
          </cell>
        </row>
        <row r="1710">
          <cell r="A1710" t="str">
            <v>BARNES Ryan11g/Re2</v>
          </cell>
          <cell r="B1710" t="str">
            <v>F-</v>
          </cell>
        </row>
        <row r="1711">
          <cell r="A1711" t="str">
            <v>BAUMHAUER Chloe11r/Re2</v>
          </cell>
          <cell r="B1711" t="str">
            <v>G</v>
          </cell>
        </row>
        <row r="1712">
          <cell r="A1712" t="str">
            <v>BAVERSTOCK Adam11g/Re3</v>
          </cell>
          <cell r="B1712" t="str">
            <v>F-</v>
          </cell>
        </row>
        <row r="1713">
          <cell r="A1713" t="str">
            <v>BAVERSTOCK Jimmy11r/Re3</v>
          </cell>
          <cell r="B1713" t="str">
            <v>U</v>
          </cell>
        </row>
        <row r="1714">
          <cell r="A1714" t="str">
            <v>BAWOR Eileen11r/Re3</v>
          </cell>
          <cell r="B1714" t="str">
            <v>U</v>
          </cell>
        </row>
        <row r="1715">
          <cell r="A1715" t="str">
            <v>BEALE Nathan11y/Re2</v>
          </cell>
          <cell r="B1715" t="str">
            <v>C</v>
          </cell>
        </row>
        <row r="1716">
          <cell r="A1716" t="str">
            <v>BEANEY Charlee11g/Re1</v>
          </cell>
          <cell r="B1716" t="str">
            <v>U</v>
          </cell>
        </row>
        <row r="1717">
          <cell r="A1717" t="str">
            <v>BEATTIE Sammy-Jo11g/Re4</v>
          </cell>
          <cell r="B1717" t="str">
            <v>G</v>
          </cell>
        </row>
        <row r="1718">
          <cell r="A1718" t="str">
            <v>BEESON Rochelle11y/Re3</v>
          </cell>
          <cell r="B1718" t="str">
            <v>D-</v>
          </cell>
        </row>
        <row r="1719">
          <cell r="A1719" t="str">
            <v>BELCHER Scott11g/Re1</v>
          </cell>
          <cell r="B1719" t="str">
            <v>G</v>
          </cell>
        </row>
        <row r="1720">
          <cell r="A1720" t="str">
            <v>BELKACEMI Amelia11y/Re5</v>
          </cell>
          <cell r="B1720" t="str">
            <v>F+</v>
          </cell>
        </row>
        <row r="1721">
          <cell r="A1721" t="str">
            <v>BETTS Stuart11y/Re4</v>
          </cell>
          <cell r="B1721" t="str">
            <v>D-</v>
          </cell>
        </row>
        <row r="1722">
          <cell r="A1722" t="str">
            <v>BILLINGHURST Brandon11y/Re5</v>
          </cell>
          <cell r="B1722" t="str">
            <v>U</v>
          </cell>
        </row>
        <row r="1723">
          <cell r="A1723" t="str">
            <v>BISHOP Aaliyah11g/Re3</v>
          </cell>
          <cell r="B1723" t="str">
            <v>U</v>
          </cell>
        </row>
        <row r="1724">
          <cell r="A1724" t="str">
            <v>BLACK Emma11y/Re2</v>
          </cell>
          <cell r="B1724" t="str">
            <v>E</v>
          </cell>
        </row>
        <row r="1725">
          <cell r="A1725" t="str">
            <v>BLACK Sian11y/Re4</v>
          </cell>
          <cell r="B1725" t="str">
            <v>D-</v>
          </cell>
        </row>
        <row r="1726">
          <cell r="A1726" t="str">
            <v>BLANCHARD La-Keisha11g/Re1</v>
          </cell>
          <cell r="B1726" t="str">
            <v>G-</v>
          </cell>
        </row>
        <row r="1727">
          <cell r="A1727" t="str">
            <v>BLE Grace11g/Re1</v>
          </cell>
          <cell r="B1727" t="str">
            <v>U</v>
          </cell>
        </row>
        <row r="1728">
          <cell r="A1728" t="str">
            <v>BOARD Katie</v>
          </cell>
          <cell r="B1728">
            <v>0</v>
          </cell>
        </row>
        <row r="1729">
          <cell r="A1729" t="str">
            <v>BORDLEY Callum11y/Re6</v>
          </cell>
          <cell r="B1729" t="str">
            <v>U</v>
          </cell>
        </row>
        <row r="1730">
          <cell r="A1730" t="str">
            <v>BORN Katie11g/Re4</v>
          </cell>
          <cell r="B1730" t="str">
            <v>F</v>
          </cell>
        </row>
        <row r="1731">
          <cell r="A1731" t="str">
            <v>BRESNAHAN Luke11y/Re3</v>
          </cell>
          <cell r="B1731" t="str">
            <v>D-</v>
          </cell>
        </row>
        <row r="1732">
          <cell r="A1732" t="str">
            <v>BRITTON-WILLIAMS Jade11g/Re2</v>
          </cell>
          <cell r="B1732" t="str">
            <v>E-</v>
          </cell>
        </row>
        <row r="1733">
          <cell r="A1733" t="str">
            <v>BROOK Jamaal11g/Re1</v>
          </cell>
          <cell r="B1733" t="str">
            <v>U</v>
          </cell>
        </row>
        <row r="1734">
          <cell r="A1734" t="str">
            <v>BROOKE Ellee11r/Re3</v>
          </cell>
          <cell r="B1734" t="str">
            <v>U</v>
          </cell>
        </row>
        <row r="1735">
          <cell r="A1735" t="str">
            <v>BURFORD Lilly11y/Re5</v>
          </cell>
          <cell r="B1735" t="str">
            <v>U</v>
          </cell>
        </row>
        <row r="1736">
          <cell r="A1736" t="str">
            <v>BURGESS Oliver11y/Re5</v>
          </cell>
          <cell r="B1736" t="str">
            <v>U</v>
          </cell>
        </row>
        <row r="1737">
          <cell r="A1737" t="str">
            <v>BURN WEBSTER Mary11y/Re3</v>
          </cell>
          <cell r="B1737" t="str">
            <v>F</v>
          </cell>
        </row>
        <row r="1738">
          <cell r="A1738" t="str">
            <v>BURRIDGE Curtis11y/Re4</v>
          </cell>
          <cell r="B1738" t="str">
            <v>E+</v>
          </cell>
        </row>
        <row r="1739">
          <cell r="A1739" t="str">
            <v>BURROWS Stanley11r/Re1</v>
          </cell>
          <cell r="B1739" t="str">
            <v>G</v>
          </cell>
        </row>
        <row r="1740">
          <cell r="A1740" t="str">
            <v>BURT George</v>
          </cell>
          <cell r="B1740">
            <v>0</v>
          </cell>
        </row>
        <row r="1741">
          <cell r="A1741" t="str">
            <v>BUSUTTIL Samuel11y/Re2</v>
          </cell>
          <cell r="B1741" t="str">
            <v>C-</v>
          </cell>
        </row>
        <row r="1742">
          <cell r="A1742" t="str">
            <v>BUTTERWORTH Amy11y/Re4</v>
          </cell>
          <cell r="B1742" t="str">
            <v>D+</v>
          </cell>
        </row>
        <row r="1743">
          <cell r="A1743" t="str">
            <v>BYHAM Charlie11r/Re1</v>
          </cell>
          <cell r="B1743" t="str">
            <v>G+</v>
          </cell>
        </row>
        <row r="1744">
          <cell r="A1744" t="str">
            <v>BYRNE James11g/Re1</v>
          </cell>
          <cell r="B1744" t="str">
            <v>F+</v>
          </cell>
        </row>
        <row r="1745">
          <cell r="A1745" t="str">
            <v>BYRNE Michaela11y/Re4</v>
          </cell>
          <cell r="B1745" t="str">
            <v>C+</v>
          </cell>
        </row>
        <row r="1746">
          <cell r="A1746" t="str">
            <v>CAMPBELL Louise11y/Re2</v>
          </cell>
          <cell r="B1746" t="str">
            <v>C+</v>
          </cell>
        </row>
        <row r="1747">
          <cell r="A1747" t="str">
            <v>CARPENTER Samuel11g/Re2</v>
          </cell>
          <cell r="B1747" t="str">
            <v>U</v>
          </cell>
        </row>
        <row r="1748">
          <cell r="A1748" t="str">
            <v>CARTER-ALLEN Jordan11y/Re6</v>
          </cell>
          <cell r="B1748" t="str">
            <v>G-</v>
          </cell>
        </row>
        <row r="1749">
          <cell r="A1749" t="str">
            <v>CASEY Steven11r/Re1</v>
          </cell>
          <cell r="B1749" t="str">
            <v>X</v>
          </cell>
        </row>
        <row r="1750">
          <cell r="A1750" t="str">
            <v>CASSERLEY Harry11g/Re1</v>
          </cell>
          <cell r="B1750" t="str">
            <v>D</v>
          </cell>
        </row>
        <row r="1751">
          <cell r="A1751" t="str">
            <v>CATMULL Ryan11y/Re4</v>
          </cell>
          <cell r="B1751" t="str">
            <v>B-</v>
          </cell>
        </row>
        <row r="1752">
          <cell r="A1752" t="str">
            <v>CHAMBERS Morgan11r/Re4</v>
          </cell>
          <cell r="B1752" t="str">
            <v>E-</v>
          </cell>
        </row>
        <row r="1753">
          <cell r="A1753" t="str">
            <v>CHATTEN Zoe11g/Re1</v>
          </cell>
          <cell r="B1753" t="str">
            <v>E</v>
          </cell>
        </row>
        <row r="1754">
          <cell r="A1754" t="str">
            <v>CHEEMA Gurvinder11g/Re1</v>
          </cell>
          <cell r="B1754" t="str">
            <v>G</v>
          </cell>
        </row>
        <row r="1755">
          <cell r="A1755" t="str">
            <v>CHEESEMAN Toby11r/Re1</v>
          </cell>
          <cell r="B1755" t="str">
            <v>E-</v>
          </cell>
        </row>
        <row r="1756">
          <cell r="A1756" t="str">
            <v>CHERITON Jack11y/Re3</v>
          </cell>
          <cell r="B1756" t="str">
            <v>F</v>
          </cell>
        </row>
        <row r="1757">
          <cell r="A1757" t="str">
            <v>CHILDE Harry11g/Re2</v>
          </cell>
          <cell r="B1757" t="str">
            <v>E</v>
          </cell>
        </row>
        <row r="1758">
          <cell r="A1758" t="str">
            <v>CLARK Alfie11g/Re1</v>
          </cell>
          <cell r="B1758" t="str">
            <v>F</v>
          </cell>
        </row>
        <row r="1759">
          <cell r="A1759" t="str">
            <v>CLARK Jordan11y/Re2</v>
          </cell>
          <cell r="B1759" t="str">
            <v>D</v>
          </cell>
        </row>
        <row r="1760">
          <cell r="A1760" t="str">
            <v>COLE Louise11y/Re1</v>
          </cell>
          <cell r="B1760" t="str">
            <v>B-</v>
          </cell>
        </row>
        <row r="1761">
          <cell r="A1761" t="str">
            <v>COLEGATE Alex11r/Re1</v>
          </cell>
          <cell r="B1761" t="str">
            <v>D+</v>
          </cell>
        </row>
        <row r="1762">
          <cell r="A1762" t="str">
            <v>COLEGATE Marc11g/Re1</v>
          </cell>
          <cell r="B1762" t="str">
            <v>E</v>
          </cell>
        </row>
        <row r="1763">
          <cell r="A1763" t="str">
            <v>COLLIER Emily11y/Re3</v>
          </cell>
          <cell r="B1763" t="str">
            <v>U</v>
          </cell>
        </row>
        <row r="1764">
          <cell r="A1764" t="str">
            <v>COMFORT Ben11r/Re2</v>
          </cell>
          <cell r="B1764" t="str">
            <v>G-</v>
          </cell>
        </row>
        <row r="1765">
          <cell r="A1765" t="str">
            <v>COOPER Nicole11r/Re4</v>
          </cell>
          <cell r="B1765" t="str">
            <v>U</v>
          </cell>
        </row>
        <row r="1766">
          <cell r="A1766" t="str">
            <v>COPLEY Ashleigh11y/Re1</v>
          </cell>
          <cell r="B1766" t="str">
            <v>D</v>
          </cell>
        </row>
        <row r="1767">
          <cell r="A1767" t="str">
            <v>CORLEY Nicola</v>
          </cell>
          <cell r="B1767">
            <v>0</v>
          </cell>
        </row>
        <row r="1768">
          <cell r="A1768" t="str">
            <v>CRABTREE Alfie11y/Re5</v>
          </cell>
          <cell r="B1768" t="str">
            <v>F+</v>
          </cell>
        </row>
        <row r="1769">
          <cell r="A1769" t="str">
            <v>CRABTREE Charlie11r/Re2</v>
          </cell>
          <cell r="B1769" t="str">
            <v>U</v>
          </cell>
        </row>
        <row r="1770">
          <cell r="A1770" t="str">
            <v>CREW Jesse11g/Re3</v>
          </cell>
          <cell r="B1770" t="str">
            <v>U</v>
          </cell>
        </row>
        <row r="1771">
          <cell r="A1771" t="str">
            <v>CROW Sophie11g/Re2</v>
          </cell>
          <cell r="B1771" t="str">
            <v>E</v>
          </cell>
        </row>
        <row r="1772">
          <cell r="A1772" t="str">
            <v>CUMMINGS Matthew11g/Re4</v>
          </cell>
          <cell r="B1772" t="str">
            <v>U</v>
          </cell>
        </row>
        <row r="1773">
          <cell r="A1773" t="str">
            <v>DAVIE Rio11g/Re2</v>
          </cell>
          <cell r="B1773" t="str">
            <v>X</v>
          </cell>
        </row>
        <row r="1774">
          <cell r="A1774" t="str">
            <v>DAY Louie11g/Re3</v>
          </cell>
          <cell r="B1774" t="str">
            <v>U</v>
          </cell>
        </row>
        <row r="1775">
          <cell r="A1775" t="str">
            <v>DE MELO Leticia11y/Re1</v>
          </cell>
          <cell r="B1775" t="str">
            <v>B+</v>
          </cell>
        </row>
        <row r="1776">
          <cell r="A1776" t="str">
            <v>DEANS Aaron11g/Re4</v>
          </cell>
          <cell r="B1776" t="str">
            <v>U</v>
          </cell>
        </row>
        <row r="1777">
          <cell r="A1777" t="str">
            <v>DEBENHAM Chloe11y/Re4</v>
          </cell>
          <cell r="B1777" t="str">
            <v>B-</v>
          </cell>
        </row>
        <row r="1778">
          <cell r="A1778" t="str">
            <v>DELATOUCHE Sam11y/Re6</v>
          </cell>
          <cell r="B1778" t="str">
            <v>G</v>
          </cell>
        </row>
        <row r="1779">
          <cell r="A1779" t="str">
            <v>DELLAR Blake11y/Re5</v>
          </cell>
          <cell r="B1779" t="str">
            <v>U</v>
          </cell>
        </row>
        <row r="1780">
          <cell r="A1780" t="str">
            <v>DENNY Frank11g/Re2</v>
          </cell>
          <cell r="B1780" t="str">
            <v>G+</v>
          </cell>
        </row>
        <row r="1781">
          <cell r="A1781" t="str">
            <v>DHILLON Amandeep11y/Re5</v>
          </cell>
          <cell r="B1781" t="str">
            <v>F-</v>
          </cell>
        </row>
        <row r="1782">
          <cell r="A1782" t="str">
            <v>DIXON Ellie11r/Re1</v>
          </cell>
          <cell r="B1782" t="str">
            <v>G+</v>
          </cell>
        </row>
        <row r="1783">
          <cell r="A1783" t="str">
            <v>DIXON Jema11y/Re2</v>
          </cell>
          <cell r="B1783" t="str">
            <v>E</v>
          </cell>
        </row>
        <row r="1784">
          <cell r="A1784" t="str">
            <v>DOGBEY Casey11y/Re4</v>
          </cell>
          <cell r="B1784" t="str">
            <v>B</v>
          </cell>
        </row>
        <row r="1785">
          <cell r="A1785" t="str">
            <v>DONEY Casey11y/Re6</v>
          </cell>
          <cell r="B1785" t="str">
            <v>G-</v>
          </cell>
        </row>
        <row r="1786">
          <cell r="A1786" t="str">
            <v>DONNELLY Kirsten11r/Re1</v>
          </cell>
          <cell r="B1786" t="str">
            <v>E+</v>
          </cell>
        </row>
        <row r="1787">
          <cell r="A1787" t="str">
            <v>DOS SANTOS Simon11y/Re4</v>
          </cell>
          <cell r="B1787" t="str">
            <v>E</v>
          </cell>
        </row>
        <row r="1788">
          <cell r="A1788" t="str">
            <v>DOWN Keiran11r/Re4</v>
          </cell>
          <cell r="B1788" t="str">
            <v>G+</v>
          </cell>
        </row>
        <row r="1789">
          <cell r="A1789" t="str">
            <v>DOWNING Samuel11y/Re4</v>
          </cell>
          <cell r="B1789" t="str">
            <v>G</v>
          </cell>
        </row>
        <row r="1790">
          <cell r="A1790" t="str">
            <v>DOYLE Mitchell11g/Re3</v>
          </cell>
          <cell r="B1790" t="str">
            <v>U</v>
          </cell>
        </row>
        <row r="1791">
          <cell r="A1791" t="str">
            <v>DRANE Liam11y/Re4</v>
          </cell>
          <cell r="B1791" t="str">
            <v>D+</v>
          </cell>
        </row>
        <row r="1792">
          <cell r="A1792" t="str">
            <v>DRAPER Joshua11r/Re3</v>
          </cell>
          <cell r="B1792" t="str">
            <v>U</v>
          </cell>
        </row>
        <row r="1793">
          <cell r="A1793" t="str">
            <v>DRAPER Samuel11g/Re1</v>
          </cell>
          <cell r="B1793" t="str">
            <v>E</v>
          </cell>
        </row>
        <row r="1794">
          <cell r="A1794" t="str">
            <v>DUFFIN Kayleigh-Ann11g/Re2</v>
          </cell>
          <cell r="B1794" t="str">
            <v>F+</v>
          </cell>
        </row>
        <row r="1795">
          <cell r="A1795" t="str">
            <v>DUKES Tarrant11r/Re4</v>
          </cell>
          <cell r="B1795" t="str">
            <v>U</v>
          </cell>
        </row>
        <row r="1796">
          <cell r="A1796" t="str">
            <v>EDEN Charlotte11r/Re3</v>
          </cell>
          <cell r="B1796" t="str">
            <v>E-</v>
          </cell>
        </row>
        <row r="1797">
          <cell r="A1797" t="str">
            <v>EDWARDS Ben11y/Re3</v>
          </cell>
          <cell r="B1797" t="str">
            <v>D</v>
          </cell>
        </row>
        <row r="1798">
          <cell r="A1798" t="str">
            <v>EDWARDS Chloe11y/Re5</v>
          </cell>
          <cell r="B1798">
            <v>0</v>
          </cell>
        </row>
        <row r="1799">
          <cell r="A1799" t="str">
            <v>ELEY Shania11g/Re2</v>
          </cell>
          <cell r="B1799" t="str">
            <v>F+</v>
          </cell>
        </row>
        <row r="1800">
          <cell r="A1800" t="str">
            <v>ELLIS Myles11y/Re2</v>
          </cell>
          <cell r="B1800" t="str">
            <v>D</v>
          </cell>
        </row>
        <row r="1801">
          <cell r="A1801" t="str">
            <v>ELPHICK Lauren11r/Re1</v>
          </cell>
          <cell r="B1801" t="str">
            <v>D</v>
          </cell>
        </row>
        <row r="1802">
          <cell r="A1802" t="str">
            <v>EVBUOMWAN Tracy11r/Re1</v>
          </cell>
          <cell r="B1802" t="str">
            <v>D-</v>
          </cell>
        </row>
        <row r="1803">
          <cell r="A1803" t="str">
            <v>FISHER Jordan11y/Re6</v>
          </cell>
          <cell r="B1803" t="str">
            <v>U</v>
          </cell>
        </row>
        <row r="1804">
          <cell r="A1804" t="str">
            <v>FORSTER Ryan11g/Re2</v>
          </cell>
          <cell r="B1804" t="str">
            <v>U</v>
          </cell>
        </row>
        <row r="1805">
          <cell r="A1805" t="str">
            <v>FOSTER Aidan11r/Re3</v>
          </cell>
          <cell r="B1805" t="str">
            <v>U</v>
          </cell>
        </row>
        <row r="1806">
          <cell r="A1806" t="str">
            <v>FOSTER Karen11g/Re2</v>
          </cell>
          <cell r="B1806" t="str">
            <v>U</v>
          </cell>
        </row>
        <row r="1807">
          <cell r="A1807" t="str">
            <v>FOX Matthew11y/Re3</v>
          </cell>
          <cell r="B1807" t="str">
            <v>D</v>
          </cell>
        </row>
        <row r="1808">
          <cell r="A1808" t="str">
            <v>FRANKIS Harry11r/Re1</v>
          </cell>
          <cell r="B1808" t="str">
            <v>G+</v>
          </cell>
        </row>
        <row r="1809">
          <cell r="A1809" t="str">
            <v>FRANKLIN Ben11g/Re4</v>
          </cell>
          <cell r="B1809" t="str">
            <v>U</v>
          </cell>
        </row>
        <row r="1810">
          <cell r="A1810" t="str">
            <v>GAMMON Nicholas11y/Re4</v>
          </cell>
          <cell r="B1810" t="str">
            <v>D+</v>
          </cell>
        </row>
        <row r="1811">
          <cell r="A1811" t="str">
            <v>GARRAWAY Darren</v>
          </cell>
          <cell r="B1811">
            <v>0</v>
          </cell>
        </row>
        <row r="1812">
          <cell r="A1812" t="str">
            <v>GATES Emily11y/Re1</v>
          </cell>
          <cell r="B1812" t="str">
            <v>B+</v>
          </cell>
        </row>
        <row r="1813">
          <cell r="A1813" t="str">
            <v>GAYNOR David11r/Re1</v>
          </cell>
          <cell r="B1813" t="str">
            <v>F-</v>
          </cell>
        </row>
        <row r="1814">
          <cell r="A1814" t="str">
            <v>GIBSON James11r/Re1</v>
          </cell>
          <cell r="B1814" t="str">
            <v>F-</v>
          </cell>
        </row>
        <row r="1815">
          <cell r="A1815" t="str">
            <v>GLADDISH Ross11y/Re6</v>
          </cell>
          <cell r="B1815" t="str">
            <v>U</v>
          </cell>
        </row>
        <row r="1816">
          <cell r="A1816" t="str">
            <v>GLOVER Gillian11y/Re1</v>
          </cell>
          <cell r="B1816" t="str">
            <v>C+</v>
          </cell>
        </row>
        <row r="1817">
          <cell r="A1817" t="str">
            <v>GODDARD James11y/Re3</v>
          </cell>
          <cell r="B1817" t="str">
            <v>D</v>
          </cell>
        </row>
        <row r="1818">
          <cell r="A1818" t="str">
            <v>GOLDING Shannon11y/Re3</v>
          </cell>
          <cell r="B1818" t="str">
            <v>D</v>
          </cell>
        </row>
        <row r="1819">
          <cell r="A1819" t="str">
            <v>GRAHAM Lorraine11r/Re2</v>
          </cell>
          <cell r="B1819" t="str">
            <v>D</v>
          </cell>
        </row>
        <row r="1820">
          <cell r="A1820" t="str">
            <v>GREEN Anya</v>
          </cell>
          <cell r="B1820">
            <v>0</v>
          </cell>
        </row>
        <row r="1821">
          <cell r="A1821" t="str">
            <v>GREEN Bethany11r/Re1</v>
          </cell>
          <cell r="B1821" t="str">
            <v>F-</v>
          </cell>
        </row>
        <row r="1822">
          <cell r="A1822" t="str">
            <v>GURU Karan11y/Re3</v>
          </cell>
          <cell r="B1822" t="str">
            <v>D+</v>
          </cell>
        </row>
        <row r="1823">
          <cell r="A1823" t="str">
            <v>HADLER Ashley11y/Re1</v>
          </cell>
          <cell r="B1823" t="str">
            <v>C-</v>
          </cell>
        </row>
        <row r="1824">
          <cell r="A1824" t="str">
            <v>HALEY Robert11y/Re4</v>
          </cell>
          <cell r="B1824" t="str">
            <v>C+</v>
          </cell>
        </row>
        <row r="1825">
          <cell r="A1825" t="str">
            <v>HALLINAN Raegan11r/Re4</v>
          </cell>
          <cell r="B1825" t="str">
            <v>F-</v>
          </cell>
        </row>
        <row r="1826">
          <cell r="A1826" t="str">
            <v>HARRIGAN Rosie11y/Re2</v>
          </cell>
          <cell r="B1826" t="str">
            <v>F</v>
          </cell>
        </row>
        <row r="1827">
          <cell r="A1827" t="str">
            <v>HARRIS Christian11g/Re3</v>
          </cell>
          <cell r="B1827" t="str">
            <v>F-</v>
          </cell>
        </row>
        <row r="1828">
          <cell r="A1828" t="str">
            <v>HARVEY Christopher11r/Re4</v>
          </cell>
          <cell r="B1828" t="str">
            <v>G+</v>
          </cell>
        </row>
        <row r="1829">
          <cell r="A1829" t="str">
            <v>HARVEY Megan11g/Re1</v>
          </cell>
          <cell r="B1829" t="str">
            <v>G-</v>
          </cell>
        </row>
        <row r="1830">
          <cell r="A1830" t="str">
            <v>HARWOOD Molly11y/Re3</v>
          </cell>
          <cell r="B1830" t="str">
            <v>C+</v>
          </cell>
        </row>
        <row r="1831">
          <cell r="A1831" t="str">
            <v>HAYES Emily11y/Re2</v>
          </cell>
          <cell r="B1831" t="str">
            <v>G</v>
          </cell>
        </row>
        <row r="1832">
          <cell r="A1832" t="str">
            <v>HAYES Ryan11y/Re2</v>
          </cell>
          <cell r="B1832" t="str">
            <v>G</v>
          </cell>
        </row>
        <row r="1833">
          <cell r="A1833" t="str">
            <v>HE David11y/Re1</v>
          </cell>
          <cell r="B1833" t="str">
            <v>E+</v>
          </cell>
        </row>
        <row r="1834">
          <cell r="A1834" t="str">
            <v>HEAD Chloe11y/Re4</v>
          </cell>
          <cell r="B1834" t="str">
            <v>B-</v>
          </cell>
        </row>
        <row r="1835">
          <cell r="A1835" t="str">
            <v>HEATH Emily-Jayne11r/Re2</v>
          </cell>
          <cell r="B1835" t="str">
            <v>G</v>
          </cell>
        </row>
        <row r="1836">
          <cell r="A1836" t="str">
            <v>HEMMINGS Benjamin11y/Re4</v>
          </cell>
          <cell r="B1836" t="str">
            <v>E-</v>
          </cell>
        </row>
        <row r="1837">
          <cell r="A1837" t="str">
            <v>HEMPLE Callum11y/Re5</v>
          </cell>
          <cell r="B1837" t="str">
            <v>U</v>
          </cell>
        </row>
        <row r="1838">
          <cell r="A1838" t="str">
            <v>HERRIDGE Callum11r/Re2</v>
          </cell>
          <cell r="B1838" t="str">
            <v>F</v>
          </cell>
        </row>
        <row r="1839">
          <cell r="A1839" t="str">
            <v>HESELDEN Bethany11g/Re1</v>
          </cell>
          <cell r="B1839" t="str">
            <v>U</v>
          </cell>
        </row>
        <row r="1840">
          <cell r="A1840" t="str">
            <v>HILL Ethan11y/Re3</v>
          </cell>
          <cell r="B1840" t="str">
            <v>U</v>
          </cell>
        </row>
        <row r="1841">
          <cell r="A1841" t="str">
            <v>HIND Lewis11y/Re3</v>
          </cell>
          <cell r="B1841" t="str">
            <v>G+</v>
          </cell>
        </row>
        <row r="1842">
          <cell r="A1842" t="str">
            <v>HITIMANA Benjamin11y/Re3</v>
          </cell>
          <cell r="B1842" t="str">
            <v>D</v>
          </cell>
        </row>
        <row r="1843">
          <cell r="A1843" t="str">
            <v>HOANG Kevin11g/Re3</v>
          </cell>
          <cell r="B1843" t="str">
            <v>U</v>
          </cell>
        </row>
        <row r="1844">
          <cell r="A1844" t="str">
            <v>HODGE Zachary11y/Re5</v>
          </cell>
          <cell r="B1844" t="str">
            <v>U</v>
          </cell>
        </row>
        <row r="1845">
          <cell r="A1845" t="str">
            <v>HOLDEN Jamie11r/Re2</v>
          </cell>
          <cell r="B1845" t="str">
            <v>F</v>
          </cell>
        </row>
        <row r="1846">
          <cell r="A1846" t="str">
            <v>HOLDER Daniel11g/Re1</v>
          </cell>
          <cell r="B1846" t="str">
            <v>F+</v>
          </cell>
        </row>
        <row r="1847">
          <cell r="A1847" t="str">
            <v>HOLLIS Luke11y/Re5</v>
          </cell>
          <cell r="B1847" t="str">
            <v>E</v>
          </cell>
        </row>
        <row r="1848">
          <cell r="A1848" t="str">
            <v>HOOTON Sophie11y/Re2</v>
          </cell>
          <cell r="B1848" t="str">
            <v>F+</v>
          </cell>
        </row>
        <row r="1849">
          <cell r="A1849" t="str">
            <v>HOPKINSON Megan11r/Re2</v>
          </cell>
          <cell r="B1849" t="str">
            <v>U</v>
          </cell>
        </row>
        <row r="1850">
          <cell r="A1850" t="str">
            <v>HOWELL Megan11g/Re1</v>
          </cell>
          <cell r="B1850" t="str">
            <v>U</v>
          </cell>
        </row>
        <row r="1851">
          <cell r="A1851" t="str">
            <v>HOWES Katie11y/Re1</v>
          </cell>
          <cell r="B1851" t="str">
            <v>C-</v>
          </cell>
        </row>
        <row r="1852">
          <cell r="A1852" t="str">
            <v>HOY Jake</v>
          </cell>
          <cell r="B1852">
            <v>0</v>
          </cell>
        </row>
        <row r="1853">
          <cell r="A1853" t="str">
            <v>HUGHES Abbey11r/Re2</v>
          </cell>
          <cell r="B1853" t="str">
            <v>G</v>
          </cell>
        </row>
        <row r="1854">
          <cell r="A1854" t="str">
            <v>HUMPHREY George11y/Re2</v>
          </cell>
          <cell r="B1854" t="str">
            <v>D</v>
          </cell>
        </row>
        <row r="1855">
          <cell r="A1855" t="str">
            <v>HUNT Georgia11y/Re2</v>
          </cell>
          <cell r="B1855" t="str">
            <v>C</v>
          </cell>
        </row>
        <row r="1856">
          <cell r="A1856" t="str">
            <v>HUSSAIN Aliya11g/Re2</v>
          </cell>
          <cell r="B1856" t="str">
            <v>C-</v>
          </cell>
        </row>
        <row r="1857">
          <cell r="A1857" t="str">
            <v>HUSSEIN Angie11y/Re3</v>
          </cell>
          <cell r="B1857" t="str">
            <v>U</v>
          </cell>
        </row>
        <row r="1858">
          <cell r="A1858" t="str">
            <v>ILIFF Taylor11r/Re2</v>
          </cell>
          <cell r="B1858" t="str">
            <v>F</v>
          </cell>
        </row>
        <row r="1859">
          <cell r="A1859" t="str">
            <v>ISMAIL Jordan11g/Re1</v>
          </cell>
          <cell r="B1859" t="str">
            <v>D-</v>
          </cell>
        </row>
        <row r="1860">
          <cell r="A1860" t="str">
            <v>JACKSON Hollie11g/Re3</v>
          </cell>
          <cell r="B1860" t="str">
            <v>U</v>
          </cell>
        </row>
        <row r="1861">
          <cell r="A1861" t="str">
            <v>JAMESON Amy11g/Re2</v>
          </cell>
          <cell r="B1861" t="str">
            <v>F</v>
          </cell>
        </row>
        <row r="1862">
          <cell r="A1862" t="str">
            <v>JARVIS Danny11r/Re4</v>
          </cell>
          <cell r="B1862" t="str">
            <v>U</v>
          </cell>
        </row>
        <row r="1863">
          <cell r="A1863" t="str">
            <v>JARVIS-FAY Adelle11y/Re6</v>
          </cell>
          <cell r="B1863" t="str">
            <v>U</v>
          </cell>
        </row>
        <row r="1864">
          <cell r="A1864" t="str">
            <v>JEEVES Chloe11g/Re3</v>
          </cell>
          <cell r="B1864" t="str">
            <v>X</v>
          </cell>
        </row>
        <row r="1865">
          <cell r="A1865" t="str">
            <v>JEFFKINS Ellie11r/Re4</v>
          </cell>
          <cell r="B1865" t="str">
            <v>F</v>
          </cell>
        </row>
        <row r="1866">
          <cell r="A1866" t="str">
            <v>JENKINS Harvey11g/Re1</v>
          </cell>
          <cell r="B1866" t="str">
            <v>G+</v>
          </cell>
        </row>
        <row r="1867">
          <cell r="A1867" t="str">
            <v>JENNINGS Chloe11y/Re2</v>
          </cell>
          <cell r="B1867" t="str">
            <v>U</v>
          </cell>
        </row>
        <row r="1868">
          <cell r="A1868" t="str">
            <v>JENNINGS Marianne11y/Re6</v>
          </cell>
          <cell r="B1868" t="str">
            <v>C</v>
          </cell>
        </row>
        <row r="1869">
          <cell r="A1869" t="str">
            <v>JOHNSON Aydan11r/Re4</v>
          </cell>
          <cell r="B1869" t="str">
            <v>U</v>
          </cell>
        </row>
        <row r="1870">
          <cell r="A1870" t="str">
            <v>JOHNSON Daniel11y/Re6</v>
          </cell>
          <cell r="B1870" t="str">
            <v>F</v>
          </cell>
        </row>
        <row r="1871">
          <cell r="A1871" t="str">
            <v>KAJOMBO KASEKA Bruno11y/Re3</v>
          </cell>
          <cell r="B1871" t="str">
            <v>D</v>
          </cell>
        </row>
        <row r="1872">
          <cell r="A1872" t="str">
            <v>KANDOLA Robbie11y/Re4</v>
          </cell>
          <cell r="B1872" t="str">
            <v>B</v>
          </cell>
        </row>
        <row r="1873">
          <cell r="A1873" t="str">
            <v>KEEN Daniel11g/Re2</v>
          </cell>
          <cell r="B1873" t="str">
            <v>E-</v>
          </cell>
        </row>
        <row r="1874">
          <cell r="A1874" t="str">
            <v>KELLEHER Jessica11y/Re1</v>
          </cell>
          <cell r="B1874" t="str">
            <v>A</v>
          </cell>
        </row>
        <row r="1875">
          <cell r="A1875" t="str">
            <v>KELLY Casey11y/Re3</v>
          </cell>
          <cell r="B1875" t="str">
            <v>C+</v>
          </cell>
        </row>
        <row r="1876">
          <cell r="A1876" t="str">
            <v>KERWICK Georgie11r/Re2</v>
          </cell>
          <cell r="B1876" t="str">
            <v>F</v>
          </cell>
        </row>
        <row r="1877">
          <cell r="A1877" t="str">
            <v>KHAIRA Jagdeep11y/Re3</v>
          </cell>
          <cell r="B1877" t="str">
            <v>E+</v>
          </cell>
        </row>
        <row r="1878">
          <cell r="A1878" t="str">
            <v>KILLICK Harry11y/Re2</v>
          </cell>
          <cell r="B1878" t="str">
            <v>F+</v>
          </cell>
        </row>
        <row r="1879">
          <cell r="A1879" t="str">
            <v>KING Jacob11r/Re4</v>
          </cell>
          <cell r="B1879" t="str">
            <v>G-</v>
          </cell>
        </row>
        <row r="1880">
          <cell r="A1880" t="str">
            <v>KINGSMAN Billy11g/Re3</v>
          </cell>
          <cell r="B1880" t="str">
            <v>U</v>
          </cell>
        </row>
        <row r="1881">
          <cell r="A1881" t="str">
            <v>KORKMAZOGLU Ceren11r/Re4</v>
          </cell>
          <cell r="B1881" t="str">
            <v>U</v>
          </cell>
        </row>
        <row r="1882">
          <cell r="A1882" t="str">
            <v>LAING Amy11y/Re4</v>
          </cell>
          <cell r="B1882" t="str">
            <v>B</v>
          </cell>
        </row>
        <row r="1883">
          <cell r="A1883" t="str">
            <v>LAMAGNA-WELLS Francesco11r/Re1</v>
          </cell>
          <cell r="B1883" t="str">
            <v>G-</v>
          </cell>
        </row>
        <row r="1884">
          <cell r="A1884" t="str">
            <v>LAUNDY Megan11g/Re3</v>
          </cell>
          <cell r="B1884" t="str">
            <v>U</v>
          </cell>
        </row>
        <row r="1885">
          <cell r="A1885" t="str">
            <v>LEE Timothy11r/Re4</v>
          </cell>
          <cell r="B1885" t="str">
            <v>F+</v>
          </cell>
        </row>
        <row r="1886">
          <cell r="A1886" t="str">
            <v>LEEDS Peter11g/Re3</v>
          </cell>
          <cell r="B1886" t="str">
            <v>F-</v>
          </cell>
        </row>
        <row r="1887">
          <cell r="A1887" t="str">
            <v>LEMOS Lisa11g/Re2</v>
          </cell>
          <cell r="B1887" t="str">
            <v>U</v>
          </cell>
        </row>
        <row r="1888">
          <cell r="A1888" t="str">
            <v>LENNON Ethan11r/Re4</v>
          </cell>
          <cell r="B1888" t="str">
            <v>U</v>
          </cell>
        </row>
        <row r="1889">
          <cell r="A1889" t="str">
            <v>LEWIS Alfie11y/Re2</v>
          </cell>
          <cell r="B1889" t="str">
            <v>U</v>
          </cell>
        </row>
        <row r="1890">
          <cell r="A1890" t="str">
            <v>LODGE Archie11r/Re3</v>
          </cell>
          <cell r="B1890" t="str">
            <v>U</v>
          </cell>
        </row>
        <row r="1891">
          <cell r="A1891" t="str">
            <v>LOWE Jack11g/Re3</v>
          </cell>
          <cell r="B1891" t="str">
            <v>G-</v>
          </cell>
        </row>
        <row r="1892">
          <cell r="A1892" t="str">
            <v>LUDLOW Shae11r/Re2</v>
          </cell>
          <cell r="B1892" t="str">
            <v>E</v>
          </cell>
        </row>
        <row r="1893">
          <cell r="A1893" t="str">
            <v>MANAK Joe11y/Re1</v>
          </cell>
          <cell r="B1893" t="str">
            <v>E</v>
          </cell>
        </row>
        <row r="1894">
          <cell r="A1894" t="str">
            <v>MASSEY Bayley11y/Re4</v>
          </cell>
          <cell r="B1894" t="str">
            <v>G-</v>
          </cell>
        </row>
        <row r="1895">
          <cell r="A1895" t="str">
            <v>MASTERS Megan11y/Re4</v>
          </cell>
          <cell r="B1895" t="str">
            <v>C-</v>
          </cell>
        </row>
        <row r="1896">
          <cell r="A1896" t="str">
            <v>MCALONEN Keaton11r/Re3</v>
          </cell>
          <cell r="B1896" t="str">
            <v>G</v>
          </cell>
        </row>
        <row r="1897">
          <cell r="A1897" t="str">
            <v>MCCARTHY Nathan11r/Re2</v>
          </cell>
          <cell r="B1897" t="str">
            <v>F</v>
          </cell>
        </row>
        <row r="1898">
          <cell r="A1898" t="str">
            <v>MCINTOSH Lucy11g/Re3</v>
          </cell>
          <cell r="B1898" t="str">
            <v>G-</v>
          </cell>
        </row>
        <row r="1899">
          <cell r="A1899" t="str">
            <v>MCKINNON Ashleigh11g/Re3</v>
          </cell>
          <cell r="B1899" t="str">
            <v>U</v>
          </cell>
        </row>
        <row r="1900">
          <cell r="A1900" t="str">
            <v>MCLAREN Lauren11r/Re2</v>
          </cell>
          <cell r="B1900" t="str">
            <v>E+</v>
          </cell>
        </row>
        <row r="1901">
          <cell r="A1901" t="str">
            <v>MCLELLAN-WHITE Alice11r/Re1</v>
          </cell>
          <cell r="B1901" t="str">
            <v>F-</v>
          </cell>
        </row>
        <row r="1902">
          <cell r="A1902" t="str">
            <v>MILLS Laynie11r/Re4</v>
          </cell>
          <cell r="B1902" t="str">
            <v>F</v>
          </cell>
        </row>
        <row r="1903">
          <cell r="A1903" t="str">
            <v>MILSOM Luke11r/Re1</v>
          </cell>
          <cell r="B1903" t="str">
            <v>U</v>
          </cell>
        </row>
        <row r="1904">
          <cell r="A1904" t="str">
            <v>MITCHELL Sian11g/Re1</v>
          </cell>
          <cell r="B1904" t="str">
            <v>E+</v>
          </cell>
        </row>
        <row r="1905">
          <cell r="A1905" t="str">
            <v>MITCHESON Daniel11r/Re1</v>
          </cell>
          <cell r="B1905" t="str">
            <v>G</v>
          </cell>
        </row>
        <row r="1906">
          <cell r="A1906" t="str">
            <v>MORGAN Julie</v>
          </cell>
          <cell r="B1906">
            <v>0</v>
          </cell>
        </row>
        <row r="1907">
          <cell r="A1907" t="str">
            <v>MUGISA Destiny11y/Re2</v>
          </cell>
          <cell r="B1907" t="str">
            <v>C</v>
          </cell>
        </row>
        <row r="1908">
          <cell r="A1908" t="str">
            <v>MURPHY Amy11r/Re2</v>
          </cell>
          <cell r="B1908" t="str">
            <v>F</v>
          </cell>
        </row>
        <row r="1909">
          <cell r="A1909" t="str">
            <v>MURPHY Shannon11g/Re2</v>
          </cell>
          <cell r="B1909" t="str">
            <v>F</v>
          </cell>
        </row>
        <row r="1910">
          <cell r="A1910" t="str">
            <v>MURSELAJ Jasmine11g/Re1</v>
          </cell>
          <cell r="B1910" t="str">
            <v>U</v>
          </cell>
        </row>
        <row r="1911">
          <cell r="A1911" t="str">
            <v>MUSPRATT Philip11y/Re6</v>
          </cell>
          <cell r="B1911" t="str">
            <v>E</v>
          </cell>
        </row>
        <row r="1912">
          <cell r="A1912" t="str">
            <v>NICHOLLS Aaron11r/Re2</v>
          </cell>
          <cell r="B1912" t="str">
            <v>U</v>
          </cell>
        </row>
        <row r="1913">
          <cell r="A1913" t="str">
            <v>NITCHEU Siefu11y/Re2</v>
          </cell>
          <cell r="B1913" t="str">
            <v>E</v>
          </cell>
        </row>
        <row r="1914">
          <cell r="A1914" t="str">
            <v>OBODE Samuel11y/Re1</v>
          </cell>
          <cell r="B1914" t="str">
            <v>E-</v>
          </cell>
        </row>
        <row r="1915">
          <cell r="A1915" t="str">
            <v>ODIGIE Erunmwunse11y/Re5</v>
          </cell>
          <cell r="B1915" t="str">
            <v>C+</v>
          </cell>
        </row>
        <row r="1916">
          <cell r="A1916" t="str">
            <v>O'HALLORAN Harri-Marie11r/Re4</v>
          </cell>
          <cell r="B1916" t="str">
            <v>D</v>
          </cell>
        </row>
        <row r="1917">
          <cell r="A1917" t="str">
            <v>OKORONKWO Imanuella11y/Re1</v>
          </cell>
          <cell r="B1917" t="str">
            <v>A</v>
          </cell>
        </row>
        <row r="1918">
          <cell r="A1918" t="str">
            <v>O'NEILL Kayleigh11g/Re2</v>
          </cell>
          <cell r="B1918" t="str">
            <v>E</v>
          </cell>
        </row>
        <row r="1919">
          <cell r="A1919" t="str">
            <v>ONILEERE Aminat11y/Re1</v>
          </cell>
          <cell r="B1919" t="str">
            <v>A</v>
          </cell>
        </row>
        <row r="1920">
          <cell r="A1920" t="str">
            <v>OSBORNE Benjamin11g/Re1</v>
          </cell>
          <cell r="B1920" t="str">
            <v>F+</v>
          </cell>
        </row>
        <row r="1921">
          <cell r="A1921" t="str">
            <v>PAGE Callum11g/Re2</v>
          </cell>
          <cell r="B1921" t="str">
            <v>E</v>
          </cell>
        </row>
        <row r="1922">
          <cell r="A1922" t="str">
            <v>PARSONS Maria11y/Re3</v>
          </cell>
          <cell r="B1922" t="str">
            <v>B+</v>
          </cell>
        </row>
        <row r="1923">
          <cell r="A1923" t="str">
            <v>PASKINS George11g/Re2</v>
          </cell>
          <cell r="B1923" t="str">
            <v>G-</v>
          </cell>
        </row>
        <row r="1924">
          <cell r="A1924" t="str">
            <v>PEARCE James</v>
          </cell>
          <cell r="B1924">
            <v>0</v>
          </cell>
        </row>
        <row r="1925">
          <cell r="A1925" t="str">
            <v>PEEL Sophie11y/Re1</v>
          </cell>
          <cell r="B1925" t="str">
            <v>C</v>
          </cell>
        </row>
        <row r="1926">
          <cell r="A1926" t="str">
            <v>PEPPER Courteney11y/Re5</v>
          </cell>
          <cell r="B1926" t="str">
            <v>E+</v>
          </cell>
        </row>
        <row r="1927">
          <cell r="A1927" t="str">
            <v>PETTITT Deven11y/Re1</v>
          </cell>
          <cell r="B1927" t="str">
            <v>G-</v>
          </cell>
        </row>
        <row r="1928">
          <cell r="A1928" t="str">
            <v>PETTITT Jake11r/Re3</v>
          </cell>
          <cell r="B1928" t="str">
            <v>U</v>
          </cell>
        </row>
        <row r="1929">
          <cell r="A1929" t="str">
            <v>PHEASANT Ben11y/Re3</v>
          </cell>
          <cell r="B1929" t="str">
            <v>D</v>
          </cell>
        </row>
        <row r="1930">
          <cell r="A1930" t="str">
            <v>PHILLIPS Jordan11y/Re3</v>
          </cell>
          <cell r="B1930" t="str">
            <v>C</v>
          </cell>
        </row>
        <row r="1931">
          <cell r="A1931" t="str">
            <v>PIDDINGTON Ellie11g/Re2</v>
          </cell>
          <cell r="B1931" t="str">
            <v>F</v>
          </cell>
        </row>
        <row r="1932">
          <cell r="A1932" t="str">
            <v>POSUNIAK Patryk11y/Re5</v>
          </cell>
          <cell r="B1932" t="str">
            <v>F+</v>
          </cell>
        </row>
        <row r="1933">
          <cell r="A1933" t="str">
            <v>POWELL Shane11r/Re1</v>
          </cell>
          <cell r="B1933" t="str">
            <v>X</v>
          </cell>
        </row>
        <row r="1934">
          <cell r="A1934" t="str">
            <v>QUILALA Angela11r/Re3</v>
          </cell>
          <cell r="B1934" t="str">
            <v>D-</v>
          </cell>
        </row>
        <row r="1935">
          <cell r="A1935" t="str">
            <v>RANDALL Jordon</v>
          </cell>
          <cell r="B1935">
            <v>0</v>
          </cell>
        </row>
        <row r="1936">
          <cell r="A1936" t="str">
            <v>RATCLIFF Aaron11r/Re2</v>
          </cell>
          <cell r="B1936" t="str">
            <v>X</v>
          </cell>
        </row>
        <row r="1937">
          <cell r="A1937" t="str">
            <v>READ Nathan11r/Re1</v>
          </cell>
          <cell r="B1937" t="str">
            <v>F</v>
          </cell>
        </row>
        <row r="1938">
          <cell r="A1938" t="str">
            <v>READ Sam11r/Re2</v>
          </cell>
          <cell r="B1938" t="str">
            <v>F</v>
          </cell>
        </row>
        <row r="1939">
          <cell r="A1939" t="str">
            <v>REAVILL Billy11y/Re6</v>
          </cell>
          <cell r="B1939" t="str">
            <v>E</v>
          </cell>
        </row>
        <row r="1940">
          <cell r="A1940" t="str">
            <v>REID Jamie11y/Re3</v>
          </cell>
          <cell r="B1940" t="str">
            <v>G</v>
          </cell>
        </row>
        <row r="1941">
          <cell r="A1941" t="str">
            <v>REID Molly11y/Re2</v>
          </cell>
          <cell r="B1941" t="str">
            <v>D</v>
          </cell>
        </row>
        <row r="1942">
          <cell r="A1942" t="str">
            <v>RHODEN Kieran11r/Re1</v>
          </cell>
          <cell r="B1942" t="str">
            <v>F+</v>
          </cell>
        </row>
        <row r="1943">
          <cell r="A1943" t="str">
            <v>RICHARDS Danielle11y/Re3</v>
          </cell>
          <cell r="B1943" t="str">
            <v>E-</v>
          </cell>
        </row>
        <row r="1944">
          <cell r="A1944" t="str">
            <v>RICKMAN Harry11r/Re1</v>
          </cell>
          <cell r="B1944" t="str">
            <v>E-</v>
          </cell>
        </row>
        <row r="1945">
          <cell r="A1945" t="str">
            <v>RIVERS Charlie</v>
          </cell>
          <cell r="B1945">
            <v>0</v>
          </cell>
        </row>
        <row r="1946">
          <cell r="A1946" t="str">
            <v>ROBINS Daniel11y/Re3</v>
          </cell>
          <cell r="B1946" t="str">
            <v>E</v>
          </cell>
        </row>
        <row r="1947">
          <cell r="A1947" t="str">
            <v>ROWLAND Jade11r/Re3</v>
          </cell>
          <cell r="B1947" t="str">
            <v>G-</v>
          </cell>
        </row>
        <row r="1948">
          <cell r="A1948" t="str">
            <v>RUSSELL Amber11r/Re3</v>
          </cell>
          <cell r="B1948" t="str">
            <v>U</v>
          </cell>
        </row>
        <row r="1949">
          <cell r="A1949" t="str">
            <v>RUSSELL Paul11y/Re5</v>
          </cell>
          <cell r="B1949" t="str">
            <v>E-</v>
          </cell>
        </row>
        <row r="1950">
          <cell r="A1950" t="str">
            <v>SAHOTA Callum11r/Re3</v>
          </cell>
          <cell r="B1950" t="str">
            <v>U</v>
          </cell>
        </row>
        <row r="1951">
          <cell r="A1951" t="str">
            <v>SAN Katie11y/Re1</v>
          </cell>
          <cell r="B1951" t="str">
            <v>B+</v>
          </cell>
        </row>
        <row r="1952">
          <cell r="A1952" t="str">
            <v>SANGAR Sade11r/Re2</v>
          </cell>
          <cell r="B1952" t="str">
            <v>E</v>
          </cell>
        </row>
        <row r="1953">
          <cell r="A1953" t="str">
            <v>SANGHA Naveena11y/Re6</v>
          </cell>
          <cell r="B1953" t="str">
            <v>E-</v>
          </cell>
        </row>
        <row r="1954">
          <cell r="A1954" t="str">
            <v>SAUNDERS Ashley11g/Re4</v>
          </cell>
          <cell r="B1954" t="str">
            <v>U</v>
          </cell>
        </row>
        <row r="1955">
          <cell r="A1955" t="str">
            <v>SAUROSI Tadiwanashe11y/Re2</v>
          </cell>
          <cell r="B1955" t="str">
            <v>B+</v>
          </cell>
        </row>
        <row r="1956">
          <cell r="A1956" t="str">
            <v>SAWYER Cicarna-Lee11r/Re2</v>
          </cell>
          <cell r="B1956" t="str">
            <v>G</v>
          </cell>
        </row>
        <row r="1957">
          <cell r="A1957" t="str">
            <v>SCOTT Charlotte11y/Re5</v>
          </cell>
          <cell r="B1957" t="str">
            <v>G</v>
          </cell>
        </row>
        <row r="1958">
          <cell r="A1958" t="str">
            <v>SEHMI Natalie11r/Re1</v>
          </cell>
          <cell r="B1958" t="str">
            <v>F</v>
          </cell>
        </row>
        <row r="1959">
          <cell r="A1959" t="str">
            <v>SHAW William11y/Re4</v>
          </cell>
          <cell r="B1959" t="str">
            <v>D-</v>
          </cell>
        </row>
        <row r="1960">
          <cell r="A1960" t="str">
            <v>SHEPARD Billy-Joe11r/Re3</v>
          </cell>
          <cell r="B1960" t="str">
            <v>U</v>
          </cell>
        </row>
        <row r="1961">
          <cell r="A1961" t="str">
            <v>SHERREN Sam11y/Re6</v>
          </cell>
          <cell r="B1961" t="str">
            <v>U</v>
          </cell>
        </row>
        <row r="1962">
          <cell r="A1962" t="str">
            <v>SLATER Matthew11y/Re1</v>
          </cell>
          <cell r="B1962" t="str">
            <v>E-</v>
          </cell>
        </row>
        <row r="1963">
          <cell r="A1963" t="str">
            <v>SLATTERY Alexandria11r/Re1</v>
          </cell>
          <cell r="B1963" t="str">
            <v>F+</v>
          </cell>
        </row>
        <row r="1964">
          <cell r="A1964" t="str">
            <v>SMALL Morgan11g/Re2</v>
          </cell>
          <cell r="B1964" t="str">
            <v>E</v>
          </cell>
        </row>
        <row r="1965">
          <cell r="A1965" t="str">
            <v>SMERECZYNSKI Dominik11r/Re2</v>
          </cell>
          <cell r="B1965" t="str">
            <v>F</v>
          </cell>
        </row>
        <row r="1966">
          <cell r="A1966" t="str">
            <v>SMERECZYNSKI Patryk</v>
          </cell>
          <cell r="B1966">
            <v>0</v>
          </cell>
        </row>
        <row r="1967">
          <cell r="A1967" t="str">
            <v>SMITH Jade11g/Re3</v>
          </cell>
          <cell r="B1967" t="str">
            <v>U</v>
          </cell>
        </row>
        <row r="1968">
          <cell r="A1968" t="str">
            <v>SMITH Jordanna11r/Re2</v>
          </cell>
          <cell r="B1968" t="str">
            <v>D</v>
          </cell>
        </row>
        <row r="1969">
          <cell r="A1969" t="str">
            <v>SMITH Katie11r/Re2</v>
          </cell>
          <cell r="B1969" t="str">
            <v>F</v>
          </cell>
        </row>
        <row r="1970">
          <cell r="A1970" t="str">
            <v>SMITH Kieran11r/Re3</v>
          </cell>
          <cell r="B1970" t="str">
            <v>U</v>
          </cell>
        </row>
        <row r="1971">
          <cell r="A1971" t="str">
            <v>SMITH Megan11y/Re5</v>
          </cell>
          <cell r="B1971" t="str">
            <v>B</v>
          </cell>
        </row>
        <row r="1972">
          <cell r="A1972" t="str">
            <v>SMITH Peter11g/Re3</v>
          </cell>
          <cell r="B1972" t="str">
            <v>U</v>
          </cell>
        </row>
        <row r="1973">
          <cell r="A1973" t="str">
            <v>STACEY Leah11g/Re1</v>
          </cell>
          <cell r="B1973" t="str">
            <v>D-</v>
          </cell>
        </row>
        <row r="1974">
          <cell r="A1974" t="str">
            <v>STEPHENS Kimberley11r/Re1</v>
          </cell>
          <cell r="B1974" t="str">
            <v>E+</v>
          </cell>
        </row>
        <row r="1975">
          <cell r="A1975" t="str">
            <v>STONE Chloe11y/Re4</v>
          </cell>
          <cell r="B1975" t="str">
            <v>C+</v>
          </cell>
        </row>
        <row r="1976">
          <cell r="A1976" t="str">
            <v>STUCHBURY Leslie11r/Re1</v>
          </cell>
          <cell r="B1976" t="str">
            <v>F-</v>
          </cell>
        </row>
        <row r="1977">
          <cell r="A1977" t="str">
            <v>SULLIVAN Barney11r/Re1</v>
          </cell>
          <cell r="B1977" t="str">
            <v>G</v>
          </cell>
        </row>
        <row r="1978">
          <cell r="A1978" t="str">
            <v>SWAN Callum11g/Re4</v>
          </cell>
          <cell r="B1978" t="str">
            <v>U</v>
          </cell>
        </row>
        <row r="1979">
          <cell r="A1979" t="str">
            <v>SWANDALE George11y/Re2</v>
          </cell>
          <cell r="B1979" t="str">
            <v>U</v>
          </cell>
        </row>
        <row r="1980">
          <cell r="A1980" t="str">
            <v>SWANNELL Sam11y/Re4</v>
          </cell>
          <cell r="B1980" t="str">
            <v>D+</v>
          </cell>
        </row>
        <row r="1981">
          <cell r="A1981" t="str">
            <v>TABER Sam11r/Re3</v>
          </cell>
          <cell r="B1981" t="str">
            <v>G-</v>
          </cell>
        </row>
        <row r="1982">
          <cell r="A1982" t="str">
            <v>TAPLIN Ben11r/Re3</v>
          </cell>
          <cell r="B1982" t="str">
            <v>U</v>
          </cell>
        </row>
        <row r="1983">
          <cell r="A1983" t="str">
            <v>TAPPENDEN Jamie11g/Re4</v>
          </cell>
          <cell r="B1983" t="str">
            <v>G</v>
          </cell>
        </row>
        <row r="1984">
          <cell r="A1984" t="str">
            <v>THOMAS Ethan11r/Re3</v>
          </cell>
          <cell r="B1984" t="str">
            <v>U</v>
          </cell>
        </row>
        <row r="1985">
          <cell r="A1985" t="str">
            <v>THOMPSON Ellie11y/Re2</v>
          </cell>
          <cell r="B1985" t="str">
            <v>F</v>
          </cell>
        </row>
        <row r="1986">
          <cell r="A1986" t="str">
            <v>THOMPSON Riley11y/Re2</v>
          </cell>
          <cell r="B1986" t="str">
            <v>C</v>
          </cell>
        </row>
        <row r="1987">
          <cell r="A1987" t="str">
            <v>THORPE Elizabeth11r/Re1</v>
          </cell>
          <cell r="B1987" t="str">
            <v>F-</v>
          </cell>
        </row>
        <row r="1988">
          <cell r="A1988" t="str">
            <v>TIMMS James11y/Re4</v>
          </cell>
          <cell r="B1988" t="str">
            <v>E-</v>
          </cell>
        </row>
        <row r="1989">
          <cell r="A1989" t="str">
            <v>TINDALL-BLYTH Oliver11r/Re3</v>
          </cell>
          <cell r="B1989" t="str">
            <v>G-</v>
          </cell>
        </row>
        <row r="1990">
          <cell r="A1990" t="str">
            <v>TOMBS Shannon11y/Re1</v>
          </cell>
          <cell r="B1990" t="str">
            <v>C-</v>
          </cell>
        </row>
        <row r="1991">
          <cell r="A1991" t="str">
            <v>TURNER Liberty11r/Re1</v>
          </cell>
          <cell r="B1991" t="str">
            <v>E+</v>
          </cell>
        </row>
        <row r="1992">
          <cell r="A1992" t="str">
            <v>TURNER Luke11y/Re6</v>
          </cell>
          <cell r="B1992" t="str">
            <v>U</v>
          </cell>
        </row>
        <row r="1993">
          <cell r="A1993" t="str">
            <v>UKANDU Jessica11y/Re5</v>
          </cell>
          <cell r="B1993" t="str">
            <v>B</v>
          </cell>
        </row>
        <row r="1994">
          <cell r="A1994" t="str">
            <v>URQUHART Ryan11r/Re4</v>
          </cell>
          <cell r="B1994" t="str">
            <v>U</v>
          </cell>
        </row>
        <row r="1995">
          <cell r="A1995" t="str">
            <v>VANDEPEER Chloe11g/Re2</v>
          </cell>
          <cell r="B1995" t="str">
            <v>F</v>
          </cell>
        </row>
        <row r="1996">
          <cell r="A1996" t="str">
            <v>VURDU Ozan11g/Re4</v>
          </cell>
          <cell r="B1996" t="str">
            <v>U</v>
          </cell>
        </row>
        <row r="1997">
          <cell r="A1997" t="str">
            <v>WADDELL Annie11g/Re3</v>
          </cell>
          <cell r="B1997" t="str">
            <v>F-</v>
          </cell>
        </row>
        <row r="1998">
          <cell r="A1998" t="str">
            <v>WARD Jonathan11y/Re3</v>
          </cell>
          <cell r="B1998" t="str">
            <v>E-</v>
          </cell>
        </row>
        <row r="1999">
          <cell r="A1999" t="str">
            <v>WARREN Charlie11y/Re5</v>
          </cell>
          <cell r="B1999" t="str">
            <v>G-</v>
          </cell>
        </row>
        <row r="2000">
          <cell r="A2000" t="str">
            <v>WATERS Rebecca11y/Re4</v>
          </cell>
          <cell r="B2000" t="str">
            <v>D</v>
          </cell>
        </row>
        <row r="2001">
          <cell r="A2001" t="str">
            <v>WATSHAM Samuel11y/Re4</v>
          </cell>
          <cell r="B2001" t="str">
            <v>D-</v>
          </cell>
        </row>
        <row r="2002">
          <cell r="A2002" t="str">
            <v>WEATHERLEY Sydney11y/Re6</v>
          </cell>
          <cell r="B2002" t="str">
            <v>E+</v>
          </cell>
        </row>
        <row r="2003">
          <cell r="A2003" t="str">
            <v>WHITE Emily-Jo11r/Re4</v>
          </cell>
          <cell r="B2003" t="str">
            <v>U</v>
          </cell>
        </row>
        <row r="2004">
          <cell r="A2004" t="str">
            <v>WHITE Macauley11y/Re3</v>
          </cell>
          <cell r="B2004" t="str">
            <v>E+</v>
          </cell>
        </row>
        <row r="2005">
          <cell r="A2005" t="str">
            <v>WHITE Ryan11y/Re6</v>
          </cell>
          <cell r="B2005" t="str">
            <v>E</v>
          </cell>
        </row>
        <row r="2006">
          <cell r="A2006" t="str">
            <v>WHITEHEAD George11y/Re5</v>
          </cell>
          <cell r="B2006" t="str">
            <v>F+</v>
          </cell>
        </row>
        <row r="2007">
          <cell r="A2007" t="str">
            <v>WILKINSON Molly-Mae11g/Re3</v>
          </cell>
          <cell r="B2007" t="str">
            <v>G-</v>
          </cell>
        </row>
        <row r="2008">
          <cell r="A2008" t="str">
            <v>WILLIAMS Grace11r/Re2</v>
          </cell>
          <cell r="B2008" t="str">
            <v>E+</v>
          </cell>
        </row>
        <row r="2009">
          <cell r="A2009" t="str">
            <v>WILLIS Demi11r/Re3</v>
          </cell>
          <cell r="B2009" t="str">
            <v>U</v>
          </cell>
        </row>
        <row r="2010">
          <cell r="A2010" t="str">
            <v>WILSON Megan11y/Re1</v>
          </cell>
          <cell r="B2010" t="str">
            <v>D</v>
          </cell>
        </row>
        <row r="2011">
          <cell r="A2011" t="str">
            <v>WITCHLOW Jemma11r/Re4</v>
          </cell>
          <cell r="B2011" t="str">
            <v>U</v>
          </cell>
        </row>
        <row r="2012">
          <cell r="A2012" t="str">
            <v>WOOD Chevonne11r/Re4</v>
          </cell>
          <cell r="B2012" t="str">
            <v>F-</v>
          </cell>
        </row>
        <row r="2013">
          <cell r="A2013" t="str">
            <v>WOODBRIDGE Ryan11y/Re2</v>
          </cell>
          <cell r="B2013" t="str">
            <v>D</v>
          </cell>
        </row>
        <row r="2014">
          <cell r="A2014" t="str">
            <v>WRIGHT Caitlin11g/Re3</v>
          </cell>
          <cell r="B2014" t="str">
            <v>G-</v>
          </cell>
        </row>
        <row r="2015">
          <cell r="A2015" t="str">
            <v>YATES Safara11y/Re1</v>
          </cell>
          <cell r="B2015" t="str">
            <v>D</v>
          </cell>
        </row>
        <row r="2016">
          <cell r="A2016" t="str">
            <v>YORK Eleanor11y/Re4</v>
          </cell>
          <cell r="B2016" t="str">
            <v>D+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gradFill flip="none" rotWithShape="1">
          <a:gsLst>
            <a:gs pos="0">
              <a:schemeClr val="bg2">
                <a:lumMod val="90000"/>
              </a:schemeClr>
            </a:gs>
            <a:gs pos="64999">
              <a:srgbClr val="F0EBD5"/>
            </a:gs>
            <a:gs pos="100000">
              <a:srgbClr val="D1C39F"/>
            </a:gs>
          </a:gsLst>
          <a:path path="shape">
            <a:fillToRect l="50000" t="50000" r="50000" b="50000"/>
          </a:path>
          <a:tileRect/>
        </a:gradFill>
      </a:spPr>
      <a:bodyPr vertOverflow="clip" rtlCol="0" anchor="ctr"/>
      <a:lstStyle>
        <a:defPPr algn="ctr">
          <a:defRPr sz="1200" b="1"/>
        </a:defPPr>
      </a:lstStyle>
      <a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dxNda-Hdh-8&amp;feature=youtu.be" TargetMode="External"/><Relationship Id="rId2" Type="http://schemas.openxmlformats.org/officeDocument/2006/relationships/hyperlink" Target="https://www.youtube.com/watch?v=YE7lxlzJrLM&amp;feature=youtu.be" TargetMode="External"/><Relationship Id="rId1" Type="http://schemas.openxmlformats.org/officeDocument/2006/relationships/hyperlink" Target="https://www.youtube.com/watch?v=9Jg0xs5scsI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youtube.com/watch?v=PjezQ8wxkJk&amp;feature=youtu.b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Trial"/>
  <dimension ref="A2:BZ134"/>
  <sheetViews>
    <sheetView tabSelected="1" zoomScale="117" zoomScaleNormal="117" workbookViewId="0"/>
  </sheetViews>
  <sheetFormatPr defaultRowHeight="15"/>
  <cols>
    <col min="1" max="1" width="25.28515625" style="23" bestFit="1" customWidth="1"/>
    <col min="2" max="3" width="9.140625" style="23" customWidth="1"/>
    <col min="4" max="6" width="9.140625" style="23"/>
    <col min="7" max="7" width="9.140625" style="23" customWidth="1"/>
    <col min="8" max="16384" width="9.140625" style="23"/>
  </cols>
  <sheetData>
    <row r="2" spans="1:18" ht="15.75" thickBot="1"/>
    <row r="3" spans="1:18" ht="15.75" customHeight="1" thickTop="1">
      <c r="E3" s="230"/>
      <c r="F3" s="230"/>
      <c r="G3" s="267"/>
      <c r="H3" s="293" t="s">
        <v>6904</v>
      </c>
      <c r="I3" s="294"/>
      <c r="J3" s="294"/>
      <c r="K3" s="294"/>
      <c r="L3" s="294"/>
      <c r="M3" s="295"/>
      <c r="N3" s="267"/>
      <c r="O3" s="230"/>
      <c r="P3" s="230"/>
    </row>
    <row r="4" spans="1:18" ht="15.75" customHeight="1" thickBot="1">
      <c r="E4" s="230"/>
      <c r="F4" s="230"/>
      <c r="G4" s="267"/>
      <c r="H4" s="296"/>
      <c r="I4" s="297"/>
      <c r="J4" s="297"/>
      <c r="K4" s="297"/>
      <c r="L4" s="297"/>
      <c r="M4" s="298"/>
      <c r="N4" s="267"/>
      <c r="O4" s="230"/>
      <c r="P4" s="230"/>
    </row>
    <row r="5" spans="1:18" ht="15.75" customHeight="1" thickTop="1">
      <c r="A5" s="268"/>
      <c r="B5" s="268"/>
      <c r="C5" s="268"/>
      <c r="D5" s="268"/>
      <c r="E5" s="268"/>
      <c r="F5" s="230"/>
      <c r="G5" s="299">
        <f>inpExpDate</f>
        <v>43555</v>
      </c>
      <c r="H5" s="300"/>
      <c r="I5" s="300"/>
      <c r="J5" s="300"/>
      <c r="K5" s="300"/>
      <c r="L5" s="300"/>
      <c r="M5" s="300"/>
      <c r="N5" s="301"/>
      <c r="O5" s="230"/>
      <c r="P5" s="230"/>
    </row>
    <row r="6" spans="1:18" ht="15" customHeight="1">
      <c r="A6" s="268"/>
      <c r="B6" s="268"/>
      <c r="C6" s="268"/>
      <c r="D6" s="268"/>
      <c r="E6" s="268"/>
      <c r="F6" s="230"/>
      <c r="G6" s="302"/>
      <c r="H6" s="303"/>
      <c r="I6" s="303"/>
      <c r="J6" s="303"/>
      <c r="K6" s="303"/>
      <c r="L6" s="303"/>
      <c r="M6" s="303"/>
      <c r="N6" s="304"/>
      <c r="O6" s="230"/>
      <c r="P6" s="230"/>
    </row>
    <row r="7" spans="1:18" ht="15" customHeight="1">
      <c r="E7" s="230"/>
      <c r="F7" s="230"/>
      <c r="G7" s="302"/>
      <c r="H7" s="303"/>
      <c r="I7" s="303"/>
      <c r="J7" s="303"/>
      <c r="K7" s="303"/>
      <c r="L7" s="303"/>
      <c r="M7" s="303"/>
      <c r="N7" s="304"/>
      <c r="O7" s="230"/>
      <c r="P7" s="230"/>
    </row>
    <row r="8" spans="1:18" ht="15.75" customHeight="1" thickBot="1">
      <c r="E8" s="230"/>
      <c r="F8" s="230"/>
      <c r="G8" s="305"/>
      <c r="H8" s="306"/>
      <c r="I8" s="306"/>
      <c r="J8" s="306"/>
      <c r="K8" s="306"/>
      <c r="L8" s="306"/>
      <c r="M8" s="306"/>
      <c r="N8" s="307"/>
      <c r="O8" s="230"/>
      <c r="P8" s="230"/>
    </row>
    <row r="9" spans="1:18" ht="15.75" thickTop="1"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</row>
    <row r="10" spans="1:18" ht="15" customHeight="1">
      <c r="A10" s="308"/>
      <c r="B10" s="308"/>
      <c r="C10" s="308"/>
      <c r="D10" s="308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</row>
    <row r="11" spans="1:18" ht="15" customHeight="1">
      <c r="A11" s="308"/>
      <c r="B11" s="308"/>
      <c r="C11" s="308"/>
      <c r="D11" s="308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</row>
    <row r="12" spans="1:18" ht="15" customHeight="1">
      <c r="A12" s="308"/>
      <c r="B12" s="308"/>
      <c r="C12" s="308"/>
      <c r="D12" s="308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</row>
    <row r="14" spans="1:18" ht="15" customHeight="1">
      <c r="A14" s="310" t="s">
        <v>6905</v>
      </c>
      <c r="B14" s="310"/>
      <c r="C14" s="310"/>
      <c r="D14" s="310"/>
      <c r="E14" s="317" t="s">
        <v>7310</v>
      </c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275"/>
      <c r="R14" s="275"/>
    </row>
    <row r="15" spans="1:18" ht="15" customHeight="1">
      <c r="A15" s="310"/>
      <c r="B15" s="310"/>
      <c r="C15" s="310"/>
      <c r="D15" s="310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275"/>
      <c r="R15" s="275"/>
    </row>
    <row r="16" spans="1:18" ht="15" customHeight="1">
      <c r="A16" s="310"/>
      <c r="B16" s="310"/>
      <c r="C16" s="310"/>
      <c r="D16" s="310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275"/>
      <c r="R16" s="275"/>
    </row>
    <row r="17" spans="1:17" ht="15" customHeight="1"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269"/>
    </row>
    <row r="20" spans="1:17" ht="15.75" thickBot="1"/>
    <row r="21" spans="1:17" ht="15.75" customHeight="1" thickTop="1" thickBot="1">
      <c r="A21" s="318" t="s">
        <v>7311</v>
      </c>
      <c r="B21" s="319"/>
      <c r="C21" s="320"/>
      <c r="E21" s="311" t="s">
        <v>7307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3"/>
    </row>
    <row r="22" spans="1:17" ht="15" customHeight="1" thickTop="1" thickBot="1">
      <c r="A22" s="321"/>
      <c r="B22" s="322"/>
      <c r="C22" s="323"/>
      <c r="E22" s="311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3"/>
    </row>
    <row r="23" spans="1:17" ht="15.75" customHeight="1" thickTop="1" thickBot="1">
      <c r="A23" s="324" t="s">
        <v>7312</v>
      </c>
      <c r="B23" s="325"/>
      <c r="C23" s="326"/>
      <c r="E23" s="311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3"/>
    </row>
    <row r="24" spans="1:17" ht="15.75" customHeight="1" thickTop="1" thickBot="1">
      <c r="A24" s="327"/>
      <c r="B24" s="325"/>
      <c r="C24" s="326"/>
      <c r="E24" s="314" t="s">
        <v>7308</v>
      </c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6"/>
    </row>
    <row r="25" spans="1:17" ht="15" customHeight="1" thickTop="1" thickBot="1">
      <c r="A25" s="281"/>
      <c r="B25" s="282"/>
      <c r="C25" s="283"/>
      <c r="E25" s="314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6"/>
    </row>
    <row r="26" spans="1:17" ht="15" customHeight="1" thickTop="1" thickBot="1">
      <c r="A26" s="318" t="s">
        <v>7313</v>
      </c>
      <c r="B26" s="319"/>
      <c r="C26" s="320"/>
      <c r="E26" s="314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6"/>
    </row>
    <row r="27" spans="1:17" ht="15" customHeight="1" thickTop="1" thickBot="1">
      <c r="A27" s="321"/>
      <c r="B27" s="322"/>
      <c r="C27" s="323"/>
      <c r="E27" s="314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6"/>
    </row>
    <row r="28" spans="1:17" ht="15" customHeight="1" thickTop="1" thickBot="1">
      <c r="A28" s="328" t="s">
        <v>7314</v>
      </c>
      <c r="B28" s="329"/>
      <c r="C28" s="330"/>
      <c r="E28" s="314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6"/>
    </row>
    <row r="29" spans="1:17" ht="15" customHeight="1" thickTop="1" thickBot="1">
      <c r="A29" s="331"/>
      <c r="B29" s="332"/>
      <c r="C29" s="333"/>
      <c r="E29" s="314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6"/>
    </row>
    <row r="30" spans="1:17" ht="15" customHeight="1" thickTop="1" thickBot="1">
      <c r="A30" s="318" t="s">
        <v>7315</v>
      </c>
      <c r="B30" s="319"/>
      <c r="C30" s="320"/>
      <c r="E30" s="314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6"/>
    </row>
    <row r="31" spans="1:17" ht="15" customHeight="1" thickTop="1" thickBot="1">
      <c r="A31" s="321"/>
      <c r="B31" s="322"/>
      <c r="C31" s="323"/>
      <c r="E31" s="314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6"/>
    </row>
    <row r="32" spans="1:17" ht="15.75" customHeight="1" thickTop="1" thickBot="1">
      <c r="A32" s="324" t="s">
        <v>7316</v>
      </c>
      <c r="B32" s="325"/>
      <c r="C32" s="326"/>
      <c r="E32" s="314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316"/>
    </row>
    <row r="33" spans="1:3" ht="16.5" thickTop="1" thickBot="1">
      <c r="A33" s="334"/>
      <c r="B33" s="335"/>
      <c r="C33" s="336"/>
    </row>
    <row r="34" spans="1:3" ht="15.75" thickTop="1"/>
    <row r="96" spans="1:23" ht="18.75" customHeight="1">
      <c r="A96" s="284"/>
      <c r="B96" s="284"/>
      <c r="C96" s="284"/>
      <c r="D96" s="284"/>
      <c r="E96" s="284"/>
      <c r="F96" s="284"/>
      <c r="G96" s="284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</row>
    <row r="97" spans="1:78" ht="14.25" customHeight="1">
      <c r="A97" s="284"/>
      <c r="B97" s="284"/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</row>
    <row r="98" spans="1:78" ht="12.75" customHeight="1">
      <c r="A98" s="284"/>
      <c r="B98" s="284"/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</row>
    <row r="99" spans="1:78">
      <c r="A99" s="284"/>
      <c r="B99" s="284"/>
      <c r="C99" s="284"/>
      <c r="D99" s="284"/>
      <c r="E99" s="284"/>
      <c r="F99" s="284"/>
      <c r="G99" s="284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  <c r="BB99" s="225"/>
      <c r="BC99" s="225"/>
      <c r="BD99" s="225"/>
      <c r="BE99" s="225"/>
      <c r="BF99" s="225"/>
      <c r="BG99" s="225"/>
      <c r="BH99" s="225"/>
      <c r="BI99" s="225"/>
      <c r="BJ99" s="225"/>
      <c r="BK99" s="225"/>
      <c r="BL99" s="225"/>
      <c r="BM99" s="225"/>
      <c r="BN99" s="225"/>
      <c r="BO99" s="225"/>
      <c r="BP99" s="225"/>
      <c r="BQ99" s="225"/>
      <c r="BR99" s="225"/>
      <c r="BS99" s="225"/>
    </row>
    <row r="100" spans="1:78" s="250" customFormat="1" ht="24" customHeight="1">
      <c r="A100" s="284"/>
      <c r="B100" s="284"/>
      <c r="C100" s="285" t="s">
        <v>6906</v>
      </c>
      <c r="D100" s="285" t="s">
        <v>6911</v>
      </c>
      <c r="E100" s="285" t="s">
        <v>6912</v>
      </c>
      <c r="F100" s="285" t="s">
        <v>6913</v>
      </c>
      <c r="G100" s="285" t="s">
        <v>6914</v>
      </c>
      <c r="H100" s="285" t="s">
        <v>7304</v>
      </c>
      <c r="I100" s="285" t="s">
        <v>6915</v>
      </c>
      <c r="J100" s="285" t="s">
        <v>7578</v>
      </c>
      <c r="K100" s="285" t="s">
        <v>7579</v>
      </c>
      <c r="L100" s="285" t="s">
        <v>7580</v>
      </c>
      <c r="M100" s="285" t="s">
        <v>7581</v>
      </c>
      <c r="N100" s="285" t="s">
        <v>7582</v>
      </c>
      <c r="O100" s="285" t="s">
        <v>6916</v>
      </c>
      <c r="P100" s="285" t="s">
        <v>6917</v>
      </c>
      <c r="Q100" s="285" t="s">
        <v>6918</v>
      </c>
      <c r="R100" s="285" t="s">
        <v>6919</v>
      </c>
      <c r="S100" s="285" t="s">
        <v>6920</v>
      </c>
      <c r="T100" s="285"/>
      <c r="U100" s="285"/>
      <c r="V100" s="285"/>
      <c r="W100" s="285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272"/>
      <c r="AM100" s="272"/>
      <c r="AN100" s="272"/>
      <c r="AO100" s="272"/>
      <c r="AP100" s="272"/>
      <c r="AQ100" s="272"/>
      <c r="AR100" s="272"/>
      <c r="AS100" s="272"/>
      <c r="AT100" s="272"/>
      <c r="AU100" s="272"/>
      <c r="AV100" s="272"/>
      <c r="AW100" s="272"/>
      <c r="AX100" s="272"/>
      <c r="AY100" s="272"/>
      <c r="AZ100" s="272"/>
      <c r="BA100" s="272"/>
      <c r="BB100" s="272"/>
      <c r="BC100" s="272"/>
      <c r="BD100" s="272"/>
      <c r="BE100" s="272"/>
      <c r="BF100" s="272"/>
      <c r="BG100" s="272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273"/>
      <c r="BR100" s="273"/>
      <c r="BS100" s="273"/>
      <c r="BT100" s="249"/>
      <c r="BU100" s="249"/>
      <c r="BV100" s="249"/>
      <c r="BW100" s="249"/>
      <c r="BX100" s="249"/>
      <c r="BY100" s="249"/>
      <c r="BZ100" s="249"/>
    </row>
    <row r="101" spans="1:78" s="250" customFormat="1">
      <c r="A101" s="284"/>
      <c r="B101" s="284"/>
      <c r="C101" s="284">
        <v>13</v>
      </c>
      <c r="D101" s="284">
        <v>63</v>
      </c>
      <c r="E101" s="286">
        <v>63</v>
      </c>
      <c r="F101" s="286">
        <v>13</v>
      </c>
      <c r="G101" s="286">
        <v>13</v>
      </c>
      <c r="H101" s="286">
        <v>63</v>
      </c>
      <c r="I101" s="286">
        <v>13</v>
      </c>
      <c r="J101" s="286">
        <v>13</v>
      </c>
      <c r="K101" s="286">
        <v>13</v>
      </c>
      <c r="L101" s="286">
        <v>13</v>
      </c>
      <c r="M101" s="286">
        <v>13</v>
      </c>
      <c r="N101" s="286">
        <v>13</v>
      </c>
      <c r="O101" s="286">
        <v>63</v>
      </c>
      <c r="P101" s="286">
        <v>63</v>
      </c>
      <c r="Q101" s="286">
        <v>63</v>
      </c>
      <c r="R101" s="286">
        <v>63</v>
      </c>
      <c r="S101" s="286">
        <v>63</v>
      </c>
      <c r="T101" s="286"/>
      <c r="U101" s="286"/>
      <c r="V101" s="286"/>
      <c r="W101" s="286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74"/>
      <c r="AL101" s="274"/>
      <c r="AM101" s="274"/>
      <c r="AN101" s="274"/>
      <c r="AO101" s="274"/>
      <c r="AP101" s="274"/>
      <c r="AQ101" s="274"/>
      <c r="AR101" s="274"/>
      <c r="AS101" s="274"/>
      <c r="AT101" s="274"/>
      <c r="AU101" s="274"/>
      <c r="AV101" s="274"/>
      <c r="AW101" s="274"/>
      <c r="AX101" s="274"/>
      <c r="AY101" s="274"/>
      <c r="AZ101" s="274"/>
      <c r="BA101" s="274"/>
      <c r="BB101" s="274"/>
      <c r="BC101" s="274"/>
      <c r="BD101" s="274"/>
      <c r="BE101" s="274"/>
      <c r="BF101" s="274"/>
      <c r="BG101" s="274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</row>
    <row r="102" spans="1:78">
      <c r="A102" s="284"/>
      <c r="B102" s="284"/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225"/>
      <c r="BP102" s="225"/>
      <c r="BQ102" s="225"/>
      <c r="BR102" s="225"/>
      <c r="BS102" s="225"/>
    </row>
    <row r="103" spans="1:78">
      <c r="A103" s="284"/>
      <c r="B103" s="284"/>
      <c r="C103" s="284"/>
      <c r="D103" s="284"/>
      <c r="E103" s="284"/>
      <c r="F103" s="284"/>
      <c r="G103" s="284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/>
      <c r="BD103" s="225"/>
      <c r="BE103" s="225"/>
      <c r="BF103" s="225"/>
      <c r="BG103" s="225"/>
      <c r="BH103" s="225"/>
      <c r="BI103" s="225"/>
      <c r="BJ103" s="225"/>
      <c r="BK103" s="225"/>
      <c r="BL103" s="225"/>
      <c r="BM103" s="225"/>
      <c r="BN103" s="225"/>
      <c r="BO103" s="225"/>
      <c r="BP103" s="225"/>
      <c r="BQ103" s="225"/>
      <c r="BR103" s="225"/>
      <c r="BS103" s="225"/>
    </row>
    <row r="104" spans="1:78">
      <c r="A104" s="284" t="s">
        <v>6907</v>
      </c>
      <c r="B104" s="284"/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</row>
    <row r="105" spans="1:78">
      <c r="A105" s="284">
        <v>807220471</v>
      </c>
      <c r="B105" s="284" t="s">
        <v>6908</v>
      </c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</row>
    <row r="106" spans="1:78">
      <c r="A106" s="284"/>
      <c r="B106" s="284" t="s">
        <v>6909</v>
      </c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5"/>
      <c r="BN106" s="225"/>
      <c r="BO106" s="225"/>
      <c r="BP106" s="225"/>
      <c r="BQ106" s="225"/>
      <c r="BR106" s="225"/>
      <c r="BS106" s="225"/>
    </row>
    <row r="107" spans="1:78">
      <c r="A107" s="225"/>
      <c r="B107" s="225" t="s">
        <v>6910</v>
      </c>
      <c r="C107" s="225"/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225"/>
      <c r="BS107" s="225"/>
    </row>
    <row r="108" spans="1:78">
      <c r="A108" s="225"/>
      <c r="B108" s="225"/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5"/>
      <c r="BN108" s="225"/>
      <c r="BO108" s="225"/>
      <c r="BP108" s="225"/>
      <c r="BQ108" s="225"/>
      <c r="BR108" s="225"/>
      <c r="BS108" s="225"/>
    </row>
    <row r="109" spans="1:78">
      <c r="A109" s="225"/>
      <c r="B109" s="225"/>
      <c r="C109" s="225"/>
      <c r="D109" s="225"/>
      <c r="E109" s="225"/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225"/>
      <c r="BF109" s="225"/>
      <c r="BG109" s="225"/>
      <c r="BH109" s="225"/>
      <c r="BI109" s="225"/>
      <c r="BJ109" s="225"/>
      <c r="BK109" s="225"/>
      <c r="BL109" s="225"/>
      <c r="BM109" s="225"/>
      <c r="BN109" s="225"/>
      <c r="BO109" s="225"/>
      <c r="BP109" s="225"/>
      <c r="BQ109" s="225"/>
      <c r="BR109" s="225"/>
      <c r="BS109" s="225"/>
    </row>
    <row r="110" spans="1:78">
      <c r="A110" s="225"/>
      <c r="B110" s="225"/>
      <c r="C110" s="225"/>
      <c r="D110" s="225"/>
      <c r="E110" s="225"/>
    </row>
    <row r="111" spans="1:78">
      <c r="A111" s="225"/>
      <c r="B111" s="225"/>
      <c r="C111" s="225"/>
      <c r="D111" s="225"/>
      <c r="E111" s="225"/>
      <c r="Q111" s="270"/>
    </row>
    <row r="112" spans="1:78">
      <c r="A112" s="284"/>
      <c r="B112" s="284"/>
      <c r="C112" s="284"/>
      <c r="D112" s="284"/>
    </row>
    <row r="124" spans="5:5" ht="15.75" thickBot="1"/>
    <row r="125" spans="5:5" ht="16.5" thickTop="1" thickBot="1">
      <c r="E125" s="271"/>
    </row>
    <row r="126" spans="5:5" ht="15.75" thickTop="1"/>
    <row r="132" spans="14:14" ht="15.75" thickBot="1"/>
    <row r="133" spans="14:14" ht="16.5" thickTop="1" thickBot="1">
      <c r="N133" s="271"/>
    </row>
    <row r="134" spans="14:14" ht="15.75" thickTop="1"/>
  </sheetData>
  <sheetProtection selectLockedCells="1"/>
  <mergeCells count="14">
    <mergeCell ref="E21:P23"/>
    <mergeCell ref="E24:P32"/>
    <mergeCell ref="E14:P17"/>
    <mergeCell ref="A21:C22"/>
    <mergeCell ref="A23:C24"/>
    <mergeCell ref="A26:C27"/>
    <mergeCell ref="A28:C29"/>
    <mergeCell ref="A30:C31"/>
    <mergeCell ref="A32:C33"/>
    <mergeCell ref="H3:M4"/>
    <mergeCell ref="G5:N8"/>
    <mergeCell ref="A10:D12"/>
    <mergeCell ref="E10:P12"/>
    <mergeCell ref="A14:D16"/>
  </mergeCells>
  <hyperlinks>
    <hyperlink ref="E14" r:id="rId1"/>
    <hyperlink ref="A23" r:id="rId2"/>
    <hyperlink ref="A28" r:id="rId3"/>
    <hyperlink ref="A32" r:id="rId4"/>
  </hyperlinks>
  <pageMargins left="0.7" right="0.7" top="0.75" bottom="0.75" header="0.3" footer="0.3"/>
  <pageSetup paperSize="9" orientation="portrait" horizontalDpi="300" verticalDpi="300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3">
    <pageSetUpPr fitToPage="1"/>
  </sheetPr>
  <dimension ref="A1:JC15163"/>
  <sheetViews>
    <sheetView showGridLines="0" topLeftCell="H11" zoomScale="70" zoomScaleNormal="70" workbookViewId="0">
      <selection activeCell="AZ23" sqref="AZ23:AZ24"/>
    </sheetView>
  </sheetViews>
  <sheetFormatPr defaultColWidth="5" defaultRowHeight="15"/>
  <cols>
    <col min="1" max="1" width="2.140625" style="290" hidden="1" customWidth="1"/>
    <col min="2" max="2" width="8.7109375" style="290" hidden="1" customWidth="1"/>
    <col min="3" max="7" width="5" style="290" hidden="1" customWidth="1"/>
    <col min="8" max="11" width="5" style="290" customWidth="1"/>
    <col min="12" max="12" width="5" style="290"/>
    <col min="13" max="13" width="5" style="290" customWidth="1"/>
    <col min="14" max="14" width="5" style="290"/>
    <col min="15" max="15" width="5" style="290" customWidth="1"/>
    <col min="16" max="16" width="5" style="290"/>
    <col min="17" max="17" width="4.7109375" style="290" customWidth="1"/>
    <col min="18" max="22" width="5" style="290"/>
    <col min="23" max="23" width="5" style="290" customWidth="1"/>
    <col min="24" max="24" width="4.85546875" style="290" bestFit="1" customWidth="1"/>
    <col min="25" max="51" width="5" style="290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0" customWidth="1"/>
    <col min="225" max="16384" width="5" style="290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0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8L-RE</v>
      </c>
      <c r="BQ10" s="287" t="s">
        <v>7241</v>
      </c>
      <c r="BY10" s="287" t="s">
        <v>7241</v>
      </c>
      <c r="CA10" s="287" t="str">
        <f>CONCATENATE(I2,AZ14)</f>
        <v>8L-RE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61" ca="1" si="0">IF($BA$10="","",IFERROR(INDEX(name,BT12,1),""))</f>
        <v>Hazel</v>
      </c>
      <c r="BR12" s="287" t="s">
        <v>2756</v>
      </c>
      <c r="BS12" s="287">
        <f t="array" aca="1" ref="BS12" ca="1">IFERROR(INDEX(indexdatabase,MATCH(BQ12&amp;$AZ$14,name&amp;Group2,0),MATCH("PPI",Sheet2rng!$A$1:$AK$1,0)),"")</f>
        <v>0</v>
      </c>
      <c r="BT12" s="287">
        <f t="array" aca="1" ref="BT12" ca="1">IFERROR(SMALL(IF(LEFT(Group2,LEN(Class4!$BA$10))=Class4!$BA$10,ROW(Group2)),ROW(A1)),"")</f>
        <v>7</v>
      </c>
      <c r="BY12" s="287" t="s">
        <v>7246</v>
      </c>
      <c r="CK12" s="287" t="s">
        <v>7485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Eric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IFERROR(SMALL(IF(LEFT(Group2,LEN(Class4!$BA$10))=Class4!$BA$10,ROW(Group2)),ROW(A2)),"")</f>
        <v>17</v>
      </c>
      <c r="BY13" s="287" t="s">
        <v>7251</v>
      </c>
      <c r="CK13" s="287" t="s">
        <v>7491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7565</v>
      </c>
      <c r="BA14" s="252"/>
      <c r="BB14" s="252"/>
      <c r="BN14" s="287" t="s">
        <v>7247</v>
      </c>
      <c r="BQ14" s="287" t="str">
        <f t="shared" ca="1" si="0"/>
        <v>Franklin</v>
      </c>
      <c r="BR14" s="287" t="s">
        <v>2756</v>
      </c>
      <c r="BS14" s="287" t="str">
        <f t="array" aca="1" ref="BS14" ca="1">IFERROR(INDEX(indexdatabase,MATCH(BQ14&amp;$AZ$14,name&amp;Group2,0),MATCH("PPI",Sheet2rng!$A$1:$AK$1,0)),"")</f>
        <v>Y</v>
      </c>
      <c r="BT14" s="287">
        <f t="array" aca="1" ref="BT14" ca="1">IFERROR(SMALL(IF(LEFT(Group2,LEN(Class4!$BA$10))=Class4!$BA$10,ROW(Group2)),ROW(A3)),"")</f>
        <v>19</v>
      </c>
      <c r="BY14" s="287" t="s">
        <v>7257</v>
      </c>
      <c r="CK14" s="287" t="s">
        <v>7493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Claire</v>
      </c>
      <c r="BR15" s="287" t="s">
        <v>2756</v>
      </c>
      <c r="BS15" s="287">
        <f t="array" aca="1" ref="BS15" ca="1">IFERROR(INDEX(indexdatabase,MATCH(BQ15&amp;$AZ$14,name&amp;Group2,0),MATCH("PPI",Sheet2rng!$A$1:$AK$1,0)),"")</f>
        <v>0</v>
      </c>
      <c r="BT15" s="287">
        <f t="array" aca="1" ref="BT15" ca="1">IFERROR(SMALL(IF(LEFT(Group2,LEN(Class4!$BA$10))=Class4!$BA$10,ROW(Group2)),ROW(A4)),"")</f>
        <v>20</v>
      </c>
      <c r="BY15" s="287" t="s">
        <v>7258</v>
      </c>
      <c r="CK15" s="287" t="s">
        <v>7494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tr">
        <f>IFERROR(IF(SEARCH("11",BV25)=1,11),"")</f>
        <v/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tr">
        <f>IFERROR(IF(SEARCH("11",CI25)=1,11),"")</f>
        <v/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>
        <f t="array" aca="1" ref="BA16" ca="1">IFERROR(INDEX(indexdatabase,MATCH(BQ12&amp;$AZ$14,name&amp;Group2,0),MATCH("AR",Sheet2rng!$A$1:$AK$1,0)),"")</f>
        <v>0</v>
      </c>
      <c r="BB16" s="252" t="str">
        <f ca="1">BQ12</f>
        <v>Hazel</v>
      </c>
      <c r="BC16" s="287" t="str">
        <f t="array" aca="1" ref="BC16" ca="1">IFERROR(INDEX(indexdatabase,MATCH($BB16&amp;$AZ$14,name&amp;Group2,0),MATCH("SEND",Sheet2rng!$A$1:$AO$1,0)),"")</f>
        <v>K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OTH</v>
      </c>
      <c r="BF16" s="287" t="str">
        <f ca="1">IF($BC16=0,"",IF($BC16="","",IF($BC16="N","",$BF$15&amp;$BC16)))</f>
        <v>SEND/K</v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EAL/OTH</v>
      </c>
      <c r="BI16" s="287" t="str">
        <f ca="1">CONCATENATE(BF16,"  ",BG16,"  ",BH16)</f>
        <v>SEND/K    EAL/OTH</v>
      </c>
      <c r="BN16" s="287" t="s">
        <v>7253</v>
      </c>
      <c r="BQ16" s="287" t="str">
        <f t="shared" ca="1" si="0"/>
        <v>Katherine</v>
      </c>
      <c r="BR16" s="287" t="s">
        <v>2756</v>
      </c>
      <c r="BS16" s="287">
        <f t="array" aca="1" ref="BS16" ca="1">IFERROR(INDEX(indexdatabase,MATCH(BQ16&amp;$AZ$14,name&amp;Group2,0),MATCH("PPI",Sheet2rng!$A$1:$AK$1,0)),"")</f>
        <v>0</v>
      </c>
      <c r="BT16" s="287">
        <f t="array" aca="1" ref="BT16" ca="1">IFERROR(SMALL(IF(LEFT(Group2,LEN(Class4!$BA$10))=Class4!$BA$10,ROW(Group2)),ROW(A5)),"")</f>
        <v>33</v>
      </c>
      <c r="BY16" s="287" t="s">
        <v>7260</v>
      </c>
      <c r="CK16" s="287" t="s">
        <v>7351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8L-RE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Eric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Christina</v>
      </c>
      <c r="BR17" s="287" t="s">
        <v>2756</v>
      </c>
      <c r="BS17" s="287" t="str">
        <f t="array" aca="1" ref="BS17" ca="1">IFERROR(INDEX(indexdatabase,MATCH(BQ17&amp;$AZ$14,name&amp;Group2,0),MATCH("PPI",Sheet2rng!$A$1:$AK$1,0)),"")</f>
        <v>Y</v>
      </c>
      <c r="BT17" s="287">
        <f t="array" aca="1" ref="BT17" ca="1">IFERROR(SMALL(IF(LEFT(Group2,LEN(Class4!$BA$10))=Class4!$BA$10,ROW(Group2)),ROW(A6)),"")</f>
        <v>36</v>
      </c>
      <c r="BY17" s="287" t="s">
        <v>7264</v>
      </c>
      <c r="CK17" s="287" t="s">
        <v>7498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 xml:space="preserve">    </v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Franklin</v>
      </c>
      <c r="BC18" s="287">
        <f t="array" aca="1" ref="BC18" ca="1">IFERROR(INDEX(indexdatabase,MATCH($BB18&amp;$AZ$14,name&amp;Group2,0),MATCH("SEND",Sheet2rng!$A$1:$AO$1,0)),"")</f>
        <v>0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OTH</v>
      </c>
      <c r="BF18" s="287" t="str">
        <f t="shared" ca="1" si="2"/>
        <v/>
      </c>
      <c r="BG18" s="287" t="str">
        <f t="shared" ca="1" si="3"/>
        <v/>
      </c>
      <c r="BH18" s="287" t="str">
        <f t="shared" ca="1" si="4"/>
        <v>EAL/OTH</v>
      </c>
      <c r="BI18" s="287" t="str">
        <f t="shared" ca="1" si="5"/>
        <v xml:space="preserve">    EAL/OTH</v>
      </c>
      <c r="BQ18" s="287" t="str">
        <f t="shared" ca="1" si="0"/>
        <v>William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IFERROR(SMALL(IF(LEFT(Group2,LEN(Class4!$BA$10))=Class4!$BA$10,ROW(Group2)),ROW(A7)),"")</f>
        <v>39</v>
      </c>
      <c r="BY18" s="287" t="s">
        <v>7265</v>
      </c>
      <c r="CK18" s="287" t="s">
        <v>7355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88"/>
      <c r="HW18" s="288"/>
      <c r="HX18" s="288"/>
      <c r="HY18" s="288"/>
      <c r="HZ18" s="288"/>
      <c r="IA18" s="288"/>
      <c r="IB18" s="29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Claire</v>
      </c>
      <c r="BC19" s="287">
        <f t="array" aca="1" ref="BC19" ca="1">IFERROR(INDEX(indexdatabase,MATCH($BB19&amp;$AZ$14,name&amp;Group2,0),MATCH("SEND",Sheet2rng!$A$1:$AO$1,0)),"")</f>
        <v>0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ENG</v>
      </c>
      <c r="BF19" s="287" t="str">
        <f t="shared" ca="1" si="2"/>
        <v/>
      </c>
      <c r="BG19" s="287" t="str">
        <f t="shared" ca="1" si="3"/>
        <v/>
      </c>
      <c r="BH19" s="287" t="str">
        <f t="shared" ca="1" si="4"/>
        <v>EAL/ENG</v>
      </c>
      <c r="BI19" s="287" t="str">
        <f t="shared" ca="1" si="5"/>
        <v xml:space="preserve">    EAL/ENG</v>
      </c>
      <c r="BQ19" s="287" t="str">
        <f t="shared" ca="1" si="0"/>
        <v>Melinda</v>
      </c>
      <c r="BR19" s="287" t="s">
        <v>2756</v>
      </c>
      <c r="BS19" s="287" t="str">
        <f t="array" aca="1" ref="BS19" ca="1">IFERROR(INDEX(indexdatabase,MATCH(BQ19&amp;$AZ$14,name&amp;Group2,0),MATCH("PPI",Sheet2rng!$A$1:$AK$1,0)),"")</f>
        <v>Y</v>
      </c>
      <c r="BT19" s="287">
        <f t="array" aca="1" ref="BT19" ca="1">IFERROR(SMALL(IF(LEFT(Group2,LEN(Class4!$BA$10))=Class4!$BA$10,ROW(Group2)),ROW(A8)),"")</f>
        <v>47</v>
      </c>
      <c r="BY19" s="287" t="s">
        <v>7266</v>
      </c>
      <c r="CK19" s="287" t="s">
        <v>7503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 t="str">
        <f t="array" aca="1" ref="AD20" ca="1">IFERROR(IF($Y$2=2,"",IF($Y$2=3,INDEX(indexdatabase,MATCH(AD16&amp;$AZ$14,name&amp;Group2,0),MATCH($AZ$23,Sheet2rng!$A$1:$AK$1,0)))),"")</f>
        <v/>
      </c>
      <c r="AE20" s="348"/>
      <c r="AF20" s="347" t="str">
        <f t="array" aca="1" ref="AF20" ca="1">IFERROR(IF($Y$3=4,"",IF($Y$3=5,INDEX(indexdatabase,MATCH(AD16&amp;$AZ$14,name&amp;Group2,0),MATCH($P$4,Sheet2rng!$A$1:$AK$1,0)))),"")</f>
        <v/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 t="str">
        <f t="array" aca="1" ref="AQ20" ca="1">IFERROR(IF($Y$2=2,"",IF($Y$2=3,INDEX(indexdatabase,MATCH(AQ16&amp;$AZ$14,name&amp;Group2,0),MATCH($AZ$23,Sheet2rng!$A$1:$AK$1,0)))),"")</f>
        <v/>
      </c>
      <c r="AR20" s="348"/>
      <c r="AS20" s="347" t="str">
        <f t="array" aca="1" ref="AS20" ca="1">IFERROR(IF($Y$3=4,"",IF($Y$3=5,INDEX(indexdatabase,MATCH(AQ16&amp;$AZ$14,name&amp;Group2,0),MATCH($P$4,Sheet2rng!$A$1:$AK$1,0)))),"")</f>
        <v/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Katherine</v>
      </c>
      <c r="BC20" s="287">
        <f t="array" aca="1" ref="BC20" ca="1">IFERROR(INDEX(indexdatabase,MATCH($BB20&amp;$AZ$14,name&amp;Group2,0),MATCH("SEND",Sheet2rng!$A$1:$AO$1,0)),"")</f>
        <v>0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NOT/kn</v>
      </c>
      <c r="BF20" s="287" t="str">
        <f t="shared" ca="1" si="2"/>
        <v/>
      </c>
      <c r="BG20" s="287" t="str">
        <f t="shared" ca="1" si="3"/>
        <v/>
      </c>
      <c r="BH20" s="287" t="str">
        <f t="shared" ca="1" si="4"/>
        <v>EAL/NOT/kn</v>
      </c>
      <c r="BI20" s="287" t="str">
        <f t="shared" ca="1" si="5"/>
        <v xml:space="preserve">    EAL/NOT/kn</v>
      </c>
      <c r="BQ20" s="287" t="str">
        <f t="shared" ca="1" si="0"/>
        <v>Luis</v>
      </c>
      <c r="BR20" s="287" t="s">
        <v>2756</v>
      </c>
      <c r="BS20" s="287">
        <f t="array" aca="1" ref="BS20" ca="1">IFERROR(INDEX(indexdatabase,MATCH(BQ20&amp;$AZ$14,name&amp;Group2,0),MATCH("PPI",Sheet2rng!$A$1:$AK$1,0)),"")</f>
        <v>0</v>
      </c>
      <c r="BT20" s="287">
        <f t="array" aca="1" ref="BT20" ca="1">IFERROR(SMALL(IF(LEFT(Group2,LEN(Class4!$BA$10))=Class4!$BA$10,ROW(Group2)),ROW(A9)),"")</f>
        <v>50</v>
      </c>
      <c r="BY20" s="287" t="s">
        <v>7267</v>
      </c>
      <c r="CK20" s="287" t="s">
        <v>7505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Christina</v>
      </c>
      <c r="BC21" s="287" t="str">
        <f t="array" aca="1" ref="BC21" ca="1">IFERROR(INDEX(indexdatabase,MATCH($BB21&amp;$AZ$14,name&amp;Group2,0),MATCH("SEND",Sheet2rng!$A$1:$AO$1,0)),"")</f>
        <v>K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NOT/kn</v>
      </c>
      <c r="BF21" s="287" t="str">
        <f t="shared" ca="1" si="2"/>
        <v>SEND/K</v>
      </c>
      <c r="BG21" s="287" t="str">
        <f t="shared" ca="1" si="3"/>
        <v/>
      </c>
      <c r="BH21" s="287" t="str">
        <f t="shared" ca="1" si="4"/>
        <v>EAL/NOT/kn</v>
      </c>
      <c r="BI21" s="287" t="str">
        <f t="shared" ca="1" si="5"/>
        <v>SEND/K    EAL/NOT/kn</v>
      </c>
      <c r="BQ21" s="287" t="str">
        <f t="shared" ca="1" si="0"/>
        <v>Caroline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IFERROR(SMALL(IF(LEFT(Group2,LEN(Class4!$BA$10))=Class4!$BA$10,ROW(Group2)),ROW(A10)),"")</f>
        <v>54</v>
      </c>
      <c r="BY21" s="287" t="s">
        <v>7270</v>
      </c>
      <c r="CK21" s="287" t="s">
        <v>7361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 t="str">
        <f t="array" aca="1" ref="AD22" ca="1">IFERROR(IF($Y$4=6,"",IF($Y$4=7,INDEX(indexdatabase,MATCH(AD16&amp;$AZ$14,name&amp;Group2,0),MATCH($N$6,Sheet2rng!$A$1:$AK$1,0)))),"")</f>
        <v/>
      </c>
      <c r="AE22" s="348"/>
      <c r="AF22" s="343" t="str">
        <f t="array" aca="1" ref="AF22" ca="1">IFERROR(IF($Y$5=8,"",IF($Y$5=9,INDEX(Sheet2rng,MATCH(AD16&amp;$AZ$14,name&amp;Group2,0),MATCH($P$6,sheet2columns,0)))),"")</f>
        <v/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/>
      </c>
      <c r="AR22" s="348"/>
      <c r="AS22" s="343" t="str">
        <f t="array" aca="1" ref="AS22" ca="1">IFERROR(IF($Y$5=8,"",IF($Y$5=9,INDEX(Sheet2rng,MATCH(AQ16&amp;$AZ$14,name&amp;Group2,0),MATCH($P$6,sheet2columns,0)))),"")</f>
        <v/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William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OTH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EAL/OTH</v>
      </c>
      <c r="BI22" s="287" t="str">
        <f t="shared" ca="1" si="5"/>
        <v xml:space="preserve">    EAL/OTH</v>
      </c>
      <c r="BQ22" s="287" t="str">
        <f t="shared" ca="1" si="0"/>
        <v>Ethel</v>
      </c>
      <c r="BR22" s="287" t="s">
        <v>2756</v>
      </c>
      <c r="BS22" s="287" t="str">
        <f t="array" aca="1" ref="BS22" ca="1">IFERROR(INDEX(indexdatabase,MATCH(BQ22&amp;$AZ$14,name&amp;Group2,0),MATCH("PPI",Sheet2rng!$A$1:$AK$1,0)),"")</f>
        <v>Y</v>
      </c>
      <c r="BT22" s="287">
        <f t="array" aca="1" ref="BT22" ca="1">IFERROR(SMALL(IF(LEFT(Group2,LEN(Class4!$BA$10))=Class4!$BA$10,ROW(Group2)),ROW(A11)),"")</f>
        <v>65</v>
      </c>
      <c r="BY22" s="287" t="s">
        <v>7274</v>
      </c>
      <c r="CK22" s="287" t="s">
        <v>7365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Melinda</v>
      </c>
      <c r="BC23" s="287" t="str">
        <f t="array" aca="1" ref="BC23" ca="1">IFERROR(INDEX(indexdatabase,MATCH($BB23&amp;$AZ$14,name&amp;Group2,0),MATCH("SEND",Sheet2rng!$A$1:$AO$1,0)),"")</f>
        <v>K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ENG</v>
      </c>
      <c r="BF23" s="287" t="str">
        <f t="shared" ca="1" si="2"/>
        <v>SEND/K</v>
      </c>
      <c r="BG23" s="287" t="str">
        <f t="shared" ca="1" si="3"/>
        <v/>
      </c>
      <c r="BH23" s="287" t="str">
        <f t="shared" ca="1" si="4"/>
        <v>EAL/ENG</v>
      </c>
      <c r="BI23" s="287" t="str">
        <f t="shared" ca="1" si="5"/>
        <v>SEND/K    EAL/ENG</v>
      </c>
      <c r="BQ23" s="287" t="str">
        <f t="shared" ca="1" si="0"/>
        <v>Martha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IFERROR(SMALL(IF(LEFT(Group2,LEN(Class4!$BA$10))=Class4!$BA$10,ROW(Group2)),ROW(A12)),"")</f>
        <v>87</v>
      </c>
      <c r="BY23" s="287" t="s">
        <v>7278</v>
      </c>
      <c r="CK23" s="287" t="s">
        <v>7523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Luis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OTH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EAL/OTH</v>
      </c>
      <c r="BI24" s="287" t="str">
        <f t="shared" ca="1" si="5"/>
        <v xml:space="preserve">    EAL/OTH</v>
      </c>
      <c r="BQ24" s="287" t="str">
        <f t="shared" ca="1" si="0"/>
        <v>Patricia</v>
      </c>
      <c r="BR24" s="287" t="s">
        <v>2756</v>
      </c>
      <c r="BS24" s="287">
        <f t="array" aca="1" ref="BS24" ca="1">IFERROR(INDEX(indexdatabase,MATCH(BQ24&amp;$AZ$14,name&amp;Group2,0),MATCH("PPI",Sheet2rng!$A$1:$AK$1,0)),"")</f>
        <v>0</v>
      </c>
      <c r="BT24" s="287">
        <f t="array" aca="1" ref="BT24" ca="1">IFERROR(SMALL(IF(LEFT(Group2,LEN(Class4!$BA$10))=Class4!$BA$10,ROW(Group2)),ROW(A13)),"")</f>
        <v>91</v>
      </c>
      <c r="BY24" s="287" t="s">
        <v>7279</v>
      </c>
      <c r="CK24" s="287" t="s">
        <v>7497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Caroline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OTH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EAL/OTH</v>
      </c>
      <c r="BI25" s="287" t="str">
        <f t="shared" ca="1" si="5"/>
        <v xml:space="preserve">    EAL/OTH</v>
      </c>
      <c r="BQ25" s="287" t="str">
        <f t="shared" ca="1" si="0"/>
        <v>Samantha</v>
      </c>
      <c r="BR25" s="287" t="s">
        <v>2756</v>
      </c>
      <c r="BS25" s="287">
        <f t="array" aca="1" ref="BS25" ca="1">IFERROR(INDEX(indexdatabase,MATCH(BQ25&amp;$AZ$14,name&amp;Group2,0),MATCH("PPI",Sheet2rng!$A$1:$AK$1,0)),"")</f>
        <v>0</v>
      </c>
      <c r="BT25" s="287">
        <f t="array" aca="1" ref="BT25" ca="1">IFERROR(SMALL(IF(LEFT(Group2,LEN(Class4!$BA$10))=Class4!$BA$10,ROW(Group2)),ROW(A14)),"")</f>
        <v>97</v>
      </c>
      <c r="BY25" s="287" t="s">
        <v>7280</v>
      </c>
      <c r="CK25" s="287" t="s">
        <v>7507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Ethel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NOT/kn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EAL/NOT/kn</v>
      </c>
      <c r="BI26" s="287" t="str">
        <f t="shared" ca="1" si="5"/>
        <v xml:space="preserve">    EAL/NOT/kn</v>
      </c>
      <c r="BQ26" s="287" t="str">
        <f t="shared" ca="1" si="0"/>
        <v>Jimmy</v>
      </c>
      <c r="BR26" s="287" t="s">
        <v>2756</v>
      </c>
      <c r="BS26" s="287" t="str">
        <f t="array" aca="1" ref="BS26" ca="1">IFERROR(INDEX(indexdatabase,MATCH(BQ26&amp;$AZ$14,name&amp;Group2,0),MATCH("PPI",Sheet2rng!$A$1:$AK$1,0)),"")</f>
        <v>Y</v>
      </c>
      <c r="BT26" s="287">
        <f t="array" aca="1" ref="BT26" ca="1">IFERROR(SMALL(IF(LEFT(Group2,LEN(Class4!$BA$10))=Class4!$BA$10,ROW(Group2)),ROW(A15)),"")</f>
        <v>98</v>
      </c>
      <c r="BY26" s="287" t="s">
        <v>7285</v>
      </c>
      <c r="CK26" s="287" t="s">
        <v>2877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Martha</v>
      </c>
      <c r="BC27" s="287">
        <f t="array" aca="1" ref="BC27" ca="1">IFERROR(INDEX(indexdatabase,MATCH($BB27&amp;$AZ$14,name&amp;Group2,0),MATCH("SEND",Sheet2rng!$A$1:$AO$1,0)),"")</f>
        <v>0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OTH</v>
      </c>
      <c r="BF27" s="287" t="str">
        <f t="shared" ca="1" si="2"/>
        <v/>
      </c>
      <c r="BG27" s="287" t="str">
        <f t="shared" ca="1" si="3"/>
        <v/>
      </c>
      <c r="BH27" s="287" t="str">
        <f t="shared" ca="1" si="4"/>
        <v>EAL/OTH</v>
      </c>
      <c r="BI27" s="287" t="str">
        <f t="shared" ca="1" si="5"/>
        <v xml:space="preserve">    EAL/OTH</v>
      </c>
      <c r="BQ27" s="287" t="str">
        <f t="shared" ca="1" si="0"/>
        <v>Martin</v>
      </c>
      <c r="BR27" s="287" t="s">
        <v>2756</v>
      </c>
      <c r="BS27" s="287" t="str">
        <f t="array" aca="1" ref="BS27" ca="1">IFERROR(INDEX(indexdatabase,MATCH(BQ27&amp;$AZ$14,name&amp;Group2,0),MATCH("PPI",Sheet2rng!$A$1:$AK$1,0)),"")</f>
        <v>Y</v>
      </c>
      <c r="BT27" s="287">
        <f t="array" aca="1" ref="BT27" ca="1">IFERROR(SMALL(IF(LEFT(Group2,LEN(Class4!$BA$10))=Class4!$BA$10,ROW(Group2)),ROW(A16)),"")</f>
        <v>109</v>
      </c>
      <c r="BY27" s="287" t="s">
        <v>7287</v>
      </c>
      <c r="CK27" s="287" t="s">
        <v>7526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Patricia</v>
      </c>
      <c r="BC28" s="287" t="str">
        <f t="array" aca="1" ref="BC28" ca="1">IFERROR(INDEX(indexdatabase,MATCH($BB28&amp;$AZ$14,name&amp;Group2,0),MATCH("SEND",Sheet2rng!$A$1:$AO$1,0)),"")</f>
        <v>K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NOT/kn</v>
      </c>
      <c r="BF28" s="287" t="str">
        <f t="shared" ca="1" si="2"/>
        <v>SEND/K</v>
      </c>
      <c r="BG28" s="287" t="str">
        <f t="shared" ca="1" si="3"/>
        <v/>
      </c>
      <c r="BH28" s="287" t="str">
        <f t="shared" ca="1" si="4"/>
        <v>EAL/NOT/kn</v>
      </c>
      <c r="BI28" s="287" t="str">
        <f t="shared" ca="1" si="5"/>
        <v>SEND/K    EAL/NOT/kn</v>
      </c>
      <c r="BQ28" s="287" t="str">
        <f t="shared" ca="1" si="0"/>
        <v>Glen</v>
      </c>
      <c r="BR28" s="287" t="s">
        <v>2756</v>
      </c>
      <c r="BS28" s="287">
        <f t="array" aca="1" ref="BS28" ca="1">IFERROR(INDEX(indexdatabase,MATCH(BQ28&amp;$AZ$14,name&amp;Group2,0),MATCH("PPI",Sheet2rng!$A$1:$AK$1,0)),"")</f>
        <v>0</v>
      </c>
      <c r="BT28" s="287">
        <f t="array" aca="1" ref="BT28" ca="1">IFERROR(SMALL(IF(LEFT(Group2,LEN(Class4!$BA$10))=Class4!$BA$10,ROW(Group2)),ROW(A17)),"")</f>
        <v>114</v>
      </c>
      <c r="BY28" s="287" t="s">
        <v>7288</v>
      </c>
      <c r="CK28" s="287" t="s">
        <v>7531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Samantha</v>
      </c>
      <c r="BC29" s="287">
        <f t="array" aca="1" ref="BC29" ca="1">IFERROR(INDEX(indexdatabase,MATCH($BB29&amp;$AZ$14,name&amp;Group2,0),MATCH("SEND",Sheet2rng!$A$1:$AO$1,0)),"")</f>
        <v>0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NOT/kn</v>
      </c>
      <c r="BF29" s="287" t="str">
        <f t="shared" ca="1" si="2"/>
        <v/>
      </c>
      <c r="BG29" s="287" t="str">
        <f t="shared" ca="1" si="3"/>
        <v/>
      </c>
      <c r="BH29" s="287" t="str">
        <f t="shared" ca="1" si="4"/>
        <v>EAL/NOT/kn</v>
      </c>
      <c r="BI29" s="287" t="str">
        <f t="shared" ca="1" si="5"/>
        <v xml:space="preserve">    EAL/NOT/kn</v>
      </c>
      <c r="BQ29" s="287" t="str">
        <f t="shared" ca="1" si="0"/>
        <v>Stephen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IFERROR(SMALL(IF(LEFT(Group2,LEN(Class4!$BA$10))=Class4!$BA$10,ROW(Group2)),ROW(A18)),"")</f>
        <v>125</v>
      </c>
      <c r="BY29" s="287" t="s">
        <v>7289</v>
      </c>
      <c r="CK29" s="287" t="s">
        <v>7535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Jimmy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OTH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EAL/OTH</v>
      </c>
      <c r="BI30" s="287" t="str">
        <f t="shared" ca="1" si="5"/>
        <v xml:space="preserve">    EAL/OTH</v>
      </c>
      <c r="BQ30" s="287" t="str">
        <f t="shared" ca="1" si="0"/>
        <v>Eric</v>
      </c>
      <c r="BR30" s="287" t="s">
        <v>2756</v>
      </c>
      <c r="BS30" s="287">
        <f t="array" aca="1" ref="BS30" ca="1">IFERROR(INDEX(indexdatabase,MATCH(BQ30&amp;$AZ$14,name&amp;Group2,0),MATCH("PPI",Sheet2rng!$A$1:$AK$1,0)),"")</f>
        <v>0</v>
      </c>
      <c r="BT30" s="287">
        <f t="array" aca="1" ref="BT30" ca="1">IFERROR(SMALL(IF(LEFT(Group2,LEN(Class4!$BA$10))=Class4!$BA$10,ROW(Group2)),ROW(A19)),"")</f>
        <v>142</v>
      </c>
      <c r="BY30" s="287" t="s">
        <v>7292</v>
      </c>
      <c r="CK30" s="287" t="s">
        <v>7491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Martin</v>
      </c>
      <c r="BC31" s="287">
        <f t="array" aca="1" ref="BC31" ca="1">IFERROR(INDEX(indexdatabase,MATCH($BB31&amp;$AZ$14,name&amp;Group2,0),MATCH("SEND",Sheet2rng!$A$1:$AO$1,0)),"")</f>
        <v>0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NOT/kn</v>
      </c>
      <c r="BF31" s="287" t="str">
        <f t="shared" ca="1" si="2"/>
        <v/>
      </c>
      <c r="BG31" s="287" t="str">
        <f t="shared" ca="1" si="3"/>
        <v/>
      </c>
      <c r="BH31" s="287" t="str">
        <f t="shared" ca="1" si="4"/>
        <v>EAL/NOT/kn</v>
      </c>
      <c r="BI31" s="287" t="str">
        <f t="shared" ca="1" si="5"/>
        <v xml:space="preserve">    EAL/NOT/kn</v>
      </c>
      <c r="BQ31" s="287" t="str">
        <f t="shared" ca="1" si="0"/>
        <v>Charlene</v>
      </c>
      <c r="BR31" s="287" t="s">
        <v>2756</v>
      </c>
      <c r="BS31" s="287" t="str">
        <f t="array" aca="1" ref="BS31" ca="1">IFERROR(INDEX(indexdatabase,MATCH(BQ31&amp;$AZ$14,name&amp;Group2,0),MATCH("PPI",Sheet2rng!$A$1:$AK$1,0)),"")</f>
        <v>Y</v>
      </c>
      <c r="BT31" s="287">
        <f t="array" aca="1" ref="BT31" ca="1">IFERROR(SMALL(IF(LEFT(Group2,LEN(Class4!$BA$10))=Class4!$BA$10,ROW(Group2)),ROW(A20)),"")</f>
        <v>152</v>
      </c>
      <c r="BY31" s="287" t="s">
        <v>7294</v>
      </c>
      <c r="CK31" s="287" t="s">
        <v>7520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Glen</v>
      </c>
      <c r="BC32" s="287" t="str">
        <f t="array" aca="1" ref="BC32" ca="1">IFERROR(INDEX(indexdatabase,MATCH($BB32&amp;$AZ$14,name&amp;Group2,0),MATCH("SEND",Sheet2rng!$A$1:$AO$1,0)),"")</f>
        <v>K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NOT/kn</v>
      </c>
      <c r="BF32" s="287" t="str">
        <f t="shared" ca="1" si="2"/>
        <v>SEND/K</v>
      </c>
      <c r="BG32" s="287" t="str">
        <f t="shared" ca="1" si="3"/>
        <v/>
      </c>
      <c r="BH32" s="287" t="str">
        <f t="shared" ca="1" si="4"/>
        <v>EAL/NOT/kn</v>
      </c>
      <c r="BI32" s="287" t="str">
        <f t="shared" ca="1" si="5"/>
        <v>SEND/K    EAL/NOT/kn</v>
      </c>
      <c r="BQ32" s="287" t="str">
        <f t="shared" ca="1" si="0"/>
        <v>Robert</v>
      </c>
      <c r="BR32" s="287" t="s">
        <v>2756</v>
      </c>
      <c r="BS32" s="287">
        <f t="array" aca="1" ref="BS32" ca="1">IFERROR(INDEX(indexdatabase,MATCH(BQ32&amp;$AZ$14,name&amp;Group2,0),MATCH("PPI",Sheet2rng!$A$1:$AK$1,0)),"")</f>
        <v>0</v>
      </c>
      <c r="BT32" s="287">
        <f t="array" aca="1" ref="BT32" ca="1">IFERROR(SMALL(IF(LEFT(Group2,LEN(Class4!$BA$10))=Class4!$BA$10,ROW(Group2)),ROW(A21)),"")</f>
        <v>174</v>
      </c>
      <c r="BY32" s="287" t="s">
        <v>7295</v>
      </c>
      <c r="CK32" s="287" t="s">
        <v>7533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Stephen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OTH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EAL/OTH</v>
      </c>
      <c r="BI33" s="287" t="str">
        <f t="shared" ca="1" si="5"/>
        <v xml:space="preserve">    EAL/OTH</v>
      </c>
      <c r="BQ33" s="287" t="str">
        <f t="shared" ca="1" si="0"/>
        <v/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/>
      </c>
      <c r="BT33" s="287" t="str">
        <f t="array" aca="1" ref="BT33" ca="1">IFERROR(SMALL(IF(LEFT(Group2,LEN(Class4!$BA$10))=Class4!$BA$10,ROW(Group2)),ROW(A22)),"")</f>
        <v/>
      </c>
      <c r="BY33" s="287" t="s">
        <v>7298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tr">
        <f ca="1">IFERROR(IF(SEARCH("11",BE43)=1,11),"")</f>
        <v/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Eric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OTH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EAL/OTH</v>
      </c>
      <c r="BI34" s="287" t="str">
        <f t="shared" ca="1" si="5"/>
        <v xml:space="preserve">    EAL/OTH</v>
      </c>
      <c r="BQ34" s="287" t="str">
        <f t="shared" ca="1" si="0"/>
        <v/>
      </c>
      <c r="BR34" s="287" t="s">
        <v>2756</v>
      </c>
      <c r="BS34" s="287" t="str">
        <f t="array" aca="1" ref="BS34" ca="1">IFERROR(INDEX(indexdatabase,MATCH(BQ34&amp;$AZ$14,name&amp;Group2,0),MATCH("PPI",Sheet2rng!$A$1:$AK$1,0)),"")</f>
        <v/>
      </c>
      <c r="BT34" s="287" t="str">
        <f t="array" aca="1" ref="BT34" ca="1">IFERROR(SMALL(IF(LEFT(Group2,LEN(Class4!$BA$10))=Class4!$BA$10,ROW(Group2)),ROW(A23)),"")</f>
        <v/>
      </c>
      <c r="BY34" s="287" t="s">
        <v>7299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Charlene</v>
      </c>
      <c r="BC35" s="287">
        <f t="array" aca="1" ref="BC35" ca="1">IFERROR(INDEX(indexdatabase,MATCH($BB35&amp;$AZ$14,name&amp;Group2,0),MATCH("SEND",Sheet2rng!$A$1:$AO$1,0)),"")</f>
        <v>0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OTH</v>
      </c>
      <c r="BF35" s="287" t="str">
        <f t="shared" ca="1" si="2"/>
        <v/>
      </c>
      <c r="BG35" s="287" t="str">
        <f t="shared" ca="1" si="3"/>
        <v/>
      </c>
      <c r="BH35" s="287" t="str">
        <f t="shared" ca="1" si="4"/>
        <v>EAL/OTH</v>
      </c>
      <c r="BI35" s="287" t="str">
        <f t="shared" ca="1" si="5"/>
        <v xml:space="preserve">    EAL/OTH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IFERROR(SMALL(IF(LEFT(Group2,LEN(Class4!$BA$10))=Class4!$BA$10,ROW(Group2)),ROW(A24)),"")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Robert</v>
      </c>
      <c r="BC36" s="287" t="str">
        <f t="array" aca="1" ref="BC36" ca="1">IFERROR(INDEX(indexdatabase,MATCH($BB36&amp;$AZ$14,name&amp;Group2,0),MATCH("SEND",Sheet2rng!$A$1:$AO$1,0)),"")</f>
        <v>K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NOT/kn</v>
      </c>
      <c r="BF36" s="287" t="str">
        <f t="shared" ca="1" si="2"/>
        <v>SEND/K</v>
      </c>
      <c r="BG36" s="287" t="str">
        <f t="shared" ca="1" si="3"/>
        <v/>
      </c>
      <c r="BH36" s="287" t="str">
        <f t="shared" ca="1" si="4"/>
        <v>EAL/NOT/kn</v>
      </c>
      <c r="BI36" s="287" t="str">
        <f t="shared" ca="1" si="5"/>
        <v>SEND/K    EAL/NOT/kn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IFERROR(SMALL(IF(LEFT(Group2,LEN(Class4!$BA$10))=Class4!$BA$10,ROW(Group2)),ROW(A25)),"")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 t="str">
        <f t="array" aca="1" ref="BA37" ca="1">IFERROR(INDEX(indexdatabase,MATCH(BQ33&amp;$AZ$14,name&amp;Group2,0),MATCH("AR",Sheet2rng!$A$1:$AK$1,0)),"")</f>
        <v/>
      </c>
      <c r="BB37" s="252" t="str">
        <f t="shared" ca="1" si="1"/>
        <v/>
      </c>
      <c r="BC37" s="287" t="str">
        <f t="array" aca="1" ref="BC37" ca="1">IFERROR(INDEX(indexdatabase,MATCH($BB37&amp;$AZ$14,name&amp;Group2,0),MATCH("SEND",Sheet2rng!$A$1:$AO$1,0)),"")</f>
        <v/>
      </c>
      <c r="BD37" s="287" t="str">
        <f t="array" aca="1" ref="BD37" ca="1">IFERROR(INDEX(indexdatabase,MATCH($BB37&amp;$AZ$14,name&amp;Group2,0),MATCH("MAT",Sheet2rng!$A$1:$AO$1,0)),"")</f>
        <v/>
      </c>
      <c r="BE37" s="287" t="str">
        <f t="array" aca="1" ref="BE37" ca="1">IFERROR(INDEX(indexdatabase,MATCH($BB37&amp;$AZ$14,name&amp;Group2,0),MATCH("EAL",Sheet2rng!$A$1:$AO$1,0)),"")</f>
        <v/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/>
      </c>
      <c r="BI37" s="287" t="str">
        <f t="shared" ca="1" si="5"/>
        <v xml:space="preserve">    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IFERROR(SMALL(IF(LEFT(Group2,LEN(Class4!$BA$10))=Class4!$BA$10,ROW(Group2)),ROW(A26)),"")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 t="str">
        <f t="array" aca="1" ref="M38" ca="1">IFERROR(IF($Y$2=2,"",IF($Y$2=3,INDEX(indexdatabase,MATCH(M34&amp;$AZ$14,name&amp;Group2,0),MATCH($AZ$23,Sheet2rng!$A$1:$AK$1,0)))),"")</f>
        <v/>
      </c>
      <c r="N38" s="348"/>
      <c r="O38" s="347" t="str">
        <f t="array" aca="1" ref="O38" ca="1">IFERROR(IF($Y$3=4,"",IF($Y$3=5,INDEX(indexdatabase,MATCH(M34&amp;$AZ$14,name&amp;Group2,0),MATCH($P$4,Sheet2rng!$A$1:$AK$1,0)))),"")</f>
        <v/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 t="str">
        <f t="array" aca="1" ref="BA38" ca="1">IFERROR(INDEX(indexdatabase,MATCH(BQ34&amp;$AZ$14,name&amp;Group2,0),MATCH("AR",Sheet2rng!$A$1:$AK$1,0)),"")</f>
        <v/>
      </c>
      <c r="BB38" s="252" t="str">
        <f t="shared" ca="1" si="1"/>
        <v/>
      </c>
      <c r="BC38" s="287" t="str">
        <f t="array" aca="1" ref="BC38" ca="1">IFERROR(INDEX(indexdatabase,MATCH($BB38&amp;$AZ$14,name&amp;Group2,0),MATCH("SEND",Sheet2rng!$A$1:$AO$1,0)),"")</f>
        <v/>
      </c>
      <c r="BD38" s="287" t="str">
        <f t="array" aca="1" ref="BD38" ca="1">IFERROR(INDEX(indexdatabase,MATCH($BB38&amp;$AZ$14,name&amp;Group2,0),MATCH("MAT",Sheet2rng!$A$1:$AO$1,0)),"")</f>
        <v/>
      </c>
      <c r="BE38" s="287" t="str">
        <f t="array" aca="1" ref="BE38" ca="1">IFERROR(INDEX(indexdatabase,MATCH($BB38&amp;$AZ$14,name&amp;Group2,0),MATCH("EAL",Sheet2rng!$A$1:$AO$1,0)),"")</f>
        <v/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/>
      </c>
      <c r="BI38" s="287" t="str">
        <f t="shared" ca="1" si="5"/>
        <v xml:space="preserve">    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IFERROR(SMALL(IF(LEFT(Group2,LEN(Class4!$BA$10))=Class4!$BA$10,ROW(Group2)),ROW(A27)),"")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IFERROR(SMALL(IF(LEFT(Group2,LEN(Class4!$BA$10))=Class4!$BA$10,ROW(Group2)),ROW(A28)),"")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/>
      </c>
      <c r="N40" s="348"/>
      <c r="O40" s="343" t="str">
        <f t="array" aca="1" ref="O40" ca="1">IFERROR(IF($Y$5=8,"",IF($Y$5=9,INDEX(Sheet2rng,MATCH(M34&amp;$AZ$14,name&amp;Group2,0),MATCH($P$6,sheet2columns,0)))),"")</f>
        <v/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IFERROR(SMALL(IF(LEFT(Group2,LEN(Class4!$BA$10))=Class4!$BA$10,ROW(Group2)),ROW(A29)),"")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IFERROR(SMALL(IF(LEFT(Group2,LEN(Class4!$BA$10))=Class4!$BA$10,ROW(Group2)),ROW(A30)),"")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IFERROR(SMALL(IF(LEFT(Group2,LEN(Class4!$BA$10))=Class4!$BA$10,ROW(Group2)),ROW(A31)),"")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IFERROR(SMALL(IF(LEFT(Group2,LEN(Class4!$BA$10))=Class4!$BA$10,ROW(Group2)),ROW(A32)),"")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IFERROR(SMALL(IF(LEFT(Group2,LEN(Class4!$BA$10))=Class4!$BA$10,ROW(Group2)),ROW(A33)),"")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IFERROR(SMALL(IF(LEFT(Group2,LEN(Class4!$BA$10))=Class4!$BA$10,ROW(Group2)),ROW(A34)),"")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IFERROR(SMALL(IF(LEFT(Group2,LEN(Class4!$BA$10))=Class4!$BA$10,ROW(Group2)),ROW(A35)),"")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ca="1" si="0"/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IFERROR(SMALL(IF(LEFT(Group2,LEN(Class4!$BA$10))=Class4!$BA$10,ROW(Group2)),ROW(A36)),"")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0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IFERROR(SMALL(IF(LEFT(Group2,LEN(Class4!$BA$10))=Class4!$BA$10,ROW(Group2)),ROW(A37)),"")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0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IFERROR(SMALL(IF(LEFT(Group2,LEN(Class4!$BA$10))=Class4!$BA$10,ROW(Group2)),ROW(A38)),"")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0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IFERROR(SMALL(IF(LEFT(Group2,LEN(Class4!$BA$10))=Class4!$BA$10,ROW(Group2)),ROW(A39)),"")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0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IFERROR(SMALL(IF(LEFT(Group2,LEN(Class4!$BA$10))=Class4!$BA$10,ROW(Group2)),ROW(A40)),"")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0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IFERROR(SMALL(IF(LEFT(Group2,LEN(Class4!$BA$10))=Class4!$BA$10,ROW(Group2)),ROW(A41)),"")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0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IFERROR(SMALL(IF(LEFT(Group2,LEN(Class4!$BA$10))=Class4!$BA$10,ROW(Group2)),ROW(A42)),"")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0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IFERROR(SMALL(IF(LEFT(Group2,LEN(Class4!$BA$10))=Class4!$BA$10,ROW(Group2)),ROW(A43)),"")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0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IFERROR(SMALL(IF(LEFT(Group2,LEN(Class4!$BA$10))=Class4!$BA$10,ROW(Group2)),ROW(A44)),"")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0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IFERROR(SMALL(IF(LEFT(Group2,LEN(Class4!$BA$10))=Class4!$BA$10,ROW(Group2)),ROW(A45)),"")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0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IFERROR(SMALL(IF(LEFT(Group2,LEN(Class4!$BA$10))=Class4!$BA$10,ROW(Group2)),ROW(A46)),"")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0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IFERROR(SMALL(IF(LEFT(Group2,LEN(Class4!$BA$10))=Class4!$BA$10,ROW(Group2)),ROW(A47)),"")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0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IFERROR(SMALL(IF(LEFT(Group2,LEN(Class4!$BA$10))=Class4!$BA$10,ROW(Group2)),ROW(A48)),"")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0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IFERROR(SMALL(IF(LEFT(Group2,LEN(Class4!$BA$10))=Class4!$BA$10,ROW(Group2)),ROW(A49)),"")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0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IFERROR(SMALL(IF(LEFT(Group2,LEN(Class4!$BA$10))=Class4!$BA$10,ROW(Group2)),ROW(A50)),"")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89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89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289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89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89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89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89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89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password="821A" sheet="1" objects="1" scenarios="1" selectLockedCells="1"/>
  <mergeCells count="358">
    <mergeCell ref="T1213:AA1215"/>
    <mergeCell ref="AB1213:AE1215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S663:Z665"/>
    <mergeCell ref="AA663:AD665"/>
    <mergeCell ref="S729:Z731"/>
    <mergeCell ref="AA729:AD731"/>
    <mergeCell ref="T816:AA818"/>
    <mergeCell ref="AB816:AE818"/>
    <mergeCell ref="S340:Z342"/>
    <mergeCell ref="AA340:AD342"/>
    <mergeCell ref="S445:Z447"/>
    <mergeCell ref="AA445:AD447"/>
    <mergeCell ref="S552:Z554"/>
    <mergeCell ref="AA552:AD554"/>
    <mergeCell ref="AR57:AW60"/>
    <mergeCell ref="S75:Z77"/>
    <mergeCell ref="AA75:AD77"/>
    <mergeCell ref="S155:Z157"/>
    <mergeCell ref="AA155:AD157"/>
    <mergeCell ref="S254:Z256"/>
    <mergeCell ref="AA254:AD256"/>
    <mergeCell ref="AD54:AE54"/>
    <mergeCell ref="AF54:AG54"/>
    <mergeCell ref="AM54:AN54"/>
    <mergeCell ref="AO54:AP54"/>
    <mergeCell ref="AQ54:AR54"/>
    <mergeCell ref="AS54:AT54"/>
    <mergeCell ref="HU52:IB52"/>
    <mergeCell ref="M53:N53"/>
    <mergeCell ref="O53:P53"/>
    <mergeCell ref="Q53:R53"/>
    <mergeCell ref="S53:T53"/>
    <mergeCell ref="Z53:AA53"/>
    <mergeCell ref="AB53:AC53"/>
    <mergeCell ref="M54:N54"/>
    <mergeCell ref="O54:P54"/>
    <mergeCell ref="Q54:R54"/>
    <mergeCell ref="S54:T54"/>
    <mergeCell ref="Z54:AA54"/>
    <mergeCell ref="AB54:AC54"/>
    <mergeCell ref="AD53:AE53"/>
    <mergeCell ref="AF53:AG53"/>
    <mergeCell ref="AM53:AN53"/>
    <mergeCell ref="O51:P51"/>
    <mergeCell ref="Q51:R51"/>
    <mergeCell ref="S51:T51"/>
    <mergeCell ref="Z51:AA51"/>
    <mergeCell ref="AB51:AC51"/>
    <mergeCell ref="AO53:AP53"/>
    <mergeCell ref="AQ53:AR53"/>
    <mergeCell ref="AS53:AT53"/>
    <mergeCell ref="AO52:AP52"/>
    <mergeCell ref="AQ52:AR52"/>
    <mergeCell ref="AS52:AT52"/>
    <mergeCell ref="M50:P50"/>
    <mergeCell ref="Q50:T50"/>
    <mergeCell ref="Z50:AC50"/>
    <mergeCell ref="AD50:AG50"/>
    <mergeCell ref="AM50:AP50"/>
    <mergeCell ref="AQ50:AT50"/>
    <mergeCell ref="HU50:IB50"/>
    <mergeCell ref="HU51:IB51"/>
    <mergeCell ref="M52:N52"/>
    <mergeCell ref="O52:P52"/>
    <mergeCell ref="Q52:R52"/>
    <mergeCell ref="S52:T52"/>
    <mergeCell ref="Z52:AA52"/>
    <mergeCell ref="AB52:AC52"/>
    <mergeCell ref="AD52:AE52"/>
    <mergeCell ref="AF52:AG52"/>
    <mergeCell ref="AM52:AN52"/>
    <mergeCell ref="AD51:AE51"/>
    <mergeCell ref="AF51:AG51"/>
    <mergeCell ref="AM51:AN51"/>
    <mergeCell ref="AO51:AP51"/>
    <mergeCell ref="AQ51:AR51"/>
    <mergeCell ref="AS51:AT51"/>
    <mergeCell ref="M51:N51"/>
    <mergeCell ref="AS47:AT47"/>
    <mergeCell ref="HU47:IB47"/>
    <mergeCell ref="M48:P49"/>
    <mergeCell ref="Q48:T49"/>
    <mergeCell ref="Z48:AC49"/>
    <mergeCell ref="AD48:AG49"/>
    <mergeCell ref="AM48:AP49"/>
    <mergeCell ref="AQ48:AT49"/>
    <mergeCell ref="HU48:IB48"/>
    <mergeCell ref="HU49:IB49"/>
    <mergeCell ref="M46:N46"/>
    <mergeCell ref="O46:P46"/>
    <mergeCell ref="Q46:R46"/>
    <mergeCell ref="S46:T46"/>
    <mergeCell ref="Z46:AA46"/>
    <mergeCell ref="AB46:AC46"/>
    <mergeCell ref="HU46:IB46"/>
    <mergeCell ref="M47:N47"/>
    <mergeCell ref="O47:P47"/>
    <mergeCell ref="Q47:R47"/>
    <mergeCell ref="S47:T47"/>
    <mergeCell ref="Z47:AA47"/>
    <mergeCell ref="AB47:AC47"/>
    <mergeCell ref="AD47:AE47"/>
    <mergeCell ref="AF47:AG47"/>
    <mergeCell ref="AM47:AN47"/>
    <mergeCell ref="AD46:AE46"/>
    <mergeCell ref="AF46:AG46"/>
    <mergeCell ref="AM46:AN46"/>
    <mergeCell ref="AO46:AP46"/>
    <mergeCell ref="AQ46:AR46"/>
    <mergeCell ref="AS46:AT46"/>
    <mergeCell ref="AO47:AP47"/>
    <mergeCell ref="AQ47:AR47"/>
    <mergeCell ref="O44:P44"/>
    <mergeCell ref="Q44:R44"/>
    <mergeCell ref="S44:T44"/>
    <mergeCell ref="Z44:AA44"/>
    <mergeCell ref="AB44:AC44"/>
    <mergeCell ref="AO45:AP45"/>
    <mergeCell ref="AQ45:AR45"/>
    <mergeCell ref="AS45:AT45"/>
    <mergeCell ref="HU45:IB45"/>
    <mergeCell ref="M43:P43"/>
    <mergeCell ref="Q43:T43"/>
    <mergeCell ref="Z43:AC43"/>
    <mergeCell ref="AD43:AG43"/>
    <mergeCell ref="AM43:AP43"/>
    <mergeCell ref="AQ43:AT43"/>
    <mergeCell ref="HU43:IB43"/>
    <mergeCell ref="HU44:IB44"/>
    <mergeCell ref="M45:N45"/>
    <mergeCell ref="O45:P45"/>
    <mergeCell ref="Q45:R45"/>
    <mergeCell ref="S45:T45"/>
    <mergeCell ref="Z45:AA45"/>
    <mergeCell ref="AB45:AC45"/>
    <mergeCell ref="AD45:AE45"/>
    <mergeCell ref="AF45:AG45"/>
    <mergeCell ref="AM45:AN45"/>
    <mergeCell ref="AD44:AE44"/>
    <mergeCell ref="AF44:AG44"/>
    <mergeCell ref="AM44:AN44"/>
    <mergeCell ref="AO44:AP44"/>
    <mergeCell ref="AQ44:AR44"/>
    <mergeCell ref="AS44:AT44"/>
    <mergeCell ref="M44:N44"/>
    <mergeCell ref="AS40:AT40"/>
    <mergeCell ref="HU40:IB40"/>
    <mergeCell ref="M41:P42"/>
    <mergeCell ref="Q41:T42"/>
    <mergeCell ref="Z41:AC42"/>
    <mergeCell ref="AD41:AG42"/>
    <mergeCell ref="AM41:AP42"/>
    <mergeCell ref="AQ41:AT42"/>
    <mergeCell ref="HU41:IB41"/>
    <mergeCell ref="HU42:IB42"/>
    <mergeCell ref="M39:N39"/>
    <mergeCell ref="O39:P39"/>
    <mergeCell ref="Q39:R39"/>
    <mergeCell ref="S39:T39"/>
    <mergeCell ref="Z39:AA39"/>
    <mergeCell ref="AB39:AC39"/>
    <mergeCell ref="HU39:IB39"/>
    <mergeCell ref="M40:N40"/>
    <mergeCell ref="O40:P40"/>
    <mergeCell ref="Q40:R40"/>
    <mergeCell ref="S40:T40"/>
    <mergeCell ref="Z40:AA40"/>
    <mergeCell ref="AB40:AC40"/>
    <mergeCell ref="AD40:AE40"/>
    <mergeCell ref="AF40:AG40"/>
    <mergeCell ref="AM40:AN40"/>
    <mergeCell ref="AD39:AE39"/>
    <mergeCell ref="AF39:AG39"/>
    <mergeCell ref="AM39:AN39"/>
    <mergeCell ref="AO39:AP39"/>
    <mergeCell ref="AQ39:AR39"/>
    <mergeCell ref="AS39:AT39"/>
    <mergeCell ref="AO40:AP40"/>
    <mergeCell ref="AQ40:AR40"/>
    <mergeCell ref="O37:P37"/>
    <mergeCell ref="Q37:R37"/>
    <mergeCell ref="S37:T37"/>
    <mergeCell ref="Z37:AA37"/>
    <mergeCell ref="AB37:AC37"/>
    <mergeCell ref="AO38:AP38"/>
    <mergeCell ref="AQ38:AR38"/>
    <mergeCell ref="AS38:AT38"/>
    <mergeCell ref="HU38:IB38"/>
    <mergeCell ref="M36:P36"/>
    <mergeCell ref="Q36:T36"/>
    <mergeCell ref="Z36:AC36"/>
    <mergeCell ref="AD36:AG36"/>
    <mergeCell ref="AM36:AP36"/>
    <mergeCell ref="AQ36:AT36"/>
    <mergeCell ref="HU36:IB36"/>
    <mergeCell ref="HU37:IB37"/>
    <mergeCell ref="M38:N38"/>
    <mergeCell ref="O38:P38"/>
    <mergeCell ref="Q38:R38"/>
    <mergeCell ref="S38:T38"/>
    <mergeCell ref="Z38:AA38"/>
    <mergeCell ref="AB38:AC38"/>
    <mergeCell ref="AD38:AE38"/>
    <mergeCell ref="AF38:AG38"/>
    <mergeCell ref="AM38:AN38"/>
    <mergeCell ref="AD37:AE37"/>
    <mergeCell ref="AF37:AG37"/>
    <mergeCell ref="AM37:AN37"/>
    <mergeCell ref="AO37:AP37"/>
    <mergeCell ref="AQ37:AR37"/>
    <mergeCell ref="AS37:AT37"/>
    <mergeCell ref="M37:N37"/>
    <mergeCell ref="HU30:IB30"/>
    <mergeCell ref="HU31:IB31"/>
    <mergeCell ref="HU32:IB32"/>
    <mergeCell ref="HU33:IB33"/>
    <mergeCell ref="M34:P35"/>
    <mergeCell ref="Q34:T35"/>
    <mergeCell ref="Z34:AC35"/>
    <mergeCell ref="AD34:AG35"/>
    <mergeCell ref="AM34:AP35"/>
    <mergeCell ref="AQ34:AT35"/>
    <mergeCell ref="HU34:IB34"/>
    <mergeCell ref="HU35:IB35"/>
    <mergeCell ref="Z29:AA29"/>
    <mergeCell ref="AB29:AC29"/>
    <mergeCell ref="AD29:AE29"/>
    <mergeCell ref="AF29:AG29"/>
    <mergeCell ref="AM29:AN29"/>
    <mergeCell ref="AO29:AP29"/>
    <mergeCell ref="AQ29:AR29"/>
    <mergeCell ref="AS29:AT29"/>
    <mergeCell ref="HU29:IB29"/>
    <mergeCell ref="Z28:AA28"/>
    <mergeCell ref="AB28:AC28"/>
    <mergeCell ref="AD28:AE28"/>
    <mergeCell ref="AF28:AG28"/>
    <mergeCell ref="AM28:AN28"/>
    <mergeCell ref="AO28:AP28"/>
    <mergeCell ref="AQ28:AR28"/>
    <mergeCell ref="AS28:AT28"/>
    <mergeCell ref="HU28:IB28"/>
    <mergeCell ref="Z27:AA27"/>
    <mergeCell ref="AB27:AC27"/>
    <mergeCell ref="AD27:AE27"/>
    <mergeCell ref="AF27:AG27"/>
    <mergeCell ref="AM27:AN27"/>
    <mergeCell ref="AO27:AP27"/>
    <mergeCell ref="AQ27:AR27"/>
    <mergeCell ref="AS27:AT27"/>
    <mergeCell ref="HU27:IB27"/>
    <mergeCell ref="Z25:AC25"/>
    <mergeCell ref="AD25:AG25"/>
    <mergeCell ref="AM25:AP25"/>
    <mergeCell ref="AQ25:AT25"/>
    <mergeCell ref="HU25:IB25"/>
    <mergeCell ref="Z26:AA26"/>
    <mergeCell ref="AB26:AC26"/>
    <mergeCell ref="AD26:AE26"/>
    <mergeCell ref="AF26:AG26"/>
    <mergeCell ref="AM26:AN26"/>
    <mergeCell ref="AO26:AP26"/>
    <mergeCell ref="AQ26:AR26"/>
    <mergeCell ref="AS26:AT26"/>
    <mergeCell ref="HU26:IB26"/>
    <mergeCell ref="AO21:AP21"/>
    <mergeCell ref="AQ21:AR21"/>
    <mergeCell ref="HU22:IB22"/>
    <mergeCell ref="Z23:AC24"/>
    <mergeCell ref="AD23:AG24"/>
    <mergeCell ref="AM23:AP24"/>
    <mergeCell ref="AQ23:AT24"/>
    <mergeCell ref="AZ23:AZ24"/>
    <mergeCell ref="HU23:IB23"/>
    <mergeCell ref="HU24:IB24"/>
    <mergeCell ref="AS21:AT21"/>
    <mergeCell ref="HU21:IB21"/>
    <mergeCell ref="Z22:AA22"/>
    <mergeCell ref="AB22:AC22"/>
    <mergeCell ref="AD22:AE22"/>
    <mergeCell ref="AF22:AG22"/>
    <mergeCell ref="AM22:AN22"/>
    <mergeCell ref="AO22:AP22"/>
    <mergeCell ref="AQ22:AR22"/>
    <mergeCell ref="AS22:AT22"/>
    <mergeCell ref="AQ19:AR19"/>
    <mergeCell ref="AS19:AT19"/>
    <mergeCell ref="HU19:IB19"/>
    <mergeCell ref="Z20:AA20"/>
    <mergeCell ref="AB20:AC20"/>
    <mergeCell ref="AD20:AE20"/>
    <mergeCell ref="AF20:AG20"/>
    <mergeCell ref="AM20:AN20"/>
    <mergeCell ref="AO20:AP20"/>
    <mergeCell ref="AQ20:AR20"/>
    <mergeCell ref="Z19:AA19"/>
    <mergeCell ref="AB19:AC19"/>
    <mergeCell ref="AD19:AE19"/>
    <mergeCell ref="AF19:AG19"/>
    <mergeCell ref="AM19:AN19"/>
    <mergeCell ref="AO19:AP19"/>
    <mergeCell ref="AS20:AT20"/>
    <mergeCell ref="AZ20:AZ22"/>
    <mergeCell ref="HU20:IB20"/>
    <mergeCell ref="Z21:AA21"/>
    <mergeCell ref="AB21:AC21"/>
    <mergeCell ref="AD21:AE21"/>
    <mergeCell ref="AF21:AG21"/>
    <mergeCell ref="AM21:AN21"/>
    <mergeCell ref="I7:J7"/>
    <mergeCell ref="K7:L7"/>
    <mergeCell ref="N7:O7"/>
    <mergeCell ref="P7:Q7"/>
    <mergeCell ref="U7:W7"/>
    <mergeCell ref="HT16:IB16"/>
    <mergeCell ref="HT17:IB17"/>
    <mergeCell ref="Z18:AC18"/>
    <mergeCell ref="AD18:AG18"/>
    <mergeCell ref="AM18:AP18"/>
    <mergeCell ref="AQ18:AT18"/>
    <mergeCell ref="U8:W8"/>
    <mergeCell ref="U9:W9"/>
    <mergeCell ref="AZ12:AZ13"/>
    <mergeCell ref="AZ14:AZ15"/>
    <mergeCell ref="Z16:AC17"/>
    <mergeCell ref="AD16:AG17"/>
    <mergeCell ref="AM16:AP17"/>
    <mergeCell ref="AQ16:AT17"/>
    <mergeCell ref="I5:J5"/>
    <mergeCell ref="K5:L5"/>
    <mergeCell ref="N5:O5"/>
    <mergeCell ref="P5:Q5"/>
    <mergeCell ref="U5:W5"/>
    <mergeCell ref="I6:J6"/>
    <mergeCell ref="K6:L6"/>
    <mergeCell ref="N6:O6"/>
    <mergeCell ref="P6:Q6"/>
    <mergeCell ref="U6:W6"/>
    <mergeCell ref="I1:L2"/>
    <mergeCell ref="U1:W1"/>
    <mergeCell ref="N2:Q2"/>
    <mergeCell ref="U2:W2"/>
    <mergeCell ref="I3:L3"/>
    <mergeCell ref="N3:Q3"/>
    <mergeCell ref="U3:W3"/>
    <mergeCell ref="I4:J4"/>
    <mergeCell ref="K4:L4"/>
    <mergeCell ref="N4:O4"/>
    <mergeCell ref="P4:Q4"/>
    <mergeCell ref="U4:W4"/>
  </mergeCells>
  <conditionalFormatting sqref="A1 HT19:HT52">
    <cfRule type="cellIs" dxfId="1115" priority="370" operator="greaterThan">
      <formula>3</formula>
    </cfRule>
    <cfRule type="cellIs" dxfId="1114" priority="371" operator="equal">
      <formula>0</formula>
    </cfRule>
  </conditionalFormatting>
  <conditionalFormatting sqref="HV18:IA18 HU19:HU51">
    <cfRule type="cellIs" dxfId="1113" priority="369" operator="equal">
      <formula>0</formula>
    </cfRule>
  </conditionalFormatting>
  <conditionalFormatting sqref="HU19:HU51">
    <cfRule type="expression" dxfId="1112" priority="368">
      <formula>HT19&gt;3</formula>
    </cfRule>
  </conditionalFormatting>
  <conditionalFormatting sqref="HV18:IA18">
    <cfRule type="expression" dxfId="1111" priority="372">
      <formula>HU19&gt;3</formula>
    </cfRule>
  </conditionalFormatting>
  <conditionalFormatting sqref="HT18">
    <cfRule type="cellIs" dxfId="1110" priority="366" operator="greaterThan">
      <formula>3</formula>
    </cfRule>
    <cfRule type="cellIs" dxfId="1109" priority="367" operator="equal">
      <formula>0</formula>
    </cfRule>
  </conditionalFormatting>
  <conditionalFormatting sqref="HU19:HU51">
    <cfRule type="expression" dxfId="1108" priority="363">
      <formula>HT19=3</formula>
    </cfRule>
    <cfRule type="expression" dxfId="1107" priority="364">
      <formula>HT19=2</formula>
    </cfRule>
    <cfRule type="expression" dxfId="1106" priority="365">
      <formula>HT19=1</formula>
    </cfRule>
  </conditionalFormatting>
  <conditionalFormatting sqref="HT19:HT52">
    <cfRule type="cellIs" dxfId="1105" priority="360" operator="equal">
      <formula>3</formula>
    </cfRule>
    <cfRule type="cellIs" dxfId="1104" priority="361" operator="equal">
      <formula>2</formula>
    </cfRule>
    <cfRule type="cellIs" dxfId="1103" priority="362" operator="equal">
      <formula>1</formula>
    </cfRule>
  </conditionalFormatting>
  <conditionalFormatting sqref="HU19:IB19 HU20:HU52">
    <cfRule type="expression" dxfId="1102" priority="359">
      <formula>HT19=0</formula>
    </cfRule>
  </conditionalFormatting>
  <conditionalFormatting sqref="K7">
    <cfRule type="containsText" dxfId="1101" priority="356" operator="containsText" text="L">
      <formula>NOT(ISERROR(SEARCH("L",K7)))</formula>
    </cfRule>
    <cfRule type="containsText" dxfId="1100" priority="357" operator="containsText" text="M">
      <formula>NOT(ISERROR(SEARCH("M",K7)))</formula>
    </cfRule>
    <cfRule type="cellIs" dxfId="1099" priority="358" operator="equal">
      <formula>"H"</formula>
    </cfRule>
  </conditionalFormatting>
  <conditionalFormatting sqref="I5">
    <cfRule type="expression" dxfId="1098" priority="353">
      <formula>VLOOKUP(I5,Grade_Conv2,2,FALSE)-VLOOKUP(I7,Grade_Conv2,2,FALSE)&gt;0</formula>
    </cfRule>
    <cfRule type="expression" dxfId="1097" priority="354">
      <formula>VLOOKUP(I5,Grade_Conv2,2,FALSE)-VLOOKUP(I7,Grade_Conv2,2,FALSE)=0</formula>
    </cfRule>
    <cfRule type="expression" dxfId="1096" priority="355">
      <formula>VLOOKUP(I5,Grade_Conv2,2,FALSE)-VLOOKUP(I7,Grade_Conv2,2,FALSE)&lt;0</formula>
    </cfRule>
  </conditionalFormatting>
  <conditionalFormatting sqref="N2:Q2">
    <cfRule type="expression" dxfId="1095" priority="352">
      <formula>VLOOKUP(N2,$BQ$12:$BS$55,3,FALSE)="Y"</formula>
    </cfRule>
  </conditionalFormatting>
  <conditionalFormatting sqref="P7">
    <cfRule type="containsText" dxfId="1094" priority="349" operator="containsText" text="L">
      <formula>NOT(ISERROR(SEARCH("L",P7)))</formula>
    </cfRule>
    <cfRule type="containsText" dxfId="1093" priority="350" operator="containsText" text="M">
      <formula>NOT(ISERROR(SEARCH("M",P7)))</formula>
    </cfRule>
    <cfRule type="cellIs" dxfId="1092" priority="351" operator="equal">
      <formula>"H"</formula>
    </cfRule>
  </conditionalFormatting>
  <conditionalFormatting sqref="N5">
    <cfRule type="expression" dxfId="1091" priority="346">
      <formula>VLOOKUP(N5,Grade_Conv2,2,FALSE)-VLOOKUP(N7,Grade_Conv2,2,FALSE)&gt;0</formula>
    </cfRule>
    <cfRule type="expression" dxfId="1090" priority="347">
      <formula>VLOOKUP(N5,Grade_Conv2,2,FALSE)-VLOOKUP(N7,Grade_Conv2,2,FALSE)=0</formula>
    </cfRule>
    <cfRule type="expression" dxfId="1089" priority="348">
      <formula>VLOOKUP(N5,Grade_Conv2,2,FALSE)-VLOOKUP(N7,Grade_Conv2,2,FALSE)&lt;0</formula>
    </cfRule>
  </conditionalFormatting>
  <conditionalFormatting sqref="I1:L2">
    <cfRule type="expression" dxfId="1088" priority="345">
      <formula>VLOOKUP(I1,$BQ$12:$BS$55,3,FALSE)="Y"</formula>
    </cfRule>
  </conditionalFormatting>
  <conditionalFormatting sqref="K5:L5">
    <cfRule type="cellIs" dxfId="1087" priority="344" operator="equal">
      <formula>0</formula>
    </cfRule>
  </conditionalFormatting>
  <conditionalFormatting sqref="K7:L7">
    <cfRule type="cellIs" dxfId="1086" priority="343" operator="equal">
      <formula>0</formula>
    </cfRule>
  </conditionalFormatting>
  <conditionalFormatting sqref="I7:J7">
    <cfRule type="cellIs" dxfId="1085" priority="339" operator="equal">
      <formula>0</formula>
    </cfRule>
    <cfRule type="cellIs" dxfId="1084" priority="340" operator="equal">
      <formula>0</formula>
    </cfRule>
    <cfRule type="cellIs" dxfId="1083" priority="341" operator="equal">
      <formula>0</formula>
    </cfRule>
    <cfRule type="cellIs" dxfId="1082" priority="342" operator="equal">
      <formula>0</formula>
    </cfRule>
  </conditionalFormatting>
  <conditionalFormatting sqref="AB22">
    <cfRule type="containsText" dxfId="1081" priority="336" operator="containsText" text="L">
      <formula>NOT(ISERROR(SEARCH("L",AB22)))</formula>
    </cfRule>
    <cfRule type="containsText" dxfId="1080" priority="337" operator="containsText" text="M">
      <formula>NOT(ISERROR(SEARCH("M",AB22)))</formula>
    </cfRule>
    <cfRule type="cellIs" dxfId="1079" priority="338" operator="equal">
      <formula>"H"</formula>
    </cfRule>
  </conditionalFormatting>
  <conditionalFormatting sqref="Z20">
    <cfRule type="expression" dxfId="1078" priority="333">
      <formula>VLOOKUP(Z20,Grade_Conv2,2,FALSE)-VLOOKUP(Z22,Grade_Conv2,2,FALSE)&gt;0</formula>
    </cfRule>
    <cfRule type="expression" dxfId="1077" priority="334">
      <formula>VLOOKUP(Z20,Grade_Conv2,2,FALSE)-VLOOKUP(Z22,Grade_Conv2,2,FALSE)=0</formula>
    </cfRule>
    <cfRule type="expression" dxfId="1076" priority="335">
      <formula>VLOOKUP(Z20,Grade_Conv2,2,FALSE)-VLOOKUP(Z22,Grade_Conv2,2,FALSE)&lt;0</formula>
    </cfRule>
  </conditionalFormatting>
  <conditionalFormatting sqref="Z16:AC17">
    <cfRule type="expression" dxfId="1075" priority="332">
      <formula>VLOOKUP(Z16,$BQ$12:$BS$55,3,FALSE)="Y"</formula>
    </cfRule>
  </conditionalFormatting>
  <conditionalFormatting sqref="AB20:AC20">
    <cfRule type="cellIs" dxfId="1074" priority="331" operator="equal">
      <formula>0</formula>
    </cfRule>
  </conditionalFormatting>
  <conditionalFormatting sqref="AB22:AC22">
    <cfRule type="cellIs" dxfId="1073" priority="330" operator="equal">
      <formula>0</formula>
    </cfRule>
  </conditionalFormatting>
  <conditionalFormatting sqref="Z22:AA22">
    <cfRule type="cellIs" dxfId="1072" priority="326" operator="equal">
      <formula>0</formula>
    </cfRule>
    <cfRule type="cellIs" dxfId="1071" priority="327" operator="equal">
      <formula>0</formula>
    </cfRule>
    <cfRule type="cellIs" dxfId="1070" priority="328" operator="equal">
      <formula>0</formula>
    </cfRule>
    <cfRule type="cellIs" dxfId="1069" priority="329" operator="equal">
      <formula>0</formula>
    </cfRule>
  </conditionalFormatting>
  <conditionalFormatting sqref="AF22">
    <cfRule type="containsText" dxfId="1068" priority="323" operator="containsText" text="L">
      <formula>NOT(ISERROR(SEARCH("L",AF22)))</formula>
    </cfRule>
    <cfRule type="containsText" dxfId="1067" priority="324" operator="containsText" text="M">
      <formula>NOT(ISERROR(SEARCH("M",AF22)))</formula>
    </cfRule>
    <cfRule type="cellIs" dxfId="1066" priority="325" operator="equal">
      <formula>"H"</formula>
    </cfRule>
  </conditionalFormatting>
  <conditionalFormatting sqref="AD20">
    <cfRule type="expression" dxfId="1065" priority="320">
      <formula>VLOOKUP(AD20,Grade_Conv2,2,FALSE)-VLOOKUP(AD22,Grade_Conv2,2,FALSE)&gt;0</formula>
    </cfRule>
    <cfRule type="expression" dxfId="1064" priority="321">
      <formula>VLOOKUP(AD20,Grade_Conv2,2,FALSE)-VLOOKUP(AD22,Grade_Conv2,2,FALSE)=0</formula>
    </cfRule>
    <cfRule type="expression" dxfId="1063" priority="322">
      <formula>VLOOKUP(AD20,Grade_Conv2,2,FALSE)-VLOOKUP(AD22,Grade_Conv2,2,FALSE)&lt;0</formula>
    </cfRule>
  </conditionalFormatting>
  <conditionalFormatting sqref="AD16:AG17">
    <cfRule type="expression" dxfId="1062" priority="319">
      <formula>VLOOKUP(AD16,$BQ$12:$BS$55,3,FALSE)="Y"</formula>
    </cfRule>
  </conditionalFormatting>
  <conditionalFormatting sqref="AF20:AG20">
    <cfRule type="cellIs" dxfId="1061" priority="318" operator="equal">
      <formula>0</formula>
    </cfRule>
  </conditionalFormatting>
  <conditionalFormatting sqref="AF22:AG22">
    <cfRule type="cellIs" dxfId="1060" priority="317" operator="equal">
      <formula>0</formula>
    </cfRule>
  </conditionalFormatting>
  <conditionalFormatting sqref="AD22:AE22">
    <cfRule type="cellIs" dxfId="1059" priority="313" operator="equal">
      <formula>0</formula>
    </cfRule>
    <cfRule type="cellIs" dxfId="1058" priority="314" operator="equal">
      <formula>0</formula>
    </cfRule>
    <cfRule type="cellIs" dxfId="1057" priority="315" operator="equal">
      <formula>0</formula>
    </cfRule>
    <cfRule type="cellIs" dxfId="1056" priority="316" operator="equal">
      <formula>0</formula>
    </cfRule>
  </conditionalFormatting>
  <conditionalFormatting sqref="AB29">
    <cfRule type="containsText" dxfId="1055" priority="310" operator="containsText" text="L">
      <formula>NOT(ISERROR(SEARCH("L",AB29)))</formula>
    </cfRule>
    <cfRule type="containsText" dxfId="1054" priority="311" operator="containsText" text="M">
      <formula>NOT(ISERROR(SEARCH("M",AB29)))</formula>
    </cfRule>
    <cfRule type="cellIs" dxfId="1053" priority="312" operator="equal">
      <formula>"H"</formula>
    </cfRule>
  </conditionalFormatting>
  <conditionalFormatting sqref="Z27">
    <cfRule type="expression" dxfId="1052" priority="307">
      <formula>VLOOKUP(Z27,Grade_Conv2,2,FALSE)-VLOOKUP(Z29,Grade_Conv2,2,FALSE)&gt;0</formula>
    </cfRule>
    <cfRule type="expression" dxfId="1051" priority="308">
      <formula>VLOOKUP(Z27,Grade_Conv2,2,FALSE)-VLOOKUP(Z29,Grade_Conv2,2,FALSE)=0</formula>
    </cfRule>
    <cfRule type="expression" dxfId="1050" priority="309">
      <formula>VLOOKUP(Z27,Grade_Conv2,2,FALSE)-VLOOKUP(Z29,Grade_Conv2,2,FALSE)&lt;0</formula>
    </cfRule>
  </conditionalFormatting>
  <conditionalFormatting sqref="Z23:AC24">
    <cfRule type="expression" dxfId="1049" priority="306">
      <formula>VLOOKUP(Z23,$BQ$12:$BS$55,3,FALSE)="Y"</formula>
    </cfRule>
  </conditionalFormatting>
  <conditionalFormatting sqref="AB27:AC27">
    <cfRule type="cellIs" dxfId="1048" priority="305" operator="equal">
      <formula>0</formula>
    </cfRule>
  </conditionalFormatting>
  <conditionalFormatting sqref="AB29:AC29">
    <cfRule type="cellIs" dxfId="1047" priority="304" operator="equal">
      <formula>0</formula>
    </cfRule>
  </conditionalFormatting>
  <conditionalFormatting sqref="Z29:AA29">
    <cfRule type="cellIs" dxfId="1046" priority="300" operator="equal">
      <formula>0</formula>
    </cfRule>
    <cfRule type="cellIs" dxfId="1045" priority="301" operator="equal">
      <formula>0</formula>
    </cfRule>
    <cfRule type="cellIs" dxfId="1044" priority="302" operator="equal">
      <formula>0</formula>
    </cfRule>
    <cfRule type="cellIs" dxfId="1043" priority="303" operator="equal">
      <formula>0</formula>
    </cfRule>
  </conditionalFormatting>
  <conditionalFormatting sqref="AF29">
    <cfRule type="containsText" dxfId="1042" priority="297" operator="containsText" text="L">
      <formula>NOT(ISERROR(SEARCH("L",AF29)))</formula>
    </cfRule>
    <cfRule type="containsText" dxfId="1041" priority="298" operator="containsText" text="M">
      <formula>NOT(ISERROR(SEARCH("M",AF29)))</formula>
    </cfRule>
    <cfRule type="cellIs" dxfId="1040" priority="299" operator="equal">
      <formula>"H"</formula>
    </cfRule>
  </conditionalFormatting>
  <conditionalFormatting sqref="AD27">
    <cfRule type="expression" dxfId="1039" priority="294">
      <formula>VLOOKUP(AD27,Grade_Conv2,2,FALSE)-VLOOKUP(AD29,Grade_Conv2,2,FALSE)&gt;0</formula>
    </cfRule>
    <cfRule type="expression" dxfId="1038" priority="295">
      <formula>VLOOKUP(AD27,Grade_Conv2,2,FALSE)-VLOOKUP(AD29,Grade_Conv2,2,FALSE)=0</formula>
    </cfRule>
    <cfRule type="expression" dxfId="1037" priority="296">
      <formula>VLOOKUP(AD27,Grade_Conv2,2,FALSE)-VLOOKUP(AD29,Grade_Conv2,2,FALSE)&lt;0</formula>
    </cfRule>
  </conditionalFormatting>
  <conditionalFormatting sqref="AD23:AG24">
    <cfRule type="expression" dxfId="1036" priority="293">
      <formula>VLOOKUP(AD23,$BQ$12:$BS$55,3,FALSE)="Y"</formula>
    </cfRule>
  </conditionalFormatting>
  <conditionalFormatting sqref="AF27:AG27">
    <cfRule type="cellIs" dxfId="1035" priority="292" operator="equal">
      <formula>0</formula>
    </cfRule>
  </conditionalFormatting>
  <conditionalFormatting sqref="AF29:AG29">
    <cfRule type="cellIs" dxfId="1034" priority="291" operator="equal">
      <formula>0</formula>
    </cfRule>
  </conditionalFormatting>
  <conditionalFormatting sqref="AD29:AE29">
    <cfRule type="cellIs" dxfId="1033" priority="287" operator="equal">
      <formula>0</formula>
    </cfRule>
    <cfRule type="cellIs" dxfId="1032" priority="288" operator="equal">
      <formula>0</formula>
    </cfRule>
    <cfRule type="cellIs" dxfId="1031" priority="289" operator="equal">
      <formula>0</formula>
    </cfRule>
    <cfRule type="cellIs" dxfId="1030" priority="290" operator="equal">
      <formula>0</formula>
    </cfRule>
  </conditionalFormatting>
  <conditionalFormatting sqref="AO22">
    <cfRule type="containsText" dxfId="1029" priority="284" operator="containsText" text="L">
      <formula>NOT(ISERROR(SEARCH("L",AO22)))</formula>
    </cfRule>
    <cfRule type="containsText" dxfId="1028" priority="285" operator="containsText" text="M">
      <formula>NOT(ISERROR(SEARCH("M",AO22)))</formula>
    </cfRule>
    <cfRule type="cellIs" dxfId="1027" priority="286" operator="equal">
      <formula>"H"</formula>
    </cfRule>
  </conditionalFormatting>
  <conditionalFormatting sqref="AM20">
    <cfRule type="expression" dxfId="1026" priority="281">
      <formula>VLOOKUP(AM20,Grade_Conv2,2,FALSE)-VLOOKUP(AM22,Grade_Conv2,2,FALSE)&gt;0</formula>
    </cfRule>
    <cfRule type="expression" dxfId="1025" priority="282">
      <formula>VLOOKUP(AM20,Grade_Conv2,2,FALSE)-VLOOKUP(AM22,Grade_Conv2,2,FALSE)=0</formula>
    </cfRule>
    <cfRule type="expression" dxfId="1024" priority="283">
      <formula>VLOOKUP(AM20,Grade_Conv2,2,FALSE)-VLOOKUP(AM22,Grade_Conv2,2,FALSE)&lt;0</formula>
    </cfRule>
  </conditionalFormatting>
  <conditionalFormatting sqref="AM16:AP17">
    <cfRule type="expression" dxfId="1023" priority="280">
      <formula>VLOOKUP(AM16,$BQ$12:$BS$55,3,FALSE)="Y"</formula>
    </cfRule>
  </conditionalFormatting>
  <conditionalFormatting sqref="AO20:AP20">
    <cfRule type="cellIs" dxfId="1022" priority="279" operator="equal">
      <formula>0</formula>
    </cfRule>
  </conditionalFormatting>
  <conditionalFormatting sqref="AO22:AP22">
    <cfRule type="cellIs" dxfId="1021" priority="278" operator="equal">
      <formula>0</formula>
    </cfRule>
  </conditionalFormatting>
  <conditionalFormatting sqref="AM22:AN22">
    <cfRule type="cellIs" dxfId="1020" priority="274" operator="equal">
      <formula>0</formula>
    </cfRule>
    <cfRule type="cellIs" dxfId="1019" priority="275" operator="equal">
      <formula>0</formula>
    </cfRule>
    <cfRule type="cellIs" dxfId="1018" priority="276" operator="equal">
      <formula>0</formula>
    </cfRule>
    <cfRule type="cellIs" dxfId="1017" priority="277" operator="equal">
      <formula>0</formula>
    </cfRule>
  </conditionalFormatting>
  <conditionalFormatting sqref="AS22">
    <cfRule type="containsText" dxfId="1016" priority="271" operator="containsText" text="L">
      <formula>NOT(ISERROR(SEARCH("L",AS22)))</formula>
    </cfRule>
    <cfRule type="containsText" dxfId="1015" priority="272" operator="containsText" text="M">
      <formula>NOT(ISERROR(SEARCH("M",AS22)))</formula>
    </cfRule>
    <cfRule type="cellIs" dxfId="1014" priority="273" operator="equal">
      <formula>"H"</formula>
    </cfRule>
  </conditionalFormatting>
  <conditionalFormatting sqref="AQ20">
    <cfRule type="expression" dxfId="1013" priority="268">
      <formula>VLOOKUP(AQ20,Grade_Conv2,2,FALSE)-VLOOKUP(AQ22,Grade_Conv2,2,FALSE)&gt;0</formula>
    </cfRule>
    <cfRule type="expression" dxfId="1012" priority="269">
      <formula>VLOOKUP(AQ20,Grade_Conv2,2,FALSE)-VLOOKUP(AQ22,Grade_Conv2,2,FALSE)=0</formula>
    </cfRule>
    <cfRule type="expression" dxfId="1011" priority="270">
      <formula>VLOOKUP(AQ20,Grade_Conv2,2,FALSE)-VLOOKUP(AQ22,Grade_Conv2,2,FALSE)&lt;0</formula>
    </cfRule>
  </conditionalFormatting>
  <conditionalFormatting sqref="AQ16:AT17">
    <cfRule type="expression" dxfId="1010" priority="267">
      <formula>VLOOKUP(AQ16,$BQ$12:$BS$55,3,FALSE)="Y"</formula>
    </cfRule>
  </conditionalFormatting>
  <conditionalFormatting sqref="AS20:AT20">
    <cfRule type="cellIs" dxfId="1009" priority="266" operator="equal">
      <formula>0</formula>
    </cfRule>
  </conditionalFormatting>
  <conditionalFormatting sqref="AS22:AT22">
    <cfRule type="cellIs" dxfId="1008" priority="265" operator="equal">
      <formula>0</formula>
    </cfRule>
  </conditionalFormatting>
  <conditionalFormatting sqref="AQ22:AR22">
    <cfRule type="cellIs" dxfId="1007" priority="261" operator="equal">
      <formula>0</formula>
    </cfRule>
    <cfRule type="cellIs" dxfId="1006" priority="262" operator="equal">
      <formula>0</formula>
    </cfRule>
    <cfRule type="cellIs" dxfId="1005" priority="263" operator="equal">
      <formula>0</formula>
    </cfRule>
    <cfRule type="cellIs" dxfId="1004" priority="264" operator="equal">
      <formula>0</formula>
    </cfRule>
  </conditionalFormatting>
  <conditionalFormatting sqref="AO29">
    <cfRule type="containsText" dxfId="1003" priority="258" operator="containsText" text="L">
      <formula>NOT(ISERROR(SEARCH("L",AO29)))</formula>
    </cfRule>
    <cfRule type="containsText" dxfId="1002" priority="259" operator="containsText" text="M">
      <formula>NOT(ISERROR(SEARCH("M",AO29)))</formula>
    </cfRule>
    <cfRule type="cellIs" dxfId="1001" priority="260" operator="equal">
      <formula>"H"</formula>
    </cfRule>
  </conditionalFormatting>
  <conditionalFormatting sqref="AM27">
    <cfRule type="expression" dxfId="1000" priority="255">
      <formula>VLOOKUP(AM27,Grade_Conv2,2,FALSE)-VLOOKUP(AM29,Grade_Conv2,2,FALSE)&gt;0</formula>
    </cfRule>
    <cfRule type="expression" dxfId="999" priority="256">
      <formula>VLOOKUP(AM27,Grade_Conv2,2,FALSE)-VLOOKUP(AM29,Grade_Conv2,2,FALSE)=0</formula>
    </cfRule>
    <cfRule type="expression" dxfId="998" priority="257">
      <formula>VLOOKUP(AM27,Grade_Conv2,2,FALSE)-VLOOKUP(AM29,Grade_Conv2,2,FALSE)&lt;0</formula>
    </cfRule>
  </conditionalFormatting>
  <conditionalFormatting sqref="AM23:AP24">
    <cfRule type="expression" dxfId="997" priority="254">
      <formula>VLOOKUP(AM23,$BQ$12:$BS$55,3,FALSE)="Y"</formula>
    </cfRule>
  </conditionalFormatting>
  <conditionalFormatting sqref="AO27:AP27">
    <cfRule type="cellIs" dxfId="996" priority="253" operator="equal">
      <formula>0</formula>
    </cfRule>
  </conditionalFormatting>
  <conditionalFormatting sqref="AO29:AP29">
    <cfRule type="cellIs" dxfId="995" priority="252" operator="equal">
      <formula>0</formula>
    </cfRule>
  </conditionalFormatting>
  <conditionalFormatting sqref="AM29:AN29">
    <cfRule type="cellIs" dxfId="994" priority="248" operator="equal">
      <formula>0</formula>
    </cfRule>
    <cfRule type="cellIs" dxfId="993" priority="249" operator="equal">
      <formula>0</formula>
    </cfRule>
    <cfRule type="cellIs" dxfId="992" priority="250" operator="equal">
      <formula>0</formula>
    </cfRule>
    <cfRule type="cellIs" dxfId="991" priority="251" operator="equal">
      <formula>0</formula>
    </cfRule>
  </conditionalFormatting>
  <conditionalFormatting sqref="AS29">
    <cfRule type="containsText" dxfId="990" priority="245" operator="containsText" text="L">
      <formula>NOT(ISERROR(SEARCH("L",AS29)))</formula>
    </cfRule>
    <cfRule type="containsText" dxfId="989" priority="246" operator="containsText" text="M">
      <formula>NOT(ISERROR(SEARCH("M",AS29)))</formula>
    </cfRule>
    <cfRule type="cellIs" dxfId="988" priority="247" operator="equal">
      <formula>"H"</formula>
    </cfRule>
  </conditionalFormatting>
  <conditionalFormatting sqref="AQ27">
    <cfRule type="expression" dxfId="987" priority="242">
      <formula>VLOOKUP(AQ27,Grade_Conv2,2,FALSE)-VLOOKUP(AQ29,Grade_Conv2,2,FALSE)&gt;0</formula>
    </cfRule>
    <cfRule type="expression" dxfId="986" priority="243">
      <formula>VLOOKUP(AQ27,Grade_Conv2,2,FALSE)-VLOOKUP(AQ29,Grade_Conv2,2,FALSE)=0</formula>
    </cfRule>
    <cfRule type="expression" dxfId="985" priority="244">
      <formula>VLOOKUP(AQ27,Grade_Conv2,2,FALSE)-VLOOKUP(AQ29,Grade_Conv2,2,FALSE)&lt;0</formula>
    </cfRule>
  </conditionalFormatting>
  <conditionalFormatting sqref="AQ23:AT24">
    <cfRule type="expression" dxfId="984" priority="241">
      <formula>VLOOKUP(AQ23,$BQ$12:$BS$55,3,FALSE)="Y"</formula>
    </cfRule>
  </conditionalFormatting>
  <conditionalFormatting sqref="AS27:AT27">
    <cfRule type="cellIs" dxfId="983" priority="240" operator="equal">
      <formula>0</formula>
    </cfRule>
  </conditionalFormatting>
  <conditionalFormatting sqref="AS29:AT29">
    <cfRule type="cellIs" dxfId="982" priority="239" operator="equal">
      <formula>0</formula>
    </cfRule>
  </conditionalFormatting>
  <conditionalFormatting sqref="AQ29:AR29">
    <cfRule type="cellIs" dxfId="981" priority="235" operator="equal">
      <formula>0</formula>
    </cfRule>
    <cfRule type="cellIs" dxfId="980" priority="236" operator="equal">
      <formula>0</formula>
    </cfRule>
    <cfRule type="cellIs" dxfId="979" priority="237" operator="equal">
      <formula>0</formula>
    </cfRule>
    <cfRule type="cellIs" dxfId="978" priority="238" operator="equal">
      <formula>0</formula>
    </cfRule>
  </conditionalFormatting>
  <conditionalFormatting sqref="O40">
    <cfRule type="containsText" dxfId="977" priority="232" operator="containsText" text="L">
      <formula>NOT(ISERROR(SEARCH("L",O40)))</formula>
    </cfRule>
    <cfRule type="containsText" dxfId="976" priority="233" operator="containsText" text="M">
      <formula>NOT(ISERROR(SEARCH("M",O40)))</formula>
    </cfRule>
    <cfRule type="cellIs" dxfId="975" priority="234" operator="equal">
      <formula>"H"</formula>
    </cfRule>
  </conditionalFormatting>
  <conditionalFormatting sqref="M38">
    <cfRule type="expression" dxfId="974" priority="229">
      <formula>VLOOKUP(M38,Grade_Conv2,2,FALSE)-VLOOKUP(M40,Grade_Conv2,2,FALSE)&gt;0</formula>
    </cfRule>
    <cfRule type="expression" dxfId="973" priority="230">
      <formula>VLOOKUP(M38,Grade_Conv2,2,FALSE)-VLOOKUP(M40,Grade_Conv2,2,FALSE)=0</formula>
    </cfRule>
    <cfRule type="expression" dxfId="972" priority="231">
      <formula>VLOOKUP(M38,Grade_Conv2,2,FALSE)-VLOOKUP(M40,Grade_Conv2,2,FALSE)&lt;0</formula>
    </cfRule>
  </conditionalFormatting>
  <conditionalFormatting sqref="M34:P35">
    <cfRule type="expression" dxfId="971" priority="228">
      <formula>VLOOKUP(M34,$BQ$12:$BS$55,3,FALSE)="Y"</formula>
    </cfRule>
  </conditionalFormatting>
  <conditionalFormatting sqref="O38:P38">
    <cfRule type="cellIs" dxfId="970" priority="227" operator="equal">
      <formula>0</formula>
    </cfRule>
  </conditionalFormatting>
  <conditionalFormatting sqref="O40:P40">
    <cfRule type="cellIs" dxfId="969" priority="226" operator="equal">
      <formula>0</formula>
    </cfRule>
  </conditionalFormatting>
  <conditionalFormatting sqref="M40:N40">
    <cfRule type="cellIs" dxfId="968" priority="222" operator="equal">
      <formula>0</formula>
    </cfRule>
    <cfRule type="cellIs" dxfId="967" priority="223" operator="equal">
      <formula>0</formula>
    </cfRule>
    <cfRule type="cellIs" dxfId="966" priority="224" operator="equal">
      <formula>0</formula>
    </cfRule>
    <cfRule type="cellIs" dxfId="965" priority="225" operator="equal">
      <formula>0</formula>
    </cfRule>
  </conditionalFormatting>
  <conditionalFormatting sqref="S40">
    <cfRule type="containsText" dxfId="964" priority="219" operator="containsText" text="L">
      <formula>NOT(ISERROR(SEARCH("L",S40)))</formula>
    </cfRule>
    <cfRule type="containsText" dxfId="963" priority="220" operator="containsText" text="M">
      <formula>NOT(ISERROR(SEARCH("M",S40)))</formula>
    </cfRule>
    <cfRule type="cellIs" dxfId="962" priority="221" operator="equal">
      <formula>"H"</formula>
    </cfRule>
  </conditionalFormatting>
  <conditionalFormatting sqref="Q38">
    <cfRule type="expression" dxfId="961" priority="216">
      <formula>VLOOKUP(Q38,Grade_Conv2,2,FALSE)-VLOOKUP(Q40,Grade_Conv2,2,FALSE)&gt;0</formula>
    </cfRule>
    <cfRule type="expression" dxfId="960" priority="217">
      <formula>VLOOKUP(Q38,Grade_Conv2,2,FALSE)-VLOOKUP(Q40,Grade_Conv2,2,FALSE)=0</formula>
    </cfRule>
    <cfRule type="expression" dxfId="959" priority="218">
      <formula>VLOOKUP(Q38,Grade_Conv2,2,FALSE)-VLOOKUP(Q40,Grade_Conv2,2,FALSE)&lt;0</formula>
    </cfRule>
  </conditionalFormatting>
  <conditionalFormatting sqref="Q34:T35">
    <cfRule type="expression" dxfId="958" priority="215">
      <formula>VLOOKUP(Q34,$BQ$12:$BS$55,3,FALSE)="Y"</formula>
    </cfRule>
  </conditionalFormatting>
  <conditionalFormatting sqref="S38:T38">
    <cfRule type="cellIs" dxfId="957" priority="214" operator="equal">
      <formula>0</formula>
    </cfRule>
  </conditionalFormatting>
  <conditionalFormatting sqref="S40:T40">
    <cfRule type="cellIs" dxfId="956" priority="213" operator="equal">
      <formula>0</formula>
    </cfRule>
  </conditionalFormatting>
  <conditionalFormatting sqref="Q40:R40">
    <cfRule type="cellIs" dxfId="955" priority="209" operator="equal">
      <formula>0</formula>
    </cfRule>
    <cfRule type="cellIs" dxfId="954" priority="210" operator="equal">
      <formula>0</formula>
    </cfRule>
    <cfRule type="cellIs" dxfId="953" priority="211" operator="equal">
      <formula>0</formula>
    </cfRule>
    <cfRule type="cellIs" dxfId="952" priority="212" operator="equal">
      <formula>0</formula>
    </cfRule>
  </conditionalFormatting>
  <conditionalFormatting sqref="O47">
    <cfRule type="containsText" dxfId="951" priority="206" operator="containsText" text="L">
      <formula>NOT(ISERROR(SEARCH("L",O47)))</formula>
    </cfRule>
    <cfRule type="containsText" dxfId="950" priority="207" operator="containsText" text="M">
      <formula>NOT(ISERROR(SEARCH("M",O47)))</formula>
    </cfRule>
    <cfRule type="cellIs" dxfId="949" priority="208" operator="equal">
      <formula>"H"</formula>
    </cfRule>
  </conditionalFormatting>
  <conditionalFormatting sqref="M45">
    <cfRule type="expression" dxfId="948" priority="203">
      <formula>VLOOKUP(M45,Grade_Conv2,2,FALSE)-VLOOKUP(M47,Grade_Conv2,2,FALSE)&gt;0</formula>
    </cfRule>
    <cfRule type="expression" dxfId="947" priority="204">
      <formula>VLOOKUP(M45,Grade_Conv2,2,FALSE)-VLOOKUP(M47,Grade_Conv2,2,FALSE)=0</formula>
    </cfRule>
    <cfRule type="expression" dxfId="946" priority="205">
      <formula>VLOOKUP(M45,Grade_Conv2,2,FALSE)-VLOOKUP(M47,Grade_Conv2,2,FALSE)&lt;0</formula>
    </cfRule>
  </conditionalFormatting>
  <conditionalFormatting sqref="M41:P42">
    <cfRule type="expression" dxfId="945" priority="202">
      <formula>VLOOKUP(M41,$BQ$12:$BS$55,3,FALSE)="Y"</formula>
    </cfRule>
  </conditionalFormatting>
  <conditionalFormatting sqref="O45:P45">
    <cfRule type="cellIs" dxfId="944" priority="201" operator="equal">
      <formula>0</formula>
    </cfRule>
  </conditionalFormatting>
  <conditionalFormatting sqref="O47:P47">
    <cfRule type="cellIs" dxfId="943" priority="200" operator="equal">
      <formula>0</formula>
    </cfRule>
  </conditionalFormatting>
  <conditionalFormatting sqref="M47:N47">
    <cfRule type="cellIs" dxfId="942" priority="196" operator="equal">
      <formula>0</formula>
    </cfRule>
    <cfRule type="cellIs" dxfId="941" priority="197" operator="equal">
      <formula>0</formula>
    </cfRule>
    <cfRule type="cellIs" dxfId="940" priority="198" operator="equal">
      <formula>0</formula>
    </cfRule>
    <cfRule type="cellIs" dxfId="939" priority="199" operator="equal">
      <formula>0</formula>
    </cfRule>
  </conditionalFormatting>
  <conditionalFormatting sqref="S47">
    <cfRule type="containsText" dxfId="938" priority="193" operator="containsText" text="L">
      <formula>NOT(ISERROR(SEARCH("L",S47)))</formula>
    </cfRule>
    <cfRule type="containsText" dxfId="937" priority="194" operator="containsText" text="M">
      <formula>NOT(ISERROR(SEARCH("M",S47)))</formula>
    </cfRule>
    <cfRule type="cellIs" dxfId="936" priority="195" operator="equal">
      <formula>"H"</formula>
    </cfRule>
  </conditionalFormatting>
  <conditionalFormatting sqref="Q45">
    <cfRule type="expression" dxfId="935" priority="190">
      <formula>VLOOKUP(Q45,Grade_Conv2,2,FALSE)-VLOOKUP(Q47,Grade_Conv2,2,FALSE)&gt;0</formula>
    </cfRule>
    <cfRule type="expression" dxfId="934" priority="191">
      <formula>VLOOKUP(Q45,Grade_Conv2,2,FALSE)-VLOOKUP(Q47,Grade_Conv2,2,FALSE)=0</formula>
    </cfRule>
    <cfRule type="expression" dxfId="933" priority="192">
      <formula>VLOOKUP(Q45,Grade_Conv2,2,FALSE)-VLOOKUP(Q47,Grade_Conv2,2,FALSE)&lt;0</formula>
    </cfRule>
  </conditionalFormatting>
  <conditionalFormatting sqref="Q41:T42">
    <cfRule type="expression" dxfId="932" priority="189">
      <formula>VLOOKUP(Q41,$BQ$12:$BS$55,3,FALSE)="Y"</formula>
    </cfRule>
  </conditionalFormatting>
  <conditionalFormatting sqref="S45:T45">
    <cfRule type="cellIs" dxfId="931" priority="188" operator="equal">
      <formula>0</formula>
    </cfRule>
  </conditionalFormatting>
  <conditionalFormatting sqref="S47:T47">
    <cfRule type="cellIs" dxfId="930" priority="187" operator="equal">
      <formula>0</formula>
    </cfRule>
  </conditionalFormatting>
  <conditionalFormatting sqref="Q47:R47">
    <cfRule type="cellIs" dxfId="929" priority="183" operator="equal">
      <formula>0</formula>
    </cfRule>
    <cfRule type="cellIs" dxfId="928" priority="184" operator="equal">
      <formula>0</formula>
    </cfRule>
    <cfRule type="cellIs" dxfId="927" priority="185" operator="equal">
      <formula>0</formula>
    </cfRule>
    <cfRule type="cellIs" dxfId="926" priority="186" operator="equal">
      <formula>0</formula>
    </cfRule>
  </conditionalFormatting>
  <conditionalFormatting sqref="O54">
    <cfRule type="containsText" dxfId="925" priority="180" operator="containsText" text="L">
      <formula>NOT(ISERROR(SEARCH("L",O54)))</formula>
    </cfRule>
    <cfRule type="containsText" dxfId="924" priority="181" operator="containsText" text="M">
      <formula>NOT(ISERROR(SEARCH("M",O54)))</formula>
    </cfRule>
    <cfRule type="cellIs" dxfId="923" priority="182" operator="equal">
      <formula>"H"</formula>
    </cfRule>
  </conditionalFormatting>
  <conditionalFormatting sqref="M52">
    <cfRule type="expression" dxfId="922" priority="177">
      <formula>VLOOKUP(M52,Grade_Conv2,2,FALSE)-VLOOKUP(M54,Grade_Conv2,2,FALSE)&gt;0</formula>
    </cfRule>
    <cfRule type="expression" dxfId="921" priority="178">
      <formula>VLOOKUP(M52,Grade_Conv2,2,FALSE)-VLOOKUP(M54,Grade_Conv2,2,FALSE)=0</formula>
    </cfRule>
    <cfRule type="expression" dxfId="920" priority="179">
      <formula>VLOOKUP(M52,Grade_Conv2,2,FALSE)-VLOOKUP(M54,Grade_Conv2,2,FALSE)&lt;0</formula>
    </cfRule>
  </conditionalFormatting>
  <conditionalFormatting sqref="M48:P49">
    <cfRule type="expression" dxfId="919" priority="176">
      <formula>VLOOKUP(M48,$BQ$12:$BS$55,3,FALSE)="Y"</formula>
    </cfRule>
  </conditionalFormatting>
  <conditionalFormatting sqref="O52:P52">
    <cfRule type="cellIs" dxfId="918" priority="175" operator="equal">
      <formula>0</formula>
    </cfRule>
  </conditionalFormatting>
  <conditionalFormatting sqref="O54:P54">
    <cfRule type="cellIs" dxfId="917" priority="174" operator="equal">
      <formula>0</formula>
    </cfRule>
  </conditionalFormatting>
  <conditionalFormatting sqref="M54:N54">
    <cfRule type="cellIs" dxfId="916" priority="170" operator="equal">
      <formula>0</formula>
    </cfRule>
    <cfRule type="cellIs" dxfId="915" priority="171" operator="equal">
      <formula>0</formula>
    </cfRule>
    <cfRule type="cellIs" dxfId="914" priority="172" operator="equal">
      <formula>0</formula>
    </cfRule>
    <cfRule type="cellIs" dxfId="913" priority="173" operator="equal">
      <formula>0</formula>
    </cfRule>
  </conditionalFormatting>
  <conditionalFormatting sqref="S54">
    <cfRule type="containsText" dxfId="912" priority="167" operator="containsText" text="L">
      <formula>NOT(ISERROR(SEARCH("L",S54)))</formula>
    </cfRule>
    <cfRule type="containsText" dxfId="911" priority="168" operator="containsText" text="M">
      <formula>NOT(ISERROR(SEARCH("M",S54)))</formula>
    </cfRule>
    <cfRule type="cellIs" dxfId="910" priority="169" operator="equal">
      <formula>"H"</formula>
    </cfRule>
  </conditionalFormatting>
  <conditionalFormatting sqref="Q52">
    <cfRule type="expression" dxfId="909" priority="164">
      <formula>VLOOKUP(Q52,Grade_Conv2,2,FALSE)-VLOOKUP(Q54,Grade_Conv2,2,FALSE)&gt;0</formula>
    </cfRule>
    <cfRule type="expression" dxfId="908" priority="165">
      <formula>VLOOKUP(Q52,Grade_Conv2,2,FALSE)-VLOOKUP(Q54,Grade_Conv2,2,FALSE)=0</formula>
    </cfRule>
    <cfRule type="expression" dxfId="907" priority="166">
      <formula>VLOOKUP(Q52,Grade_Conv2,2,FALSE)-VLOOKUP(Q54,Grade_Conv2,2,FALSE)&lt;0</formula>
    </cfRule>
  </conditionalFormatting>
  <conditionalFormatting sqref="Q48:T49">
    <cfRule type="expression" dxfId="906" priority="163">
      <formula>VLOOKUP(Q48,$BQ$12:$BS$55,3,FALSE)="Y"</formula>
    </cfRule>
  </conditionalFormatting>
  <conditionalFormatting sqref="S52:T52">
    <cfRule type="cellIs" dxfId="905" priority="162" operator="equal">
      <formula>0</formula>
    </cfRule>
  </conditionalFormatting>
  <conditionalFormatting sqref="S54:T54">
    <cfRule type="cellIs" dxfId="904" priority="161" operator="equal">
      <formula>0</formula>
    </cfRule>
  </conditionalFormatting>
  <conditionalFormatting sqref="Q54:R54">
    <cfRule type="cellIs" dxfId="903" priority="157" operator="equal">
      <formula>0</formula>
    </cfRule>
    <cfRule type="cellIs" dxfId="902" priority="158" operator="equal">
      <formula>0</formula>
    </cfRule>
    <cfRule type="cellIs" dxfId="901" priority="159" operator="equal">
      <formula>0</formula>
    </cfRule>
    <cfRule type="cellIs" dxfId="900" priority="160" operator="equal">
      <formula>0</formula>
    </cfRule>
  </conditionalFormatting>
  <conditionalFormatting sqref="AB40">
    <cfRule type="containsText" dxfId="899" priority="154" operator="containsText" text="L">
      <formula>NOT(ISERROR(SEARCH("L",AB40)))</formula>
    </cfRule>
    <cfRule type="containsText" dxfId="898" priority="155" operator="containsText" text="M">
      <formula>NOT(ISERROR(SEARCH("M",AB40)))</formula>
    </cfRule>
    <cfRule type="cellIs" dxfId="897" priority="156" operator="equal">
      <formula>"H"</formula>
    </cfRule>
  </conditionalFormatting>
  <conditionalFormatting sqref="Z38">
    <cfRule type="expression" dxfId="896" priority="151">
      <formula>VLOOKUP(Z38,Grade_Conv2,2,FALSE)-VLOOKUP(Z40,Grade_Conv2,2,FALSE)&gt;0</formula>
    </cfRule>
    <cfRule type="expression" dxfId="895" priority="152">
      <formula>VLOOKUP(Z38,Grade_Conv2,2,FALSE)-VLOOKUP(Z40,Grade_Conv2,2,FALSE)=0</formula>
    </cfRule>
    <cfRule type="expression" dxfId="894" priority="153">
      <formula>VLOOKUP(Z38,Grade_Conv2,2,FALSE)-VLOOKUP(Z40,Grade_Conv2,2,FALSE)&lt;0</formula>
    </cfRule>
  </conditionalFormatting>
  <conditionalFormatting sqref="Z34:AC35">
    <cfRule type="expression" dxfId="893" priority="150">
      <formula>VLOOKUP(Z34,$BQ$12:$BS$55,3,FALSE)="Y"</formula>
    </cfRule>
  </conditionalFormatting>
  <conditionalFormatting sqref="AB38:AC38">
    <cfRule type="cellIs" dxfId="892" priority="149" operator="equal">
      <formula>0</formula>
    </cfRule>
  </conditionalFormatting>
  <conditionalFormatting sqref="AB40:AC40">
    <cfRule type="cellIs" dxfId="891" priority="148" operator="equal">
      <formula>0</formula>
    </cfRule>
  </conditionalFormatting>
  <conditionalFormatting sqref="Z40:AA40">
    <cfRule type="cellIs" dxfId="890" priority="144" operator="equal">
      <formula>0</formula>
    </cfRule>
    <cfRule type="cellIs" dxfId="889" priority="145" operator="equal">
      <formula>0</formula>
    </cfRule>
    <cfRule type="cellIs" dxfId="888" priority="146" operator="equal">
      <formula>0</formula>
    </cfRule>
    <cfRule type="cellIs" dxfId="887" priority="147" operator="equal">
      <formula>0</formula>
    </cfRule>
  </conditionalFormatting>
  <conditionalFormatting sqref="AF40">
    <cfRule type="containsText" dxfId="886" priority="141" operator="containsText" text="L">
      <formula>NOT(ISERROR(SEARCH("L",AF40)))</formula>
    </cfRule>
    <cfRule type="containsText" dxfId="885" priority="142" operator="containsText" text="M">
      <formula>NOT(ISERROR(SEARCH("M",AF40)))</formula>
    </cfRule>
    <cfRule type="cellIs" dxfId="884" priority="143" operator="equal">
      <formula>"H"</formula>
    </cfRule>
  </conditionalFormatting>
  <conditionalFormatting sqref="AD38">
    <cfRule type="expression" dxfId="883" priority="138">
      <formula>VLOOKUP(AD38,Grade_Conv2,2,FALSE)-VLOOKUP(AD40,Grade_Conv2,2,FALSE)&gt;0</formula>
    </cfRule>
    <cfRule type="expression" dxfId="882" priority="139">
      <formula>VLOOKUP(AD38,Grade_Conv2,2,FALSE)-VLOOKUP(AD40,Grade_Conv2,2,FALSE)=0</formula>
    </cfRule>
    <cfRule type="expression" dxfId="881" priority="140">
      <formula>VLOOKUP(AD38,Grade_Conv2,2,FALSE)-VLOOKUP(AD40,Grade_Conv2,2,FALSE)&lt;0</formula>
    </cfRule>
  </conditionalFormatting>
  <conditionalFormatting sqref="AD34:AG35">
    <cfRule type="expression" dxfId="880" priority="137">
      <formula>VLOOKUP(AD34,$BQ$12:$BS$55,3,FALSE)="Y"</formula>
    </cfRule>
  </conditionalFormatting>
  <conditionalFormatting sqref="AF38:AG38">
    <cfRule type="cellIs" dxfId="879" priority="136" operator="equal">
      <formula>0</formula>
    </cfRule>
  </conditionalFormatting>
  <conditionalFormatting sqref="AF40:AG40">
    <cfRule type="cellIs" dxfId="878" priority="135" operator="equal">
      <formula>0</formula>
    </cfRule>
  </conditionalFormatting>
  <conditionalFormatting sqref="AD40:AE40">
    <cfRule type="cellIs" dxfId="877" priority="131" operator="equal">
      <formula>0</formula>
    </cfRule>
    <cfRule type="cellIs" dxfId="876" priority="132" operator="equal">
      <formula>0</formula>
    </cfRule>
    <cfRule type="cellIs" dxfId="875" priority="133" operator="equal">
      <formula>0</formula>
    </cfRule>
    <cfRule type="cellIs" dxfId="874" priority="134" operator="equal">
      <formula>0</formula>
    </cfRule>
  </conditionalFormatting>
  <conditionalFormatting sqref="AB47">
    <cfRule type="containsText" dxfId="873" priority="128" operator="containsText" text="L">
      <formula>NOT(ISERROR(SEARCH("L",AB47)))</formula>
    </cfRule>
    <cfRule type="containsText" dxfId="872" priority="129" operator="containsText" text="M">
      <formula>NOT(ISERROR(SEARCH("M",AB47)))</formula>
    </cfRule>
    <cfRule type="cellIs" dxfId="871" priority="130" operator="equal">
      <formula>"H"</formula>
    </cfRule>
  </conditionalFormatting>
  <conditionalFormatting sqref="Z45">
    <cfRule type="expression" dxfId="870" priority="125">
      <formula>VLOOKUP(Z45,Grade_Conv2,2,FALSE)-VLOOKUP(Z47,Grade_Conv2,2,FALSE)&gt;0</formula>
    </cfRule>
    <cfRule type="expression" dxfId="869" priority="126">
      <formula>VLOOKUP(Z45,Grade_Conv2,2,FALSE)-VLOOKUP(Z47,Grade_Conv2,2,FALSE)=0</formula>
    </cfRule>
    <cfRule type="expression" dxfId="868" priority="127">
      <formula>VLOOKUP(Z45,Grade_Conv2,2,FALSE)-VLOOKUP(Z47,Grade_Conv2,2,FALSE)&lt;0</formula>
    </cfRule>
  </conditionalFormatting>
  <conditionalFormatting sqref="Z41:AC42">
    <cfRule type="expression" dxfId="867" priority="124">
      <formula>VLOOKUP(Z41,$BQ$12:$BS$55,3,FALSE)="Y"</formula>
    </cfRule>
  </conditionalFormatting>
  <conditionalFormatting sqref="AB45:AC45">
    <cfRule type="cellIs" dxfId="866" priority="123" operator="equal">
      <formula>0</formula>
    </cfRule>
  </conditionalFormatting>
  <conditionalFormatting sqref="AB47:AC47">
    <cfRule type="cellIs" dxfId="865" priority="122" operator="equal">
      <formula>0</formula>
    </cfRule>
  </conditionalFormatting>
  <conditionalFormatting sqref="Z47:AA47">
    <cfRule type="cellIs" dxfId="864" priority="118" operator="equal">
      <formula>0</formula>
    </cfRule>
    <cfRule type="cellIs" dxfId="863" priority="119" operator="equal">
      <formula>0</formula>
    </cfRule>
    <cfRule type="cellIs" dxfId="862" priority="120" operator="equal">
      <formula>0</formula>
    </cfRule>
    <cfRule type="cellIs" dxfId="861" priority="121" operator="equal">
      <formula>0</formula>
    </cfRule>
  </conditionalFormatting>
  <conditionalFormatting sqref="AF47">
    <cfRule type="containsText" dxfId="860" priority="115" operator="containsText" text="L">
      <formula>NOT(ISERROR(SEARCH("L",AF47)))</formula>
    </cfRule>
    <cfRule type="containsText" dxfId="859" priority="116" operator="containsText" text="M">
      <formula>NOT(ISERROR(SEARCH("M",AF47)))</formula>
    </cfRule>
    <cfRule type="cellIs" dxfId="858" priority="117" operator="equal">
      <formula>"H"</formula>
    </cfRule>
  </conditionalFormatting>
  <conditionalFormatting sqref="AD45">
    <cfRule type="expression" dxfId="857" priority="112">
      <formula>VLOOKUP(AD45,Grade_Conv2,2,FALSE)-VLOOKUP(AD47,Grade_Conv2,2,FALSE)&gt;0</formula>
    </cfRule>
    <cfRule type="expression" dxfId="856" priority="113">
      <formula>VLOOKUP(AD45,Grade_Conv2,2,FALSE)-VLOOKUP(AD47,Grade_Conv2,2,FALSE)=0</formula>
    </cfRule>
    <cfRule type="expression" dxfId="855" priority="114">
      <formula>VLOOKUP(AD45,Grade_Conv2,2,FALSE)-VLOOKUP(AD47,Grade_Conv2,2,FALSE)&lt;0</formula>
    </cfRule>
  </conditionalFormatting>
  <conditionalFormatting sqref="AD41:AG42">
    <cfRule type="expression" dxfId="854" priority="111">
      <formula>VLOOKUP(AD41,$BQ$12:$BS$55,3,FALSE)="Y"</formula>
    </cfRule>
  </conditionalFormatting>
  <conditionalFormatting sqref="AF45:AG45">
    <cfRule type="cellIs" dxfId="853" priority="110" operator="equal">
      <formula>0</formula>
    </cfRule>
  </conditionalFormatting>
  <conditionalFormatting sqref="AF47:AG47">
    <cfRule type="cellIs" dxfId="852" priority="109" operator="equal">
      <formula>0</formula>
    </cfRule>
  </conditionalFormatting>
  <conditionalFormatting sqref="AD47:AE47">
    <cfRule type="cellIs" dxfId="851" priority="105" operator="equal">
      <formula>0</formula>
    </cfRule>
    <cfRule type="cellIs" dxfId="850" priority="106" operator="equal">
      <formula>0</formula>
    </cfRule>
    <cfRule type="cellIs" dxfId="849" priority="107" operator="equal">
      <formula>0</formula>
    </cfRule>
    <cfRule type="cellIs" dxfId="848" priority="108" operator="equal">
      <formula>0</formula>
    </cfRule>
  </conditionalFormatting>
  <conditionalFormatting sqref="AB54">
    <cfRule type="containsText" dxfId="847" priority="102" operator="containsText" text="L">
      <formula>NOT(ISERROR(SEARCH("L",AB54)))</formula>
    </cfRule>
    <cfRule type="containsText" dxfId="846" priority="103" operator="containsText" text="M">
      <formula>NOT(ISERROR(SEARCH("M",AB54)))</formula>
    </cfRule>
    <cfRule type="cellIs" dxfId="845" priority="104" operator="equal">
      <formula>"H"</formula>
    </cfRule>
  </conditionalFormatting>
  <conditionalFormatting sqref="Z52">
    <cfRule type="expression" dxfId="844" priority="99">
      <formula>VLOOKUP(Z52,Grade_Conv2,2,FALSE)-VLOOKUP(Z54,Grade_Conv2,2,FALSE)&gt;0</formula>
    </cfRule>
    <cfRule type="expression" dxfId="843" priority="100">
      <formula>VLOOKUP(Z52,Grade_Conv2,2,FALSE)-VLOOKUP(Z54,Grade_Conv2,2,FALSE)=0</formula>
    </cfRule>
    <cfRule type="expression" dxfId="842" priority="101">
      <formula>VLOOKUP(Z52,Grade_Conv2,2,FALSE)-VLOOKUP(Z54,Grade_Conv2,2,FALSE)&lt;0</formula>
    </cfRule>
  </conditionalFormatting>
  <conditionalFormatting sqref="Z48:AC49">
    <cfRule type="expression" dxfId="841" priority="98">
      <formula>VLOOKUP(Z48,$BQ$12:$BS$55,3,FALSE)="Y"</formula>
    </cfRule>
  </conditionalFormatting>
  <conditionalFormatting sqref="AB52:AC52">
    <cfRule type="cellIs" dxfId="840" priority="97" operator="equal">
      <formula>0</formula>
    </cfRule>
  </conditionalFormatting>
  <conditionalFormatting sqref="AB54:AC54">
    <cfRule type="cellIs" dxfId="839" priority="96" operator="equal">
      <formula>0</formula>
    </cfRule>
  </conditionalFormatting>
  <conditionalFormatting sqref="Z54:AA54">
    <cfRule type="cellIs" dxfId="838" priority="92" operator="equal">
      <formula>0</formula>
    </cfRule>
    <cfRule type="cellIs" dxfId="837" priority="93" operator="equal">
      <formula>0</formula>
    </cfRule>
    <cfRule type="cellIs" dxfId="836" priority="94" operator="equal">
      <formula>0</formula>
    </cfRule>
    <cfRule type="cellIs" dxfId="835" priority="95" operator="equal">
      <formula>0</formula>
    </cfRule>
  </conditionalFormatting>
  <conditionalFormatting sqref="AF54">
    <cfRule type="containsText" dxfId="834" priority="89" operator="containsText" text="L">
      <formula>NOT(ISERROR(SEARCH("L",AF54)))</formula>
    </cfRule>
    <cfRule type="containsText" dxfId="833" priority="90" operator="containsText" text="M">
      <formula>NOT(ISERROR(SEARCH("M",AF54)))</formula>
    </cfRule>
    <cfRule type="cellIs" dxfId="832" priority="91" operator="equal">
      <formula>"H"</formula>
    </cfRule>
  </conditionalFormatting>
  <conditionalFormatting sqref="AD52">
    <cfRule type="expression" dxfId="831" priority="86">
      <formula>VLOOKUP(AD52,Grade_Conv2,2,FALSE)-VLOOKUP(AD54,Grade_Conv2,2,FALSE)&gt;0</formula>
    </cfRule>
    <cfRule type="expression" dxfId="830" priority="87">
      <formula>VLOOKUP(AD52,Grade_Conv2,2,FALSE)-VLOOKUP(AD54,Grade_Conv2,2,FALSE)=0</formula>
    </cfRule>
    <cfRule type="expression" dxfId="829" priority="88">
      <formula>VLOOKUP(AD52,Grade_Conv2,2,FALSE)-VLOOKUP(AD54,Grade_Conv2,2,FALSE)&lt;0</formula>
    </cfRule>
  </conditionalFormatting>
  <conditionalFormatting sqref="AD48:AG49">
    <cfRule type="expression" dxfId="828" priority="85">
      <formula>VLOOKUP(AD48,$BQ$12:$BS$55,3,FALSE)="Y"</formula>
    </cfRule>
  </conditionalFormatting>
  <conditionalFormatting sqref="AF52:AG52">
    <cfRule type="cellIs" dxfId="827" priority="84" operator="equal">
      <formula>0</formula>
    </cfRule>
  </conditionalFormatting>
  <conditionalFormatting sqref="AF54:AG54">
    <cfRule type="cellIs" dxfId="826" priority="83" operator="equal">
      <formula>0</formula>
    </cfRule>
  </conditionalFormatting>
  <conditionalFormatting sqref="AD54:AE54">
    <cfRule type="cellIs" dxfId="825" priority="79" operator="equal">
      <formula>0</formula>
    </cfRule>
    <cfRule type="cellIs" dxfId="824" priority="80" operator="equal">
      <formula>0</formula>
    </cfRule>
    <cfRule type="cellIs" dxfId="823" priority="81" operator="equal">
      <formula>0</formula>
    </cfRule>
    <cfRule type="cellIs" dxfId="822" priority="82" operator="equal">
      <formula>0</formula>
    </cfRule>
  </conditionalFormatting>
  <conditionalFormatting sqref="AO40">
    <cfRule type="containsText" dxfId="821" priority="76" operator="containsText" text="L">
      <formula>NOT(ISERROR(SEARCH("L",AO40)))</formula>
    </cfRule>
    <cfRule type="containsText" dxfId="820" priority="77" operator="containsText" text="M">
      <formula>NOT(ISERROR(SEARCH("M",AO40)))</formula>
    </cfRule>
    <cfRule type="cellIs" dxfId="819" priority="78" operator="equal">
      <formula>"H"</formula>
    </cfRule>
  </conditionalFormatting>
  <conditionalFormatting sqref="AM38">
    <cfRule type="expression" dxfId="818" priority="73">
      <formula>VLOOKUP(AM38,Grade_Conv2,2,FALSE)-VLOOKUP(AM40,Grade_Conv2,2,FALSE)&gt;0</formula>
    </cfRule>
    <cfRule type="expression" dxfId="817" priority="74">
      <formula>VLOOKUP(AM38,Grade_Conv2,2,FALSE)-VLOOKUP(AM40,Grade_Conv2,2,FALSE)=0</formula>
    </cfRule>
    <cfRule type="expression" dxfId="816" priority="75">
      <formula>VLOOKUP(AM38,Grade_Conv2,2,FALSE)-VLOOKUP(AM40,Grade_Conv2,2,FALSE)&lt;0</formula>
    </cfRule>
  </conditionalFormatting>
  <conditionalFormatting sqref="AM34:AP35">
    <cfRule type="expression" dxfId="815" priority="72">
      <formula>VLOOKUP(AM34,$BQ$12:$BS$55,3,FALSE)="Y"</formula>
    </cfRule>
  </conditionalFormatting>
  <conditionalFormatting sqref="AO38:AP38">
    <cfRule type="cellIs" dxfId="814" priority="71" operator="equal">
      <formula>0</formula>
    </cfRule>
  </conditionalFormatting>
  <conditionalFormatting sqref="AO40:AP40">
    <cfRule type="cellIs" dxfId="813" priority="70" operator="equal">
      <formula>0</formula>
    </cfRule>
  </conditionalFormatting>
  <conditionalFormatting sqref="AM40:AN40">
    <cfRule type="cellIs" dxfId="812" priority="66" operator="equal">
      <formula>0</formula>
    </cfRule>
    <cfRule type="cellIs" dxfId="811" priority="67" operator="equal">
      <formula>0</formula>
    </cfRule>
    <cfRule type="cellIs" dxfId="810" priority="68" operator="equal">
      <formula>0</formula>
    </cfRule>
    <cfRule type="cellIs" dxfId="809" priority="69" operator="equal">
      <formula>0</formula>
    </cfRule>
  </conditionalFormatting>
  <conditionalFormatting sqref="AS40">
    <cfRule type="containsText" dxfId="808" priority="63" operator="containsText" text="L">
      <formula>NOT(ISERROR(SEARCH("L",AS40)))</formula>
    </cfRule>
    <cfRule type="containsText" dxfId="807" priority="64" operator="containsText" text="M">
      <formula>NOT(ISERROR(SEARCH("M",AS40)))</formula>
    </cfRule>
    <cfRule type="cellIs" dxfId="806" priority="65" operator="equal">
      <formula>"H"</formula>
    </cfRule>
  </conditionalFormatting>
  <conditionalFormatting sqref="AQ38">
    <cfRule type="expression" dxfId="805" priority="60">
      <formula>VLOOKUP(AQ38,Grade_Conv2,2,FALSE)-VLOOKUP(AQ40,Grade_Conv2,2,FALSE)&gt;0</formula>
    </cfRule>
    <cfRule type="expression" dxfId="804" priority="61">
      <formula>VLOOKUP(AQ38,Grade_Conv2,2,FALSE)-VLOOKUP(AQ40,Grade_Conv2,2,FALSE)=0</formula>
    </cfRule>
    <cfRule type="expression" dxfId="803" priority="62">
      <formula>VLOOKUP(AQ38,Grade_Conv2,2,FALSE)-VLOOKUP(AQ40,Grade_Conv2,2,FALSE)&lt;0</formula>
    </cfRule>
  </conditionalFormatting>
  <conditionalFormatting sqref="AQ34:AT35">
    <cfRule type="expression" dxfId="802" priority="59">
      <formula>VLOOKUP(AQ34,$BQ$12:$BS$55,3,FALSE)="Y"</formula>
    </cfRule>
  </conditionalFormatting>
  <conditionalFormatting sqref="AS38:AT38">
    <cfRule type="cellIs" dxfId="801" priority="58" operator="equal">
      <formula>0</formula>
    </cfRule>
  </conditionalFormatting>
  <conditionalFormatting sqref="AS40:AT40">
    <cfRule type="cellIs" dxfId="800" priority="57" operator="equal">
      <formula>0</formula>
    </cfRule>
  </conditionalFormatting>
  <conditionalFormatting sqref="AQ40:AR40">
    <cfRule type="cellIs" dxfId="799" priority="53" operator="equal">
      <formula>0</formula>
    </cfRule>
    <cfRule type="cellIs" dxfId="798" priority="54" operator="equal">
      <formula>0</formula>
    </cfRule>
    <cfRule type="cellIs" dxfId="797" priority="55" operator="equal">
      <formula>0</formula>
    </cfRule>
    <cfRule type="cellIs" dxfId="796" priority="56" operator="equal">
      <formula>0</formula>
    </cfRule>
  </conditionalFormatting>
  <conditionalFormatting sqref="AO47">
    <cfRule type="containsText" dxfId="795" priority="50" operator="containsText" text="L">
      <formula>NOT(ISERROR(SEARCH("L",AO47)))</formula>
    </cfRule>
    <cfRule type="containsText" dxfId="794" priority="51" operator="containsText" text="M">
      <formula>NOT(ISERROR(SEARCH("M",AO47)))</formula>
    </cfRule>
    <cfRule type="cellIs" dxfId="793" priority="52" operator="equal">
      <formula>"H"</formula>
    </cfRule>
  </conditionalFormatting>
  <conditionalFormatting sqref="AM45">
    <cfRule type="expression" dxfId="792" priority="47">
      <formula>VLOOKUP(AM45,Grade_Conv2,2,FALSE)-VLOOKUP(AM47,Grade_Conv2,2,FALSE)&gt;0</formula>
    </cfRule>
    <cfRule type="expression" dxfId="791" priority="48">
      <formula>VLOOKUP(AM45,Grade_Conv2,2,FALSE)-VLOOKUP(AM47,Grade_Conv2,2,FALSE)=0</formula>
    </cfRule>
    <cfRule type="expression" dxfId="790" priority="49">
      <formula>VLOOKUP(AM45,Grade_Conv2,2,FALSE)-VLOOKUP(AM47,Grade_Conv2,2,FALSE)&lt;0</formula>
    </cfRule>
  </conditionalFormatting>
  <conditionalFormatting sqref="AM41:AP42">
    <cfRule type="expression" dxfId="789" priority="46">
      <formula>VLOOKUP(AM41,$BQ$12:$BS$55,3,FALSE)="Y"</formula>
    </cfRule>
  </conditionalFormatting>
  <conditionalFormatting sqref="AO45:AP45">
    <cfRule type="cellIs" dxfId="788" priority="45" operator="equal">
      <formula>0</formula>
    </cfRule>
  </conditionalFormatting>
  <conditionalFormatting sqref="AO47:AP47">
    <cfRule type="cellIs" dxfId="787" priority="44" operator="equal">
      <formula>0</formula>
    </cfRule>
  </conditionalFormatting>
  <conditionalFormatting sqref="AM47:AN47">
    <cfRule type="cellIs" dxfId="786" priority="40" operator="equal">
      <formula>0</formula>
    </cfRule>
    <cfRule type="cellIs" dxfId="785" priority="41" operator="equal">
      <formula>0</formula>
    </cfRule>
    <cfRule type="cellIs" dxfId="784" priority="42" operator="equal">
      <formula>0</formula>
    </cfRule>
    <cfRule type="cellIs" dxfId="783" priority="43" operator="equal">
      <formula>0</formula>
    </cfRule>
  </conditionalFormatting>
  <conditionalFormatting sqref="AS47">
    <cfRule type="containsText" dxfId="782" priority="37" operator="containsText" text="L">
      <formula>NOT(ISERROR(SEARCH("L",AS47)))</formula>
    </cfRule>
    <cfRule type="containsText" dxfId="781" priority="38" operator="containsText" text="M">
      <formula>NOT(ISERROR(SEARCH("M",AS47)))</formula>
    </cfRule>
    <cfRule type="cellIs" dxfId="780" priority="39" operator="equal">
      <formula>"H"</formula>
    </cfRule>
  </conditionalFormatting>
  <conditionalFormatting sqref="AQ45">
    <cfRule type="expression" dxfId="779" priority="34">
      <formula>VLOOKUP(AQ45,Grade_Conv2,2,FALSE)-VLOOKUP(AQ47,Grade_Conv2,2,FALSE)&gt;0</formula>
    </cfRule>
    <cfRule type="expression" dxfId="778" priority="35">
      <formula>VLOOKUP(AQ45,Grade_Conv2,2,FALSE)-VLOOKUP(AQ47,Grade_Conv2,2,FALSE)=0</formula>
    </cfRule>
    <cfRule type="expression" dxfId="777" priority="36">
      <formula>VLOOKUP(AQ45,Grade_Conv2,2,FALSE)-VLOOKUP(AQ47,Grade_Conv2,2,FALSE)&lt;0</formula>
    </cfRule>
  </conditionalFormatting>
  <conditionalFormatting sqref="AQ41:AT42">
    <cfRule type="expression" dxfId="776" priority="33">
      <formula>VLOOKUP(AQ41,$BQ$12:$BS$55,3,FALSE)="Y"</formula>
    </cfRule>
  </conditionalFormatting>
  <conditionalFormatting sqref="AS45:AT45">
    <cfRule type="cellIs" dxfId="775" priority="32" operator="equal">
      <formula>0</formula>
    </cfRule>
  </conditionalFormatting>
  <conditionalFormatting sqref="AS47:AT47">
    <cfRule type="cellIs" dxfId="774" priority="31" operator="equal">
      <formula>0</formula>
    </cfRule>
  </conditionalFormatting>
  <conditionalFormatting sqref="AQ47:AR47">
    <cfRule type="cellIs" dxfId="773" priority="27" operator="equal">
      <formula>0</formula>
    </cfRule>
    <cfRule type="cellIs" dxfId="772" priority="28" operator="equal">
      <formula>0</formula>
    </cfRule>
    <cfRule type="cellIs" dxfId="771" priority="29" operator="equal">
      <formula>0</formula>
    </cfRule>
    <cfRule type="cellIs" dxfId="770" priority="30" operator="equal">
      <formula>0</formula>
    </cfRule>
  </conditionalFormatting>
  <conditionalFormatting sqref="AO54">
    <cfRule type="containsText" dxfId="769" priority="24" operator="containsText" text="L">
      <formula>NOT(ISERROR(SEARCH("L",AO54)))</formula>
    </cfRule>
    <cfRule type="containsText" dxfId="768" priority="25" operator="containsText" text="M">
      <formula>NOT(ISERROR(SEARCH("M",AO54)))</formula>
    </cfRule>
    <cfRule type="cellIs" dxfId="767" priority="26" operator="equal">
      <formula>"H"</formula>
    </cfRule>
  </conditionalFormatting>
  <conditionalFormatting sqref="AM52">
    <cfRule type="expression" dxfId="766" priority="21">
      <formula>VLOOKUP(AM52,Grade_Conv2,2,FALSE)-VLOOKUP(AM54,Grade_Conv2,2,FALSE)&gt;0</formula>
    </cfRule>
    <cfRule type="expression" dxfId="765" priority="22">
      <formula>VLOOKUP(AM52,Grade_Conv2,2,FALSE)-VLOOKUP(AM54,Grade_Conv2,2,FALSE)=0</formula>
    </cfRule>
    <cfRule type="expression" dxfId="764" priority="23">
      <formula>VLOOKUP(AM52,Grade_Conv2,2,FALSE)-VLOOKUP(AM54,Grade_Conv2,2,FALSE)&lt;0</formula>
    </cfRule>
  </conditionalFormatting>
  <conditionalFormatting sqref="AM48:AP49">
    <cfRule type="expression" dxfId="763" priority="20">
      <formula>VLOOKUP(AM48,$BQ$12:$BS$55,3,FALSE)="Y"</formula>
    </cfRule>
  </conditionalFormatting>
  <conditionalFormatting sqref="AO52:AP52">
    <cfRule type="cellIs" dxfId="762" priority="19" operator="equal">
      <formula>0</formula>
    </cfRule>
  </conditionalFormatting>
  <conditionalFormatting sqref="AO54:AP54">
    <cfRule type="cellIs" dxfId="761" priority="18" operator="equal">
      <formula>0</formula>
    </cfRule>
  </conditionalFormatting>
  <conditionalFormatting sqref="AM54:AN54">
    <cfRule type="cellIs" dxfId="760" priority="14" operator="equal">
      <formula>0</formula>
    </cfRule>
    <cfRule type="cellIs" dxfId="759" priority="15" operator="equal">
      <formula>0</formula>
    </cfRule>
    <cfRule type="cellIs" dxfId="758" priority="16" operator="equal">
      <formula>0</formula>
    </cfRule>
    <cfRule type="cellIs" dxfId="757" priority="17" operator="equal">
      <formula>0</formula>
    </cfRule>
  </conditionalFormatting>
  <conditionalFormatting sqref="AS54">
    <cfRule type="containsText" dxfId="756" priority="11" operator="containsText" text="L">
      <formula>NOT(ISERROR(SEARCH("L",AS54)))</formula>
    </cfRule>
    <cfRule type="containsText" dxfId="755" priority="12" operator="containsText" text="M">
      <formula>NOT(ISERROR(SEARCH("M",AS54)))</formula>
    </cfRule>
    <cfRule type="cellIs" dxfId="754" priority="13" operator="equal">
      <formula>"H"</formula>
    </cfRule>
  </conditionalFormatting>
  <conditionalFormatting sqref="AQ52">
    <cfRule type="expression" dxfId="753" priority="8">
      <formula>VLOOKUP(AQ52,Grade_Conv2,2,FALSE)-VLOOKUP(AQ54,Grade_Conv2,2,FALSE)&gt;0</formula>
    </cfRule>
    <cfRule type="expression" dxfId="752" priority="9">
      <formula>VLOOKUP(AQ52,Grade_Conv2,2,FALSE)-VLOOKUP(AQ54,Grade_Conv2,2,FALSE)=0</formula>
    </cfRule>
    <cfRule type="expression" dxfId="751" priority="10">
      <formula>VLOOKUP(AQ52,Grade_Conv2,2,FALSE)-VLOOKUP(AQ54,Grade_Conv2,2,FALSE)&lt;0</formula>
    </cfRule>
  </conditionalFormatting>
  <conditionalFormatting sqref="AQ48:AT49">
    <cfRule type="expression" dxfId="750" priority="7">
      <formula>VLOOKUP(AQ48,$BQ$12:$BS$55,3,FALSE)="Y"</formula>
    </cfRule>
  </conditionalFormatting>
  <conditionalFormatting sqref="AS52:AT52">
    <cfRule type="cellIs" dxfId="749" priority="6" operator="equal">
      <formula>0</formula>
    </cfRule>
  </conditionalFormatting>
  <conditionalFormatting sqref="AS54:AT54">
    <cfRule type="cellIs" dxfId="748" priority="5" operator="equal">
      <formula>0</formula>
    </cfRule>
  </conditionalFormatting>
  <conditionalFormatting sqref="AQ54:AR54">
    <cfRule type="cellIs" dxfId="747" priority="1" operator="equal">
      <formula>0</formula>
    </cfRule>
    <cfRule type="cellIs" dxfId="746" priority="2" operator="equal">
      <formula>0</formula>
    </cfRule>
    <cfRule type="cellIs" dxfId="745" priority="3" operator="equal">
      <formula>0</formula>
    </cfRule>
    <cfRule type="cellIs" dxfId="744" priority="4" operator="equal">
      <formula>0</formula>
    </cfRule>
  </conditionalFormatting>
  <dataValidations count="2"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  <dataValidation type="list" allowBlank="1" showInputMessage="1" showErrorMessage="1" sqref="AZ23:AZ24">
      <formula1>halftermperiods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4">
    <pageSetUpPr fitToPage="1"/>
  </sheetPr>
  <dimension ref="A1:JC15163"/>
  <sheetViews>
    <sheetView showGridLines="0" topLeftCell="H11" zoomScale="70" zoomScaleNormal="70" workbookViewId="0">
      <selection activeCell="AQ16" sqref="AQ16:AT17"/>
    </sheetView>
  </sheetViews>
  <sheetFormatPr defaultColWidth="5" defaultRowHeight="15"/>
  <cols>
    <col min="1" max="1" width="2.140625" style="290" hidden="1" customWidth="1"/>
    <col min="2" max="2" width="8.7109375" style="290" hidden="1" customWidth="1"/>
    <col min="3" max="7" width="5" style="290" hidden="1" customWidth="1"/>
    <col min="8" max="11" width="5" style="290" customWidth="1"/>
    <col min="12" max="12" width="5" style="290"/>
    <col min="13" max="13" width="5" style="290" customWidth="1"/>
    <col min="14" max="14" width="5" style="290"/>
    <col min="15" max="15" width="5" style="290" customWidth="1"/>
    <col min="16" max="16" width="5" style="290"/>
    <col min="17" max="17" width="4.7109375" style="290" customWidth="1"/>
    <col min="18" max="22" width="5" style="290"/>
    <col min="23" max="23" width="5" style="290" customWidth="1"/>
    <col min="24" max="24" width="4.85546875" style="290" bestFit="1" customWidth="1"/>
    <col min="25" max="51" width="5" style="290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0" customWidth="1"/>
    <col min="225" max="16384" width="5" style="290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0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8-RE</v>
      </c>
      <c r="BQ10" s="287" t="s">
        <v>7241</v>
      </c>
      <c r="BY10" s="287" t="s">
        <v>7241</v>
      </c>
      <c r="CA10" s="287" t="str">
        <f>CONCATENATE(I2,AZ14)</f>
        <v>8-RE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61" ca="1" si="0">IF($BA$10="","",IFERROR(INDEX(name,BT12,1),""))</f>
        <v>Beth</v>
      </c>
      <c r="BR12" s="287" t="s">
        <v>2756</v>
      </c>
      <c r="BS12" s="287">
        <f t="array" aca="1" ref="BS12" ca="1">IFERROR(INDEX(indexdatabase,MATCH(BQ12&amp;$AZ$14,name&amp;Group2,0),MATCH("PPI",Sheet2rng!$A$1:$AK$1,0)),"")</f>
        <v>0</v>
      </c>
      <c r="BT12" s="287">
        <f t="array" aca="1" ref="BT12" ca="1">IFERROR(SMALL(IF(LEFT(Group2,LEN(Class5!$BA$10))=Class5!$BA$10,ROW(Group2)),ROW(A1)),"")</f>
        <v>10</v>
      </c>
      <c r="BY12" s="287" t="s">
        <v>7246</v>
      </c>
      <c r="CK12" s="287" t="s">
        <v>7486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Jerome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IFERROR(SMALL(IF(LEFT(Group2,LEN(Class5!$BA$10))=Class5!$BA$10,ROW(Group2)),ROW(A2)),"")</f>
        <v>12</v>
      </c>
      <c r="BY13" s="287" t="s">
        <v>7251</v>
      </c>
      <c r="CK13" s="287" t="s">
        <v>7487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7567</v>
      </c>
      <c r="BA14" s="252"/>
      <c r="BB14" s="252"/>
      <c r="BN14" s="287" t="s">
        <v>7247</v>
      </c>
      <c r="BQ14" s="287" t="str">
        <f t="shared" ca="1" si="0"/>
        <v>Dwight</v>
      </c>
      <c r="BR14" s="287" t="s">
        <v>2756</v>
      </c>
      <c r="BS14" s="287">
        <f t="array" aca="1" ref="BS14" ca="1">IFERROR(INDEX(indexdatabase,MATCH(BQ14&amp;$AZ$14,name&amp;Group2,0),MATCH("PPI",Sheet2rng!$A$1:$AK$1,0)),"")</f>
        <v>0</v>
      </c>
      <c r="BT14" s="287">
        <f t="array" aca="1" ref="BT14" ca="1">IFERROR(SMALL(IF(LEFT(Group2,LEN(Class5!$BA$10))=Class5!$BA$10,ROW(Group2)),ROW(A3)),"")</f>
        <v>22</v>
      </c>
      <c r="BY14" s="287" t="s">
        <v>7257</v>
      </c>
      <c r="CK14" s="287" t="s">
        <v>7345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Stephanie</v>
      </c>
      <c r="BR15" s="287" t="s">
        <v>2756</v>
      </c>
      <c r="BS15" s="287" t="str">
        <f t="array" aca="1" ref="BS15" ca="1">IFERROR(INDEX(indexdatabase,MATCH(BQ15&amp;$AZ$14,name&amp;Group2,0),MATCH("PPI",Sheet2rng!$A$1:$AK$1,0)),"")</f>
        <v>Y</v>
      </c>
      <c r="BT15" s="287">
        <f t="array" aca="1" ref="BT15" ca="1">IFERROR(SMALL(IF(LEFT(Group2,LEN(Class5!$BA$10))=Class5!$BA$10,ROW(Group2)),ROW(A4)),"")</f>
        <v>23</v>
      </c>
      <c r="BY15" s="287" t="s">
        <v>7258</v>
      </c>
      <c r="CK15" s="287" t="s">
        <v>7346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tr">
        <f>IFERROR(IF(SEARCH("11",BV25)=1,11),"")</f>
        <v/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">
        <v>7345</v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>
        <f t="array" aca="1" ref="BA16" ca="1">IFERROR(INDEX(indexdatabase,MATCH(BQ12&amp;$AZ$14,name&amp;Group2,0),MATCH("AR",Sheet2rng!$A$1:$AK$1,0)),"")</f>
        <v>0</v>
      </c>
      <c r="BB16" s="252" t="str">
        <f ca="1">BQ12</f>
        <v>Beth</v>
      </c>
      <c r="BC16" s="287">
        <f t="array" aca="1" ref="BC16" ca="1">IFERROR(INDEX(indexdatabase,MATCH($BB16&amp;$AZ$14,name&amp;Group2,0),MATCH("SEND",Sheet2rng!$A$1:$AO$1,0)),"")</f>
        <v>0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NOT/kn</v>
      </c>
      <c r="BF16" s="287" t="str">
        <f ca="1">IF($BC16=0,"",IF($BC16="","",IF($BC16="N","",$BF$15&amp;$BC16)))</f>
        <v/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EAL/NOT/kn</v>
      </c>
      <c r="BI16" s="287" t="str">
        <f ca="1">CONCATENATE(BF16,"  ",BG16,"  ",BH16)</f>
        <v xml:space="preserve">    EAL/NOT/kn</v>
      </c>
      <c r="BN16" s="287" t="s">
        <v>7253</v>
      </c>
      <c r="BQ16" s="287" t="str">
        <f t="shared" ca="1" si="0"/>
        <v>Jerome</v>
      </c>
      <c r="BR16" s="287" t="s">
        <v>2756</v>
      </c>
      <c r="BS16" s="287">
        <f t="array" aca="1" ref="BS16" ca="1">IFERROR(INDEX(indexdatabase,MATCH(BQ16&amp;$AZ$14,name&amp;Group2,0),MATCH("PPI",Sheet2rng!$A$1:$AK$1,0)),"")</f>
        <v>0</v>
      </c>
      <c r="BT16" s="287">
        <f t="array" aca="1" ref="BT16" ca="1">IFERROR(SMALL(IF(LEFT(Group2,LEN(Class5!$BA$10))=Class5!$BA$10,ROW(Group2)),ROW(A5)),"")</f>
        <v>26</v>
      </c>
      <c r="BY16" s="287" t="s">
        <v>7260</v>
      </c>
      <c r="CK16" s="287" t="s">
        <v>7487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Jerome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Shirley</v>
      </c>
      <c r="BR17" s="287" t="s">
        <v>2756</v>
      </c>
      <c r="BS17" s="287" t="str">
        <f t="array" aca="1" ref="BS17" ca="1">IFERROR(INDEX(indexdatabase,MATCH(BQ17&amp;$AZ$14,name&amp;Group2,0),MATCH("PPI",Sheet2rng!$A$1:$AK$1,0)),"")</f>
        <v>Y</v>
      </c>
      <c r="BT17" s="287">
        <f t="array" aca="1" ref="BT17" ca="1">IFERROR(SMALL(IF(LEFT(Group2,LEN(Class5!$BA$10))=Class5!$BA$10,ROW(Group2)),ROW(A6)),"")</f>
        <v>41</v>
      </c>
      <c r="BY17" s="287" t="s">
        <v>7264</v>
      </c>
      <c r="CK17" s="287" t="s">
        <v>7357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 xml:space="preserve">    EAL/NOT/kn</v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Dwight</v>
      </c>
      <c r="BC18" s="287">
        <f t="array" aca="1" ref="BC18" ca="1">IFERROR(INDEX(indexdatabase,MATCH($BB18&amp;$AZ$14,name&amp;Group2,0),MATCH("SEND",Sheet2rng!$A$1:$AO$1,0)),"")</f>
        <v>0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NOT/kn</v>
      </c>
      <c r="BF18" s="287" t="str">
        <f t="shared" ca="1" si="2"/>
        <v/>
      </c>
      <c r="BG18" s="287" t="str">
        <f t="shared" ca="1" si="3"/>
        <v/>
      </c>
      <c r="BH18" s="287" t="str">
        <f t="shared" ca="1" si="4"/>
        <v>EAL/NOT/kn</v>
      </c>
      <c r="BI18" s="287" t="str">
        <f t="shared" ca="1" si="5"/>
        <v xml:space="preserve">    EAL/NOT/kn</v>
      </c>
      <c r="BQ18" s="287" t="str">
        <f t="shared" ca="1" si="0"/>
        <v>Arlene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IFERROR(SMALL(IF(LEFT(Group2,LEN(Class5!$BA$10))=Class5!$BA$10,ROW(Group2)),ROW(A7)),"")</f>
        <v>55</v>
      </c>
      <c r="BY18" s="287" t="s">
        <v>7265</v>
      </c>
      <c r="CK18" s="287" t="s">
        <v>7362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88"/>
      <c r="HW18" s="288"/>
      <c r="HX18" s="288"/>
      <c r="HY18" s="288"/>
      <c r="HZ18" s="288"/>
      <c r="IA18" s="288"/>
      <c r="IB18" s="29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Stephanie</v>
      </c>
      <c r="BC19" s="287" t="str">
        <f t="array" aca="1" ref="BC19" ca="1">IFERROR(INDEX(indexdatabase,MATCH($BB19&amp;$AZ$14,name&amp;Group2,0),MATCH("SEND",Sheet2rng!$A$1:$AO$1,0)),"")</f>
        <v>K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ENG</v>
      </c>
      <c r="BF19" s="287" t="str">
        <f t="shared" ca="1" si="2"/>
        <v>SEND/K</v>
      </c>
      <c r="BG19" s="287" t="str">
        <f t="shared" ca="1" si="3"/>
        <v/>
      </c>
      <c r="BH19" s="287" t="str">
        <f t="shared" ca="1" si="4"/>
        <v>EAL/ENG</v>
      </c>
      <c r="BI19" s="287" t="str">
        <f t="shared" ca="1" si="5"/>
        <v>SEND/K    EAL/ENG</v>
      </c>
      <c r="BQ19" s="287" t="str">
        <f t="shared" ca="1" si="0"/>
        <v>Lynne</v>
      </c>
      <c r="BR19" s="287" t="s">
        <v>2756</v>
      </c>
      <c r="BS19" s="287" t="str">
        <f t="array" aca="1" ref="BS19" ca="1">IFERROR(INDEX(indexdatabase,MATCH(BQ19&amp;$AZ$14,name&amp;Group2,0),MATCH("PPI",Sheet2rng!$A$1:$AK$1,0)),"")</f>
        <v>Y</v>
      </c>
      <c r="BT19" s="287">
        <f t="array" aca="1" ref="BT19" ca="1">IFERROR(SMALL(IF(LEFT(Group2,LEN(Class5!$BA$10))=Class5!$BA$10,ROW(Group2)),ROW(A8)),"")</f>
        <v>62</v>
      </c>
      <c r="BY19" s="287" t="s">
        <v>7266</v>
      </c>
      <c r="CK19" s="287" t="s">
        <v>7510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 t="str">
        <f t="array" aca="1" ref="AD20" ca="1">IFERROR(IF($Y$2=2,"",IF($Y$2=3,INDEX(indexdatabase,MATCH(AD16&amp;$AZ$14,name&amp;Group2,0),MATCH($AZ$23,Sheet2rng!$A$1:$AK$1,0)))),"")</f>
        <v/>
      </c>
      <c r="AE20" s="348"/>
      <c r="AF20" s="347" t="str">
        <f t="array" aca="1" ref="AF20" ca="1">IFERROR(IF($Y$3=4,"",IF($Y$3=5,INDEX(indexdatabase,MATCH(AD16&amp;$AZ$14,name&amp;Group2,0),MATCH($P$4,Sheet2rng!$A$1:$AK$1,0)))),"")</f>
        <v/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 t="str">
        <f t="array" aca="1" ref="AQ20" ca="1">IFERROR(IF($Y$2=2,"",IF($Y$2=3,INDEX(indexdatabase,MATCH(AQ16&amp;$AZ$14,name&amp;Group2,0),MATCH($AZ$23,Sheet2rng!$A$1:$AK$1,0)))),"")</f>
        <v>3+</v>
      </c>
      <c r="AR20" s="348"/>
      <c r="AS20" s="347">
        <f t="array" aca="1" ref="AS20" ca="1">IFERROR(IF($Y$3=4,"",IF($Y$3=5,INDEX(indexdatabase,MATCH(AQ16&amp;$AZ$14,name&amp;Group2,0),MATCH($P$4,Sheet2rng!$A$1:$AK$1,0)))),"")</f>
        <v>0</v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Jerome</v>
      </c>
      <c r="BC20" s="287">
        <f t="array" aca="1" ref="BC20" ca="1">IFERROR(INDEX(indexdatabase,MATCH($BB20&amp;$AZ$14,name&amp;Group2,0),MATCH("SEND",Sheet2rng!$A$1:$AO$1,0)),"")</f>
        <v>0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OTH</v>
      </c>
      <c r="BF20" s="287" t="str">
        <f t="shared" ca="1" si="2"/>
        <v/>
      </c>
      <c r="BG20" s="287" t="str">
        <f t="shared" ca="1" si="3"/>
        <v/>
      </c>
      <c r="BH20" s="287" t="str">
        <f t="shared" ca="1" si="4"/>
        <v>EAL/OTH</v>
      </c>
      <c r="BI20" s="287" t="str">
        <f t="shared" ca="1" si="5"/>
        <v xml:space="preserve">    EAL/OTH</v>
      </c>
      <c r="BQ20" s="287" t="str">
        <f t="shared" ca="1" si="0"/>
        <v>Steve</v>
      </c>
      <c r="BR20" s="287" t="s">
        <v>2756</v>
      </c>
      <c r="BS20" s="287" t="str">
        <f t="array" aca="1" ref="BS20" ca="1">IFERROR(INDEX(indexdatabase,MATCH(BQ20&amp;$AZ$14,name&amp;Group2,0),MATCH("PPI",Sheet2rng!$A$1:$AK$1,0)),"")</f>
        <v>Y</v>
      </c>
      <c r="BT20" s="287">
        <f t="array" aca="1" ref="BT20" ca="1">IFERROR(SMALL(IF(LEFT(Group2,LEN(Class5!$BA$10))=Class5!$BA$10,ROW(Group2)),ROW(A9)),"")</f>
        <v>66</v>
      </c>
      <c r="BY20" s="287" t="s">
        <v>7267</v>
      </c>
      <c r="CK20" s="287" t="s">
        <v>7366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Shirley</v>
      </c>
      <c r="BC21" s="287">
        <f t="array" aca="1" ref="BC21" ca="1">IFERROR(INDEX(indexdatabase,MATCH($BB21&amp;$AZ$14,name&amp;Group2,0),MATCH("SEND",Sheet2rng!$A$1:$AO$1,0)),"")</f>
        <v>0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NOT/kn</v>
      </c>
      <c r="BF21" s="287" t="str">
        <f t="shared" ca="1" si="2"/>
        <v/>
      </c>
      <c r="BG21" s="287" t="str">
        <f t="shared" ca="1" si="3"/>
        <v/>
      </c>
      <c r="BH21" s="287" t="str">
        <f t="shared" ca="1" si="4"/>
        <v>EAL/NOT/kn</v>
      </c>
      <c r="BI21" s="287" t="str">
        <f t="shared" ca="1" si="5"/>
        <v xml:space="preserve">    EAL/NOT/kn</v>
      </c>
      <c r="BQ21" s="287" t="str">
        <f t="shared" ca="1" si="0"/>
        <v>Kelly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IFERROR(SMALL(IF(LEFT(Group2,LEN(Class5!$BA$10))=Class5!$BA$10,ROW(Group2)),ROW(A10)),"")</f>
        <v>68</v>
      </c>
      <c r="BY21" s="287" t="s">
        <v>7270</v>
      </c>
      <c r="CK21" s="287" t="s">
        <v>7514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 t="str">
        <f t="array" aca="1" ref="AD22" ca="1">IFERROR(IF($Y$4=6,"",IF($Y$4=7,INDEX(indexdatabase,MATCH(AD16&amp;$AZ$14,name&amp;Group2,0),MATCH($N$6,Sheet2rng!$A$1:$AK$1,0)))),"")</f>
        <v/>
      </c>
      <c r="AE22" s="348"/>
      <c r="AF22" s="343" t="str">
        <f t="array" aca="1" ref="AF22" ca="1">IFERROR(IF($Y$5=8,"",IF($Y$5=9,INDEX(Sheet2rng,MATCH(AD16&amp;$AZ$14,name&amp;Group2,0),MATCH($P$6,sheet2columns,0)))),"")</f>
        <v/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>3+</v>
      </c>
      <c r="AR22" s="348"/>
      <c r="AS22" s="343">
        <f t="array" aca="1" ref="AS22" ca="1">IFERROR(IF($Y$5=8,"",IF($Y$5=9,INDEX(Sheet2rng,MATCH(AQ16&amp;$AZ$14,name&amp;Group2,0),MATCH($P$6,sheet2columns,0)))),"")</f>
        <v>0</v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Arlene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OTH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EAL/OTH</v>
      </c>
      <c r="BI22" s="287" t="str">
        <f t="shared" ca="1" si="5"/>
        <v xml:space="preserve">    EAL/OTH</v>
      </c>
      <c r="BQ22" s="287" t="str">
        <f t="shared" ca="1" si="0"/>
        <v>Roberta</v>
      </c>
      <c r="BR22" s="287" t="s">
        <v>2756</v>
      </c>
      <c r="BS22" s="287">
        <f t="array" aca="1" ref="BS22" ca="1">IFERROR(INDEX(indexdatabase,MATCH(BQ22&amp;$AZ$14,name&amp;Group2,0),MATCH("PPI",Sheet2rng!$A$1:$AK$1,0)),"")</f>
        <v>0</v>
      </c>
      <c r="BT22" s="287">
        <f t="array" aca="1" ref="BT22" ca="1">IFERROR(SMALL(IF(LEFT(Group2,LEN(Class5!$BA$10))=Class5!$BA$10,ROW(Group2)),ROW(A11)),"")</f>
        <v>90</v>
      </c>
      <c r="BY22" s="287" t="s">
        <v>7274</v>
      </c>
      <c r="CK22" s="287" t="s">
        <v>7371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Lynne</v>
      </c>
      <c r="BC23" s="287" t="str">
        <f t="array" aca="1" ref="BC23" ca="1">IFERROR(INDEX(indexdatabase,MATCH($BB23&amp;$AZ$14,name&amp;Group2,0),MATCH("SEND",Sheet2rng!$A$1:$AO$1,0)),"")</f>
        <v>K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OTH</v>
      </c>
      <c r="BF23" s="287" t="str">
        <f t="shared" ca="1" si="2"/>
        <v>SEND/K</v>
      </c>
      <c r="BG23" s="287" t="str">
        <f t="shared" ca="1" si="3"/>
        <v/>
      </c>
      <c r="BH23" s="287" t="str">
        <f t="shared" ca="1" si="4"/>
        <v>EAL/OTH</v>
      </c>
      <c r="BI23" s="287" t="str">
        <f t="shared" ca="1" si="5"/>
        <v>SEND/K    EAL/OTH</v>
      </c>
      <c r="BQ23" s="287" t="str">
        <f t="shared" ca="1" si="0"/>
        <v>Beth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IFERROR(SMALL(IF(LEFT(Group2,LEN(Class5!$BA$10))=Class5!$BA$10,ROW(Group2)),ROW(A12)),"")</f>
        <v>95</v>
      </c>
      <c r="BY23" s="287" t="s">
        <v>7278</v>
      </c>
      <c r="CK23" s="287" t="s">
        <v>7486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Steve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ENG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EAL/ENG</v>
      </c>
      <c r="BI24" s="287" t="str">
        <f t="shared" ca="1" si="5"/>
        <v xml:space="preserve">    EAL/ENG</v>
      </c>
      <c r="BQ24" s="287" t="str">
        <f t="shared" ca="1" si="0"/>
        <v>Dianne</v>
      </c>
      <c r="BR24" s="287" t="s">
        <v>2756</v>
      </c>
      <c r="BS24" s="287">
        <f t="array" aca="1" ref="BS24" ca="1">IFERROR(INDEX(indexdatabase,MATCH(BQ24&amp;$AZ$14,name&amp;Group2,0),MATCH("PPI",Sheet2rng!$A$1:$AK$1,0)),"")</f>
        <v>0</v>
      </c>
      <c r="BT24" s="287">
        <f t="array" aca="1" ref="BT24" ca="1">IFERROR(SMALL(IF(LEFT(Group2,LEN(Class5!$BA$10))=Class5!$BA$10,ROW(Group2)),ROW(A13)),"")</f>
        <v>100</v>
      </c>
      <c r="BY24" s="287" t="s">
        <v>7279</v>
      </c>
      <c r="CK24" s="287" t="s">
        <v>7527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Kelly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OTH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EAL/OTH</v>
      </c>
      <c r="BI25" s="287" t="str">
        <f t="shared" ca="1" si="5"/>
        <v xml:space="preserve">    EAL/OTH</v>
      </c>
      <c r="BQ25" s="287" t="str">
        <f t="shared" ca="1" si="0"/>
        <v>Jeff</v>
      </c>
      <c r="BR25" s="287" t="s">
        <v>2756</v>
      </c>
      <c r="BS25" s="287" t="str">
        <f t="array" aca="1" ref="BS25" ca="1">IFERROR(INDEX(indexdatabase,MATCH(BQ25&amp;$AZ$14,name&amp;Group2,0),MATCH("PPI",Sheet2rng!$A$1:$AK$1,0)),"")</f>
        <v>Y</v>
      </c>
      <c r="BT25" s="287">
        <f t="array" aca="1" ref="BT25" ca="1">IFERROR(SMALL(IF(LEFT(Group2,LEN(Class5!$BA$10))=Class5!$BA$10,ROW(Group2)),ROW(A14)),"")</f>
        <v>102</v>
      </c>
      <c r="BY25" s="287" t="s">
        <v>7280</v>
      </c>
      <c r="CK25" s="287" t="s">
        <v>7373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Roberta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OTH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EAL/OTH</v>
      </c>
      <c r="BI26" s="287" t="str">
        <f t="shared" ca="1" si="5"/>
        <v xml:space="preserve">    EAL/OTH</v>
      </c>
      <c r="BQ26" s="287" t="str">
        <f t="shared" ca="1" si="0"/>
        <v>Beth</v>
      </c>
      <c r="BR26" s="287" t="s">
        <v>2756</v>
      </c>
      <c r="BS26" s="287">
        <f t="array" aca="1" ref="BS26" ca="1">IFERROR(INDEX(indexdatabase,MATCH(BQ26&amp;$AZ$14,name&amp;Group2,0),MATCH("PPI",Sheet2rng!$A$1:$AK$1,0)),"")</f>
        <v>0</v>
      </c>
      <c r="BT26" s="287">
        <f t="array" aca="1" ref="BT26" ca="1">IFERROR(SMALL(IF(LEFT(Group2,LEN(Class5!$BA$10))=Class5!$BA$10,ROW(Group2)),ROW(A15)),"")</f>
        <v>112</v>
      </c>
      <c r="BY26" s="287" t="s">
        <v>7285</v>
      </c>
      <c r="CK26" s="287" t="s">
        <v>7486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Beth</v>
      </c>
      <c r="BC27" s="287">
        <f t="array" aca="1" ref="BC27" ca="1">IFERROR(INDEX(indexdatabase,MATCH($BB27&amp;$AZ$14,name&amp;Group2,0),MATCH("SEND",Sheet2rng!$A$1:$AO$1,0)),"")</f>
        <v>0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NOT/kn</v>
      </c>
      <c r="BF27" s="287" t="str">
        <f t="shared" ca="1" si="2"/>
        <v/>
      </c>
      <c r="BG27" s="287" t="str">
        <f t="shared" ca="1" si="3"/>
        <v/>
      </c>
      <c r="BH27" s="287" t="str">
        <f t="shared" ca="1" si="4"/>
        <v>EAL/NOT/kn</v>
      </c>
      <c r="BI27" s="287" t="str">
        <f t="shared" ca="1" si="5"/>
        <v xml:space="preserve">    EAL/NOT/kn</v>
      </c>
      <c r="BQ27" s="287" t="str">
        <f t="shared" ca="1" si="0"/>
        <v>Hazel</v>
      </c>
      <c r="BR27" s="287" t="s">
        <v>2756</v>
      </c>
      <c r="BS27" s="287" t="str">
        <f t="array" aca="1" ref="BS27" ca="1">IFERROR(INDEX(indexdatabase,MATCH(BQ27&amp;$AZ$14,name&amp;Group2,0),MATCH("PPI",Sheet2rng!$A$1:$AK$1,0)),"")</f>
        <v>Y</v>
      </c>
      <c r="BT27" s="287">
        <f t="array" aca="1" ref="BT27" ca="1">IFERROR(SMALL(IF(LEFT(Group2,LEN(Class5!$BA$10))=Class5!$BA$10,ROW(Group2)),ROW(A16)),"")</f>
        <v>137</v>
      </c>
      <c r="BY27" s="287" t="s">
        <v>7287</v>
      </c>
      <c r="CK27" s="287" t="s">
        <v>7485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Dianne</v>
      </c>
      <c r="BC28" s="287">
        <f t="array" aca="1" ref="BC28" ca="1">IFERROR(INDEX(indexdatabase,MATCH($BB28&amp;$AZ$14,name&amp;Group2,0),MATCH("SEND",Sheet2rng!$A$1:$AO$1,0)),"")</f>
        <v>0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OTH</v>
      </c>
      <c r="BF28" s="287" t="str">
        <f t="shared" ca="1" si="2"/>
        <v/>
      </c>
      <c r="BG28" s="287" t="str">
        <f t="shared" ca="1" si="3"/>
        <v/>
      </c>
      <c r="BH28" s="287" t="str">
        <f t="shared" ca="1" si="4"/>
        <v>EAL/OTH</v>
      </c>
      <c r="BI28" s="287" t="str">
        <f t="shared" ca="1" si="5"/>
        <v xml:space="preserve">    EAL/OTH</v>
      </c>
      <c r="BQ28" s="287" t="str">
        <f t="shared" ca="1" si="0"/>
        <v>Vincent</v>
      </c>
      <c r="BR28" s="287" t="s">
        <v>2756</v>
      </c>
      <c r="BS28" s="287">
        <f t="array" aca="1" ref="BS28" ca="1">IFERROR(INDEX(indexdatabase,MATCH(BQ28&amp;$AZ$14,name&amp;Group2,0),MATCH("PPI",Sheet2rng!$A$1:$AK$1,0)),"")</f>
        <v>0</v>
      </c>
      <c r="BT28" s="287">
        <f t="array" aca="1" ref="BT28" ca="1">IFERROR(SMALL(IF(LEFT(Group2,LEN(Class5!$BA$10))=Class5!$BA$10,ROW(Group2)),ROW(A17)),"")</f>
        <v>139</v>
      </c>
      <c r="BY28" s="287" t="s">
        <v>7288</v>
      </c>
      <c r="CK28" s="287" t="s">
        <v>7519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Jeff</v>
      </c>
      <c r="BC29" s="287">
        <f t="array" aca="1" ref="BC29" ca="1">IFERROR(INDEX(indexdatabase,MATCH($BB29&amp;$AZ$14,name&amp;Group2,0),MATCH("SEND",Sheet2rng!$A$1:$AO$1,0)),"")</f>
        <v>0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ENG</v>
      </c>
      <c r="BF29" s="287" t="str">
        <f t="shared" ca="1" si="2"/>
        <v/>
      </c>
      <c r="BG29" s="287" t="str">
        <f t="shared" ca="1" si="3"/>
        <v/>
      </c>
      <c r="BH29" s="287" t="str">
        <f t="shared" ca="1" si="4"/>
        <v>EAL/ENG</v>
      </c>
      <c r="BI29" s="287" t="str">
        <f t="shared" ca="1" si="5"/>
        <v xml:space="preserve">    EAL/ENG</v>
      </c>
      <c r="BQ29" s="287" t="str">
        <f t="shared" ca="1" si="0"/>
        <v>Claire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IFERROR(SMALL(IF(LEFT(Group2,LEN(Class5!$BA$10))=Class5!$BA$10,ROW(Group2)),ROW(A18)),"")</f>
        <v>143</v>
      </c>
      <c r="BY29" s="287" t="s">
        <v>7289</v>
      </c>
      <c r="CK29" s="287" t="s">
        <v>7494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Beth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NOT/kn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EAL/NOT/kn</v>
      </c>
      <c r="BI30" s="287" t="str">
        <f t="shared" ca="1" si="5"/>
        <v xml:space="preserve">    EAL/NOT/kn</v>
      </c>
      <c r="BQ30" s="287" t="str">
        <f t="shared" ca="1" si="0"/>
        <v>Judy</v>
      </c>
      <c r="BR30" s="287" t="s">
        <v>2756</v>
      </c>
      <c r="BS30" s="287" t="str">
        <f t="array" aca="1" ref="BS30" ca="1">IFERROR(INDEX(indexdatabase,MATCH(BQ30&amp;$AZ$14,name&amp;Group2,0),MATCH("PPI",Sheet2rng!$A$1:$AK$1,0)),"")</f>
        <v>Y</v>
      </c>
      <c r="BT30" s="287">
        <f t="array" aca="1" ref="BT30" ca="1">IFERROR(SMALL(IF(LEFT(Group2,LEN(Class5!$BA$10))=Class5!$BA$10,ROW(Group2)),ROW(A19)),"")</f>
        <v>144</v>
      </c>
      <c r="BY30" s="287" t="s">
        <v>7292</v>
      </c>
      <c r="CK30" s="287" t="s">
        <v>7542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Hazel</v>
      </c>
      <c r="BC31" s="287" t="str">
        <f t="array" aca="1" ref="BC31" ca="1">IFERROR(INDEX(indexdatabase,MATCH($BB31&amp;$AZ$14,name&amp;Group2,0),MATCH("SEND",Sheet2rng!$A$1:$AO$1,0)),"")</f>
        <v>K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ENG</v>
      </c>
      <c r="BF31" s="287" t="str">
        <f t="shared" ca="1" si="2"/>
        <v>SEND/K</v>
      </c>
      <c r="BG31" s="287" t="str">
        <f t="shared" ca="1" si="3"/>
        <v/>
      </c>
      <c r="BH31" s="287" t="str">
        <f t="shared" ca="1" si="4"/>
        <v>EAL/ENG</v>
      </c>
      <c r="BI31" s="287" t="str">
        <f t="shared" ca="1" si="5"/>
        <v>SEND/K    EAL/ENG</v>
      </c>
      <c r="BQ31" s="287" t="str">
        <f t="shared" ca="1" si="0"/>
        <v>Glenda</v>
      </c>
      <c r="BR31" s="287" t="s">
        <v>2756</v>
      </c>
      <c r="BS31" s="287" t="str">
        <f t="array" aca="1" ref="BS31" ca="1">IFERROR(INDEX(indexdatabase,MATCH(BQ31&amp;$AZ$14,name&amp;Group2,0),MATCH("PPI",Sheet2rng!$A$1:$AK$1,0)),"")</f>
        <v>Y</v>
      </c>
      <c r="BT31" s="287">
        <f t="array" aca="1" ref="BT31" ca="1">IFERROR(SMALL(IF(LEFT(Group2,LEN(Class5!$BA$10))=Class5!$BA$10,ROW(Group2)),ROW(A20)),"")</f>
        <v>158</v>
      </c>
      <c r="BY31" s="287" t="s">
        <v>7294</v>
      </c>
      <c r="CK31" s="287" t="s">
        <v>7501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Vincent</v>
      </c>
      <c r="BC32" s="287">
        <f t="array" aca="1" ref="BC32" ca="1">IFERROR(INDEX(indexdatabase,MATCH($BB32&amp;$AZ$14,name&amp;Group2,0),MATCH("SEND",Sheet2rng!$A$1:$AO$1,0)),"")</f>
        <v>0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OTH</v>
      </c>
      <c r="BF32" s="287" t="str">
        <f t="shared" ca="1" si="2"/>
        <v/>
      </c>
      <c r="BG32" s="287" t="str">
        <f t="shared" ca="1" si="3"/>
        <v/>
      </c>
      <c r="BH32" s="287" t="str">
        <f t="shared" ca="1" si="4"/>
        <v>EAL/OTH</v>
      </c>
      <c r="BI32" s="287" t="str">
        <f t="shared" ca="1" si="5"/>
        <v xml:space="preserve">    EAL/OTH</v>
      </c>
      <c r="BQ32" s="287" t="str">
        <f t="shared" ca="1" si="0"/>
        <v>Don</v>
      </c>
      <c r="BR32" s="287" t="s">
        <v>2756</v>
      </c>
      <c r="BS32" s="287" t="str">
        <f t="array" aca="1" ref="BS32" ca="1">IFERROR(INDEX(indexdatabase,MATCH(BQ32&amp;$AZ$14,name&amp;Group2,0),MATCH("PPI",Sheet2rng!$A$1:$AK$1,0)),"")</f>
        <v>Y</v>
      </c>
      <c r="BT32" s="287">
        <f t="array" aca="1" ref="BT32" ca="1">IFERROR(SMALL(IF(LEFT(Group2,LEN(Class5!$BA$10))=Class5!$BA$10,ROW(Group2)),ROW(A21)),"")</f>
        <v>159</v>
      </c>
      <c r="BY32" s="287" t="s">
        <v>7295</v>
      </c>
      <c r="CK32" s="287" t="s">
        <v>7390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Claire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ENG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EAL/ENG</v>
      </c>
      <c r="BI33" s="287" t="str">
        <f t="shared" ca="1" si="5"/>
        <v xml:space="preserve">    EAL/ENG</v>
      </c>
      <c r="BQ33" s="287" t="str">
        <f t="shared" ca="1" si="0"/>
        <v>Edna</v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>Y</v>
      </c>
      <c r="BT33" s="287">
        <f t="array" aca="1" ref="BT33" ca="1">IFERROR(SMALL(IF(LEFT(Group2,LEN(Class5!$BA$10))=Class5!$BA$10,ROW(Group2)),ROW(A22)),"")</f>
        <v>163</v>
      </c>
      <c r="BY33" s="287" t="s">
        <v>7298</v>
      </c>
      <c r="CK33" s="287" t="s">
        <v>7546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tr">
        <f ca="1">IFERROR(IF(SEARCH("11",BE43)=1,11),"")</f>
        <v/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Judy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ENG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EAL/ENG</v>
      </c>
      <c r="BI34" s="287" t="str">
        <f t="shared" ca="1" si="5"/>
        <v xml:space="preserve">    EAL/ENG</v>
      </c>
      <c r="BQ34" s="287" t="str">
        <f t="shared" ca="1" si="0"/>
        <v>Laura</v>
      </c>
      <c r="BR34" s="287" t="s">
        <v>2756</v>
      </c>
      <c r="BS34" s="287">
        <f t="array" aca="1" ref="BS34" ca="1">IFERROR(INDEX(indexdatabase,MATCH(BQ34&amp;$AZ$14,name&amp;Group2,0),MATCH("PPI",Sheet2rng!$A$1:$AK$1,0)),"")</f>
        <v>0</v>
      </c>
      <c r="BT34" s="287">
        <f t="array" aca="1" ref="BT34" ca="1">IFERROR(SMALL(IF(LEFT(Group2,LEN(Class5!$BA$10))=Class5!$BA$10,ROW(Group2)),ROW(A23)),"")</f>
        <v>171</v>
      </c>
      <c r="BY34" s="287" t="s">
        <v>7299</v>
      </c>
      <c r="CK34" s="287" t="s">
        <v>7397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Glenda</v>
      </c>
      <c r="BC35" s="287" t="str">
        <f t="array" aca="1" ref="BC35" ca="1">IFERROR(INDEX(indexdatabase,MATCH($BB35&amp;$AZ$14,name&amp;Group2,0),MATCH("SEND",Sheet2rng!$A$1:$AO$1,0)),"")</f>
        <v>K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ENG</v>
      </c>
      <c r="BF35" s="287" t="str">
        <f t="shared" ca="1" si="2"/>
        <v>SEND/K</v>
      </c>
      <c r="BG35" s="287" t="str">
        <f t="shared" ca="1" si="3"/>
        <v/>
      </c>
      <c r="BH35" s="287" t="str">
        <f t="shared" ca="1" si="4"/>
        <v>EAL/ENG</v>
      </c>
      <c r="BI35" s="287" t="str">
        <f t="shared" ca="1" si="5"/>
        <v>SEND/K    EAL/ENG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IFERROR(SMALL(IF(LEFT(Group2,LEN(Class5!$BA$10))=Class5!$BA$10,ROW(Group2)),ROW(A24)),"")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Don</v>
      </c>
      <c r="BC36" s="287">
        <f t="array" aca="1" ref="BC36" ca="1">IFERROR(INDEX(indexdatabase,MATCH($BB36&amp;$AZ$14,name&amp;Group2,0),MATCH("SEND",Sheet2rng!$A$1:$AO$1,0)),"")</f>
        <v>0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NOT/kn</v>
      </c>
      <c r="BF36" s="287" t="str">
        <f t="shared" ca="1" si="2"/>
        <v/>
      </c>
      <c r="BG36" s="287" t="str">
        <f t="shared" ca="1" si="3"/>
        <v/>
      </c>
      <c r="BH36" s="287" t="str">
        <f t="shared" ca="1" si="4"/>
        <v>EAL/NOT/kn</v>
      </c>
      <c r="BI36" s="287" t="str">
        <f t="shared" ca="1" si="5"/>
        <v xml:space="preserve">    EAL/NOT/kn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IFERROR(SMALL(IF(LEFT(Group2,LEN(Class5!$BA$10))=Class5!$BA$10,ROW(Group2)),ROW(A25)),"")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>
        <f t="array" aca="1" ref="BA37" ca="1">IFERROR(INDEX(indexdatabase,MATCH(BQ33&amp;$AZ$14,name&amp;Group2,0),MATCH("AR",Sheet2rng!$A$1:$AK$1,0)),"")</f>
        <v>0</v>
      </c>
      <c r="BB37" s="252" t="str">
        <f t="shared" ca="1" si="1"/>
        <v>Edna</v>
      </c>
      <c r="BC37" s="287">
        <f t="array" aca="1" ref="BC37" ca="1">IFERROR(INDEX(indexdatabase,MATCH($BB37&amp;$AZ$14,name&amp;Group2,0),MATCH("SEND",Sheet2rng!$A$1:$AO$1,0)),"")</f>
        <v>0</v>
      </c>
      <c r="BD37" s="287">
        <f t="array" aca="1" ref="BD37" ca="1">IFERROR(INDEX(indexdatabase,MATCH($BB37&amp;$AZ$14,name&amp;Group2,0),MATCH("MAT",Sheet2rng!$A$1:$AO$1,0)),"")</f>
        <v>0</v>
      </c>
      <c r="BE37" s="287" t="str">
        <f t="array" aca="1" ref="BE37" ca="1">IFERROR(INDEX(indexdatabase,MATCH($BB37&amp;$AZ$14,name&amp;Group2,0),MATCH("EAL",Sheet2rng!$A$1:$AO$1,0)),"")</f>
        <v>OTH</v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>EAL/OTH</v>
      </c>
      <c r="BI37" s="287" t="str">
        <f t="shared" ca="1" si="5"/>
        <v xml:space="preserve">    EAL/OTH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IFERROR(SMALL(IF(LEFT(Group2,LEN(Class5!$BA$10))=Class5!$BA$10,ROW(Group2)),ROW(A26)),"")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 t="str">
        <f t="array" aca="1" ref="M38" ca="1">IFERROR(IF($Y$2=2,"",IF($Y$2=3,INDEX(indexdatabase,MATCH(M34&amp;$AZ$14,name&amp;Group2,0),MATCH($AZ$23,Sheet2rng!$A$1:$AK$1,0)))),"")</f>
        <v/>
      </c>
      <c r="N38" s="348"/>
      <c r="O38" s="347" t="str">
        <f t="array" aca="1" ref="O38" ca="1">IFERROR(IF($Y$3=4,"",IF($Y$3=5,INDEX(indexdatabase,MATCH(M34&amp;$AZ$14,name&amp;Group2,0),MATCH($P$4,Sheet2rng!$A$1:$AK$1,0)))),"")</f>
        <v/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>
        <f t="array" aca="1" ref="BA38" ca="1">IFERROR(INDEX(indexdatabase,MATCH(BQ34&amp;$AZ$14,name&amp;Group2,0),MATCH("AR",Sheet2rng!$A$1:$AK$1,0)),"")</f>
        <v>0</v>
      </c>
      <c r="BB38" s="252" t="str">
        <f t="shared" ca="1" si="1"/>
        <v>Laura</v>
      </c>
      <c r="BC38" s="287">
        <f t="array" aca="1" ref="BC38" ca="1">IFERROR(INDEX(indexdatabase,MATCH($BB38&amp;$AZ$14,name&amp;Group2,0),MATCH("SEND",Sheet2rng!$A$1:$AO$1,0)),"")</f>
        <v>0</v>
      </c>
      <c r="BD38" s="287">
        <f t="array" aca="1" ref="BD38" ca="1">IFERROR(INDEX(indexdatabase,MATCH($BB38&amp;$AZ$14,name&amp;Group2,0),MATCH("MAT",Sheet2rng!$A$1:$AO$1,0)),"")</f>
        <v>0</v>
      </c>
      <c r="BE38" s="287" t="str">
        <f t="array" aca="1" ref="BE38" ca="1">IFERROR(INDEX(indexdatabase,MATCH($BB38&amp;$AZ$14,name&amp;Group2,0),MATCH("EAL",Sheet2rng!$A$1:$AO$1,0)),"")</f>
        <v>NOT/kn</v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>EAL/NOT/kn</v>
      </c>
      <c r="BI38" s="287" t="str">
        <f t="shared" ca="1" si="5"/>
        <v xml:space="preserve">    EAL/NOT/kn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IFERROR(SMALL(IF(LEFT(Group2,LEN(Class5!$BA$10))=Class5!$BA$10,ROW(Group2)),ROW(A27)),"")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IFERROR(SMALL(IF(LEFT(Group2,LEN(Class5!$BA$10))=Class5!$BA$10,ROW(Group2)),ROW(A28)),"")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/>
      </c>
      <c r="N40" s="348"/>
      <c r="O40" s="343" t="str">
        <f t="array" aca="1" ref="O40" ca="1">IFERROR(IF($Y$5=8,"",IF($Y$5=9,INDEX(Sheet2rng,MATCH(M34&amp;$AZ$14,name&amp;Group2,0),MATCH($P$6,sheet2columns,0)))),"")</f>
        <v/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IFERROR(SMALL(IF(LEFT(Group2,LEN(Class5!$BA$10))=Class5!$BA$10,ROW(Group2)),ROW(A29)),"")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IFERROR(SMALL(IF(LEFT(Group2,LEN(Class5!$BA$10))=Class5!$BA$10,ROW(Group2)),ROW(A30)),"")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IFERROR(SMALL(IF(LEFT(Group2,LEN(Class5!$BA$10))=Class5!$BA$10,ROW(Group2)),ROW(A31)),"")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IFERROR(SMALL(IF(LEFT(Group2,LEN(Class5!$BA$10))=Class5!$BA$10,ROW(Group2)),ROW(A32)),"")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IFERROR(SMALL(IF(LEFT(Group2,LEN(Class5!$BA$10))=Class5!$BA$10,ROW(Group2)),ROW(A33)),"")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IFERROR(SMALL(IF(LEFT(Group2,LEN(Class5!$BA$10))=Class5!$BA$10,ROW(Group2)),ROW(A34)),"")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IFERROR(SMALL(IF(LEFT(Group2,LEN(Class5!$BA$10))=Class5!$BA$10,ROW(Group2)),ROW(A35)),"")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ca="1" si="0"/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IFERROR(SMALL(IF(LEFT(Group2,LEN(Class5!$BA$10))=Class5!$BA$10,ROW(Group2)),ROW(A36)),"")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0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IFERROR(SMALL(IF(LEFT(Group2,LEN(Class5!$BA$10))=Class5!$BA$10,ROW(Group2)),ROW(A37)),"")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0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IFERROR(SMALL(IF(LEFT(Group2,LEN(Class5!$BA$10))=Class5!$BA$10,ROW(Group2)),ROW(A38)),"")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0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IFERROR(SMALL(IF(LEFT(Group2,LEN(Class5!$BA$10))=Class5!$BA$10,ROW(Group2)),ROW(A39)),"")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0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IFERROR(SMALL(IF(LEFT(Group2,LEN(Class5!$BA$10))=Class5!$BA$10,ROW(Group2)),ROW(A40)),"")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0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IFERROR(SMALL(IF(LEFT(Group2,LEN(Class5!$BA$10))=Class5!$BA$10,ROW(Group2)),ROW(A41)),"")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0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IFERROR(SMALL(IF(LEFT(Group2,LEN(Class5!$BA$10))=Class5!$BA$10,ROW(Group2)),ROW(A42)),"")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0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IFERROR(SMALL(IF(LEFT(Group2,LEN(Class5!$BA$10))=Class5!$BA$10,ROW(Group2)),ROW(A43)),"")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0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IFERROR(SMALL(IF(LEFT(Group2,LEN(Class5!$BA$10))=Class5!$BA$10,ROW(Group2)),ROW(A44)),"")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0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IFERROR(SMALL(IF(LEFT(Group2,LEN(Class5!$BA$10))=Class5!$BA$10,ROW(Group2)),ROW(A45)),"")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0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IFERROR(SMALL(IF(LEFT(Group2,LEN(Class5!$BA$10))=Class5!$BA$10,ROW(Group2)),ROW(A46)),"")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0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IFERROR(SMALL(IF(LEFT(Group2,LEN(Class5!$BA$10))=Class5!$BA$10,ROW(Group2)),ROW(A47)),"")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0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IFERROR(SMALL(IF(LEFT(Group2,LEN(Class5!$BA$10))=Class5!$BA$10,ROW(Group2)),ROW(A48)),"")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0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IFERROR(SMALL(IF(LEFT(Group2,LEN(Class5!$BA$10))=Class5!$BA$10,ROW(Group2)),ROW(A49)),"")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0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IFERROR(SMALL(IF(LEFT(Group2,LEN(Class5!$BA$10))=Class5!$BA$10,ROW(Group2)),ROW(A50)),"")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89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89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289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89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89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89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89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89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password="821A" sheet="1" objects="1" scenarios="1" selectLockedCells="1"/>
  <mergeCells count="358">
    <mergeCell ref="T1213:AA1215"/>
    <mergeCell ref="AB1213:AE1215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S663:Z665"/>
    <mergeCell ref="AA663:AD665"/>
    <mergeCell ref="S729:Z731"/>
    <mergeCell ref="AA729:AD731"/>
    <mergeCell ref="T816:AA818"/>
    <mergeCell ref="AB816:AE818"/>
    <mergeCell ref="S340:Z342"/>
    <mergeCell ref="AA340:AD342"/>
    <mergeCell ref="S445:Z447"/>
    <mergeCell ref="AA445:AD447"/>
    <mergeCell ref="S552:Z554"/>
    <mergeCell ref="AA552:AD554"/>
    <mergeCell ref="AR57:AW60"/>
    <mergeCell ref="S75:Z77"/>
    <mergeCell ref="AA75:AD77"/>
    <mergeCell ref="S155:Z157"/>
    <mergeCell ref="AA155:AD157"/>
    <mergeCell ref="S254:Z256"/>
    <mergeCell ref="AA254:AD256"/>
    <mergeCell ref="AD54:AE54"/>
    <mergeCell ref="AF54:AG54"/>
    <mergeCell ref="AM54:AN54"/>
    <mergeCell ref="AO54:AP54"/>
    <mergeCell ref="AQ54:AR54"/>
    <mergeCell ref="AS54:AT54"/>
    <mergeCell ref="HU52:IB52"/>
    <mergeCell ref="M53:N53"/>
    <mergeCell ref="O53:P53"/>
    <mergeCell ref="Q53:R53"/>
    <mergeCell ref="S53:T53"/>
    <mergeCell ref="Z53:AA53"/>
    <mergeCell ref="AB53:AC53"/>
    <mergeCell ref="M54:N54"/>
    <mergeCell ref="O54:P54"/>
    <mergeCell ref="Q54:R54"/>
    <mergeCell ref="S54:T54"/>
    <mergeCell ref="Z54:AA54"/>
    <mergeCell ref="AB54:AC54"/>
    <mergeCell ref="AD53:AE53"/>
    <mergeCell ref="AF53:AG53"/>
    <mergeCell ref="AM53:AN53"/>
    <mergeCell ref="O51:P51"/>
    <mergeCell ref="Q51:R51"/>
    <mergeCell ref="S51:T51"/>
    <mergeCell ref="Z51:AA51"/>
    <mergeCell ref="AB51:AC51"/>
    <mergeCell ref="AO53:AP53"/>
    <mergeCell ref="AQ53:AR53"/>
    <mergeCell ref="AS53:AT53"/>
    <mergeCell ref="AO52:AP52"/>
    <mergeCell ref="AQ52:AR52"/>
    <mergeCell ref="AS52:AT52"/>
    <mergeCell ref="M50:P50"/>
    <mergeCell ref="Q50:T50"/>
    <mergeCell ref="Z50:AC50"/>
    <mergeCell ref="AD50:AG50"/>
    <mergeCell ref="AM50:AP50"/>
    <mergeCell ref="AQ50:AT50"/>
    <mergeCell ref="HU50:IB50"/>
    <mergeCell ref="HU51:IB51"/>
    <mergeCell ref="M52:N52"/>
    <mergeCell ref="O52:P52"/>
    <mergeCell ref="Q52:R52"/>
    <mergeCell ref="S52:T52"/>
    <mergeCell ref="Z52:AA52"/>
    <mergeCell ref="AB52:AC52"/>
    <mergeCell ref="AD52:AE52"/>
    <mergeCell ref="AF52:AG52"/>
    <mergeCell ref="AM52:AN52"/>
    <mergeCell ref="AD51:AE51"/>
    <mergeCell ref="AF51:AG51"/>
    <mergeCell ref="AM51:AN51"/>
    <mergeCell ref="AO51:AP51"/>
    <mergeCell ref="AQ51:AR51"/>
    <mergeCell ref="AS51:AT51"/>
    <mergeCell ref="M51:N51"/>
    <mergeCell ref="AS47:AT47"/>
    <mergeCell ref="HU47:IB47"/>
    <mergeCell ref="M48:P49"/>
    <mergeCell ref="Q48:T49"/>
    <mergeCell ref="Z48:AC49"/>
    <mergeCell ref="AD48:AG49"/>
    <mergeCell ref="AM48:AP49"/>
    <mergeCell ref="AQ48:AT49"/>
    <mergeCell ref="HU48:IB48"/>
    <mergeCell ref="HU49:IB49"/>
    <mergeCell ref="M46:N46"/>
    <mergeCell ref="O46:P46"/>
    <mergeCell ref="Q46:R46"/>
    <mergeCell ref="S46:T46"/>
    <mergeCell ref="Z46:AA46"/>
    <mergeCell ref="AB46:AC46"/>
    <mergeCell ref="HU46:IB46"/>
    <mergeCell ref="M47:N47"/>
    <mergeCell ref="O47:P47"/>
    <mergeCell ref="Q47:R47"/>
    <mergeCell ref="S47:T47"/>
    <mergeCell ref="Z47:AA47"/>
    <mergeCell ref="AB47:AC47"/>
    <mergeCell ref="AD47:AE47"/>
    <mergeCell ref="AF47:AG47"/>
    <mergeCell ref="AM47:AN47"/>
    <mergeCell ref="AD46:AE46"/>
    <mergeCell ref="AF46:AG46"/>
    <mergeCell ref="AM46:AN46"/>
    <mergeCell ref="AO46:AP46"/>
    <mergeCell ref="AQ46:AR46"/>
    <mergeCell ref="AS46:AT46"/>
    <mergeCell ref="AO47:AP47"/>
    <mergeCell ref="AQ47:AR47"/>
    <mergeCell ref="O44:P44"/>
    <mergeCell ref="Q44:R44"/>
    <mergeCell ref="S44:T44"/>
    <mergeCell ref="Z44:AA44"/>
    <mergeCell ref="AB44:AC44"/>
    <mergeCell ref="AO45:AP45"/>
    <mergeCell ref="AQ45:AR45"/>
    <mergeCell ref="AS45:AT45"/>
    <mergeCell ref="HU45:IB45"/>
    <mergeCell ref="M43:P43"/>
    <mergeCell ref="Q43:T43"/>
    <mergeCell ref="Z43:AC43"/>
    <mergeCell ref="AD43:AG43"/>
    <mergeCell ref="AM43:AP43"/>
    <mergeCell ref="AQ43:AT43"/>
    <mergeCell ref="HU43:IB43"/>
    <mergeCell ref="HU44:IB44"/>
    <mergeCell ref="M45:N45"/>
    <mergeCell ref="O45:P45"/>
    <mergeCell ref="Q45:R45"/>
    <mergeCell ref="S45:T45"/>
    <mergeCell ref="Z45:AA45"/>
    <mergeCell ref="AB45:AC45"/>
    <mergeCell ref="AD45:AE45"/>
    <mergeCell ref="AF45:AG45"/>
    <mergeCell ref="AM45:AN45"/>
    <mergeCell ref="AD44:AE44"/>
    <mergeCell ref="AF44:AG44"/>
    <mergeCell ref="AM44:AN44"/>
    <mergeCell ref="AO44:AP44"/>
    <mergeCell ref="AQ44:AR44"/>
    <mergeCell ref="AS44:AT44"/>
    <mergeCell ref="M44:N44"/>
    <mergeCell ref="AS40:AT40"/>
    <mergeCell ref="HU40:IB40"/>
    <mergeCell ref="M41:P42"/>
    <mergeCell ref="Q41:T42"/>
    <mergeCell ref="Z41:AC42"/>
    <mergeCell ref="AD41:AG42"/>
    <mergeCell ref="AM41:AP42"/>
    <mergeCell ref="AQ41:AT42"/>
    <mergeCell ref="HU41:IB41"/>
    <mergeCell ref="HU42:IB42"/>
    <mergeCell ref="M39:N39"/>
    <mergeCell ref="O39:P39"/>
    <mergeCell ref="Q39:R39"/>
    <mergeCell ref="S39:T39"/>
    <mergeCell ref="Z39:AA39"/>
    <mergeCell ref="AB39:AC39"/>
    <mergeCell ref="HU39:IB39"/>
    <mergeCell ref="M40:N40"/>
    <mergeCell ref="O40:P40"/>
    <mergeCell ref="Q40:R40"/>
    <mergeCell ref="S40:T40"/>
    <mergeCell ref="Z40:AA40"/>
    <mergeCell ref="AB40:AC40"/>
    <mergeCell ref="AD40:AE40"/>
    <mergeCell ref="AF40:AG40"/>
    <mergeCell ref="AM40:AN40"/>
    <mergeCell ref="AD39:AE39"/>
    <mergeCell ref="AF39:AG39"/>
    <mergeCell ref="AM39:AN39"/>
    <mergeCell ref="AO39:AP39"/>
    <mergeCell ref="AQ39:AR39"/>
    <mergeCell ref="AS39:AT39"/>
    <mergeCell ref="AO40:AP40"/>
    <mergeCell ref="AQ40:AR40"/>
    <mergeCell ref="O37:P37"/>
    <mergeCell ref="Q37:R37"/>
    <mergeCell ref="S37:T37"/>
    <mergeCell ref="Z37:AA37"/>
    <mergeCell ref="AB37:AC37"/>
    <mergeCell ref="AO38:AP38"/>
    <mergeCell ref="AQ38:AR38"/>
    <mergeCell ref="AS38:AT38"/>
    <mergeCell ref="HU38:IB38"/>
    <mergeCell ref="M36:P36"/>
    <mergeCell ref="Q36:T36"/>
    <mergeCell ref="Z36:AC36"/>
    <mergeCell ref="AD36:AG36"/>
    <mergeCell ref="AM36:AP36"/>
    <mergeCell ref="AQ36:AT36"/>
    <mergeCell ref="HU36:IB36"/>
    <mergeCell ref="HU37:IB37"/>
    <mergeCell ref="M38:N38"/>
    <mergeCell ref="O38:P38"/>
    <mergeCell ref="Q38:R38"/>
    <mergeCell ref="S38:T38"/>
    <mergeCell ref="Z38:AA38"/>
    <mergeCell ref="AB38:AC38"/>
    <mergeCell ref="AD38:AE38"/>
    <mergeCell ref="AF38:AG38"/>
    <mergeCell ref="AM38:AN38"/>
    <mergeCell ref="AD37:AE37"/>
    <mergeCell ref="AF37:AG37"/>
    <mergeCell ref="AM37:AN37"/>
    <mergeCell ref="AO37:AP37"/>
    <mergeCell ref="AQ37:AR37"/>
    <mergeCell ref="AS37:AT37"/>
    <mergeCell ref="M37:N37"/>
    <mergeCell ref="HU30:IB30"/>
    <mergeCell ref="HU31:IB31"/>
    <mergeCell ref="HU32:IB32"/>
    <mergeCell ref="HU33:IB33"/>
    <mergeCell ref="M34:P35"/>
    <mergeCell ref="Q34:T35"/>
    <mergeCell ref="Z34:AC35"/>
    <mergeCell ref="AD34:AG35"/>
    <mergeCell ref="AM34:AP35"/>
    <mergeCell ref="AQ34:AT35"/>
    <mergeCell ref="HU34:IB34"/>
    <mergeCell ref="HU35:IB35"/>
    <mergeCell ref="Z29:AA29"/>
    <mergeCell ref="AB29:AC29"/>
    <mergeCell ref="AD29:AE29"/>
    <mergeCell ref="AF29:AG29"/>
    <mergeCell ref="AM29:AN29"/>
    <mergeCell ref="AO29:AP29"/>
    <mergeCell ref="AQ29:AR29"/>
    <mergeCell ref="AS29:AT29"/>
    <mergeCell ref="HU29:IB29"/>
    <mergeCell ref="Z28:AA28"/>
    <mergeCell ref="AB28:AC28"/>
    <mergeCell ref="AD28:AE28"/>
    <mergeCell ref="AF28:AG28"/>
    <mergeCell ref="AM28:AN28"/>
    <mergeCell ref="AO28:AP28"/>
    <mergeCell ref="AQ28:AR28"/>
    <mergeCell ref="AS28:AT28"/>
    <mergeCell ref="HU28:IB28"/>
    <mergeCell ref="Z27:AA27"/>
    <mergeCell ref="AB27:AC27"/>
    <mergeCell ref="AD27:AE27"/>
    <mergeCell ref="AF27:AG27"/>
    <mergeCell ref="AM27:AN27"/>
    <mergeCell ref="AO27:AP27"/>
    <mergeCell ref="AQ27:AR27"/>
    <mergeCell ref="AS27:AT27"/>
    <mergeCell ref="HU27:IB27"/>
    <mergeCell ref="Z25:AC25"/>
    <mergeCell ref="AD25:AG25"/>
    <mergeCell ref="AM25:AP25"/>
    <mergeCell ref="AQ25:AT25"/>
    <mergeCell ref="HU25:IB25"/>
    <mergeCell ref="Z26:AA26"/>
    <mergeCell ref="AB26:AC26"/>
    <mergeCell ref="AD26:AE26"/>
    <mergeCell ref="AF26:AG26"/>
    <mergeCell ref="AM26:AN26"/>
    <mergeCell ref="AO26:AP26"/>
    <mergeCell ref="AQ26:AR26"/>
    <mergeCell ref="AS26:AT26"/>
    <mergeCell ref="HU26:IB26"/>
    <mergeCell ref="AO21:AP21"/>
    <mergeCell ref="AQ21:AR21"/>
    <mergeCell ref="HU22:IB22"/>
    <mergeCell ref="Z23:AC24"/>
    <mergeCell ref="AD23:AG24"/>
    <mergeCell ref="AM23:AP24"/>
    <mergeCell ref="AQ23:AT24"/>
    <mergeCell ref="AZ23:AZ24"/>
    <mergeCell ref="HU23:IB23"/>
    <mergeCell ref="HU24:IB24"/>
    <mergeCell ref="AS21:AT21"/>
    <mergeCell ref="HU21:IB21"/>
    <mergeCell ref="Z22:AA22"/>
    <mergeCell ref="AB22:AC22"/>
    <mergeCell ref="AD22:AE22"/>
    <mergeCell ref="AF22:AG22"/>
    <mergeCell ref="AM22:AN22"/>
    <mergeCell ref="AO22:AP22"/>
    <mergeCell ref="AQ22:AR22"/>
    <mergeCell ref="AS22:AT22"/>
    <mergeCell ref="AQ19:AR19"/>
    <mergeCell ref="AS19:AT19"/>
    <mergeCell ref="HU19:IB19"/>
    <mergeCell ref="Z20:AA20"/>
    <mergeCell ref="AB20:AC20"/>
    <mergeCell ref="AD20:AE20"/>
    <mergeCell ref="AF20:AG20"/>
    <mergeCell ref="AM20:AN20"/>
    <mergeCell ref="AO20:AP20"/>
    <mergeCell ref="AQ20:AR20"/>
    <mergeCell ref="Z19:AA19"/>
    <mergeCell ref="AB19:AC19"/>
    <mergeCell ref="AD19:AE19"/>
    <mergeCell ref="AF19:AG19"/>
    <mergeCell ref="AM19:AN19"/>
    <mergeCell ref="AO19:AP19"/>
    <mergeCell ref="AS20:AT20"/>
    <mergeCell ref="AZ20:AZ22"/>
    <mergeCell ref="HU20:IB20"/>
    <mergeCell ref="Z21:AA21"/>
    <mergeCell ref="AB21:AC21"/>
    <mergeCell ref="AD21:AE21"/>
    <mergeCell ref="AF21:AG21"/>
    <mergeCell ref="AM21:AN21"/>
    <mergeCell ref="I7:J7"/>
    <mergeCell ref="K7:L7"/>
    <mergeCell ref="N7:O7"/>
    <mergeCell ref="P7:Q7"/>
    <mergeCell ref="U7:W7"/>
    <mergeCell ref="HT16:IB16"/>
    <mergeCell ref="HT17:IB17"/>
    <mergeCell ref="Z18:AC18"/>
    <mergeCell ref="AD18:AG18"/>
    <mergeCell ref="AM18:AP18"/>
    <mergeCell ref="AQ18:AT18"/>
    <mergeCell ref="U8:W8"/>
    <mergeCell ref="U9:W9"/>
    <mergeCell ref="AZ12:AZ13"/>
    <mergeCell ref="AZ14:AZ15"/>
    <mergeCell ref="Z16:AC17"/>
    <mergeCell ref="AD16:AG17"/>
    <mergeCell ref="AM16:AP17"/>
    <mergeCell ref="AQ16:AT17"/>
    <mergeCell ref="I5:J5"/>
    <mergeCell ref="K5:L5"/>
    <mergeCell ref="N5:O5"/>
    <mergeCell ref="P5:Q5"/>
    <mergeCell ref="U5:W5"/>
    <mergeCell ref="I6:J6"/>
    <mergeCell ref="K6:L6"/>
    <mergeCell ref="N6:O6"/>
    <mergeCell ref="P6:Q6"/>
    <mergeCell ref="U6:W6"/>
    <mergeCell ref="I1:L2"/>
    <mergeCell ref="U1:W1"/>
    <mergeCell ref="N2:Q2"/>
    <mergeCell ref="U2:W2"/>
    <mergeCell ref="I3:L3"/>
    <mergeCell ref="N3:Q3"/>
    <mergeCell ref="U3:W3"/>
    <mergeCell ref="I4:J4"/>
    <mergeCell ref="K4:L4"/>
    <mergeCell ref="N4:O4"/>
    <mergeCell ref="P4:Q4"/>
    <mergeCell ref="U4:W4"/>
  </mergeCells>
  <conditionalFormatting sqref="A1 HT19:HT52">
    <cfRule type="cellIs" dxfId="743" priority="370" operator="greaterThan">
      <formula>3</formula>
    </cfRule>
    <cfRule type="cellIs" dxfId="742" priority="371" operator="equal">
      <formula>0</formula>
    </cfRule>
  </conditionalFormatting>
  <conditionalFormatting sqref="HV18:IA18 HU19:HU51">
    <cfRule type="cellIs" dxfId="741" priority="369" operator="equal">
      <formula>0</formula>
    </cfRule>
  </conditionalFormatting>
  <conditionalFormatting sqref="HU19:HU51">
    <cfRule type="expression" dxfId="740" priority="368">
      <formula>HT19&gt;3</formula>
    </cfRule>
  </conditionalFormatting>
  <conditionalFormatting sqref="HV18:IA18">
    <cfRule type="expression" dxfId="739" priority="372">
      <formula>HU19&gt;3</formula>
    </cfRule>
  </conditionalFormatting>
  <conditionalFormatting sqref="HT18">
    <cfRule type="cellIs" dxfId="738" priority="366" operator="greaterThan">
      <formula>3</formula>
    </cfRule>
    <cfRule type="cellIs" dxfId="737" priority="367" operator="equal">
      <formula>0</formula>
    </cfRule>
  </conditionalFormatting>
  <conditionalFormatting sqref="HU19:HU51">
    <cfRule type="expression" dxfId="736" priority="363">
      <formula>HT19=3</formula>
    </cfRule>
    <cfRule type="expression" dxfId="735" priority="364">
      <formula>HT19=2</formula>
    </cfRule>
    <cfRule type="expression" dxfId="734" priority="365">
      <formula>HT19=1</formula>
    </cfRule>
  </conditionalFormatting>
  <conditionalFormatting sqref="HT19:HT52">
    <cfRule type="cellIs" dxfId="733" priority="360" operator="equal">
      <formula>3</formula>
    </cfRule>
    <cfRule type="cellIs" dxfId="732" priority="361" operator="equal">
      <formula>2</formula>
    </cfRule>
    <cfRule type="cellIs" dxfId="731" priority="362" operator="equal">
      <formula>1</formula>
    </cfRule>
  </conditionalFormatting>
  <conditionalFormatting sqref="HU19:IB19 HU20:HU52">
    <cfRule type="expression" dxfId="730" priority="359">
      <formula>HT19=0</formula>
    </cfRule>
  </conditionalFormatting>
  <conditionalFormatting sqref="K7">
    <cfRule type="containsText" dxfId="729" priority="356" operator="containsText" text="L">
      <formula>NOT(ISERROR(SEARCH("L",K7)))</formula>
    </cfRule>
    <cfRule type="containsText" dxfId="728" priority="357" operator="containsText" text="M">
      <formula>NOT(ISERROR(SEARCH("M",K7)))</formula>
    </cfRule>
    <cfRule type="cellIs" dxfId="727" priority="358" operator="equal">
      <formula>"H"</formula>
    </cfRule>
  </conditionalFormatting>
  <conditionalFormatting sqref="I5">
    <cfRule type="expression" dxfId="726" priority="353">
      <formula>VLOOKUP(I5,Grade_Conv2,2,FALSE)-VLOOKUP(I7,Grade_Conv2,2,FALSE)&gt;0</formula>
    </cfRule>
    <cfRule type="expression" dxfId="725" priority="354">
      <formula>VLOOKUP(I5,Grade_Conv2,2,FALSE)-VLOOKUP(I7,Grade_Conv2,2,FALSE)=0</formula>
    </cfRule>
    <cfRule type="expression" dxfId="724" priority="355">
      <formula>VLOOKUP(I5,Grade_Conv2,2,FALSE)-VLOOKUP(I7,Grade_Conv2,2,FALSE)&lt;0</formula>
    </cfRule>
  </conditionalFormatting>
  <conditionalFormatting sqref="N2:Q2">
    <cfRule type="expression" dxfId="723" priority="352">
      <formula>VLOOKUP(N2,$BQ$12:$BS$55,3,FALSE)="Y"</formula>
    </cfRule>
  </conditionalFormatting>
  <conditionalFormatting sqref="P7">
    <cfRule type="containsText" dxfId="722" priority="349" operator="containsText" text="L">
      <formula>NOT(ISERROR(SEARCH("L",P7)))</formula>
    </cfRule>
    <cfRule type="containsText" dxfId="721" priority="350" operator="containsText" text="M">
      <formula>NOT(ISERROR(SEARCH("M",P7)))</formula>
    </cfRule>
    <cfRule type="cellIs" dxfId="720" priority="351" operator="equal">
      <formula>"H"</formula>
    </cfRule>
  </conditionalFormatting>
  <conditionalFormatting sqref="N5">
    <cfRule type="expression" dxfId="719" priority="346">
      <formula>VLOOKUP(N5,Grade_Conv2,2,FALSE)-VLOOKUP(N7,Grade_Conv2,2,FALSE)&gt;0</formula>
    </cfRule>
    <cfRule type="expression" dxfId="718" priority="347">
      <formula>VLOOKUP(N5,Grade_Conv2,2,FALSE)-VLOOKUP(N7,Grade_Conv2,2,FALSE)=0</formula>
    </cfRule>
    <cfRule type="expression" dxfId="717" priority="348">
      <formula>VLOOKUP(N5,Grade_Conv2,2,FALSE)-VLOOKUP(N7,Grade_Conv2,2,FALSE)&lt;0</formula>
    </cfRule>
  </conditionalFormatting>
  <conditionalFormatting sqref="I1:L2">
    <cfRule type="expression" dxfId="716" priority="345">
      <formula>VLOOKUP(I1,$BQ$12:$BS$55,3,FALSE)="Y"</formula>
    </cfRule>
  </conditionalFormatting>
  <conditionalFormatting sqref="K5:L5">
    <cfRule type="cellIs" dxfId="715" priority="344" operator="equal">
      <formula>0</formula>
    </cfRule>
  </conditionalFormatting>
  <conditionalFormatting sqref="K7:L7">
    <cfRule type="cellIs" dxfId="714" priority="343" operator="equal">
      <formula>0</formula>
    </cfRule>
  </conditionalFormatting>
  <conditionalFormatting sqref="I7:J7">
    <cfRule type="cellIs" dxfId="713" priority="339" operator="equal">
      <formula>0</formula>
    </cfRule>
    <cfRule type="cellIs" dxfId="712" priority="340" operator="equal">
      <formula>0</formula>
    </cfRule>
    <cfRule type="cellIs" dxfId="711" priority="341" operator="equal">
      <formula>0</formula>
    </cfRule>
    <cfRule type="cellIs" dxfId="710" priority="342" operator="equal">
      <formula>0</formula>
    </cfRule>
  </conditionalFormatting>
  <conditionalFormatting sqref="AB22">
    <cfRule type="containsText" dxfId="709" priority="336" operator="containsText" text="L">
      <formula>NOT(ISERROR(SEARCH("L",AB22)))</formula>
    </cfRule>
    <cfRule type="containsText" dxfId="708" priority="337" operator="containsText" text="M">
      <formula>NOT(ISERROR(SEARCH("M",AB22)))</formula>
    </cfRule>
    <cfRule type="cellIs" dxfId="707" priority="338" operator="equal">
      <formula>"H"</formula>
    </cfRule>
  </conditionalFormatting>
  <conditionalFormatting sqref="Z20">
    <cfRule type="expression" dxfId="706" priority="333">
      <formula>VLOOKUP(Z20,Grade_Conv2,2,FALSE)-VLOOKUP(Z22,Grade_Conv2,2,FALSE)&gt;0</formula>
    </cfRule>
    <cfRule type="expression" dxfId="705" priority="334">
      <formula>VLOOKUP(Z20,Grade_Conv2,2,FALSE)-VLOOKUP(Z22,Grade_Conv2,2,FALSE)=0</formula>
    </cfRule>
    <cfRule type="expression" dxfId="704" priority="335">
      <formula>VLOOKUP(Z20,Grade_Conv2,2,FALSE)-VLOOKUP(Z22,Grade_Conv2,2,FALSE)&lt;0</formula>
    </cfRule>
  </conditionalFormatting>
  <conditionalFormatting sqref="Z16:AC17">
    <cfRule type="expression" dxfId="703" priority="332">
      <formula>VLOOKUP(Z16,$BQ$12:$BS$55,3,FALSE)="Y"</formula>
    </cfRule>
  </conditionalFormatting>
  <conditionalFormatting sqref="AB20:AC20">
    <cfRule type="cellIs" dxfId="702" priority="331" operator="equal">
      <formula>0</formula>
    </cfRule>
  </conditionalFormatting>
  <conditionalFormatting sqref="AB22:AC22">
    <cfRule type="cellIs" dxfId="701" priority="330" operator="equal">
      <formula>0</formula>
    </cfRule>
  </conditionalFormatting>
  <conditionalFormatting sqref="Z22:AA22">
    <cfRule type="cellIs" dxfId="700" priority="326" operator="equal">
      <formula>0</formula>
    </cfRule>
    <cfRule type="cellIs" dxfId="699" priority="327" operator="equal">
      <formula>0</formula>
    </cfRule>
    <cfRule type="cellIs" dxfId="698" priority="328" operator="equal">
      <formula>0</formula>
    </cfRule>
    <cfRule type="cellIs" dxfId="697" priority="329" operator="equal">
      <formula>0</formula>
    </cfRule>
  </conditionalFormatting>
  <conditionalFormatting sqref="AF22">
    <cfRule type="containsText" dxfId="696" priority="323" operator="containsText" text="L">
      <formula>NOT(ISERROR(SEARCH("L",AF22)))</formula>
    </cfRule>
    <cfRule type="containsText" dxfId="695" priority="324" operator="containsText" text="M">
      <formula>NOT(ISERROR(SEARCH("M",AF22)))</formula>
    </cfRule>
    <cfRule type="cellIs" dxfId="694" priority="325" operator="equal">
      <formula>"H"</formula>
    </cfRule>
  </conditionalFormatting>
  <conditionalFormatting sqref="AD20">
    <cfRule type="expression" dxfId="693" priority="320">
      <formula>VLOOKUP(AD20,Grade_Conv2,2,FALSE)-VLOOKUP(AD22,Grade_Conv2,2,FALSE)&gt;0</formula>
    </cfRule>
    <cfRule type="expression" dxfId="692" priority="321">
      <formula>VLOOKUP(AD20,Grade_Conv2,2,FALSE)-VLOOKUP(AD22,Grade_Conv2,2,FALSE)=0</formula>
    </cfRule>
    <cfRule type="expression" dxfId="691" priority="322">
      <formula>VLOOKUP(AD20,Grade_Conv2,2,FALSE)-VLOOKUP(AD22,Grade_Conv2,2,FALSE)&lt;0</formula>
    </cfRule>
  </conditionalFormatting>
  <conditionalFormatting sqref="AD16:AG17">
    <cfRule type="expression" dxfId="690" priority="319">
      <formula>VLOOKUP(AD16,$BQ$12:$BS$55,3,FALSE)="Y"</formula>
    </cfRule>
  </conditionalFormatting>
  <conditionalFormatting sqref="AF20:AG20">
    <cfRule type="cellIs" dxfId="689" priority="318" operator="equal">
      <formula>0</formula>
    </cfRule>
  </conditionalFormatting>
  <conditionalFormatting sqref="AF22:AG22">
    <cfRule type="cellIs" dxfId="688" priority="317" operator="equal">
      <formula>0</formula>
    </cfRule>
  </conditionalFormatting>
  <conditionalFormatting sqref="AD22:AE22">
    <cfRule type="cellIs" dxfId="687" priority="313" operator="equal">
      <formula>0</formula>
    </cfRule>
    <cfRule type="cellIs" dxfId="686" priority="314" operator="equal">
      <formula>0</formula>
    </cfRule>
    <cfRule type="cellIs" dxfId="685" priority="315" operator="equal">
      <formula>0</formula>
    </cfRule>
    <cfRule type="cellIs" dxfId="684" priority="316" operator="equal">
      <formula>0</formula>
    </cfRule>
  </conditionalFormatting>
  <conditionalFormatting sqref="AB29">
    <cfRule type="containsText" dxfId="683" priority="310" operator="containsText" text="L">
      <formula>NOT(ISERROR(SEARCH("L",AB29)))</formula>
    </cfRule>
    <cfRule type="containsText" dxfId="682" priority="311" operator="containsText" text="M">
      <formula>NOT(ISERROR(SEARCH("M",AB29)))</formula>
    </cfRule>
    <cfRule type="cellIs" dxfId="681" priority="312" operator="equal">
      <formula>"H"</formula>
    </cfRule>
  </conditionalFormatting>
  <conditionalFormatting sqref="Z27">
    <cfRule type="expression" dxfId="680" priority="307">
      <formula>VLOOKUP(Z27,Grade_Conv2,2,FALSE)-VLOOKUP(Z29,Grade_Conv2,2,FALSE)&gt;0</formula>
    </cfRule>
    <cfRule type="expression" dxfId="679" priority="308">
      <formula>VLOOKUP(Z27,Grade_Conv2,2,FALSE)-VLOOKUP(Z29,Grade_Conv2,2,FALSE)=0</formula>
    </cfRule>
    <cfRule type="expression" dxfId="678" priority="309">
      <formula>VLOOKUP(Z27,Grade_Conv2,2,FALSE)-VLOOKUP(Z29,Grade_Conv2,2,FALSE)&lt;0</formula>
    </cfRule>
  </conditionalFormatting>
  <conditionalFormatting sqref="Z23:AC24">
    <cfRule type="expression" dxfId="677" priority="306">
      <formula>VLOOKUP(Z23,$BQ$12:$BS$55,3,FALSE)="Y"</formula>
    </cfRule>
  </conditionalFormatting>
  <conditionalFormatting sqref="AB27:AC27">
    <cfRule type="cellIs" dxfId="676" priority="305" operator="equal">
      <formula>0</formula>
    </cfRule>
  </conditionalFormatting>
  <conditionalFormatting sqref="AB29:AC29">
    <cfRule type="cellIs" dxfId="675" priority="304" operator="equal">
      <formula>0</formula>
    </cfRule>
  </conditionalFormatting>
  <conditionalFormatting sqref="Z29:AA29">
    <cfRule type="cellIs" dxfId="674" priority="300" operator="equal">
      <formula>0</formula>
    </cfRule>
    <cfRule type="cellIs" dxfId="673" priority="301" operator="equal">
      <formula>0</formula>
    </cfRule>
    <cfRule type="cellIs" dxfId="672" priority="302" operator="equal">
      <formula>0</formula>
    </cfRule>
    <cfRule type="cellIs" dxfId="671" priority="303" operator="equal">
      <formula>0</formula>
    </cfRule>
  </conditionalFormatting>
  <conditionalFormatting sqref="AF29">
    <cfRule type="containsText" dxfId="670" priority="297" operator="containsText" text="L">
      <formula>NOT(ISERROR(SEARCH("L",AF29)))</formula>
    </cfRule>
    <cfRule type="containsText" dxfId="669" priority="298" operator="containsText" text="M">
      <formula>NOT(ISERROR(SEARCH("M",AF29)))</formula>
    </cfRule>
    <cfRule type="cellIs" dxfId="668" priority="299" operator="equal">
      <formula>"H"</formula>
    </cfRule>
  </conditionalFormatting>
  <conditionalFormatting sqref="AD27">
    <cfRule type="expression" dxfId="667" priority="294">
      <formula>VLOOKUP(AD27,Grade_Conv2,2,FALSE)-VLOOKUP(AD29,Grade_Conv2,2,FALSE)&gt;0</formula>
    </cfRule>
    <cfRule type="expression" dxfId="666" priority="295">
      <formula>VLOOKUP(AD27,Grade_Conv2,2,FALSE)-VLOOKUP(AD29,Grade_Conv2,2,FALSE)=0</formula>
    </cfRule>
    <cfRule type="expression" dxfId="665" priority="296">
      <formula>VLOOKUP(AD27,Grade_Conv2,2,FALSE)-VLOOKUP(AD29,Grade_Conv2,2,FALSE)&lt;0</formula>
    </cfRule>
  </conditionalFormatting>
  <conditionalFormatting sqref="AD23:AG24">
    <cfRule type="expression" dxfId="664" priority="293">
      <formula>VLOOKUP(AD23,$BQ$12:$BS$55,3,FALSE)="Y"</formula>
    </cfRule>
  </conditionalFormatting>
  <conditionalFormatting sqref="AF27:AG27">
    <cfRule type="cellIs" dxfId="663" priority="292" operator="equal">
      <formula>0</formula>
    </cfRule>
  </conditionalFormatting>
  <conditionalFormatting sqref="AF29:AG29">
    <cfRule type="cellIs" dxfId="662" priority="291" operator="equal">
      <formula>0</formula>
    </cfRule>
  </conditionalFormatting>
  <conditionalFormatting sqref="AD29:AE29">
    <cfRule type="cellIs" dxfId="661" priority="287" operator="equal">
      <formula>0</formula>
    </cfRule>
    <cfRule type="cellIs" dxfId="660" priority="288" operator="equal">
      <formula>0</formula>
    </cfRule>
    <cfRule type="cellIs" dxfId="659" priority="289" operator="equal">
      <formula>0</formula>
    </cfRule>
    <cfRule type="cellIs" dxfId="658" priority="290" operator="equal">
      <formula>0</formula>
    </cfRule>
  </conditionalFormatting>
  <conditionalFormatting sqref="AO22">
    <cfRule type="containsText" dxfId="657" priority="284" operator="containsText" text="L">
      <formula>NOT(ISERROR(SEARCH("L",AO22)))</formula>
    </cfRule>
    <cfRule type="containsText" dxfId="656" priority="285" operator="containsText" text="M">
      <formula>NOT(ISERROR(SEARCH("M",AO22)))</formula>
    </cfRule>
    <cfRule type="cellIs" dxfId="655" priority="286" operator="equal">
      <formula>"H"</formula>
    </cfRule>
  </conditionalFormatting>
  <conditionalFormatting sqref="AM20">
    <cfRule type="expression" dxfId="654" priority="281">
      <formula>VLOOKUP(AM20,Grade_Conv2,2,FALSE)-VLOOKUP(AM22,Grade_Conv2,2,FALSE)&gt;0</formula>
    </cfRule>
    <cfRule type="expression" dxfId="653" priority="282">
      <formula>VLOOKUP(AM20,Grade_Conv2,2,FALSE)-VLOOKUP(AM22,Grade_Conv2,2,FALSE)=0</formula>
    </cfRule>
    <cfRule type="expression" dxfId="652" priority="283">
      <formula>VLOOKUP(AM20,Grade_Conv2,2,FALSE)-VLOOKUP(AM22,Grade_Conv2,2,FALSE)&lt;0</formula>
    </cfRule>
  </conditionalFormatting>
  <conditionalFormatting sqref="AM16:AP17">
    <cfRule type="expression" dxfId="651" priority="280">
      <formula>VLOOKUP(AM16,$BQ$12:$BS$55,3,FALSE)="Y"</formula>
    </cfRule>
  </conditionalFormatting>
  <conditionalFormatting sqref="AO20:AP20">
    <cfRule type="cellIs" dxfId="650" priority="279" operator="equal">
      <formula>0</formula>
    </cfRule>
  </conditionalFormatting>
  <conditionalFormatting sqref="AO22:AP22">
    <cfRule type="cellIs" dxfId="649" priority="278" operator="equal">
      <formula>0</formula>
    </cfRule>
  </conditionalFormatting>
  <conditionalFormatting sqref="AM22:AN22">
    <cfRule type="cellIs" dxfId="648" priority="274" operator="equal">
      <formula>0</formula>
    </cfRule>
    <cfRule type="cellIs" dxfId="647" priority="275" operator="equal">
      <formula>0</formula>
    </cfRule>
    <cfRule type="cellIs" dxfId="646" priority="276" operator="equal">
      <formula>0</formula>
    </cfRule>
    <cfRule type="cellIs" dxfId="645" priority="277" operator="equal">
      <formula>0</formula>
    </cfRule>
  </conditionalFormatting>
  <conditionalFormatting sqref="AS22">
    <cfRule type="containsText" dxfId="644" priority="271" operator="containsText" text="L">
      <formula>NOT(ISERROR(SEARCH("L",AS22)))</formula>
    </cfRule>
    <cfRule type="containsText" dxfId="643" priority="272" operator="containsText" text="M">
      <formula>NOT(ISERROR(SEARCH("M",AS22)))</formula>
    </cfRule>
    <cfRule type="cellIs" dxfId="642" priority="273" operator="equal">
      <formula>"H"</formula>
    </cfRule>
  </conditionalFormatting>
  <conditionalFormatting sqref="AQ20">
    <cfRule type="expression" dxfId="641" priority="268">
      <formula>VLOOKUP(AQ20,Grade_Conv2,2,FALSE)-VLOOKUP(AQ22,Grade_Conv2,2,FALSE)&gt;0</formula>
    </cfRule>
    <cfRule type="expression" dxfId="640" priority="269">
      <formula>VLOOKUP(AQ20,Grade_Conv2,2,FALSE)-VLOOKUP(AQ22,Grade_Conv2,2,FALSE)=0</formula>
    </cfRule>
    <cfRule type="expression" dxfId="639" priority="270">
      <formula>VLOOKUP(AQ20,Grade_Conv2,2,FALSE)-VLOOKUP(AQ22,Grade_Conv2,2,FALSE)&lt;0</formula>
    </cfRule>
  </conditionalFormatting>
  <conditionalFormatting sqref="AQ16:AT17">
    <cfRule type="expression" dxfId="638" priority="267">
      <formula>VLOOKUP(AQ16,$BQ$12:$BS$55,3,FALSE)="Y"</formula>
    </cfRule>
  </conditionalFormatting>
  <conditionalFormatting sqref="AS20:AT20">
    <cfRule type="cellIs" dxfId="637" priority="266" operator="equal">
      <formula>0</formula>
    </cfRule>
  </conditionalFormatting>
  <conditionalFormatting sqref="AS22:AT22">
    <cfRule type="cellIs" dxfId="636" priority="265" operator="equal">
      <formula>0</formula>
    </cfRule>
  </conditionalFormatting>
  <conditionalFormatting sqref="AQ22:AR22">
    <cfRule type="cellIs" dxfId="635" priority="261" operator="equal">
      <formula>0</formula>
    </cfRule>
    <cfRule type="cellIs" dxfId="634" priority="262" operator="equal">
      <formula>0</formula>
    </cfRule>
    <cfRule type="cellIs" dxfId="633" priority="263" operator="equal">
      <formula>0</formula>
    </cfRule>
    <cfRule type="cellIs" dxfId="632" priority="264" operator="equal">
      <formula>0</formula>
    </cfRule>
  </conditionalFormatting>
  <conditionalFormatting sqref="AO29">
    <cfRule type="containsText" dxfId="631" priority="258" operator="containsText" text="L">
      <formula>NOT(ISERROR(SEARCH("L",AO29)))</formula>
    </cfRule>
    <cfRule type="containsText" dxfId="630" priority="259" operator="containsText" text="M">
      <formula>NOT(ISERROR(SEARCH("M",AO29)))</formula>
    </cfRule>
    <cfRule type="cellIs" dxfId="629" priority="260" operator="equal">
      <formula>"H"</formula>
    </cfRule>
  </conditionalFormatting>
  <conditionalFormatting sqref="AM27">
    <cfRule type="expression" dxfId="628" priority="255">
      <formula>VLOOKUP(AM27,Grade_Conv2,2,FALSE)-VLOOKUP(AM29,Grade_Conv2,2,FALSE)&gt;0</formula>
    </cfRule>
    <cfRule type="expression" dxfId="627" priority="256">
      <formula>VLOOKUP(AM27,Grade_Conv2,2,FALSE)-VLOOKUP(AM29,Grade_Conv2,2,FALSE)=0</formula>
    </cfRule>
    <cfRule type="expression" dxfId="626" priority="257">
      <formula>VLOOKUP(AM27,Grade_Conv2,2,FALSE)-VLOOKUP(AM29,Grade_Conv2,2,FALSE)&lt;0</formula>
    </cfRule>
  </conditionalFormatting>
  <conditionalFormatting sqref="AM23:AP24">
    <cfRule type="expression" dxfId="625" priority="254">
      <formula>VLOOKUP(AM23,$BQ$12:$BS$55,3,FALSE)="Y"</formula>
    </cfRule>
  </conditionalFormatting>
  <conditionalFormatting sqref="AO27:AP27">
    <cfRule type="cellIs" dxfId="624" priority="253" operator="equal">
      <formula>0</formula>
    </cfRule>
  </conditionalFormatting>
  <conditionalFormatting sqref="AO29:AP29">
    <cfRule type="cellIs" dxfId="623" priority="252" operator="equal">
      <formula>0</formula>
    </cfRule>
  </conditionalFormatting>
  <conditionalFormatting sqref="AM29:AN29">
    <cfRule type="cellIs" dxfId="622" priority="248" operator="equal">
      <formula>0</formula>
    </cfRule>
    <cfRule type="cellIs" dxfId="621" priority="249" operator="equal">
      <formula>0</formula>
    </cfRule>
    <cfRule type="cellIs" dxfId="620" priority="250" operator="equal">
      <formula>0</formula>
    </cfRule>
    <cfRule type="cellIs" dxfId="619" priority="251" operator="equal">
      <formula>0</formula>
    </cfRule>
  </conditionalFormatting>
  <conditionalFormatting sqref="AS29">
    <cfRule type="containsText" dxfId="618" priority="245" operator="containsText" text="L">
      <formula>NOT(ISERROR(SEARCH("L",AS29)))</formula>
    </cfRule>
    <cfRule type="containsText" dxfId="617" priority="246" operator="containsText" text="M">
      <formula>NOT(ISERROR(SEARCH("M",AS29)))</formula>
    </cfRule>
    <cfRule type="cellIs" dxfId="616" priority="247" operator="equal">
      <formula>"H"</formula>
    </cfRule>
  </conditionalFormatting>
  <conditionalFormatting sqref="AQ27">
    <cfRule type="expression" dxfId="615" priority="242">
      <formula>VLOOKUP(AQ27,Grade_Conv2,2,FALSE)-VLOOKUP(AQ29,Grade_Conv2,2,FALSE)&gt;0</formula>
    </cfRule>
    <cfRule type="expression" dxfId="614" priority="243">
      <formula>VLOOKUP(AQ27,Grade_Conv2,2,FALSE)-VLOOKUP(AQ29,Grade_Conv2,2,FALSE)=0</formula>
    </cfRule>
    <cfRule type="expression" dxfId="613" priority="244">
      <formula>VLOOKUP(AQ27,Grade_Conv2,2,FALSE)-VLOOKUP(AQ29,Grade_Conv2,2,FALSE)&lt;0</formula>
    </cfRule>
  </conditionalFormatting>
  <conditionalFormatting sqref="AQ23:AT24">
    <cfRule type="expression" dxfId="612" priority="241">
      <formula>VLOOKUP(AQ23,$BQ$12:$BS$55,3,FALSE)="Y"</formula>
    </cfRule>
  </conditionalFormatting>
  <conditionalFormatting sqref="AS27:AT27">
    <cfRule type="cellIs" dxfId="611" priority="240" operator="equal">
      <formula>0</formula>
    </cfRule>
  </conditionalFormatting>
  <conditionalFormatting sqref="AS29:AT29">
    <cfRule type="cellIs" dxfId="610" priority="239" operator="equal">
      <formula>0</formula>
    </cfRule>
  </conditionalFormatting>
  <conditionalFormatting sqref="AQ29:AR29">
    <cfRule type="cellIs" dxfId="609" priority="235" operator="equal">
      <formula>0</formula>
    </cfRule>
    <cfRule type="cellIs" dxfId="608" priority="236" operator="equal">
      <formula>0</formula>
    </cfRule>
    <cfRule type="cellIs" dxfId="607" priority="237" operator="equal">
      <formula>0</formula>
    </cfRule>
    <cfRule type="cellIs" dxfId="606" priority="238" operator="equal">
      <formula>0</formula>
    </cfRule>
  </conditionalFormatting>
  <conditionalFormatting sqref="O40">
    <cfRule type="containsText" dxfId="605" priority="232" operator="containsText" text="L">
      <formula>NOT(ISERROR(SEARCH("L",O40)))</formula>
    </cfRule>
    <cfRule type="containsText" dxfId="604" priority="233" operator="containsText" text="M">
      <formula>NOT(ISERROR(SEARCH("M",O40)))</formula>
    </cfRule>
    <cfRule type="cellIs" dxfId="603" priority="234" operator="equal">
      <formula>"H"</formula>
    </cfRule>
  </conditionalFormatting>
  <conditionalFormatting sqref="M38">
    <cfRule type="expression" dxfId="602" priority="229">
      <formula>VLOOKUP(M38,Grade_Conv2,2,FALSE)-VLOOKUP(M40,Grade_Conv2,2,FALSE)&gt;0</formula>
    </cfRule>
    <cfRule type="expression" dxfId="601" priority="230">
      <formula>VLOOKUP(M38,Grade_Conv2,2,FALSE)-VLOOKUP(M40,Grade_Conv2,2,FALSE)=0</formula>
    </cfRule>
    <cfRule type="expression" dxfId="600" priority="231">
      <formula>VLOOKUP(M38,Grade_Conv2,2,FALSE)-VLOOKUP(M40,Grade_Conv2,2,FALSE)&lt;0</formula>
    </cfRule>
  </conditionalFormatting>
  <conditionalFormatting sqref="M34:P35">
    <cfRule type="expression" dxfId="599" priority="228">
      <formula>VLOOKUP(M34,$BQ$12:$BS$55,3,FALSE)="Y"</formula>
    </cfRule>
  </conditionalFormatting>
  <conditionalFormatting sqref="O38:P38">
    <cfRule type="cellIs" dxfId="598" priority="227" operator="equal">
      <formula>0</formula>
    </cfRule>
  </conditionalFormatting>
  <conditionalFormatting sqref="O40:P40">
    <cfRule type="cellIs" dxfId="597" priority="226" operator="equal">
      <formula>0</formula>
    </cfRule>
  </conditionalFormatting>
  <conditionalFormatting sqref="M40:N40">
    <cfRule type="cellIs" dxfId="596" priority="222" operator="equal">
      <formula>0</formula>
    </cfRule>
    <cfRule type="cellIs" dxfId="595" priority="223" operator="equal">
      <formula>0</formula>
    </cfRule>
    <cfRule type="cellIs" dxfId="594" priority="224" operator="equal">
      <formula>0</formula>
    </cfRule>
    <cfRule type="cellIs" dxfId="593" priority="225" operator="equal">
      <formula>0</formula>
    </cfRule>
  </conditionalFormatting>
  <conditionalFormatting sqref="S40">
    <cfRule type="containsText" dxfId="592" priority="219" operator="containsText" text="L">
      <formula>NOT(ISERROR(SEARCH("L",S40)))</formula>
    </cfRule>
    <cfRule type="containsText" dxfId="591" priority="220" operator="containsText" text="M">
      <formula>NOT(ISERROR(SEARCH("M",S40)))</formula>
    </cfRule>
    <cfRule type="cellIs" dxfId="590" priority="221" operator="equal">
      <formula>"H"</formula>
    </cfRule>
  </conditionalFormatting>
  <conditionalFormatting sqref="Q38">
    <cfRule type="expression" dxfId="589" priority="216">
      <formula>VLOOKUP(Q38,Grade_Conv2,2,FALSE)-VLOOKUP(Q40,Grade_Conv2,2,FALSE)&gt;0</formula>
    </cfRule>
    <cfRule type="expression" dxfId="588" priority="217">
      <formula>VLOOKUP(Q38,Grade_Conv2,2,FALSE)-VLOOKUP(Q40,Grade_Conv2,2,FALSE)=0</formula>
    </cfRule>
    <cfRule type="expression" dxfId="587" priority="218">
      <formula>VLOOKUP(Q38,Grade_Conv2,2,FALSE)-VLOOKUP(Q40,Grade_Conv2,2,FALSE)&lt;0</formula>
    </cfRule>
  </conditionalFormatting>
  <conditionalFormatting sqref="Q34:T35">
    <cfRule type="expression" dxfId="586" priority="215">
      <formula>VLOOKUP(Q34,$BQ$12:$BS$55,3,FALSE)="Y"</formula>
    </cfRule>
  </conditionalFormatting>
  <conditionalFormatting sqref="S38:T38">
    <cfRule type="cellIs" dxfId="585" priority="214" operator="equal">
      <formula>0</formula>
    </cfRule>
  </conditionalFormatting>
  <conditionalFormatting sqref="S40:T40">
    <cfRule type="cellIs" dxfId="584" priority="213" operator="equal">
      <formula>0</formula>
    </cfRule>
  </conditionalFormatting>
  <conditionalFormatting sqref="Q40:R40">
    <cfRule type="cellIs" dxfId="583" priority="209" operator="equal">
      <formula>0</formula>
    </cfRule>
    <cfRule type="cellIs" dxfId="582" priority="210" operator="equal">
      <formula>0</formula>
    </cfRule>
    <cfRule type="cellIs" dxfId="581" priority="211" operator="equal">
      <formula>0</formula>
    </cfRule>
    <cfRule type="cellIs" dxfId="580" priority="212" operator="equal">
      <formula>0</formula>
    </cfRule>
  </conditionalFormatting>
  <conditionalFormatting sqref="O47">
    <cfRule type="containsText" dxfId="579" priority="206" operator="containsText" text="L">
      <formula>NOT(ISERROR(SEARCH("L",O47)))</formula>
    </cfRule>
    <cfRule type="containsText" dxfId="578" priority="207" operator="containsText" text="M">
      <formula>NOT(ISERROR(SEARCH("M",O47)))</formula>
    </cfRule>
    <cfRule type="cellIs" dxfId="577" priority="208" operator="equal">
      <formula>"H"</formula>
    </cfRule>
  </conditionalFormatting>
  <conditionalFormatting sqref="M45">
    <cfRule type="expression" dxfId="576" priority="203">
      <formula>VLOOKUP(M45,Grade_Conv2,2,FALSE)-VLOOKUP(M47,Grade_Conv2,2,FALSE)&gt;0</formula>
    </cfRule>
    <cfRule type="expression" dxfId="575" priority="204">
      <formula>VLOOKUP(M45,Grade_Conv2,2,FALSE)-VLOOKUP(M47,Grade_Conv2,2,FALSE)=0</formula>
    </cfRule>
    <cfRule type="expression" dxfId="574" priority="205">
      <formula>VLOOKUP(M45,Grade_Conv2,2,FALSE)-VLOOKUP(M47,Grade_Conv2,2,FALSE)&lt;0</formula>
    </cfRule>
  </conditionalFormatting>
  <conditionalFormatting sqref="M41:P42">
    <cfRule type="expression" dxfId="573" priority="202">
      <formula>VLOOKUP(M41,$BQ$12:$BS$55,3,FALSE)="Y"</formula>
    </cfRule>
  </conditionalFormatting>
  <conditionalFormatting sqref="O45:P45">
    <cfRule type="cellIs" dxfId="572" priority="201" operator="equal">
      <formula>0</formula>
    </cfRule>
  </conditionalFormatting>
  <conditionalFormatting sqref="O47:P47">
    <cfRule type="cellIs" dxfId="571" priority="200" operator="equal">
      <formula>0</formula>
    </cfRule>
  </conditionalFormatting>
  <conditionalFormatting sqref="M47:N47">
    <cfRule type="cellIs" dxfId="570" priority="196" operator="equal">
      <formula>0</formula>
    </cfRule>
    <cfRule type="cellIs" dxfId="569" priority="197" operator="equal">
      <formula>0</formula>
    </cfRule>
    <cfRule type="cellIs" dxfId="568" priority="198" operator="equal">
      <formula>0</formula>
    </cfRule>
    <cfRule type="cellIs" dxfId="567" priority="199" operator="equal">
      <formula>0</formula>
    </cfRule>
  </conditionalFormatting>
  <conditionalFormatting sqref="S47">
    <cfRule type="containsText" dxfId="566" priority="193" operator="containsText" text="L">
      <formula>NOT(ISERROR(SEARCH("L",S47)))</formula>
    </cfRule>
    <cfRule type="containsText" dxfId="565" priority="194" operator="containsText" text="M">
      <formula>NOT(ISERROR(SEARCH("M",S47)))</formula>
    </cfRule>
    <cfRule type="cellIs" dxfId="564" priority="195" operator="equal">
      <formula>"H"</formula>
    </cfRule>
  </conditionalFormatting>
  <conditionalFormatting sqref="Q45">
    <cfRule type="expression" dxfId="563" priority="190">
      <formula>VLOOKUP(Q45,Grade_Conv2,2,FALSE)-VLOOKUP(Q47,Grade_Conv2,2,FALSE)&gt;0</formula>
    </cfRule>
    <cfRule type="expression" dxfId="562" priority="191">
      <formula>VLOOKUP(Q45,Grade_Conv2,2,FALSE)-VLOOKUP(Q47,Grade_Conv2,2,FALSE)=0</formula>
    </cfRule>
    <cfRule type="expression" dxfId="561" priority="192">
      <formula>VLOOKUP(Q45,Grade_Conv2,2,FALSE)-VLOOKUP(Q47,Grade_Conv2,2,FALSE)&lt;0</formula>
    </cfRule>
  </conditionalFormatting>
  <conditionalFormatting sqref="Q41:T42">
    <cfRule type="expression" dxfId="560" priority="189">
      <formula>VLOOKUP(Q41,$BQ$12:$BS$55,3,FALSE)="Y"</formula>
    </cfRule>
  </conditionalFormatting>
  <conditionalFormatting sqref="S45:T45">
    <cfRule type="cellIs" dxfId="559" priority="188" operator="equal">
      <formula>0</formula>
    </cfRule>
  </conditionalFormatting>
  <conditionalFormatting sqref="S47:T47">
    <cfRule type="cellIs" dxfId="558" priority="187" operator="equal">
      <formula>0</formula>
    </cfRule>
  </conditionalFormatting>
  <conditionalFormatting sqref="Q47:R47">
    <cfRule type="cellIs" dxfId="557" priority="183" operator="equal">
      <formula>0</formula>
    </cfRule>
    <cfRule type="cellIs" dxfId="556" priority="184" operator="equal">
      <formula>0</formula>
    </cfRule>
    <cfRule type="cellIs" dxfId="555" priority="185" operator="equal">
      <formula>0</formula>
    </cfRule>
    <cfRule type="cellIs" dxfId="554" priority="186" operator="equal">
      <formula>0</formula>
    </cfRule>
  </conditionalFormatting>
  <conditionalFormatting sqref="O54">
    <cfRule type="containsText" dxfId="553" priority="180" operator="containsText" text="L">
      <formula>NOT(ISERROR(SEARCH("L",O54)))</formula>
    </cfRule>
    <cfRule type="containsText" dxfId="552" priority="181" operator="containsText" text="M">
      <formula>NOT(ISERROR(SEARCH("M",O54)))</formula>
    </cfRule>
    <cfRule type="cellIs" dxfId="551" priority="182" operator="equal">
      <formula>"H"</formula>
    </cfRule>
  </conditionalFormatting>
  <conditionalFormatting sqref="M52">
    <cfRule type="expression" dxfId="550" priority="177">
      <formula>VLOOKUP(M52,Grade_Conv2,2,FALSE)-VLOOKUP(M54,Grade_Conv2,2,FALSE)&gt;0</formula>
    </cfRule>
    <cfRule type="expression" dxfId="549" priority="178">
      <formula>VLOOKUP(M52,Grade_Conv2,2,FALSE)-VLOOKUP(M54,Grade_Conv2,2,FALSE)=0</formula>
    </cfRule>
    <cfRule type="expression" dxfId="548" priority="179">
      <formula>VLOOKUP(M52,Grade_Conv2,2,FALSE)-VLOOKUP(M54,Grade_Conv2,2,FALSE)&lt;0</formula>
    </cfRule>
  </conditionalFormatting>
  <conditionalFormatting sqref="M48:P49">
    <cfRule type="expression" dxfId="547" priority="176">
      <formula>VLOOKUP(M48,$BQ$12:$BS$55,3,FALSE)="Y"</formula>
    </cfRule>
  </conditionalFormatting>
  <conditionalFormatting sqref="O52:P52">
    <cfRule type="cellIs" dxfId="546" priority="175" operator="equal">
      <formula>0</formula>
    </cfRule>
  </conditionalFormatting>
  <conditionalFormatting sqref="O54:P54">
    <cfRule type="cellIs" dxfId="545" priority="174" operator="equal">
      <formula>0</formula>
    </cfRule>
  </conditionalFormatting>
  <conditionalFormatting sqref="M54:N54">
    <cfRule type="cellIs" dxfId="544" priority="170" operator="equal">
      <formula>0</formula>
    </cfRule>
    <cfRule type="cellIs" dxfId="543" priority="171" operator="equal">
      <formula>0</formula>
    </cfRule>
    <cfRule type="cellIs" dxfId="542" priority="172" operator="equal">
      <formula>0</formula>
    </cfRule>
    <cfRule type="cellIs" dxfId="541" priority="173" operator="equal">
      <formula>0</formula>
    </cfRule>
  </conditionalFormatting>
  <conditionalFormatting sqref="S54">
    <cfRule type="containsText" dxfId="540" priority="167" operator="containsText" text="L">
      <formula>NOT(ISERROR(SEARCH("L",S54)))</formula>
    </cfRule>
    <cfRule type="containsText" dxfId="539" priority="168" operator="containsText" text="M">
      <formula>NOT(ISERROR(SEARCH("M",S54)))</formula>
    </cfRule>
    <cfRule type="cellIs" dxfId="538" priority="169" operator="equal">
      <formula>"H"</formula>
    </cfRule>
  </conditionalFormatting>
  <conditionalFormatting sqref="Q52">
    <cfRule type="expression" dxfId="537" priority="164">
      <formula>VLOOKUP(Q52,Grade_Conv2,2,FALSE)-VLOOKUP(Q54,Grade_Conv2,2,FALSE)&gt;0</formula>
    </cfRule>
    <cfRule type="expression" dxfId="536" priority="165">
      <formula>VLOOKUP(Q52,Grade_Conv2,2,FALSE)-VLOOKUP(Q54,Grade_Conv2,2,FALSE)=0</formula>
    </cfRule>
    <cfRule type="expression" dxfId="535" priority="166">
      <formula>VLOOKUP(Q52,Grade_Conv2,2,FALSE)-VLOOKUP(Q54,Grade_Conv2,2,FALSE)&lt;0</formula>
    </cfRule>
  </conditionalFormatting>
  <conditionalFormatting sqref="Q48:T49">
    <cfRule type="expression" dxfId="534" priority="163">
      <formula>VLOOKUP(Q48,$BQ$12:$BS$55,3,FALSE)="Y"</formula>
    </cfRule>
  </conditionalFormatting>
  <conditionalFormatting sqref="S52:T52">
    <cfRule type="cellIs" dxfId="533" priority="162" operator="equal">
      <formula>0</formula>
    </cfRule>
  </conditionalFormatting>
  <conditionalFormatting sqref="S54:T54">
    <cfRule type="cellIs" dxfId="532" priority="161" operator="equal">
      <formula>0</formula>
    </cfRule>
  </conditionalFormatting>
  <conditionalFormatting sqref="Q54:R54">
    <cfRule type="cellIs" dxfId="531" priority="157" operator="equal">
      <formula>0</formula>
    </cfRule>
    <cfRule type="cellIs" dxfId="530" priority="158" operator="equal">
      <formula>0</formula>
    </cfRule>
    <cfRule type="cellIs" dxfId="529" priority="159" operator="equal">
      <formula>0</formula>
    </cfRule>
    <cfRule type="cellIs" dxfId="528" priority="160" operator="equal">
      <formula>0</formula>
    </cfRule>
  </conditionalFormatting>
  <conditionalFormatting sqref="AB40">
    <cfRule type="containsText" dxfId="527" priority="154" operator="containsText" text="L">
      <formula>NOT(ISERROR(SEARCH("L",AB40)))</formula>
    </cfRule>
    <cfRule type="containsText" dxfId="526" priority="155" operator="containsText" text="M">
      <formula>NOT(ISERROR(SEARCH("M",AB40)))</formula>
    </cfRule>
    <cfRule type="cellIs" dxfId="525" priority="156" operator="equal">
      <formula>"H"</formula>
    </cfRule>
  </conditionalFormatting>
  <conditionalFormatting sqref="Z38">
    <cfRule type="expression" dxfId="524" priority="151">
      <formula>VLOOKUP(Z38,Grade_Conv2,2,FALSE)-VLOOKUP(Z40,Grade_Conv2,2,FALSE)&gt;0</formula>
    </cfRule>
    <cfRule type="expression" dxfId="523" priority="152">
      <formula>VLOOKUP(Z38,Grade_Conv2,2,FALSE)-VLOOKUP(Z40,Grade_Conv2,2,FALSE)=0</formula>
    </cfRule>
    <cfRule type="expression" dxfId="522" priority="153">
      <formula>VLOOKUP(Z38,Grade_Conv2,2,FALSE)-VLOOKUP(Z40,Grade_Conv2,2,FALSE)&lt;0</formula>
    </cfRule>
  </conditionalFormatting>
  <conditionalFormatting sqref="Z34:AC35">
    <cfRule type="expression" dxfId="521" priority="150">
      <formula>VLOOKUP(Z34,$BQ$12:$BS$55,3,FALSE)="Y"</formula>
    </cfRule>
  </conditionalFormatting>
  <conditionalFormatting sqref="AB38:AC38">
    <cfRule type="cellIs" dxfId="520" priority="149" operator="equal">
      <formula>0</formula>
    </cfRule>
  </conditionalFormatting>
  <conditionalFormatting sqref="AB40:AC40">
    <cfRule type="cellIs" dxfId="519" priority="148" operator="equal">
      <formula>0</formula>
    </cfRule>
  </conditionalFormatting>
  <conditionalFormatting sqref="Z40:AA40">
    <cfRule type="cellIs" dxfId="518" priority="144" operator="equal">
      <formula>0</formula>
    </cfRule>
    <cfRule type="cellIs" dxfId="517" priority="145" operator="equal">
      <formula>0</formula>
    </cfRule>
    <cfRule type="cellIs" dxfId="516" priority="146" operator="equal">
      <formula>0</formula>
    </cfRule>
    <cfRule type="cellIs" dxfId="515" priority="147" operator="equal">
      <formula>0</formula>
    </cfRule>
  </conditionalFormatting>
  <conditionalFormatting sqref="AF40">
    <cfRule type="containsText" dxfId="514" priority="141" operator="containsText" text="L">
      <formula>NOT(ISERROR(SEARCH("L",AF40)))</formula>
    </cfRule>
    <cfRule type="containsText" dxfId="513" priority="142" operator="containsText" text="M">
      <formula>NOT(ISERROR(SEARCH("M",AF40)))</formula>
    </cfRule>
    <cfRule type="cellIs" dxfId="512" priority="143" operator="equal">
      <formula>"H"</formula>
    </cfRule>
  </conditionalFormatting>
  <conditionalFormatting sqref="AD38">
    <cfRule type="expression" dxfId="511" priority="138">
      <formula>VLOOKUP(AD38,Grade_Conv2,2,FALSE)-VLOOKUP(AD40,Grade_Conv2,2,FALSE)&gt;0</formula>
    </cfRule>
    <cfRule type="expression" dxfId="510" priority="139">
      <formula>VLOOKUP(AD38,Grade_Conv2,2,FALSE)-VLOOKUP(AD40,Grade_Conv2,2,FALSE)=0</formula>
    </cfRule>
    <cfRule type="expression" dxfId="509" priority="140">
      <formula>VLOOKUP(AD38,Grade_Conv2,2,FALSE)-VLOOKUP(AD40,Grade_Conv2,2,FALSE)&lt;0</formula>
    </cfRule>
  </conditionalFormatting>
  <conditionalFormatting sqref="AD34:AG35">
    <cfRule type="expression" dxfId="508" priority="137">
      <formula>VLOOKUP(AD34,$BQ$12:$BS$55,3,FALSE)="Y"</formula>
    </cfRule>
  </conditionalFormatting>
  <conditionalFormatting sqref="AF38:AG38">
    <cfRule type="cellIs" dxfId="507" priority="136" operator="equal">
      <formula>0</formula>
    </cfRule>
  </conditionalFormatting>
  <conditionalFormatting sqref="AF40:AG40">
    <cfRule type="cellIs" dxfId="506" priority="135" operator="equal">
      <formula>0</formula>
    </cfRule>
  </conditionalFormatting>
  <conditionalFormatting sqref="AD40:AE40">
    <cfRule type="cellIs" dxfId="505" priority="131" operator="equal">
      <formula>0</formula>
    </cfRule>
    <cfRule type="cellIs" dxfId="504" priority="132" operator="equal">
      <formula>0</formula>
    </cfRule>
    <cfRule type="cellIs" dxfId="503" priority="133" operator="equal">
      <formula>0</formula>
    </cfRule>
    <cfRule type="cellIs" dxfId="502" priority="134" operator="equal">
      <formula>0</formula>
    </cfRule>
  </conditionalFormatting>
  <conditionalFormatting sqref="AB47">
    <cfRule type="containsText" dxfId="501" priority="128" operator="containsText" text="L">
      <formula>NOT(ISERROR(SEARCH("L",AB47)))</formula>
    </cfRule>
    <cfRule type="containsText" dxfId="500" priority="129" operator="containsText" text="M">
      <formula>NOT(ISERROR(SEARCH("M",AB47)))</formula>
    </cfRule>
    <cfRule type="cellIs" dxfId="499" priority="130" operator="equal">
      <formula>"H"</formula>
    </cfRule>
  </conditionalFormatting>
  <conditionalFormatting sqref="Z45">
    <cfRule type="expression" dxfId="498" priority="125">
      <formula>VLOOKUP(Z45,Grade_Conv2,2,FALSE)-VLOOKUP(Z47,Grade_Conv2,2,FALSE)&gt;0</formula>
    </cfRule>
    <cfRule type="expression" dxfId="497" priority="126">
      <formula>VLOOKUP(Z45,Grade_Conv2,2,FALSE)-VLOOKUP(Z47,Grade_Conv2,2,FALSE)=0</formula>
    </cfRule>
    <cfRule type="expression" dxfId="496" priority="127">
      <formula>VLOOKUP(Z45,Grade_Conv2,2,FALSE)-VLOOKUP(Z47,Grade_Conv2,2,FALSE)&lt;0</formula>
    </cfRule>
  </conditionalFormatting>
  <conditionalFormatting sqref="Z41:AC42">
    <cfRule type="expression" dxfId="495" priority="124">
      <formula>VLOOKUP(Z41,$BQ$12:$BS$55,3,FALSE)="Y"</formula>
    </cfRule>
  </conditionalFormatting>
  <conditionalFormatting sqref="AB45:AC45">
    <cfRule type="cellIs" dxfId="494" priority="123" operator="equal">
      <formula>0</formula>
    </cfRule>
  </conditionalFormatting>
  <conditionalFormatting sqref="AB47:AC47">
    <cfRule type="cellIs" dxfId="493" priority="122" operator="equal">
      <formula>0</formula>
    </cfRule>
  </conditionalFormatting>
  <conditionalFormatting sqref="Z47:AA47">
    <cfRule type="cellIs" dxfId="492" priority="118" operator="equal">
      <formula>0</formula>
    </cfRule>
    <cfRule type="cellIs" dxfId="491" priority="119" operator="equal">
      <formula>0</formula>
    </cfRule>
    <cfRule type="cellIs" dxfId="490" priority="120" operator="equal">
      <formula>0</formula>
    </cfRule>
    <cfRule type="cellIs" dxfId="489" priority="121" operator="equal">
      <formula>0</formula>
    </cfRule>
  </conditionalFormatting>
  <conditionalFormatting sqref="AF47">
    <cfRule type="containsText" dxfId="488" priority="115" operator="containsText" text="L">
      <formula>NOT(ISERROR(SEARCH("L",AF47)))</formula>
    </cfRule>
    <cfRule type="containsText" dxfId="487" priority="116" operator="containsText" text="M">
      <formula>NOT(ISERROR(SEARCH("M",AF47)))</formula>
    </cfRule>
    <cfRule type="cellIs" dxfId="486" priority="117" operator="equal">
      <formula>"H"</formula>
    </cfRule>
  </conditionalFormatting>
  <conditionalFormatting sqref="AD45">
    <cfRule type="expression" dxfId="485" priority="112">
      <formula>VLOOKUP(AD45,Grade_Conv2,2,FALSE)-VLOOKUP(AD47,Grade_Conv2,2,FALSE)&gt;0</formula>
    </cfRule>
    <cfRule type="expression" dxfId="484" priority="113">
      <formula>VLOOKUP(AD45,Grade_Conv2,2,FALSE)-VLOOKUP(AD47,Grade_Conv2,2,FALSE)=0</formula>
    </cfRule>
    <cfRule type="expression" dxfId="483" priority="114">
      <formula>VLOOKUP(AD45,Grade_Conv2,2,FALSE)-VLOOKUP(AD47,Grade_Conv2,2,FALSE)&lt;0</formula>
    </cfRule>
  </conditionalFormatting>
  <conditionalFormatting sqref="AD41:AG42">
    <cfRule type="expression" dxfId="482" priority="111">
      <formula>VLOOKUP(AD41,$BQ$12:$BS$55,3,FALSE)="Y"</formula>
    </cfRule>
  </conditionalFormatting>
  <conditionalFormatting sqref="AF45:AG45">
    <cfRule type="cellIs" dxfId="481" priority="110" operator="equal">
      <formula>0</formula>
    </cfRule>
  </conditionalFormatting>
  <conditionalFormatting sqref="AF47:AG47">
    <cfRule type="cellIs" dxfId="480" priority="109" operator="equal">
      <formula>0</formula>
    </cfRule>
  </conditionalFormatting>
  <conditionalFormatting sqref="AD47:AE47">
    <cfRule type="cellIs" dxfId="479" priority="105" operator="equal">
      <formula>0</formula>
    </cfRule>
    <cfRule type="cellIs" dxfId="478" priority="106" operator="equal">
      <formula>0</formula>
    </cfRule>
    <cfRule type="cellIs" dxfId="477" priority="107" operator="equal">
      <formula>0</formula>
    </cfRule>
    <cfRule type="cellIs" dxfId="476" priority="108" operator="equal">
      <formula>0</formula>
    </cfRule>
  </conditionalFormatting>
  <conditionalFormatting sqref="AB54">
    <cfRule type="containsText" dxfId="475" priority="102" operator="containsText" text="L">
      <formula>NOT(ISERROR(SEARCH("L",AB54)))</formula>
    </cfRule>
    <cfRule type="containsText" dxfId="474" priority="103" operator="containsText" text="M">
      <formula>NOT(ISERROR(SEARCH("M",AB54)))</formula>
    </cfRule>
    <cfRule type="cellIs" dxfId="473" priority="104" operator="equal">
      <formula>"H"</formula>
    </cfRule>
  </conditionalFormatting>
  <conditionalFormatting sqref="Z52">
    <cfRule type="expression" dxfId="472" priority="99">
      <formula>VLOOKUP(Z52,Grade_Conv2,2,FALSE)-VLOOKUP(Z54,Grade_Conv2,2,FALSE)&gt;0</formula>
    </cfRule>
    <cfRule type="expression" dxfId="471" priority="100">
      <formula>VLOOKUP(Z52,Grade_Conv2,2,FALSE)-VLOOKUP(Z54,Grade_Conv2,2,FALSE)=0</formula>
    </cfRule>
    <cfRule type="expression" dxfId="470" priority="101">
      <formula>VLOOKUP(Z52,Grade_Conv2,2,FALSE)-VLOOKUP(Z54,Grade_Conv2,2,FALSE)&lt;0</formula>
    </cfRule>
  </conditionalFormatting>
  <conditionalFormatting sqref="Z48:AC49">
    <cfRule type="expression" dxfId="469" priority="98">
      <formula>VLOOKUP(Z48,$BQ$12:$BS$55,3,FALSE)="Y"</formula>
    </cfRule>
  </conditionalFormatting>
  <conditionalFormatting sqref="AB52:AC52">
    <cfRule type="cellIs" dxfId="468" priority="97" operator="equal">
      <formula>0</formula>
    </cfRule>
  </conditionalFormatting>
  <conditionalFormatting sqref="AB54:AC54">
    <cfRule type="cellIs" dxfId="467" priority="96" operator="equal">
      <formula>0</formula>
    </cfRule>
  </conditionalFormatting>
  <conditionalFormatting sqref="Z54:AA54">
    <cfRule type="cellIs" dxfId="466" priority="92" operator="equal">
      <formula>0</formula>
    </cfRule>
    <cfRule type="cellIs" dxfId="465" priority="93" operator="equal">
      <formula>0</formula>
    </cfRule>
    <cfRule type="cellIs" dxfId="464" priority="94" operator="equal">
      <formula>0</formula>
    </cfRule>
    <cfRule type="cellIs" dxfId="463" priority="95" operator="equal">
      <formula>0</formula>
    </cfRule>
  </conditionalFormatting>
  <conditionalFormatting sqref="AF54">
    <cfRule type="containsText" dxfId="462" priority="89" operator="containsText" text="L">
      <formula>NOT(ISERROR(SEARCH("L",AF54)))</formula>
    </cfRule>
    <cfRule type="containsText" dxfId="461" priority="90" operator="containsText" text="M">
      <formula>NOT(ISERROR(SEARCH("M",AF54)))</formula>
    </cfRule>
    <cfRule type="cellIs" dxfId="460" priority="91" operator="equal">
      <formula>"H"</formula>
    </cfRule>
  </conditionalFormatting>
  <conditionalFormatting sqref="AD52">
    <cfRule type="expression" dxfId="459" priority="86">
      <formula>VLOOKUP(AD52,Grade_Conv2,2,FALSE)-VLOOKUP(AD54,Grade_Conv2,2,FALSE)&gt;0</formula>
    </cfRule>
    <cfRule type="expression" dxfId="458" priority="87">
      <formula>VLOOKUP(AD52,Grade_Conv2,2,FALSE)-VLOOKUP(AD54,Grade_Conv2,2,FALSE)=0</formula>
    </cfRule>
    <cfRule type="expression" dxfId="457" priority="88">
      <formula>VLOOKUP(AD52,Grade_Conv2,2,FALSE)-VLOOKUP(AD54,Grade_Conv2,2,FALSE)&lt;0</formula>
    </cfRule>
  </conditionalFormatting>
  <conditionalFormatting sqref="AD48:AG49">
    <cfRule type="expression" dxfId="456" priority="85">
      <formula>VLOOKUP(AD48,$BQ$12:$BS$55,3,FALSE)="Y"</formula>
    </cfRule>
  </conditionalFormatting>
  <conditionalFormatting sqref="AF52:AG52">
    <cfRule type="cellIs" dxfId="455" priority="84" operator="equal">
      <formula>0</formula>
    </cfRule>
  </conditionalFormatting>
  <conditionalFormatting sqref="AF54:AG54">
    <cfRule type="cellIs" dxfId="454" priority="83" operator="equal">
      <formula>0</formula>
    </cfRule>
  </conditionalFormatting>
  <conditionalFormatting sqref="AD54:AE54">
    <cfRule type="cellIs" dxfId="453" priority="79" operator="equal">
      <formula>0</formula>
    </cfRule>
    <cfRule type="cellIs" dxfId="452" priority="80" operator="equal">
      <formula>0</formula>
    </cfRule>
    <cfRule type="cellIs" dxfId="451" priority="81" operator="equal">
      <formula>0</formula>
    </cfRule>
    <cfRule type="cellIs" dxfId="450" priority="82" operator="equal">
      <formula>0</formula>
    </cfRule>
  </conditionalFormatting>
  <conditionalFormatting sqref="AO40">
    <cfRule type="containsText" dxfId="449" priority="76" operator="containsText" text="L">
      <formula>NOT(ISERROR(SEARCH("L",AO40)))</formula>
    </cfRule>
    <cfRule type="containsText" dxfId="448" priority="77" operator="containsText" text="M">
      <formula>NOT(ISERROR(SEARCH("M",AO40)))</formula>
    </cfRule>
    <cfRule type="cellIs" dxfId="447" priority="78" operator="equal">
      <formula>"H"</formula>
    </cfRule>
  </conditionalFormatting>
  <conditionalFormatting sqref="AM38">
    <cfRule type="expression" dxfId="446" priority="73">
      <formula>VLOOKUP(AM38,Grade_Conv2,2,FALSE)-VLOOKUP(AM40,Grade_Conv2,2,FALSE)&gt;0</formula>
    </cfRule>
    <cfRule type="expression" dxfId="445" priority="74">
      <formula>VLOOKUP(AM38,Grade_Conv2,2,FALSE)-VLOOKUP(AM40,Grade_Conv2,2,FALSE)=0</formula>
    </cfRule>
    <cfRule type="expression" dxfId="444" priority="75">
      <formula>VLOOKUP(AM38,Grade_Conv2,2,FALSE)-VLOOKUP(AM40,Grade_Conv2,2,FALSE)&lt;0</formula>
    </cfRule>
  </conditionalFormatting>
  <conditionalFormatting sqref="AM34:AP35">
    <cfRule type="expression" dxfId="443" priority="72">
      <formula>VLOOKUP(AM34,$BQ$12:$BS$55,3,FALSE)="Y"</formula>
    </cfRule>
  </conditionalFormatting>
  <conditionalFormatting sqref="AO38:AP38">
    <cfRule type="cellIs" dxfId="442" priority="71" operator="equal">
      <formula>0</formula>
    </cfRule>
  </conditionalFormatting>
  <conditionalFormatting sqref="AO40:AP40">
    <cfRule type="cellIs" dxfId="441" priority="70" operator="equal">
      <formula>0</formula>
    </cfRule>
  </conditionalFormatting>
  <conditionalFormatting sqref="AM40:AN40">
    <cfRule type="cellIs" dxfId="440" priority="66" operator="equal">
      <formula>0</formula>
    </cfRule>
    <cfRule type="cellIs" dxfId="439" priority="67" operator="equal">
      <formula>0</formula>
    </cfRule>
    <cfRule type="cellIs" dxfId="438" priority="68" operator="equal">
      <formula>0</formula>
    </cfRule>
    <cfRule type="cellIs" dxfId="437" priority="69" operator="equal">
      <formula>0</formula>
    </cfRule>
  </conditionalFormatting>
  <conditionalFormatting sqref="AS40">
    <cfRule type="containsText" dxfId="436" priority="63" operator="containsText" text="L">
      <formula>NOT(ISERROR(SEARCH("L",AS40)))</formula>
    </cfRule>
    <cfRule type="containsText" dxfId="435" priority="64" operator="containsText" text="M">
      <formula>NOT(ISERROR(SEARCH("M",AS40)))</formula>
    </cfRule>
    <cfRule type="cellIs" dxfId="434" priority="65" operator="equal">
      <formula>"H"</formula>
    </cfRule>
  </conditionalFormatting>
  <conditionalFormatting sqref="AQ38">
    <cfRule type="expression" dxfId="433" priority="60">
      <formula>VLOOKUP(AQ38,Grade_Conv2,2,FALSE)-VLOOKUP(AQ40,Grade_Conv2,2,FALSE)&gt;0</formula>
    </cfRule>
    <cfRule type="expression" dxfId="432" priority="61">
      <formula>VLOOKUP(AQ38,Grade_Conv2,2,FALSE)-VLOOKUP(AQ40,Grade_Conv2,2,FALSE)=0</formula>
    </cfRule>
    <cfRule type="expression" dxfId="431" priority="62">
      <formula>VLOOKUP(AQ38,Grade_Conv2,2,FALSE)-VLOOKUP(AQ40,Grade_Conv2,2,FALSE)&lt;0</formula>
    </cfRule>
  </conditionalFormatting>
  <conditionalFormatting sqref="AQ34:AT35">
    <cfRule type="expression" dxfId="430" priority="59">
      <formula>VLOOKUP(AQ34,$BQ$12:$BS$55,3,FALSE)="Y"</formula>
    </cfRule>
  </conditionalFormatting>
  <conditionalFormatting sqref="AS38:AT38">
    <cfRule type="cellIs" dxfId="429" priority="58" operator="equal">
      <formula>0</formula>
    </cfRule>
  </conditionalFormatting>
  <conditionalFormatting sqref="AS40:AT40">
    <cfRule type="cellIs" dxfId="428" priority="57" operator="equal">
      <formula>0</formula>
    </cfRule>
  </conditionalFormatting>
  <conditionalFormatting sqref="AQ40:AR40">
    <cfRule type="cellIs" dxfId="427" priority="53" operator="equal">
      <formula>0</formula>
    </cfRule>
    <cfRule type="cellIs" dxfId="426" priority="54" operator="equal">
      <formula>0</formula>
    </cfRule>
    <cfRule type="cellIs" dxfId="425" priority="55" operator="equal">
      <formula>0</formula>
    </cfRule>
    <cfRule type="cellIs" dxfId="424" priority="56" operator="equal">
      <formula>0</formula>
    </cfRule>
  </conditionalFormatting>
  <conditionalFormatting sqref="AO47">
    <cfRule type="containsText" dxfId="423" priority="50" operator="containsText" text="L">
      <formula>NOT(ISERROR(SEARCH("L",AO47)))</formula>
    </cfRule>
    <cfRule type="containsText" dxfId="422" priority="51" operator="containsText" text="M">
      <formula>NOT(ISERROR(SEARCH("M",AO47)))</formula>
    </cfRule>
    <cfRule type="cellIs" dxfId="421" priority="52" operator="equal">
      <formula>"H"</formula>
    </cfRule>
  </conditionalFormatting>
  <conditionalFormatting sqref="AM45">
    <cfRule type="expression" dxfId="420" priority="47">
      <formula>VLOOKUP(AM45,Grade_Conv2,2,FALSE)-VLOOKUP(AM47,Grade_Conv2,2,FALSE)&gt;0</formula>
    </cfRule>
    <cfRule type="expression" dxfId="419" priority="48">
      <formula>VLOOKUP(AM45,Grade_Conv2,2,FALSE)-VLOOKUP(AM47,Grade_Conv2,2,FALSE)=0</formula>
    </cfRule>
    <cfRule type="expression" dxfId="418" priority="49">
      <formula>VLOOKUP(AM45,Grade_Conv2,2,FALSE)-VLOOKUP(AM47,Grade_Conv2,2,FALSE)&lt;0</formula>
    </cfRule>
  </conditionalFormatting>
  <conditionalFormatting sqref="AM41:AP42">
    <cfRule type="expression" dxfId="417" priority="46">
      <formula>VLOOKUP(AM41,$BQ$12:$BS$55,3,FALSE)="Y"</formula>
    </cfRule>
  </conditionalFormatting>
  <conditionalFormatting sqref="AO45:AP45">
    <cfRule type="cellIs" dxfId="416" priority="45" operator="equal">
      <formula>0</formula>
    </cfRule>
  </conditionalFormatting>
  <conditionalFormatting sqref="AO47:AP47">
    <cfRule type="cellIs" dxfId="415" priority="44" operator="equal">
      <formula>0</formula>
    </cfRule>
  </conditionalFormatting>
  <conditionalFormatting sqref="AM47:AN47">
    <cfRule type="cellIs" dxfId="414" priority="40" operator="equal">
      <formula>0</formula>
    </cfRule>
    <cfRule type="cellIs" dxfId="413" priority="41" operator="equal">
      <formula>0</formula>
    </cfRule>
    <cfRule type="cellIs" dxfId="412" priority="42" operator="equal">
      <formula>0</formula>
    </cfRule>
    <cfRule type="cellIs" dxfId="411" priority="43" operator="equal">
      <formula>0</formula>
    </cfRule>
  </conditionalFormatting>
  <conditionalFormatting sqref="AS47">
    <cfRule type="containsText" dxfId="410" priority="37" operator="containsText" text="L">
      <formula>NOT(ISERROR(SEARCH("L",AS47)))</formula>
    </cfRule>
    <cfRule type="containsText" dxfId="409" priority="38" operator="containsText" text="M">
      <formula>NOT(ISERROR(SEARCH("M",AS47)))</formula>
    </cfRule>
    <cfRule type="cellIs" dxfId="408" priority="39" operator="equal">
      <formula>"H"</formula>
    </cfRule>
  </conditionalFormatting>
  <conditionalFormatting sqref="AQ45">
    <cfRule type="expression" dxfId="407" priority="34">
      <formula>VLOOKUP(AQ45,Grade_Conv2,2,FALSE)-VLOOKUP(AQ47,Grade_Conv2,2,FALSE)&gt;0</formula>
    </cfRule>
    <cfRule type="expression" dxfId="406" priority="35">
      <formula>VLOOKUP(AQ45,Grade_Conv2,2,FALSE)-VLOOKUP(AQ47,Grade_Conv2,2,FALSE)=0</formula>
    </cfRule>
    <cfRule type="expression" dxfId="405" priority="36">
      <formula>VLOOKUP(AQ45,Grade_Conv2,2,FALSE)-VLOOKUP(AQ47,Grade_Conv2,2,FALSE)&lt;0</formula>
    </cfRule>
  </conditionalFormatting>
  <conditionalFormatting sqref="AQ41:AT42">
    <cfRule type="expression" dxfId="404" priority="33">
      <formula>VLOOKUP(AQ41,$BQ$12:$BS$55,3,FALSE)="Y"</formula>
    </cfRule>
  </conditionalFormatting>
  <conditionalFormatting sqref="AS45:AT45">
    <cfRule type="cellIs" dxfId="403" priority="32" operator="equal">
      <formula>0</formula>
    </cfRule>
  </conditionalFormatting>
  <conditionalFormatting sqref="AS47:AT47">
    <cfRule type="cellIs" dxfId="402" priority="31" operator="equal">
      <formula>0</formula>
    </cfRule>
  </conditionalFormatting>
  <conditionalFormatting sqref="AQ47:AR47">
    <cfRule type="cellIs" dxfId="401" priority="27" operator="equal">
      <formula>0</formula>
    </cfRule>
    <cfRule type="cellIs" dxfId="400" priority="28" operator="equal">
      <formula>0</formula>
    </cfRule>
    <cfRule type="cellIs" dxfId="399" priority="29" operator="equal">
      <formula>0</formula>
    </cfRule>
    <cfRule type="cellIs" dxfId="398" priority="30" operator="equal">
      <formula>0</formula>
    </cfRule>
  </conditionalFormatting>
  <conditionalFormatting sqref="AO54">
    <cfRule type="containsText" dxfId="397" priority="24" operator="containsText" text="L">
      <formula>NOT(ISERROR(SEARCH("L",AO54)))</formula>
    </cfRule>
    <cfRule type="containsText" dxfId="396" priority="25" operator="containsText" text="M">
      <formula>NOT(ISERROR(SEARCH("M",AO54)))</formula>
    </cfRule>
    <cfRule type="cellIs" dxfId="395" priority="26" operator="equal">
      <formula>"H"</formula>
    </cfRule>
  </conditionalFormatting>
  <conditionalFormatting sqref="AM52">
    <cfRule type="expression" dxfId="394" priority="21">
      <formula>VLOOKUP(AM52,Grade_Conv2,2,FALSE)-VLOOKUP(AM54,Grade_Conv2,2,FALSE)&gt;0</formula>
    </cfRule>
    <cfRule type="expression" dxfId="393" priority="22">
      <formula>VLOOKUP(AM52,Grade_Conv2,2,FALSE)-VLOOKUP(AM54,Grade_Conv2,2,FALSE)=0</formula>
    </cfRule>
    <cfRule type="expression" dxfId="392" priority="23">
      <formula>VLOOKUP(AM52,Grade_Conv2,2,FALSE)-VLOOKUP(AM54,Grade_Conv2,2,FALSE)&lt;0</formula>
    </cfRule>
  </conditionalFormatting>
  <conditionalFormatting sqref="AM48:AP49">
    <cfRule type="expression" dxfId="391" priority="20">
      <formula>VLOOKUP(AM48,$BQ$12:$BS$55,3,FALSE)="Y"</formula>
    </cfRule>
  </conditionalFormatting>
  <conditionalFormatting sqref="AO52:AP52">
    <cfRule type="cellIs" dxfId="390" priority="19" operator="equal">
      <formula>0</formula>
    </cfRule>
  </conditionalFormatting>
  <conditionalFormatting sqref="AO54:AP54">
    <cfRule type="cellIs" dxfId="389" priority="18" operator="equal">
      <formula>0</formula>
    </cfRule>
  </conditionalFormatting>
  <conditionalFormatting sqref="AM54:AN54">
    <cfRule type="cellIs" dxfId="388" priority="14" operator="equal">
      <formula>0</formula>
    </cfRule>
    <cfRule type="cellIs" dxfId="387" priority="15" operator="equal">
      <formula>0</formula>
    </cfRule>
    <cfRule type="cellIs" dxfId="386" priority="16" operator="equal">
      <formula>0</formula>
    </cfRule>
    <cfRule type="cellIs" dxfId="385" priority="17" operator="equal">
      <formula>0</formula>
    </cfRule>
  </conditionalFormatting>
  <conditionalFormatting sqref="AS54">
    <cfRule type="containsText" dxfId="384" priority="11" operator="containsText" text="L">
      <formula>NOT(ISERROR(SEARCH("L",AS54)))</formula>
    </cfRule>
    <cfRule type="containsText" dxfId="383" priority="12" operator="containsText" text="M">
      <formula>NOT(ISERROR(SEARCH("M",AS54)))</formula>
    </cfRule>
    <cfRule type="cellIs" dxfId="382" priority="13" operator="equal">
      <formula>"H"</formula>
    </cfRule>
  </conditionalFormatting>
  <conditionalFormatting sqref="AQ52">
    <cfRule type="expression" dxfId="381" priority="8">
      <formula>VLOOKUP(AQ52,Grade_Conv2,2,FALSE)-VLOOKUP(AQ54,Grade_Conv2,2,FALSE)&gt;0</formula>
    </cfRule>
    <cfRule type="expression" dxfId="380" priority="9">
      <formula>VLOOKUP(AQ52,Grade_Conv2,2,FALSE)-VLOOKUP(AQ54,Grade_Conv2,2,FALSE)=0</formula>
    </cfRule>
    <cfRule type="expression" dxfId="379" priority="10">
      <formula>VLOOKUP(AQ52,Grade_Conv2,2,FALSE)-VLOOKUP(AQ54,Grade_Conv2,2,FALSE)&lt;0</formula>
    </cfRule>
  </conditionalFormatting>
  <conditionalFormatting sqref="AQ48:AT49">
    <cfRule type="expression" dxfId="378" priority="7">
      <formula>VLOOKUP(AQ48,$BQ$12:$BS$55,3,FALSE)="Y"</formula>
    </cfRule>
  </conditionalFormatting>
  <conditionalFormatting sqref="AS52:AT52">
    <cfRule type="cellIs" dxfId="377" priority="6" operator="equal">
      <formula>0</formula>
    </cfRule>
  </conditionalFormatting>
  <conditionalFormatting sqref="AS54:AT54">
    <cfRule type="cellIs" dxfId="376" priority="5" operator="equal">
      <formula>0</formula>
    </cfRule>
  </conditionalFormatting>
  <conditionalFormatting sqref="AQ54:AR54">
    <cfRule type="cellIs" dxfId="375" priority="1" operator="equal">
      <formula>0</formula>
    </cfRule>
    <cfRule type="cellIs" dxfId="374" priority="2" operator="equal">
      <formula>0</formula>
    </cfRule>
    <cfRule type="cellIs" dxfId="373" priority="3" operator="equal">
      <formula>0</formula>
    </cfRule>
    <cfRule type="cellIs" dxfId="372" priority="4" operator="equal">
      <formula>0</formula>
    </cfRule>
  </conditionalFormatting>
  <dataValidations count="2">
    <dataValidation type="list" allowBlank="1" showInputMessage="1" showErrorMessage="1" sqref="AZ23:AZ24">
      <formula1>halftermperiods</formula1>
    </dataValidation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5">
    <pageSetUpPr fitToPage="1"/>
  </sheetPr>
  <dimension ref="A1:JC15163"/>
  <sheetViews>
    <sheetView showGridLines="0" topLeftCell="H11" zoomScale="85" zoomScaleNormal="85" workbookViewId="0">
      <selection activeCell="AD16" sqref="AD16:AG17"/>
    </sheetView>
  </sheetViews>
  <sheetFormatPr defaultColWidth="5" defaultRowHeight="15"/>
  <cols>
    <col min="1" max="1" width="2.140625" style="290" hidden="1" customWidth="1"/>
    <col min="2" max="2" width="8.7109375" style="290" hidden="1" customWidth="1"/>
    <col min="3" max="7" width="5" style="290" hidden="1" customWidth="1"/>
    <col min="8" max="11" width="5" style="290" customWidth="1"/>
    <col min="12" max="12" width="5" style="290"/>
    <col min="13" max="13" width="5" style="290" customWidth="1"/>
    <col min="14" max="14" width="5" style="290"/>
    <col min="15" max="15" width="5" style="290" customWidth="1"/>
    <col min="16" max="16" width="5" style="290"/>
    <col min="17" max="17" width="4.7109375" style="290" customWidth="1"/>
    <col min="18" max="22" width="5" style="290"/>
    <col min="23" max="23" width="5" style="290" customWidth="1"/>
    <col min="24" max="24" width="4.85546875" style="290" bestFit="1" customWidth="1"/>
    <col min="25" max="51" width="5" style="290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0" customWidth="1"/>
    <col min="225" max="16384" width="5" style="290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0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8L-RE</v>
      </c>
      <c r="BQ10" s="287" t="s">
        <v>7241</v>
      </c>
      <c r="BY10" s="287" t="s">
        <v>7241</v>
      </c>
      <c r="CA10" s="287" t="str">
        <f>CONCATENATE(I2,AZ14)</f>
        <v>8L-RE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61" ca="1" si="0">IF($BA$10="","",IFERROR(INDEX(name,BT12,1),""))</f>
        <v>Hazel</v>
      </c>
      <c r="BR12" s="287" t="s">
        <v>2756</v>
      </c>
      <c r="BS12" s="287">
        <f t="array" aca="1" ref="BS12" ca="1">IFERROR(INDEX(indexdatabase,MATCH(BQ12&amp;$AZ$14,name&amp;Group2,0),MATCH("PPI",Sheet2rng!$A$1:$AK$1,0)),"")</f>
        <v>0</v>
      </c>
      <c r="BT12" s="287">
        <f t="array" aca="1" ref="BT12" ca="1">IFERROR(SMALL(IF(LEFT(Group2,LEN(Class6!$BA$10))=Class6!$BA$10,ROW(Group2)),ROW(A1)),"")</f>
        <v>7</v>
      </c>
      <c r="BY12" s="287" t="s">
        <v>7246</v>
      </c>
      <c r="CK12" s="287" t="s">
        <v>7485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Eric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IFERROR(SMALL(IF(LEFT(Group2,LEN(Class6!$BA$10))=Class6!$BA$10,ROW(Group2)),ROW(A2)),"")</f>
        <v>17</v>
      </c>
      <c r="BY13" s="287" t="s">
        <v>7251</v>
      </c>
      <c r="CK13" s="287" t="s">
        <v>7491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7565</v>
      </c>
      <c r="BA14" s="252"/>
      <c r="BB14" s="252"/>
      <c r="BN14" s="287" t="s">
        <v>7247</v>
      </c>
      <c r="BQ14" s="287" t="str">
        <f t="shared" ca="1" si="0"/>
        <v>Franklin</v>
      </c>
      <c r="BR14" s="287" t="s">
        <v>2756</v>
      </c>
      <c r="BS14" s="287" t="str">
        <f t="array" aca="1" ref="BS14" ca="1">IFERROR(INDEX(indexdatabase,MATCH(BQ14&amp;$AZ$14,name&amp;Group2,0),MATCH("PPI",Sheet2rng!$A$1:$AK$1,0)),"")</f>
        <v>Y</v>
      </c>
      <c r="BT14" s="287">
        <f t="array" aca="1" ref="BT14" ca="1">IFERROR(SMALL(IF(LEFT(Group2,LEN(Class6!$BA$10))=Class6!$BA$10,ROW(Group2)),ROW(A3)),"")</f>
        <v>19</v>
      </c>
      <c r="BY14" s="287" t="s">
        <v>7257</v>
      </c>
      <c r="CK14" s="287" t="s">
        <v>7493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Claire</v>
      </c>
      <c r="BR15" s="287" t="s">
        <v>2756</v>
      </c>
      <c r="BS15" s="287">
        <f t="array" aca="1" ref="BS15" ca="1">IFERROR(INDEX(indexdatabase,MATCH(BQ15&amp;$AZ$14,name&amp;Group2,0),MATCH("PPI",Sheet2rng!$A$1:$AK$1,0)),"")</f>
        <v>0</v>
      </c>
      <c r="BT15" s="287">
        <f t="array" aca="1" ref="BT15" ca="1">IFERROR(SMALL(IF(LEFT(Group2,LEN(Class6!$BA$10))=Class6!$BA$10,ROW(Group2)),ROW(A4)),"")</f>
        <v>20</v>
      </c>
      <c r="BY15" s="287" t="s">
        <v>7258</v>
      </c>
      <c r="CK15" s="287" t="s">
        <v>7494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">
        <v>7493</v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tr">
        <f>IFERROR(IF(SEARCH("11",CI25)=1,11),"")</f>
        <v/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>
        <f t="array" aca="1" ref="BA16" ca="1">IFERROR(INDEX(indexdatabase,MATCH(BQ12&amp;$AZ$14,name&amp;Group2,0),MATCH("AR",Sheet2rng!$A$1:$AK$1,0)),"")</f>
        <v>0</v>
      </c>
      <c r="BB16" s="252" t="str">
        <f ca="1">BQ12</f>
        <v>Hazel</v>
      </c>
      <c r="BC16" s="287" t="str">
        <f t="array" aca="1" ref="BC16" ca="1">IFERROR(INDEX(indexdatabase,MATCH($BB16&amp;$AZ$14,name&amp;Group2,0),MATCH("SEND",Sheet2rng!$A$1:$AO$1,0)),"")</f>
        <v>K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OTH</v>
      </c>
      <c r="BF16" s="287" t="str">
        <f ca="1">IF($BC16=0,"",IF($BC16="","",IF($BC16="N","",$BF$15&amp;$BC16)))</f>
        <v>SEND/K</v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EAL/OTH</v>
      </c>
      <c r="BI16" s="287" t="str">
        <f ca="1">CONCATENATE(BF16,"  ",BG16,"  ",BH16)</f>
        <v>SEND/K    EAL/OTH</v>
      </c>
      <c r="BN16" s="287" t="s">
        <v>7253</v>
      </c>
      <c r="BQ16" s="287" t="str">
        <f t="shared" ca="1" si="0"/>
        <v>Katherine</v>
      </c>
      <c r="BR16" s="287" t="s">
        <v>2756</v>
      </c>
      <c r="BS16" s="287">
        <f t="array" aca="1" ref="BS16" ca="1">IFERROR(INDEX(indexdatabase,MATCH(BQ16&amp;$AZ$14,name&amp;Group2,0),MATCH("PPI",Sheet2rng!$A$1:$AK$1,0)),"")</f>
        <v>0</v>
      </c>
      <c r="BT16" s="287">
        <f t="array" aca="1" ref="BT16" ca="1">IFERROR(SMALL(IF(LEFT(Group2,LEN(Class6!$BA$10))=Class6!$BA$10,ROW(Group2)),ROW(A5)),"")</f>
        <v>33</v>
      </c>
      <c r="BY16" s="287" t="s">
        <v>7260</v>
      </c>
      <c r="CK16" s="287" t="s">
        <v>7351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8L-RE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Eric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Christina</v>
      </c>
      <c r="BR17" s="287" t="s">
        <v>2756</v>
      </c>
      <c r="BS17" s="287" t="str">
        <f t="array" aca="1" ref="BS17" ca="1">IFERROR(INDEX(indexdatabase,MATCH(BQ17&amp;$AZ$14,name&amp;Group2,0),MATCH("PPI",Sheet2rng!$A$1:$AK$1,0)),"")</f>
        <v>Y</v>
      </c>
      <c r="BT17" s="287">
        <f t="array" aca="1" ref="BT17" ca="1">IFERROR(SMALL(IF(LEFT(Group2,LEN(Class6!$BA$10))=Class6!$BA$10,ROW(Group2)),ROW(A6)),"")</f>
        <v>36</v>
      </c>
      <c r="BY17" s="287" t="s">
        <v>7264</v>
      </c>
      <c r="CK17" s="287" t="s">
        <v>7498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EAL/OTH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 xml:space="preserve">    </v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Franklin</v>
      </c>
      <c r="BC18" s="287">
        <f t="array" aca="1" ref="BC18" ca="1">IFERROR(INDEX(indexdatabase,MATCH($BB18&amp;$AZ$14,name&amp;Group2,0),MATCH("SEND",Sheet2rng!$A$1:$AO$1,0)),"")</f>
        <v>0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OTH</v>
      </c>
      <c r="BF18" s="287" t="str">
        <f t="shared" ca="1" si="2"/>
        <v/>
      </c>
      <c r="BG18" s="287" t="str">
        <f t="shared" ca="1" si="3"/>
        <v/>
      </c>
      <c r="BH18" s="287" t="str">
        <f t="shared" ca="1" si="4"/>
        <v>EAL/OTH</v>
      </c>
      <c r="BI18" s="287" t="str">
        <f t="shared" ca="1" si="5"/>
        <v xml:space="preserve">    EAL/OTH</v>
      </c>
      <c r="BQ18" s="287" t="str">
        <f t="shared" ca="1" si="0"/>
        <v>William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IFERROR(SMALL(IF(LEFT(Group2,LEN(Class6!$BA$10))=Class6!$BA$10,ROW(Group2)),ROW(A7)),"")</f>
        <v>39</v>
      </c>
      <c r="BY18" s="287" t="s">
        <v>7265</v>
      </c>
      <c r="CK18" s="287" t="s">
        <v>7355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88"/>
      <c r="HW18" s="288"/>
      <c r="HX18" s="288"/>
      <c r="HY18" s="288"/>
      <c r="HZ18" s="288"/>
      <c r="IA18" s="288"/>
      <c r="IB18" s="29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Claire</v>
      </c>
      <c r="BC19" s="287">
        <f t="array" aca="1" ref="BC19" ca="1">IFERROR(INDEX(indexdatabase,MATCH($BB19&amp;$AZ$14,name&amp;Group2,0),MATCH("SEND",Sheet2rng!$A$1:$AO$1,0)),"")</f>
        <v>0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ENG</v>
      </c>
      <c r="BF19" s="287" t="str">
        <f t="shared" ca="1" si="2"/>
        <v/>
      </c>
      <c r="BG19" s="287" t="str">
        <f t="shared" ca="1" si="3"/>
        <v/>
      </c>
      <c r="BH19" s="287" t="str">
        <f t="shared" ca="1" si="4"/>
        <v>EAL/ENG</v>
      </c>
      <c r="BI19" s="287" t="str">
        <f t="shared" ca="1" si="5"/>
        <v xml:space="preserve">    EAL/ENG</v>
      </c>
      <c r="BQ19" s="287" t="str">
        <f t="shared" ca="1" si="0"/>
        <v>Melinda</v>
      </c>
      <c r="BR19" s="287" t="s">
        <v>2756</v>
      </c>
      <c r="BS19" s="287" t="str">
        <f t="array" aca="1" ref="BS19" ca="1">IFERROR(INDEX(indexdatabase,MATCH(BQ19&amp;$AZ$14,name&amp;Group2,0),MATCH("PPI",Sheet2rng!$A$1:$AK$1,0)),"")</f>
        <v>Y</v>
      </c>
      <c r="BT19" s="287">
        <f t="array" aca="1" ref="BT19" ca="1">IFERROR(SMALL(IF(LEFT(Group2,LEN(Class6!$BA$10))=Class6!$BA$10,ROW(Group2)),ROW(A8)),"")</f>
        <v>47</v>
      </c>
      <c r="BY19" s="287" t="s">
        <v>7266</v>
      </c>
      <c r="CK19" s="287" t="s">
        <v>7503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>
        <f t="array" aca="1" ref="AD20" ca="1">IFERROR(IF($Y$2=2,"",IF($Y$2=3,INDEX(indexdatabase,MATCH(AD16&amp;$AZ$14,name&amp;Group2,0),MATCH($AZ$23,Sheet2rng!$A$1:$AK$1,0)))),"")</f>
        <v>4</v>
      </c>
      <c r="AE20" s="348"/>
      <c r="AF20" s="347">
        <f t="array" aca="1" ref="AF20" ca="1">IFERROR(IF($Y$3=4,"",IF($Y$3=5,INDEX(indexdatabase,MATCH(AD16&amp;$AZ$14,name&amp;Group2,0),MATCH($P$4,Sheet2rng!$A$1:$AK$1,0)))),"")</f>
        <v>0</v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 t="str">
        <f t="array" aca="1" ref="AQ20" ca="1">IFERROR(IF($Y$2=2,"",IF($Y$2=3,INDEX(indexdatabase,MATCH(AQ16&amp;$AZ$14,name&amp;Group2,0),MATCH($AZ$23,Sheet2rng!$A$1:$AK$1,0)))),"")</f>
        <v/>
      </c>
      <c r="AR20" s="348"/>
      <c r="AS20" s="347" t="str">
        <f t="array" aca="1" ref="AS20" ca="1">IFERROR(IF($Y$3=4,"",IF($Y$3=5,INDEX(indexdatabase,MATCH(AQ16&amp;$AZ$14,name&amp;Group2,0),MATCH($P$4,Sheet2rng!$A$1:$AK$1,0)))),"")</f>
        <v/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Katherine</v>
      </c>
      <c r="BC20" s="287">
        <f t="array" aca="1" ref="BC20" ca="1">IFERROR(INDEX(indexdatabase,MATCH($BB20&amp;$AZ$14,name&amp;Group2,0),MATCH("SEND",Sheet2rng!$A$1:$AO$1,0)),"")</f>
        <v>0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NOT/kn</v>
      </c>
      <c r="BF20" s="287" t="str">
        <f t="shared" ca="1" si="2"/>
        <v/>
      </c>
      <c r="BG20" s="287" t="str">
        <f t="shared" ca="1" si="3"/>
        <v/>
      </c>
      <c r="BH20" s="287" t="str">
        <f t="shared" ca="1" si="4"/>
        <v>EAL/NOT/kn</v>
      </c>
      <c r="BI20" s="287" t="str">
        <f t="shared" ca="1" si="5"/>
        <v xml:space="preserve">    EAL/NOT/kn</v>
      </c>
      <c r="BQ20" s="287" t="str">
        <f t="shared" ca="1" si="0"/>
        <v>Luis</v>
      </c>
      <c r="BR20" s="287" t="s">
        <v>2756</v>
      </c>
      <c r="BS20" s="287">
        <f t="array" aca="1" ref="BS20" ca="1">IFERROR(INDEX(indexdatabase,MATCH(BQ20&amp;$AZ$14,name&amp;Group2,0),MATCH("PPI",Sheet2rng!$A$1:$AK$1,0)),"")</f>
        <v>0</v>
      </c>
      <c r="BT20" s="287">
        <f t="array" aca="1" ref="BT20" ca="1">IFERROR(SMALL(IF(LEFT(Group2,LEN(Class6!$BA$10))=Class6!$BA$10,ROW(Group2)),ROW(A9)),"")</f>
        <v>50</v>
      </c>
      <c r="BY20" s="287" t="s">
        <v>7267</v>
      </c>
      <c r="CK20" s="287" t="s">
        <v>7505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Christina</v>
      </c>
      <c r="BC21" s="287" t="str">
        <f t="array" aca="1" ref="BC21" ca="1">IFERROR(INDEX(indexdatabase,MATCH($BB21&amp;$AZ$14,name&amp;Group2,0),MATCH("SEND",Sheet2rng!$A$1:$AO$1,0)),"")</f>
        <v>K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NOT/kn</v>
      </c>
      <c r="BF21" s="287" t="str">
        <f t="shared" ca="1" si="2"/>
        <v>SEND/K</v>
      </c>
      <c r="BG21" s="287" t="str">
        <f t="shared" ca="1" si="3"/>
        <v/>
      </c>
      <c r="BH21" s="287" t="str">
        <f t="shared" ca="1" si="4"/>
        <v>EAL/NOT/kn</v>
      </c>
      <c r="BI21" s="287" t="str">
        <f t="shared" ca="1" si="5"/>
        <v>SEND/K    EAL/NOT/kn</v>
      </c>
      <c r="BQ21" s="287" t="str">
        <f t="shared" ca="1" si="0"/>
        <v>Caroline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IFERROR(SMALL(IF(LEFT(Group2,LEN(Class6!$BA$10))=Class6!$BA$10,ROW(Group2)),ROW(A10)),"")</f>
        <v>54</v>
      </c>
      <c r="BY21" s="287" t="s">
        <v>7270</v>
      </c>
      <c r="CK21" s="287" t="s">
        <v>7361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>
        <f t="array" aca="1" ref="AD22" ca="1">IFERROR(IF($Y$4=6,"",IF($Y$4=7,INDEX(indexdatabase,MATCH(AD16&amp;$AZ$14,name&amp;Group2,0),MATCH($N$6,Sheet2rng!$A$1:$AK$1,0)))),"")</f>
        <v>4</v>
      </c>
      <c r="AE22" s="348"/>
      <c r="AF22" s="343">
        <f t="array" aca="1" ref="AF22" ca="1">IFERROR(IF($Y$5=8,"",IF($Y$5=9,INDEX(Sheet2rng,MATCH(AD16&amp;$AZ$14,name&amp;Group2,0),MATCH($P$6,sheet2columns,0)))),"")</f>
        <v>0</v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/>
      </c>
      <c r="AR22" s="348"/>
      <c r="AS22" s="343" t="str">
        <f t="array" aca="1" ref="AS22" ca="1">IFERROR(IF($Y$5=8,"",IF($Y$5=9,INDEX(Sheet2rng,MATCH(AQ16&amp;$AZ$14,name&amp;Group2,0),MATCH($P$6,sheet2columns,0)))),"")</f>
        <v/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William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OTH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EAL/OTH</v>
      </c>
      <c r="BI22" s="287" t="str">
        <f t="shared" ca="1" si="5"/>
        <v xml:space="preserve">    EAL/OTH</v>
      </c>
      <c r="BQ22" s="287" t="str">
        <f t="shared" ca="1" si="0"/>
        <v>Ethel</v>
      </c>
      <c r="BR22" s="287" t="s">
        <v>2756</v>
      </c>
      <c r="BS22" s="287" t="str">
        <f t="array" aca="1" ref="BS22" ca="1">IFERROR(INDEX(indexdatabase,MATCH(BQ22&amp;$AZ$14,name&amp;Group2,0),MATCH("PPI",Sheet2rng!$A$1:$AK$1,0)),"")</f>
        <v>Y</v>
      </c>
      <c r="BT22" s="287">
        <f t="array" aca="1" ref="BT22" ca="1">IFERROR(SMALL(IF(LEFT(Group2,LEN(Class6!$BA$10))=Class6!$BA$10,ROW(Group2)),ROW(A11)),"")</f>
        <v>65</v>
      </c>
      <c r="BY22" s="287" t="s">
        <v>7274</v>
      </c>
      <c r="CK22" s="287" t="s">
        <v>7365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Melinda</v>
      </c>
      <c r="BC23" s="287" t="str">
        <f t="array" aca="1" ref="BC23" ca="1">IFERROR(INDEX(indexdatabase,MATCH($BB23&amp;$AZ$14,name&amp;Group2,0),MATCH("SEND",Sheet2rng!$A$1:$AO$1,0)),"")</f>
        <v>K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ENG</v>
      </c>
      <c r="BF23" s="287" t="str">
        <f t="shared" ca="1" si="2"/>
        <v>SEND/K</v>
      </c>
      <c r="BG23" s="287" t="str">
        <f t="shared" ca="1" si="3"/>
        <v/>
      </c>
      <c r="BH23" s="287" t="str">
        <f t="shared" ca="1" si="4"/>
        <v>EAL/ENG</v>
      </c>
      <c r="BI23" s="287" t="str">
        <f t="shared" ca="1" si="5"/>
        <v>SEND/K    EAL/ENG</v>
      </c>
      <c r="BQ23" s="287" t="str">
        <f t="shared" ca="1" si="0"/>
        <v>Martha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IFERROR(SMALL(IF(LEFT(Group2,LEN(Class6!$BA$10))=Class6!$BA$10,ROW(Group2)),ROW(A12)),"")</f>
        <v>87</v>
      </c>
      <c r="BY23" s="287" t="s">
        <v>7278</v>
      </c>
      <c r="CK23" s="287" t="s">
        <v>7523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Luis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OTH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EAL/OTH</v>
      </c>
      <c r="BI24" s="287" t="str">
        <f t="shared" ca="1" si="5"/>
        <v xml:space="preserve">    EAL/OTH</v>
      </c>
      <c r="BQ24" s="287" t="str">
        <f t="shared" ca="1" si="0"/>
        <v>Patricia</v>
      </c>
      <c r="BR24" s="287" t="s">
        <v>2756</v>
      </c>
      <c r="BS24" s="287">
        <f t="array" aca="1" ref="BS24" ca="1">IFERROR(INDEX(indexdatabase,MATCH(BQ24&amp;$AZ$14,name&amp;Group2,0),MATCH("PPI",Sheet2rng!$A$1:$AK$1,0)),"")</f>
        <v>0</v>
      </c>
      <c r="BT24" s="287">
        <f t="array" aca="1" ref="BT24" ca="1">IFERROR(SMALL(IF(LEFT(Group2,LEN(Class6!$BA$10))=Class6!$BA$10,ROW(Group2)),ROW(A13)),"")</f>
        <v>91</v>
      </c>
      <c r="BY24" s="287" t="s">
        <v>7279</v>
      </c>
      <c r="CK24" s="287" t="s">
        <v>7497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Caroline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OTH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EAL/OTH</v>
      </c>
      <c r="BI25" s="287" t="str">
        <f t="shared" ca="1" si="5"/>
        <v xml:space="preserve">    EAL/OTH</v>
      </c>
      <c r="BQ25" s="287" t="str">
        <f t="shared" ca="1" si="0"/>
        <v>Samantha</v>
      </c>
      <c r="BR25" s="287" t="s">
        <v>2756</v>
      </c>
      <c r="BS25" s="287">
        <f t="array" aca="1" ref="BS25" ca="1">IFERROR(INDEX(indexdatabase,MATCH(BQ25&amp;$AZ$14,name&amp;Group2,0),MATCH("PPI",Sheet2rng!$A$1:$AK$1,0)),"")</f>
        <v>0</v>
      </c>
      <c r="BT25" s="287">
        <f t="array" aca="1" ref="BT25" ca="1">IFERROR(SMALL(IF(LEFT(Group2,LEN(Class6!$BA$10))=Class6!$BA$10,ROW(Group2)),ROW(A14)),"")</f>
        <v>97</v>
      </c>
      <c r="BY25" s="287" t="s">
        <v>7280</v>
      </c>
      <c r="CK25" s="287" t="s">
        <v>7507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Ethel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NOT/kn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EAL/NOT/kn</v>
      </c>
      <c r="BI26" s="287" t="str">
        <f t="shared" ca="1" si="5"/>
        <v xml:space="preserve">    EAL/NOT/kn</v>
      </c>
      <c r="BQ26" s="287" t="str">
        <f t="shared" ca="1" si="0"/>
        <v>Jimmy</v>
      </c>
      <c r="BR26" s="287" t="s">
        <v>2756</v>
      </c>
      <c r="BS26" s="287" t="str">
        <f t="array" aca="1" ref="BS26" ca="1">IFERROR(INDEX(indexdatabase,MATCH(BQ26&amp;$AZ$14,name&amp;Group2,0),MATCH("PPI",Sheet2rng!$A$1:$AK$1,0)),"")</f>
        <v>Y</v>
      </c>
      <c r="BT26" s="287">
        <f t="array" aca="1" ref="BT26" ca="1">IFERROR(SMALL(IF(LEFT(Group2,LEN(Class6!$BA$10))=Class6!$BA$10,ROW(Group2)),ROW(A15)),"")</f>
        <v>98</v>
      </c>
      <c r="BY26" s="287" t="s">
        <v>7285</v>
      </c>
      <c r="CK26" s="287" t="s">
        <v>2877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Martha</v>
      </c>
      <c r="BC27" s="287">
        <f t="array" aca="1" ref="BC27" ca="1">IFERROR(INDEX(indexdatabase,MATCH($BB27&amp;$AZ$14,name&amp;Group2,0),MATCH("SEND",Sheet2rng!$A$1:$AO$1,0)),"")</f>
        <v>0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OTH</v>
      </c>
      <c r="BF27" s="287" t="str">
        <f t="shared" ca="1" si="2"/>
        <v/>
      </c>
      <c r="BG27" s="287" t="str">
        <f t="shared" ca="1" si="3"/>
        <v/>
      </c>
      <c r="BH27" s="287" t="str">
        <f t="shared" ca="1" si="4"/>
        <v>EAL/OTH</v>
      </c>
      <c r="BI27" s="287" t="str">
        <f t="shared" ca="1" si="5"/>
        <v xml:space="preserve">    EAL/OTH</v>
      </c>
      <c r="BQ27" s="287" t="str">
        <f t="shared" ca="1" si="0"/>
        <v>Martin</v>
      </c>
      <c r="BR27" s="287" t="s">
        <v>2756</v>
      </c>
      <c r="BS27" s="287" t="str">
        <f t="array" aca="1" ref="BS27" ca="1">IFERROR(INDEX(indexdatabase,MATCH(BQ27&amp;$AZ$14,name&amp;Group2,0),MATCH("PPI",Sheet2rng!$A$1:$AK$1,0)),"")</f>
        <v>Y</v>
      </c>
      <c r="BT27" s="287">
        <f t="array" aca="1" ref="BT27" ca="1">IFERROR(SMALL(IF(LEFT(Group2,LEN(Class6!$BA$10))=Class6!$BA$10,ROW(Group2)),ROW(A16)),"")</f>
        <v>109</v>
      </c>
      <c r="BY27" s="287" t="s">
        <v>7287</v>
      </c>
      <c r="CK27" s="287" t="s">
        <v>7526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Patricia</v>
      </c>
      <c r="BC28" s="287" t="str">
        <f t="array" aca="1" ref="BC28" ca="1">IFERROR(INDEX(indexdatabase,MATCH($BB28&amp;$AZ$14,name&amp;Group2,0),MATCH("SEND",Sheet2rng!$A$1:$AO$1,0)),"")</f>
        <v>K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NOT/kn</v>
      </c>
      <c r="BF28" s="287" t="str">
        <f t="shared" ca="1" si="2"/>
        <v>SEND/K</v>
      </c>
      <c r="BG28" s="287" t="str">
        <f t="shared" ca="1" si="3"/>
        <v/>
      </c>
      <c r="BH28" s="287" t="str">
        <f t="shared" ca="1" si="4"/>
        <v>EAL/NOT/kn</v>
      </c>
      <c r="BI28" s="287" t="str">
        <f t="shared" ca="1" si="5"/>
        <v>SEND/K    EAL/NOT/kn</v>
      </c>
      <c r="BQ28" s="287" t="str">
        <f t="shared" ca="1" si="0"/>
        <v>Glen</v>
      </c>
      <c r="BR28" s="287" t="s">
        <v>2756</v>
      </c>
      <c r="BS28" s="287">
        <f t="array" aca="1" ref="BS28" ca="1">IFERROR(INDEX(indexdatabase,MATCH(BQ28&amp;$AZ$14,name&amp;Group2,0),MATCH("PPI",Sheet2rng!$A$1:$AK$1,0)),"")</f>
        <v>0</v>
      </c>
      <c r="BT28" s="287">
        <f t="array" aca="1" ref="BT28" ca="1">IFERROR(SMALL(IF(LEFT(Group2,LEN(Class6!$BA$10))=Class6!$BA$10,ROW(Group2)),ROW(A17)),"")</f>
        <v>114</v>
      </c>
      <c r="BY28" s="287" t="s">
        <v>7288</v>
      </c>
      <c r="CK28" s="287" t="s">
        <v>7531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Samantha</v>
      </c>
      <c r="BC29" s="287">
        <f t="array" aca="1" ref="BC29" ca="1">IFERROR(INDEX(indexdatabase,MATCH($BB29&amp;$AZ$14,name&amp;Group2,0),MATCH("SEND",Sheet2rng!$A$1:$AO$1,0)),"")</f>
        <v>0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NOT/kn</v>
      </c>
      <c r="BF29" s="287" t="str">
        <f t="shared" ca="1" si="2"/>
        <v/>
      </c>
      <c r="BG29" s="287" t="str">
        <f t="shared" ca="1" si="3"/>
        <v/>
      </c>
      <c r="BH29" s="287" t="str">
        <f t="shared" ca="1" si="4"/>
        <v>EAL/NOT/kn</v>
      </c>
      <c r="BI29" s="287" t="str">
        <f t="shared" ca="1" si="5"/>
        <v xml:space="preserve">    EAL/NOT/kn</v>
      </c>
      <c r="BQ29" s="287" t="str">
        <f t="shared" ca="1" si="0"/>
        <v>Stephen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IFERROR(SMALL(IF(LEFT(Group2,LEN(Class6!$BA$10))=Class6!$BA$10,ROW(Group2)),ROW(A18)),"")</f>
        <v>125</v>
      </c>
      <c r="BY29" s="287" t="s">
        <v>7289</v>
      </c>
      <c r="CK29" s="287" t="s">
        <v>7535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Jimmy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OTH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EAL/OTH</v>
      </c>
      <c r="BI30" s="287" t="str">
        <f t="shared" ca="1" si="5"/>
        <v xml:space="preserve">    EAL/OTH</v>
      </c>
      <c r="BQ30" s="287" t="str">
        <f t="shared" ca="1" si="0"/>
        <v>Eric</v>
      </c>
      <c r="BR30" s="287" t="s">
        <v>2756</v>
      </c>
      <c r="BS30" s="287">
        <f t="array" aca="1" ref="BS30" ca="1">IFERROR(INDEX(indexdatabase,MATCH(BQ30&amp;$AZ$14,name&amp;Group2,0),MATCH("PPI",Sheet2rng!$A$1:$AK$1,0)),"")</f>
        <v>0</v>
      </c>
      <c r="BT30" s="287">
        <f t="array" aca="1" ref="BT30" ca="1">IFERROR(SMALL(IF(LEFT(Group2,LEN(Class6!$BA$10))=Class6!$BA$10,ROW(Group2)),ROW(A19)),"")</f>
        <v>142</v>
      </c>
      <c r="BY30" s="287" t="s">
        <v>7292</v>
      </c>
      <c r="CK30" s="287" t="s">
        <v>7491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Martin</v>
      </c>
      <c r="BC31" s="287">
        <f t="array" aca="1" ref="BC31" ca="1">IFERROR(INDEX(indexdatabase,MATCH($BB31&amp;$AZ$14,name&amp;Group2,0),MATCH("SEND",Sheet2rng!$A$1:$AO$1,0)),"")</f>
        <v>0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NOT/kn</v>
      </c>
      <c r="BF31" s="287" t="str">
        <f t="shared" ca="1" si="2"/>
        <v/>
      </c>
      <c r="BG31" s="287" t="str">
        <f t="shared" ca="1" si="3"/>
        <v/>
      </c>
      <c r="BH31" s="287" t="str">
        <f t="shared" ca="1" si="4"/>
        <v>EAL/NOT/kn</v>
      </c>
      <c r="BI31" s="287" t="str">
        <f t="shared" ca="1" si="5"/>
        <v xml:space="preserve">    EAL/NOT/kn</v>
      </c>
      <c r="BQ31" s="287" t="str">
        <f t="shared" ca="1" si="0"/>
        <v>Charlene</v>
      </c>
      <c r="BR31" s="287" t="s">
        <v>2756</v>
      </c>
      <c r="BS31" s="287" t="str">
        <f t="array" aca="1" ref="BS31" ca="1">IFERROR(INDEX(indexdatabase,MATCH(BQ31&amp;$AZ$14,name&amp;Group2,0),MATCH("PPI",Sheet2rng!$A$1:$AK$1,0)),"")</f>
        <v>Y</v>
      </c>
      <c r="BT31" s="287">
        <f t="array" aca="1" ref="BT31" ca="1">IFERROR(SMALL(IF(LEFT(Group2,LEN(Class6!$BA$10))=Class6!$BA$10,ROW(Group2)),ROW(A20)),"")</f>
        <v>152</v>
      </c>
      <c r="BY31" s="287" t="s">
        <v>7294</v>
      </c>
      <c r="CK31" s="287" t="s">
        <v>7520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Glen</v>
      </c>
      <c r="BC32" s="287" t="str">
        <f t="array" aca="1" ref="BC32" ca="1">IFERROR(INDEX(indexdatabase,MATCH($BB32&amp;$AZ$14,name&amp;Group2,0),MATCH("SEND",Sheet2rng!$A$1:$AO$1,0)),"")</f>
        <v>K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NOT/kn</v>
      </c>
      <c r="BF32" s="287" t="str">
        <f t="shared" ca="1" si="2"/>
        <v>SEND/K</v>
      </c>
      <c r="BG32" s="287" t="str">
        <f t="shared" ca="1" si="3"/>
        <v/>
      </c>
      <c r="BH32" s="287" t="str">
        <f t="shared" ca="1" si="4"/>
        <v>EAL/NOT/kn</v>
      </c>
      <c r="BI32" s="287" t="str">
        <f t="shared" ca="1" si="5"/>
        <v>SEND/K    EAL/NOT/kn</v>
      </c>
      <c r="BQ32" s="287" t="str">
        <f t="shared" ca="1" si="0"/>
        <v>Robert</v>
      </c>
      <c r="BR32" s="287" t="s">
        <v>2756</v>
      </c>
      <c r="BS32" s="287">
        <f t="array" aca="1" ref="BS32" ca="1">IFERROR(INDEX(indexdatabase,MATCH(BQ32&amp;$AZ$14,name&amp;Group2,0),MATCH("PPI",Sheet2rng!$A$1:$AK$1,0)),"")</f>
        <v>0</v>
      </c>
      <c r="BT32" s="287">
        <f t="array" aca="1" ref="BT32" ca="1">IFERROR(SMALL(IF(LEFT(Group2,LEN(Class6!$BA$10))=Class6!$BA$10,ROW(Group2)),ROW(A21)),"")</f>
        <v>174</v>
      </c>
      <c r="BY32" s="287" t="s">
        <v>7295</v>
      </c>
      <c r="CK32" s="287" t="s">
        <v>7533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Stephen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OTH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EAL/OTH</v>
      </c>
      <c r="BI33" s="287" t="str">
        <f t="shared" ca="1" si="5"/>
        <v xml:space="preserve">    EAL/OTH</v>
      </c>
      <c r="BQ33" s="287" t="str">
        <f t="shared" ca="1" si="0"/>
        <v/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/>
      </c>
      <c r="BT33" s="287" t="str">
        <f t="array" aca="1" ref="BT33" ca="1">IFERROR(SMALL(IF(LEFT(Group2,LEN(Class6!$BA$10))=Class6!$BA$10,ROW(Group2)),ROW(A22)),"")</f>
        <v/>
      </c>
      <c r="BY33" s="287" t="s">
        <v>7298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tr">
        <f ca="1">IFERROR(IF(SEARCH("11",BE43)=1,11),"")</f>
        <v/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Eric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OTH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EAL/OTH</v>
      </c>
      <c r="BI34" s="287" t="str">
        <f t="shared" ca="1" si="5"/>
        <v xml:space="preserve">    EAL/OTH</v>
      </c>
      <c r="BQ34" s="287" t="str">
        <f t="shared" ca="1" si="0"/>
        <v/>
      </c>
      <c r="BR34" s="287" t="s">
        <v>2756</v>
      </c>
      <c r="BS34" s="287" t="str">
        <f t="array" aca="1" ref="BS34" ca="1">IFERROR(INDEX(indexdatabase,MATCH(BQ34&amp;$AZ$14,name&amp;Group2,0),MATCH("PPI",Sheet2rng!$A$1:$AK$1,0)),"")</f>
        <v/>
      </c>
      <c r="BT34" s="287" t="str">
        <f t="array" aca="1" ref="BT34" ca="1">IFERROR(SMALL(IF(LEFT(Group2,LEN(Class6!$BA$10))=Class6!$BA$10,ROW(Group2)),ROW(A23)),"")</f>
        <v/>
      </c>
      <c r="BY34" s="287" t="s">
        <v>7299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Charlene</v>
      </c>
      <c r="BC35" s="287">
        <f t="array" aca="1" ref="BC35" ca="1">IFERROR(INDEX(indexdatabase,MATCH($BB35&amp;$AZ$14,name&amp;Group2,0),MATCH("SEND",Sheet2rng!$A$1:$AO$1,0)),"")</f>
        <v>0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OTH</v>
      </c>
      <c r="BF35" s="287" t="str">
        <f t="shared" ca="1" si="2"/>
        <v/>
      </c>
      <c r="BG35" s="287" t="str">
        <f t="shared" ca="1" si="3"/>
        <v/>
      </c>
      <c r="BH35" s="287" t="str">
        <f t="shared" ca="1" si="4"/>
        <v>EAL/OTH</v>
      </c>
      <c r="BI35" s="287" t="str">
        <f t="shared" ca="1" si="5"/>
        <v xml:space="preserve">    EAL/OTH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IFERROR(SMALL(IF(LEFT(Group2,LEN(Class6!$BA$10))=Class6!$BA$10,ROW(Group2)),ROW(A24)),"")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Robert</v>
      </c>
      <c r="BC36" s="287" t="str">
        <f t="array" aca="1" ref="BC36" ca="1">IFERROR(INDEX(indexdatabase,MATCH($BB36&amp;$AZ$14,name&amp;Group2,0),MATCH("SEND",Sheet2rng!$A$1:$AO$1,0)),"")</f>
        <v>K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NOT/kn</v>
      </c>
      <c r="BF36" s="287" t="str">
        <f t="shared" ca="1" si="2"/>
        <v>SEND/K</v>
      </c>
      <c r="BG36" s="287" t="str">
        <f t="shared" ca="1" si="3"/>
        <v/>
      </c>
      <c r="BH36" s="287" t="str">
        <f t="shared" ca="1" si="4"/>
        <v>EAL/NOT/kn</v>
      </c>
      <c r="BI36" s="287" t="str">
        <f t="shared" ca="1" si="5"/>
        <v>SEND/K    EAL/NOT/kn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IFERROR(SMALL(IF(LEFT(Group2,LEN(Class6!$BA$10))=Class6!$BA$10,ROW(Group2)),ROW(A25)),"")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 t="str">
        <f t="array" aca="1" ref="BA37" ca="1">IFERROR(INDEX(indexdatabase,MATCH(BQ33&amp;$AZ$14,name&amp;Group2,0),MATCH("AR",Sheet2rng!$A$1:$AK$1,0)),"")</f>
        <v/>
      </c>
      <c r="BB37" s="252" t="str">
        <f t="shared" ca="1" si="1"/>
        <v/>
      </c>
      <c r="BC37" s="287" t="str">
        <f t="array" aca="1" ref="BC37" ca="1">IFERROR(INDEX(indexdatabase,MATCH($BB37&amp;$AZ$14,name&amp;Group2,0),MATCH("SEND",Sheet2rng!$A$1:$AO$1,0)),"")</f>
        <v/>
      </c>
      <c r="BD37" s="287" t="str">
        <f t="array" aca="1" ref="BD37" ca="1">IFERROR(INDEX(indexdatabase,MATCH($BB37&amp;$AZ$14,name&amp;Group2,0),MATCH("MAT",Sheet2rng!$A$1:$AO$1,0)),"")</f>
        <v/>
      </c>
      <c r="BE37" s="287" t="str">
        <f t="array" aca="1" ref="BE37" ca="1">IFERROR(INDEX(indexdatabase,MATCH($BB37&amp;$AZ$14,name&amp;Group2,0),MATCH("EAL",Sheet2rng!$A$1:$AO$1,0)),"")</f>
        <v/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/>
      </c>
      <c r="BI37" s="287" t="str">
        <f t="shared" ca="1" si="5"/>
        <v xml:space="preserve">    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IFERROR(SMALL(IF(LEFT(Group2,LEN(Class6!$BA$10))=Class6!$BA$10,ROW(Group2)),ROW(A26)),"")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 t="str">
        <f t="array" aca="1" ref="M38" ca="1">IFERROR(IF($Y$2=2,"",IF($Y$2=3,INDEX(indexdatabase,MATCH(M34&amp;$AZ$14,name&amp;Group2,0),MATCH($AZ$23,Sheet2rng!$A$1:$AK$1,0)))),"")</f>
        <v/>
      </c>
      <c r="N38" s="348"/>
      <c r="O38" s="347" t="str">
        <f t="array" aca="1" ref="O38" ca="1">IFERROR(IF($Y$3=4,"",IF($Y$3=5,INDEX(indexdatabase,MATCH(M34&amp;$AZ$14,name&amp;Group2,0),MATCH($P$4,Sheet2rng!$A$1:$AK$1,0)))),"")</f>
        <v/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 t="str">
        <f t="array" aca="1" ref="BA38" ca="1">IFERROR(INDEX(indexdatabase,MATCH(BQ34&amp;$AZ$14,name&amp;Group2,0),MATCH("AR",Sheet2rng!$A$1:$AK$1,0)),"")</f>
        <v/>
      </c>
      <c r="BB38" s="252" t="str">
        <f t="shared" ca="1" si="1"/>
        <v/>
      </c>
      <c r="BC38" s="287" t="str">
        <f t="array" aca="1" ref="BC38" ca="1">IFERROR(INDEX(indexdatabase,MATCH($BB38&amp;$AZ$14,name&amp;Group2,0),MATCH("SEND",Sheet2rng!$A$1:$AO$1,0)),"")</f>
        <v/>
      </c>
      <c r="BD38" s="287" t="str">
        <f t="array" aca="1" ref="BD38" ca="1">IFERROR(INDEX(indexdatabase,MATCH($BB38&amp;$AZ$14,name&amp;Group2,0),MATCH("MAT",Sheet2rng!$A$1:$AO$1,0)),"")</f>
        <v/>
      </c>
      <c r="BE38" s="287" t="str">
        <f t="array" aca="1" ref="BE38" ca="1">IFERROR(INDEX(indexdatabase,MATCH($BB38&amp;$AZ$14,name&amp;Group2,0),MATCH("EAL",Sheet2rng!$A$1:$AO$1,0)),"")</f>
        <v/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/>
      </c>
      <c r="BI38" s="287" t="str">
        <f t="shared" ca="1" si="5"/>
        <v xml:space="preserve">    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IFERROR(SMALL(IF(LEFT(Group2,LEN(Class6!$BA$10))=Class6!$BA$10,ROW(Group2)),ROW(A27)),"")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IFERROR(SMALL(IF(LEFT(Group2,LEN(Class6!$BA$10))=Class6!$BA$10,ROW(Group2)),ROW(A28)),"")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/>
      </c>
      <c r="N40" s="348"/>
      <c r="O40" s="343" t="str">
        <f t="array" aca="1" ref="O40" ca="1">IFERROR(IF($Y$5=8,"",IF($Y$5=9,INDEX(Sheet2rng,MATCH(M34&amp;$AZ$14,name&amp;Group2,0),MATCH($P$6,sheet2columns,0)))),"")</f>
        <v/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IFERROR(SMALL(IF(LEFT(Group2,LEN(Class6!$BA$10))=Class6!$BA$10,ROW(Group2)),ROW(A29)),"")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IFERROR(SMALL(IF(LEFT(Group2,LEN(Class6!$BA$10))=Class6!$BA$10,ROW(Group2)),ROW(A30)),"")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IFERROR(SMALL(IF(LEFT(Group2,LEN(Class6!$BA$10))=Class6!$BA$10,ROW(Group2)),ROW(A31)),"")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IFERROR(SMALL(IF(LEFT(Group2,LEN(Class6!$BA$10))=Class6!$BA$10,ROW(Group2)),ROW(A32)),"")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IFERROR(SMALL(IF(LEFT(Group2,LEN(Class6!$BA$10))=Class6!$BA$10,ROW(Group2)),ROW(A33)),"")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IFERROR(SMALL(IF(LEFT(Group2,LEN(Class6!$BA$10))=Class6!$BA$10,ROW(Group2)),ROW(A34)),"")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IFERROR(SMALL(IF(LEFT(Group2,LEN(Class6!$BA$10))=Class6!$BA$10,ROW(Group2)),ROW(A35)),"")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ca="1" si="0"/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IFERROR(SMALL(IF(LEFT(Group2,LEN(Class6!$BA$10))=Class6!$BA$10,ROW(Group2)),ROW(A36)),"")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0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IFERROR(SMALL(IF(LEFT(Group2,LEN(Class6!$BA$10))=Class6!$BA$10,ROW(Group2)),ROW(A37)),"")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0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IFERROR(SMALL(IF(LEFT(Group2,LEN(Class6!$BA$10))=Class6!$BA$10,ROW(Group2)),ROW(A38)),"")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0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IFERROR(SMALL(IF(LEFT(Group2,LEN(Class6!$BA$10))=Class6!$BA$10,ROW(Group2)),ROW(A39)),"")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0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IFERROR(SMALL(IF(LEFT(Group2,LEN(Class6!$BA$10))=Class6!$BA$10,ROW(Group2)),ROW(A40)),"")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0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IFERROR(SMALL(IF(LEFT(Group2,LEN(Class6!$BA$10))=Class6!$BA$10,ROW(Group2)),ROW(A41)),"")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0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IFERROR(SMALL(IF(LEFT(Group2,LEN(Class6!$BA$10))=Class6!$BA$10,ROW(Group2)),ROW(A42)),"")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0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IFERROR(SMALL(IF(LEFT(Group2,LEN(Class6!$BA$10))=Class6!$BA$10,ROW(Group2)),ROW(A43)),"")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0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IFERROR(SMALL(IF(LEFT(Group2,LEN(Class6!$BA$10))=Class6!$BA$10,ROW(Group2)),ROW(A44)),"")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0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IFERROR(SMALL(IF(LEFT(Group2,LEN(Class6!$BA$10))=Class6!$BA$10,ROW(Group2)),ROW(A45)),"")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0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IFERROR(SMALL(IF(LEFT(Group2,LEN(Class6!$BA$10))=Class6!$BA$10,ROW(Group2)),ROW(A46)),"")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0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IFERROR(SMALL(IF(LEFT(Group2,LEN(Class6!$BA$10))=Class6!$BA$10,ROW(Group2)),ROW(A47)),"")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0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IFERROR(SMALL(IF(LEFT(Group2,LEN(Class6!$BA$10))=Class6!$BA$10,ROW(Group2)),ROW(A48)),"")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0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IFERROR(SMALL(IF(LEFT(Group2,LEN(Class6!$BA$10))=Class6!$BA$10,ROW(Group2)),ROW(A49)),"")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0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IFERROR(SMALL(IF(LEFT(Group2,LEN(Class6!$BA$10))=Class6!$BA$10,ROW(Group2)),ROW(A50)),"")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89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89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289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89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89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89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89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89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password="821A" sheet="1" objects="1" scenarios="1" selectLockedCells="1"/>
  <mergeCells count="358">
    <mergeCell ref="T1213:AA1215"/>
    <mergeCell ref="AB1213:AE1215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S663:Z665"/>
    <mergeCell ref="AA663:AD665"/>
    <mergeCell ref="S729:Z731"/>
    <mergeCell ref="AA729:AD731"/>
    <mergeCell ref="T816:AA818"/>
    <mergeCell ref="AB816:AE818"/>
    <mergeCell ref="S340:Z342"/>
    <mergeCell ref="AA340:AD342"/>
    <mergeCell ref="S445:Z447"/>
    <mergeCell ref="AA445:AD447"/>
    <mergeCell ref="S552:Z554"/>
    <mergeCell ref="AA552:AD554"/>
    <mergeCell ref="AR57:AW60"/>
    <mergeCell ref="S75:Z77"/>
    <mergeCell ref="AA75:AD77"/>
    <mergeCell ref="S155:Z157"/>
    <mergeCell ref="AA155:AD157"/>
    <mergeCell ref="S254:Z256"/>
    <mergeCell ref="AA254:AD256"/>
    <mergeCell ref="AD54:AE54"/>
    <mergeCell ref="AF54:AG54"/>
    <mergeCell ref="AM54:AN54"/>
    <mergeCell ref="AO54:AP54"/>
    <mergeCell ref="AQ54:AR54"/>
    <mergeCell ref="AS54:AT54"/>
    <mergeCell ref="HU52:IB52"/>
    <mergeCell ref="M53:N53"/>
    <mergeCell ref="O53:P53"/>
    <mergeCell ref="Q53:R53"/>
    <mergeCell ref="S53:T53"/>
    <mergeCell ref="Z53:AA53"/>
    <mergeCell ref="AB53:AC53"/>
    <mergeCell ref="M54:N54"/>
    <mergeCell ref="O54:P54"/>
    <mergeCell ref="Q54:R54"/>
    <mergeCell ref="S54:T54"/>
    <mergeCell ref="Z54:AA54"/>
    <mergeCell ref="AB54:AC54"/>
    <mergeCell ref="AD53:AE53"/>
    <mergeCell ref="AF53:AG53"/>
    <mergeCell ref="AM53:AN53"/>
    <mergeCell ref="O51:P51"/>
    <mergeCell ref="Q51:R51"/>
    <mergeCell ref="S51:T51"/>
    <mergeCell ref="Z51:AA51"/>
    <mergeCell ref="AB51:AC51"/>
    <mergeCell ref="AO53:AP53"/>
    <mergeCell ref="AQ53:AR53"/>
    <mergeCell ref="AS53:AT53"/>
    <mergeCell ref="AO52:AP52"/>
    <mergeCell ref="AQ52:AR52"/>
    <mergeCell ref="AS52:AT52"/>
    <mergeCell ref="M50:P50"/>
    <mergeCell ref="Q50:T50"/>
    <mergeCell ref="Z50:AC50"/>
    <mergeCell ref="AD50:AG50"/>
    <mergeCell ref="AM50:AP50"/>
    <mergeCell ref="AQ50:AT50"/>
    <mergeCell ref="HU50:IB50"/>
    <mergeCell ref="HU51:IB51"/>
    <mergeCell ref="M52:N52"/>
    <mergeCell ref="O52:P52"/>
    <mergeCell ref="Q52:R52"/>
    <mergeCell ref="S52:T52"/>
    <mergeCell ref="Z52:AA52"/>
    <mergeCell ref="AB52:AC52"/>
    <mergeCell ref="AD52:AE52"/>
    <mergeCell ref="AF52:AG52"/>
    <mergeCell ref="AM52:AN52"/>
    <mergeCell ref="AD51:AE51"/>
    <mergeCell ref="AF51:AG51"/>
    <mergeCell ref="AM51:AN51"/>
    <mergeCell ref="AO51:AP51"/>
    <mergeCell ref="AQ51:AR51"/>
    <mergeCell ref="AS51:AT51"/>
    <mergeCell ref="M51:N51"/>
    <mergeCell ref="AS47:AT47"/>
    <mergeCell ref="HU47:IB47"/>
    <mergeCell ref="M48:P49"/>
    <mergeCell ref="Q48:T49"/>
    <mergeCell ref="Z48:AC49"/>
    <mergeCell ref="AD48:AG49"/>
    <mergeCell ref="AM48:AP49"/>
    <mergeCell ref="AQ48:AT49"/>
    <mergeCell ref="HU48:IB48"/>
    <mergeCell ref="HU49:IB49"/>
    <mergeCell ref="M46:N46"/>
    <mergeCell ref="O46:P46"/>
    <mergeCell ref="Q46:R46"/>
    <mergeCell ref="S46:T46"/>
    <mergeCell ref="Z46:AA46"/>
    <mergeCell ref="AB46:AC46"/>
    <mergeCell ref="HU46:IB46"/>
    <mergeCell ref="M47:N47"/>
    <mergeCell ref="O47:P47"/>
    <mergeCell ref="Q47:R47"/>
    <mergeCell ref="S47:T47"/>
    <mergeCell ref="Z47:AA47"/>
    <mergeCell ref="AB47:AC47"/>
    <mergeCell ref="AD47:AE47"/>
    <mergeCell ref="AF47:AG47"/>
    <mergeCell ref="AM47:AN47"/>
    <mergeCell ref="AD46:AE46"/>
    <mergeCell ref="AF46:AG46"/>
    <mergeCell ref="AM46:AN46"/>
    <mergeCell ref="AO46:AP46"/>
    <mergeCell ref="AQ46:AR46"/>
    <mergeCell ref="AS46:AT46"/>
    <mergeCell ref="AO47:AP47"/>
    <mergeCell ref="AQ47:AR47"/>
    <mergeCell ref="O44:P44"/>
    <mergeCell ref="Q44:R44"/>
    <mergeCell ref="S44:T44"/>
    <mergeCell ref="Z44:AA44"/>
    <mergeCell ref="AB44:AC44"/>
    <mergeCell ref="AO45:AP45"/>
    <mergeCell ref="AQ45:AR45"/>
    <mergeCell ref="AS45:AT45"/>
    <mergeCell ref="HU45:IB45"/>
    <mergeCell ref="M43:P43"/>
    <mergeCell ref="Q43:T43"/>
    <mergeCell ref="Z43:AC43"/>
    <mergeCell ref="AD43:AG43"/>
    <mergeCell ref="AM43:AP43"/>
    <mergeCell ref="AQ43:AT43"/>
    <mergeCell ref="HU43:IB43"/>
    <mergeCell ref="HU44:IB44"/>
    <mergeCell ref="M45:N45"/>
    <mergeCell ref="O45:P45"/>
    <mergeCell ref="Q45:R45"/>
    <mergeCell ref="S45:T45"/>
    <mergeCell ref="Z45:AA45"/>
    <mergeCell ref="AB45:AC45"/>
    <mergeCell ref="AD45:AE45"/>
    <mergeCell ref="AF45:AG45"/>
    <mergeCell ref="AM45:AN45"/>
    <mergeCell ref="AD44:AE44"/>
    <mergeCell ref="AF44:AG44"/>
    <mergeCell ref="AM44:AN44"/>
    <mergeCell ref="AO44:AP44"/>
    <mergeCell ref="AQ44:AR44"/>
    <mergeCell ref="AS44:AT44"/>
    <mergeCell ref="M44:N44"/>
    <mergeCell ref="AS40:AT40"/>
    <mergeCell ref="HU40:IB40"/>
    <mergeCell ref="M41:P42"/>
    <mergeCell ref="Q41:T42"/>
    <mergeCell ref="Z41:AC42"/>
    <mergeCell ref="AD41:AG42"/>
    <mergeCell ref="AM41:AP42"/>
    <mergeCell ref="AQ41:AT42"/>
    <mergeCell ref="HU41:IB41"/>
    <mergeCell ref="HU42:IB42"/>
    <mergeCell ref="M39:N39"/>
    <mergeCell ref="O39:P39"/>
    <mergeCell ref="Q39:R39"/>
    <mergeCell ref="S39:T39"/>
    <mergeCell ref="Z39:AA39"/>
    <mergeCell ref="AB39:AC39"/>
    <mergeCell ref="HU39:IB39"/>
    <mergeCell ref="M40:N40"/>
    <mergeCell ref="O40:P40"/>
    <mergeCell ref="Q40:R40"/>
    <mergeCell ref="S40:T40"/>
    <mergeCell ref="Z40:AA40"/>
    <mergeCell ref="AB40:AC40"/>
    <mergeCell ref="AD40:AE40"/>
    <mergeCell ref="AF40:AG40"/>
    <mergeCell ref="AM40:AN40"/>
    <mergeCell ref="AD39:AE39"/>
    <mergeCell ref="AF39:AG39"/>
    <mergeCell ref="AM39:AN39"/>
    <mergeCell ref="AO39:AP39"/>
    <mergeCell ref="AQ39:AR39"/>
    <mergeCell ref="AS39:AT39"/>
    <mergeCell ref="AO40:AP40"/>
    <mergeCell ref="AQ40:AR40"/>
    <mergeCell ref="O37:P37"/>
    <mergeCell ref="Q37:R37"/>
    <mergeCell ref="S37:T37"/>
    <mergeCell ref="Z37:AA37"/>
    <mergeCell ref="AB37:AC37"/>
    <mergeCell ref="AO38:AP38"/>
    <mergeCell ref="AQ38:AR38"/>
    <mergeCell ref="AS38:AT38"/>
    <mergeCell ref="HU38:IB38"/>
    <mergeCell ref="M36:P36"/>
    <mergeCell ref="Q36:T36"/>
    <mergeCell ref="Z36:AC36"/>
    <mergeCell ref="AD36:AG36"/>
    <mergeCell ref="AM36:AP36"/>
    <mergeCell ref="AQ36:AT36"/>
    <mergeCell ref="HU36:IB36"/>
    <mergeCell ref="HU37:IB37"/>
    <mergeCell ref="M38:N38"/>
    <mergeCell ref="O38:P38"/>
    <mergeCell ref="Q38:R38"/>
    <mergeCell ref="S38:T38"/>
    <mergeCell ref="Z38:AA38"/>
    <mergeCell ref="AB38:AC38"/>
    <mergeCell ref="AD38:AE38"/>
    <mergeCell ref="AF38:AG38"/>
    <mergeCell ref="AM38:AN38"/>
    <mergeCell ref="AD37:AE37"/>
    <mergeCell ref="AF37:AG37"/>
    <mergeCell ref="AM37:AN37"/>
    <mergeCell ref="AO37:AP37"/>
    <mergeCell ref="AQ37:AR37"/>
    <mergeCell ref="AS37:AT37"/>
    <mergeCell ref="M37:N37"/>
    <mergeCell ref="HU30:IB30"/>
    <mergeCell ref="HU31:IB31"/>
    <mergeCell ref="HU32:IB32"/>
    <mergeCell ref="HU33:IB33"/>
    <mergeCell ref="M34:P35"/>
    <mergeCell ref="Q34:T35"/>
    <mergeCell ref="Z34:AC35"/>
    <mergeCell ref="AD34:AG35"/>
    <mergeCell ref="AM34:AP35"/>
    <mergeCell ref="AQ34:AT35"/>
    <mergeCell ref="HU34:IB34"/>
    <mergeCell ref="HU35:IB35"/>
    <mergeCell ref="Z29:AA29"/>
    <mergeCell ref="AB29:AC29"/>
    <mergeCell ref="AD29:AE29"/>
    <mergeCell ref="AF29:AG29"/>
    <mergeCell ref="AM29:AN29"/>
    <mergeCell ref="AO29:AP29"/>
    <mergeCell ref="AQ29:AR29"/>
    <mergeCell ref="AS29:AT29"/>
    <mergeCell ref="HU29:IB29"/>
    <mergeCell ref="Z28:AA28"/>
    <mergeCell ref="AB28:AC28"/>
    <mergeCell ref="AD28:AE28"/>
    <mergeCell ref="AF28:AG28"/>
    <mergeCell ref="AM28:AN28"/>
    <mergeCell ref="AO28:AP28"/>
    <mergeCell ref="AQ28:AR28"/>
    <mergeCell ref="AS28:AT28"/>
    <mergeCell ref="HU28:IB28"/>
    <mergeCell ref="Z27:AA27"/>
    <mergeCell ref="AB27:AC27"/>
    <mergeCell ref="AD27:AE27"/>
    <mergeCell ref="AF27:AG27"/>
    <mergeCell ref="AM27:AN27"/>
    <mergeCell ref="AO27:AP27"/>
    <mergeCell ref="AQ27:AR27"/>
    <mergeCell ref="AS27:AT27"/>
    <mergeCell ref="HU27:IB27"/>
    <mergeCell ref="Z25:AC25"/>
    <mergeCell ref="AD25:AG25"/>
    <mergeCell ref="AM25:AP25"/>
    <mergeCell ref="AQ25:AT25"/>
    <mergeCell ref="HU25:IB25"/>
    <mergeCell ref="Z26:AA26"/>
    <mergeCell ref="AB26:AC26"/>
    <mergeCell ref="AD26:AE26"/>
    <mergeCell ref="AF26:AG26"/>
    <mergeCell ref="AM26:AN26"/>
    <mergeCell ref="AO26:AP26"/>
    <mergeCell ref="AQ26:AR26"/>
    <mergeCell ref="AS26:AT26"/>
    <mergeCell ref="HU26:IB26"/>
    <mergeCell ref="AO21:AP21"/>
    <mergeCell ref="AQ21:AR21"/>
    <mergeCell ref="HU22:IB22"/>
    <mergeCell ref="Z23:AC24"/>
    <mergeCell ref="AD23:AG24"/>
    <mergeCell ref="AM23:AP24"/>
    <mergeCell ref="AQ23:AT24"/>
    <mergeCell ref="AZ23:AZ24"/>
    <mergeCell ref="HU23:IB23"/>
    <mergeCell ref="HU24:IB24"/>
    <mergeCell ref="AS21:AT21"/>
    <mergeCell ref="HU21:IB21"/>
    <mergeCell ref="Z22:AA22"/>
    <mergeCell ref="AB22:AC22"/>
    <mergeCell ref="AD22:AE22"/>
    <mergeCell ref="AF22:AG22"/>
    <mergeCell ref="AM22:AN22"/>
    <mergeCell ref="AO22:AP22"/>
    <mergeCell ref="AQ22:AR22"/>
    <mergeCell ref="AS22:AT22"/>
    <mergeCell ref="AQ19:AR19"/>
    <mergeCell ref="AS19:AT19"/>
    <mergeCell ref="HU19:IB19"/>
    <mergeCell ref="Z20:AA20"/>
    <mergeCell ref="AB20:AC20"/>
    <mergeCell ref="AD20:AE20"/>
    <mergeCell ref="AF20:AG20"/>
    <mergeCell ref="AM20:AN20"/>
    <mergeCell ref="AO20:AP20"/>
    <mergeCell ref="AQ20:AR20"/>
    <mergeCell ref="Z19:AA19"/>
    <mergeCell ref="AB19:AC19"/>
    <mergeCell ref="AD19:AE19"/>
    <mergeCell ref="AF19:AG19"/>
    <mergeCell ref="AM19:AN19"/>
    <mergeCell ref="AO19:AP19"/>
    <mergeCell ref="AS20:AT20"/>
    <mergeCell ref="AZ20:AZ22"/>
    <mergeCell ref="HU20:IB20"/>
    <mergeCell ref="Z21:AA21"/>
    <mergeCell ref="AB21:AC21"/>
    <mergeCell ref="AD21:AE21"/>
    <mergeCell ref="AF21:AG21"/>
    <mergeCell ref="AM21:AN21"/>
    <mergeCell ref="I7:J7"/>
    <mergeCell ref="K7:L7"/>
    <mergeCell ref="N7:O7"/>
    <mergeCell ref="P7:Q7"/>
    <mergeCell ref="U7:W7"/>
    <mergeCell ref="HT16:IB16"/>
    <mergeCell ref="HT17:IB17"/>
    <mergeCell ref="Z18:AC18"/>
    <mergeCell ref="AD18:AG18"/>
    <mergeCell ref="AM18:AP18"/>
    <mergeCell ref="AQ18:AT18"/>
    <mergeCell ref="U8:W8"/>
    <mergeCell ref="U9:W9"/>
    <mergeCell ref="AZ12:AZ13"/>
    <mergeCell ref="AZ14:AZ15"/>
    <mergeCell ref="Z16:AC17"/>
    <mergeCell ref="AD16:AG17"/>
    <mergeCell ref="AM16:AP17"/>
    <mergeCell ref="AQ16:AT17"/>
    <mergeCell ref="I5:J5"/>
    <mergeCell ref="K5:L5"/>
    <mergeCell ref="N5:O5"/>
    <mergeCell ref="P5:Q5"/>
    <mergeCell ref="U5:W5"/>
    <mergeCell ref="I6:J6"/>
    <mergeCell ref="K6:L6"/>
    <mergeCell ref="N6:O6"/>
    <mergeCell ref="P6:Q6"/>
    <mergeCell ref="U6:W6"/>
    <mergeCell ref="I1:L2"/>
    <mergeCell ref="U1:W1"/>
    <mergeCell ref="N2:Q2"/>
    <mergeCell ref="U2:W2"/>
    <mergeCell ref="I3:L3"/>
    <mergeCell ref="N3:Q3"/>
    <mergeCell ref="U3:W3"/>
    <mergeCell ref="I4:J4"/>
    <mergeCell ref="K4:L4"/>
    <mergeCell ref="N4:O4"/>
    <mergeCell ref="P4:Q4"/>
    <mergeCell ref="U4:W4"/>
  </mergeCells>
  <conditionalFormatting sqref="A1 HT19:HT52">
    <cfRule type="cellIs" dxfId="371" priority="370" operator="greaterThan">
      <formula>3</formula>
    </cfRule>
    <cfRule type="cellIs" dxfId="370" priority="371" operator="equal">
      <formula>0</formula>
    </cfRule>
  </conditionalFormatting>
  <conditionalFormatting sqref="HV18:IA18 HU19:HU51">
    <cfRule type="cellIs" dxfId="369" priority="369" operator="equal">
      <formula>0</formula>
    </cfRule>
  </conditionalFormatting>
  <conditionalFormatting sqref="HU19:HU51">
    <cfRule type="expression" dxfId="368" priority="368">
      <formula>HT19&gt;3</formula>
    </cfRule>
  </conditionalFormatting>
  <conditionalFormatting sqref="HV18:IA18">
    <cfRule type="expression" dxfId="367" priority="372">
      <formula>HU19&gt;3</formula>
    </cfRule>
  </conditionalFormatting>
  <conditionalFormatting sqref="HT18">
    <cfRule type="cellIs" dxfId="366" priority="366" operator="greaterThan">
      <formula>3</formula>
    </cfRule>
    <cfRule type="cellIs" dxfId="365" priority="367" operator="equal">
      <formula>0</formula>
    </cfRule>
  </conditionalFormatting>
  <conditionalFormatting sqref="HU19:HU51">
    <cfRule type="expression" dxfId="364" priority="363">
      <formula>HT19=3</formula>
    </cfRule>
    <cfRule type="expression" dxfId="363" priority="364">
      <formula>HT19=2</formula>
    </cfRule>
    <cfRule type="expression" dxfId="362" priority="365">
      <formula>HT19=1</formula>
    </cfRule>
  </conditionalFormatting>
  <conditionalFormatting sqref="HT19:HT52">
    <cfRule type="cellIs" dxfId="361" priority="360" operator="equal">
      <formula>3</formula>
    </cfRule>
    <cfRule type="cellIs" dxfId="360" priority="361" operator="equal">
      <formula>2</formula>
    </cfRule>
    <cfRule type="cellIs" dxfId="359" priority="362" operator="equal">
      <formula>1</formula>
    </cfRule>
  </conditionalFormatting>
  <conditionalFormatting sqref="HU19:IB19 HU20:HU52">
    <cfRule type="expression" dxfId="358" priority="359">
      <formula>HT19=0</formula>
    </cfRule>
  </conditionalFormatting>
  <conditionalFormatting sqref="K7">
    <cfRule type="containsText" dxfId="357" priority="356" operator="containsText" text="L">
      <formula>NOT(ISERROR(SEARCH("L",K7)))</formula>
    </cfRule>
    <cfRule type="containsText" dxfId="356" priority="357" operator="containsText" text="M">
      <formula>NOT(ISERROR(SEARCH("M",K7)))</formula>
    </cfRule>
    <cfRule type="cellIs" dxfId="355" priority="358" operator="equal">
      <formula>"H"</formula>
    </cfRule>
  </conditionalFormatting>
  <conditionalFormatting sqref="I5">
    <cfRule type="expression" dxfId="354" priority="353">
      <formula>VLOOKUP(I5,Grade_Conv2,2,FALSE)-VLOOKUP(I7,Grade_Conv2,2,FALSE)&gt;0</formula>
    </cfRule>
    <cfRule type="expression" dxfId="353" priority="354">
      <formula>VLOOKUP(I5,Grade_Conv2,2,FALSE)-VLOOKUP(I7,Grade_Conv2,2,FALSE)=0</formula>
    </cfRule>
    <cfRule type="expression" dxfId="352" priority="355">
      <formula>VLOOKUP(I5,Grade_Conv2,2,FALSE)-VLOOKUP(I7,Grade_Conv2,2,FALSE)&lt;0</formula>
    </cfRule>
  </conditionalFormatting>
  <conditionalFormatting sqref="N2:Q2">
    <cfRule type="expression" dxfId="351" priority="352">
      <formula>VLOOKUP(N2,$BQ$12:$BS$55,3,FALSE)="Y"</formula>
    </cfRule>
  </conditionalFormatting>
  <conditionalFormatting sqref="P7">
    <cfRule type="containsText" dxfId="350" priority="349" operator="containsText" text="L">
      <formula>NOT(ISERROR(SEARCH("L",P7)))</formula>
    </cfRule>
    <cfRule type="containsText" dxfId="349" priority="350" operator="containsText" text="M">
      <formula>NOT(ISERROR(SEARCH("M",P7)))</formula>
    </cfRule>
    <cfRule type="cellIs" dxfId="348" priority="351" operator="equal">
      <formula>"H"</formula>
    </cfRule>
  </conditionalFormatting>
  <conditionalFormatting sqref="N5">
    <cfRule type="expression" dxfId="347" priority="346">
      <formula>VLOOKUP(N5,Grade_Conv2,2,FALSE)-VLOOKUP(N7,Grade_Conv2,2,FALSE)&gt;0</formula>
    </cfRule>
    <cfRule type="expression" dxfId="346" priority="347">
      <formula>VLOOKUP(N5,Grade_Conv2,2,FALSE)-VLOOKUP(N7,Grade_Conv2,2,FALSE)=0</formula>
    </cfRule>
    <cfRule type="expression" dxfId="345" priority="348">
      <formula>VLOOKUP(N5,Grade_Conv2,2,FALSE)-VLOOKUP(N7,Grade_Conv2,2,FALSE)&lt;0</formula>
    </cfRule>
  </conditionalFormatting>
  <conditionalFormatting sqref="I1:L2">
    <cfRule type="expression" dxfId="344" priority="345">
      <formula>VLOOKUP(I1,$BQ$12:$BS$55,3,FALSE)="Y"</formula>
    </cfRule>
  </conditionalFormatting>
  <conditionalFormatting sqref="K5:L5">
    <cfRule type="cellIs" dxfId="343" priority="344" operator="equal">
      <formula>0</formula>
    </cfRule>
  </conditionalFormatting>
  <conditionalFormatting sqref="K7:L7">
    <cfRule type="cellIs" dxfId="342" priority="343" operator="equal">
      <formula>0</formula>
    </cfRule>
  </conditionalFormatting>
  <conditionalFormatting sqref="I7:J7">
    <cfRule type="cellIs" dxfId="341" priority="339" operator="equal">
      <formula>0</formula>
    </cfRule>
    <cfRule type="cellIs" dxfId="340" priority="340" operator="equal">
      <formula>0</formula>
    </cfRule>
    <cfRule type="cellIs" dxfId="339" priority="341" operator="equal">
      <formula>0</formula>
    </cfRule>
    <cfRule type="cellIs" dxfId="338" priority="342" operator="equal">
      <formula>0</formula>
    </cfRule>
  </conditionalFormatting>
  <conditionalFormatting sqref="AB22">
    <cfRule type="containsText" dxfId="337" priority="336" operator="containsText" text="L">
      <formula>NOT(ISERROR(SEARCH("L",AB22)))</formula>
    </cfRule>
    <cfRule type="containsText" dxfId="336" priority="337" operator="containsText" text="M">
      <formula>NOT(ISERROR(SEARCH("M",AB22)))</formula>
    </cfRule>
    <cfRule type="cellIs" dxfId="335" priority="338" operator="equal">
      <formula>"H"</formula>
    </cfRule>
  </conditionalFormatting>
  <conditionalFormatting sqref="Z20">
    <cfRule type="expression" dxfId="334" priority="333">
      <formula>VLOOKUP(Z20,Grade_Conv2,2,FALSE)-VLOOKUP(Z22,Grade_Conv2,2,FALSE)&gt;0</formula>
    </cfRule>
    <cfRule type="expression" dxfId="333" priority="334">
      <formula>VLOOKUP(Z20,Grade_Conv2,2,FALSE)-VLOOKUP(Z22,Grade_Conv2,2,FALSE)=0</formula>
    </cfRule>
    <cfRule type="expression" dxfId="332" priority="335">
      <formula>VLOOKUP(Z20,Grade_Conv2,2,FALSE)-VLOOKUP(Z22,Grade_Conv2,2,FALSE)&lt;0</formula>
    </cfRule>
  </conditionalFormatting>
  <conditionalFormatting sqref="Z16:AC17">
    <cfRule type="expression" dxfId="331" priority="332">
      <formula>VLOOKUP(Z16,$BQ$12:$BS$55,3,FALSE)="Y"</formula>
    </cfRule>
  </conditionalFormatting>
  <conditionalFormatting sqref="AB20:AC20">
    <cfRule type="cellIs" dxfId="330" priority="331" operator="equal">
      <formula>0</formula>
    </cfRule>
  </conditionalFormatting>
  <conditionalFormatting sqref="AB22:AC22">
    <cfRule type="cellIs" dxfId="329" priority="330" operator="equal">
      <formula>0</formula>
    </cfRule>
  </conditionalFormatting>
  <conditionalFormatting sqref="Z22:AA22">
    <cfRule type="cellIs" dxfId="328" priority="326" operator="equal">
      <formula>0</formula>
    </cfRule>
    <cfRule type="cellIs" dxfId="327" priority="327" operator="equal">
      <formula>0</formula>
    </cfRule>
    <cfRule type="cellIs" dxfId="326" priority="328" operator="equal">
      <formula>0</formula>
    </cfRule>
    <cfRule type="cellIs" dxfId="325" priority="329" operator="equal">
      <formula>0</formula>
    </cfRule>
  </conditionalFormatting>
  <conditionalFormatting sqref="AF22">
    <cfRule type="containsText" dxfId="324" priority="323" operator="containsText" text="L">
      <formula>NOT(ISERROR(SEARCH("L",AF22)))</formula>
    </cfRule>
    <cfRule type="containsText" dxfId="323" priority="324" operator="containsText" text="M">
      <formula>NOT(ISERROR(SEARCH("M",AF22)))</formula>
    </cfRule>
    <cfRule type="cellIs" dxfId="322" priority="325" operator="equal">
      <formula>"H"</formula>
    </cfRule>
  </conditionalFormatting>
  <conditionalFormatting sqref="AD20">
    <cfRule type="expression" dxfId="321" priority="320">
      <formula>VLOOKUP(AD20,Grade_Conv2,2,FALSE)-VLOOKUP(AD22,Grade_Conv2,2,FALSE)&gt;0</formula>
    </cfRule>
    <cfRule type="expression" dxfId="320" priority="321">
      <formula>VLOOKUP(AD20,Grade_Conv2,2,FALSE)-VLOOKUP(AD22,Grade_Conv2,2,FALSE)=0</formula>
    </cfRule>
    <cfRule type="expression" dxfId="319" priority="322">
      <formula>VLOOKUP(AD20,Grade_Conv2,2,FALSE)-VLOOKUP(AD22,Grade_Conv2,2,FALSE)&lt;0</formula>
    </cfRule>
  </conditionalFormatting>
  <conditionalFormatting sqref="AD16:AG17">
    <cfRule type="expression" dxfId="318" priority="319">
      <formula>VLOOKUP(AD16,$BQ$12:$BS$55,3,FALSE)="Y"</formula>
    </cfRule>
  </conditionalFormatting>
  <conditionalFormatting sqref="AF20:AG20">
    <cfRule type="cellIs" dxfId="317" priority="318" operator="equal">
      <formula>0</formula>
    </cfRule>
  </conditionalFormatting>
  <conditionalFormatting sqref="AF22:AG22">
    <cfRule type="cellIs" dxfId="316" priority="317" operator="equal">
      <formula>0</formula>
    </cfRule>
  </conditionalFormatting>
  <conditionalFormatting sqref="AD22:AE22">
    <cfRule type="cellIs" dxfId="315" priority="313" operator="equal">
      <formula>0</formula>
    </cfRule>
    <cfRule type="cellIs" dxfId="314" priority="314" operator="equal">
      <formula>0</formula>
    </cfRule>
    <cfRule type="cellIs" dxfId="313" priority="315" operator="equal">
      <formula>0</formula>
    </cfRule>
    <cfRule type="cellIs" dxfId="312" priority="316" operator="equal">
      <formula>0</formula>
    </cfRule>
  </conditionalFormatting>
  <conditionalFormatting sqref="AB29">
    <cfRule type="containsText" dxfId="311" priority="310" operator="containsText" text="L">
      <formula>NOT(ISERROR(SEARCH("L",AB29)))</formula>
    </cfRule>
    <cfRule type="containsText" dxfId="310" priority="311" operator="containsText" text="M">
      <formula>NOT(ISERROR(SEARCH("M",AB29)))</formula>
    </cfRule>
    <cfRule type="cellIs" dxfId="309" priority="312" operator="equal">
      <formula>"H"</formula>
    </cfRule>
  </conditionalFormatting>
  <conditionalFormatting sqref="Z27">
    <cfRule type="expression" dxfId="308" priority="307">
      <formula>VLOOKUP(Z27,Grade_Conv2,2,FALSE)-VLOOKUP(Z29,Grade_Conv2,2,FALSE)&gt;0</formula>
    </cfRule>
    <cfRule type="expression" dxfId="307" priority="308">
      <formula>VLOOKUP(Z27,Grade_Conv2,2,FALSE)-VLOOKUP(Z29,Grade_Conv2,2,FALSE)=0</formula>
    </cfRule>
    <cfRule type="expression" dxfId="306" priority="309">
      <formula>VLOOKUP(Z27,Grade_Conv2,2,FALSE)-VLOOKUP(Z29,Grade_Conv2,2,FALSE)&lt;0</formula>
    </cfRule>
  </conditionalFormatting>
  <conditionalFormatting sqref="Z23:AC24">
    <cfRule type="expression" dxfId="305" priority="306">
      <formula>VLOOKUP(Z23,$BQ$12:$BS$55,3,FALSE)="Y"</formula>
    </cfRule>
  </conditionalFormatting>
  <conditionalFormatting sqref="AB27:AC27">
    <cfRule type="cellIs" dxfId="304" priority="305" operator="equal">
      <formula>0</formula>
    </cfRule>
  </conditionalFormatting>
  <conditionalFormatting sqref="AB29:AC29">
    <cfRule type="cellIs" dxfId="303" priority="304" operator="equal">
      <formula>0</formula>
    </cfRule>
  </conditionalFormatting>
  <conditionalFormatting sqref="Z29:AA29">
    <cfRule type="cellIs" dxfId="302" priority="300" operator="equal">
      <formula>0</formula>
    </cfRule>
    <cfRule type="cellIs" dxfId="301" priority="301" operator="equal">
      <formula>0</formula>
    </cfRule>
    <cfRule type="cellIs" dxfId="300" priority="302" operator="equal">
      <formula>0</formula>
    </cfRule>
    <cfRule type="cellIs" dxfId="299" priority="303" operator="equal">
      <formula>0</formula>
    </cfRule>
  </conditionalFormatting>
  <conditionalFormatting sqref="AF29">
    <cfRule type="containsText" dxfId="298" priority="297" operator="containsText" text="L">
      <formula>NOT(ISERROR(SEARCH("L",AF29)))</formula>
    </cfRule>
    <cfRule type="containsText" dxfId="297" priority="298" operator="containsText" text="M">
      <formula>NOT(ISERROR(SEARCH("M",AF29)))</formula>
    </cfRule>
    <cfRule type="cellIs" dxfId="296" priority="299" operator="equal">
      <formula>"H"</formula>
    </cfRule>
  </conditionalFormatting>
  <conditionalFormatting sqref="AD27">
    <cfRule type="expression" dxfId="295" priority="294">
      <formula>VLOOKUP(AD27,Grade_Conv2,2,FALSE)-VLOOKUP(AD29,Grade_Conv2,2,FALSE)&gt;0</formula>
    </cfRule>
    <cfRule type="expression" dxfId="294" priority="295">
      <formula>VLOOKUP(AD27,Grade_Conv2,2,FALSE)-VLOOKUP(AD29,Grade_Conv2,2,FALSE)=0</formula>
    </cfRule>
    <cfRule type="expression" dxfId="293" priority="296">
      <formula>VLOOKUP(AD27,Grade_Conv2,2,FALSE)-VLOOKUP(AD29,Grade_Conv2,2,FALSE)&lt;0</formula>
    </cfRule>
  </conditionalFormatting>
  <conditionalFormatting sqref="AD23:AG24">
    <cfRule type="expression" dxfId="292" priority="293">
      <formula>VLOOKUP(AD23,$BQ$12:$BS$55,3,FALSE)="Y"</formula>
    </cfRule>
  </conditionalFormatting>
  <conditionalFormatting sqref="AF27:AG27">
    <cfRule type="cellIs" dxfId="291" priority="292" operator="equal">
      <formula>0</formula>
    </cfRule>
  </conditionalFormatting>
  <conditionalFormatting sqref="AF29:AG29">
    <cfRule type="cellIs" dxfId="290" priority="291" operator="equal">
      <formula>0</formula>
    </cfRule>
  </conditionalFormatting>
  <conditionalFormatting sqref="AD29:AE29">
    <cfRule type="cellIs" dxfId="289" priority="287" operator="equal">
      <formula>0</formula>
    </cfRule>
    <cfRule type="cellIs" dxfId="288" priority="288" operator="equal">
      <formula>0</formula>
    </cfRule>
    <cfRule type="cellIs" dxfId="287" priority="289" operator="equal">
      <formula>0</formula>
    </cfRule>
    <cfRule type="cellIs" dxfId="286" priority="290" operator="equal">
      <formula>0</formula>
    </cfRule>
  </conditionalFormatting>
  <conditionalFormatting sqref="AO22">
    <cfRule type="containsText" dxfId="285" priority="284" operator="containsText" text="L">
      <formula>NOT(ISERROR(SEARCH("L",AO22)))</formula>
    </cfRule>
    <cfRule type="containsText" dxfId="284" priority="285" operator="containsText" text="M">
      <formula>NOT(ISERROR(SEARCH("M",AO22)))</formula>
    </cfRule>
    <cfRule type="cellIs" dxfId="283" priority="286" operator="equal">
      <formula>"H"</formula>
    </cfRule>
  </conditionalFormatting>
  <conditionalFormatting sqref="AM20">
    <cfRule type="expression" dxfId="282" priority="281">
      <formula>VLOOKUP(AM20,Grade_Conv2,2,FALSE)-VLOOKUP(AM22,Grade_Conv2,2,FALSE)&gt;0</formula>
    </cfRule>
    <cfRule type="expression" dxfId="281" priority="282">
      <formula>VLOOKUP(AM20,Grade_Conv2,2,FALSE)-VLOOKUP(AM22,Grade_Conv2,2,FALSE)=0</formula>
    </cfRule>
    <cfRule type="expression" dxfId="280" priority="283">
      <formula>VLOOKUP(AM20,Grade_Conv2,2,FALSE)-VLOOKUP(AM22,Grade_Conv2,2,FALSE)&lt;0</formula>
    </cfRule>
  </conditionalFormatting>
  <conditionalFormatting sqref="AM16:AP17">
    <cfRule type="expression" dxfId="279" priority="280">
      <formula>VLOOKUP(AM16,$BQ$12:$BS$55,3,FALSE)="Y"</formula>
    </cfRule>
  </conditionalFormatting>
  <conditionalFormatting sqref="AO20:AP20">
    <cfRule type="cellIs" dxfId="278" priority="279" operator="equal">
      <formula>0</formula>
    </cfRule>
  </conditionalFormatting>
  <conditionalFormatting sqref="AO22:AP22">
    <cfRule type="cellIs" dxfId="277" priority="278" operator="equal">
      <formula>0</formula>
    </cfRule>
  </conditionalFormatting>
  <conditionalFormatting sqref="AM22:AN22">
    <cfRule type="cellIs" dxfId="276" priority="274" operator="equal">
      <formula>0</formula>
    </cfRule>
    <cfRule type="cellIs" dxfId="275" priority="275" operator="equal">
      <formula>0</formula>
    </cfRule>
    <cfRule type="cellIs" dxfId="274" priority="276" operator="equal">
      <formula>0</formula>
    </cfRule>
    <cfRule type="cellIs" dxfId="273" priority="277" operator="equal">
      <formula>0</formula>
    </cfRule>
  </conditionalFormatting>
  <conditionalFormatting sqref="AS22">
    <cfRule type="containsText" dxfId="272" priority="271" operator="containsText" text="L">
      <formula>NOT(ISERROR(SEARCH("L",AS22)))</formula>
    </cfRule>
    <cfRule type="containsText" dxfId="271" priority="272" operator="containsText" text="M">
      <formula>NOT(ISERROR(SEARCH("M",AS22)))</formula>
    </cfRule>
    <cfRule type="cellIs" dxfId="270" priority="273" operator="equal">
      <formula>"H"</formula>
    </cfRule>
  </conditionalFormatting>
  <conditionalFormatting sqref="AQ20">
    <cfRule type="expression" dxfId="269" priority="268">
      <formula>VLOOKUP(AQ20,Grade_Conv2,2,FALSE)-VLOOKUP(AQ22,Grade_Conv2,2,FALSE)&gt;0</formula>
    </cfRule>
    <cfRule type="expression" dxfId="268" priority="269">
      <formula>VLOOKUP(AQ20,Grade_Conv2,2,FALSE)-VLOOKUP(AQ22,Grade_Conv2,2,FALSE)=0</formula>
    </cfRule>
    <cfRule type="expression" dxfId="267" priority="270">
      <formula>VLOOKUP(AQ20,Grade_Conv2,2,FALSE)-VLOOKUP(AQ22,Grade_Conv2,2,FALSE)&lt;0</formula>
    </cfRule>
  </conditionalFormatting>
  <conditionalFormatting sqref="AQ16:AT17">
    <cfRule type="expression" dxfId="266" priority="267">
      <formula>VLOOKUP(AQ16,$BQ$12:$BS$55,3,FALSE)="Y"</formula>
    </cfRule>
  </conditionalFormatting>
  <conditionalFormatting sqref="AS20:AT20">
    <cfRule type="cellIs" dxfId="265" priority="266" operator="equal">
      <formula>0</formula>
    </cfRule>
  </conditionalFormatting>
  <conditionalFormatting sqref="AS22:AT22">
    <cfRule type="cellIs" dxfId="264" priority="265" operator="equal">
      <formula>0</formula>
    </cfRule>
  </conditionalFormatting>
  <conditionalFormatting sqref="AQ22:AR22">
    <cfRule type="cellIs" dxfId="263" priority="261" operator="equal">
      <formula>0</formula>
    </cfRule>
    <cfRule type="cellIs" dxfId="262" priority="262" operator="equal">
      <formula>0</formula>
    </cfRule>
    <cfRule type="cellIs" dxfId="261" priority="263" operator="equal">
      <formula>0</formula>
    </cfRule>
    <cfRule type="cellIs" dxfId="260" priority="264" operator="equal">
      <formula>0</formula>
    </cfRule>
  </conditionalFormatting>
  <conditionalFormatting sqref="AO29">
    <cfRule type="containsText" dxfId="259" priority="258" operator="containsText" text="L">
      <formula>NOT(ISERROR(SEARCH("L",AO29)))</formula>
    </cfRule>
    <cfRule type="containsText" dxfId="258" priority="259" operator="containsText" text="M">
      <formula>NOT(ISERROR(SEARCH("M",AO29)))</formula>
    </cfRule>
    <cfRule type="cellIs" dxfId="257" priority="260" operator="equal">
      <formula>"H"</formula>
    </cfRule>
  </conditionalFormatting>
  <conditionalFormatting sqref="AM27">
    <cfRule type="expression" dxfId="256" priority="255">
      <formula>VLOOKUP(AM27,Grade_Conv2,2,FALSE)-VLOOKUP(AM29,Grade_Conv2,2,FALSE)&gt;0</formula>
    </cfRule>
    <cfRule type="expression" dxfId="255" priority="256">
      <formula>VLOOKUP(AM27,Grade_Conv2,2,FALSE)-VLOOKUP(AM29,Grade_Conv2,2,FALSE)=0</formula>
    </cfRule>
    <cfRule type="expression" dxfId="254" priority="257">
      <formula>VLOOKUP(AM27,Grade_Conv2,2,FALSE)-VLOOKUP(AM29,Grade_Conv2,2,FALSE)&lt;0</formula>
    </cfRule>
  </conditionalFormatting>
  <conditionalFormatting sqref="AM23:AP24">
    <cfRule type="expression" dxfId="253" priority="254">
      <formula>VLOOKUP(AM23,$BQ$12:$BS$55,3,FALSE)="Y"</formula>
    </cfRule>
  </conditionalFormatting>
  <conditionalFormatting sqref="AO27:AP27">
    <cfRule type="cellIs" dxfId="252" priority="253" operator="equal">
      <formula>0</formula>
    </cfRule>
  </conditionalFormatting>
  <conditionalFormatting sqref="AO29:AP29">
    <cfRule type="cellIs" dxfId="251" priority="252" operator="equal">
      <formula>0</formula>
    </cfRule>
  </conditionalFormatting>
  <conditionalFormatting sqref="AM29:AN29">
    <cfRule type="cellIs" dxfId="250" priority="248" operator="equal">
      <formula>0</formula>
    </cfRule>
    <cfRule type="cellIs" dxfId="249" priority="249" operator="equal">
      <formula>0</formula>
    </cfRule>
    <cfRule type="cellIs" dxfId="248" priority="250" operator="equal">
      <formula>0</formula>
    </cfRule>
    <cfRule type="cellIs" dxfId="247" priority="251" operator="equal">
      <formula>0</formula>
    </cfRule>
  </conditionalFormatting>
  <conditionalFormatting sqref="AS29">
    <cfRule type="containsText" dxfId="246" priority="245" operator="containsText" text="L">
      <formula>NOT(ISERROR(SEARCH("L",AS29)))</formula>
    </cfRule>
    <cfRule type="containsText" dxfId="245" priority="246" operator="containsText" text="M">
      <formula>NOT(ISERROR(SEARCH("M",AS29)))</formula>
    </cfRule>
    <cfRule type="cellIs" dxfId="244" priority="247" operator="equal">
      <formula>"H"</formula>
    </cfRule>
  </conditionalFormatting>
  <conditionalFormatting sqref="AQ27">
    <cfRule type="expression" dxfId="243" priority="242">
      <formula>VLOOKUP(AQ27,Grade_Conv2,2,FALSE)-VLOOKUP(AQ29,Grade_Conv2,2,FALSE)&gt;0</formula>
    </cfRule>
    <cfRule type="expression" dxfId="242" priority="243">
      <formula>VLOOKUP(AQ27,Grade_Conv2,2,FALSE)-VLOOKUP(AQ29,Grade_Conv2,2,FALSE)=0</formula>
    </cfRule>
    <cfRule type="expression" dxfId="241" priority="244">
      <formula>VLOOKUP(AQ27,Grade_Conv2,2,FALSE)-VLOOKUP(AQ29,Grade_Conv2,2,FALSE)&lt;0</formula>
    </cfRule>
  </conditionalFormatting>
  <conditionalFormatting sqref="AQ23:AT24">
    <cfRule type="expression" dxfId="240" priority="241">
      <formula>VLOOKUP(AQ23,$BQ$12:$BS$55,3,FALSE)="Y"</formula>
    </cfRule>
  </conditionalFormatting>
  <conditionalFormatting sqref="AS27:AT27">
    <cfRule type="cellIs" dxfId="239" priority="240" operator="equal">
      <formula>0</formula>
    </cfRule>
  </conditionalFormatting>
  <conditionalFormatting sqref="AS29:AT29">
    <cfRule type="cellIs" dxfId="238" priority="239" operator="equal">
      <formula>0</formula>
    </cfRule>
  </conditionalFormatting>
  <conditionalFormatting sqref="AQ29:AR29">
    <cfRule type="cellIs" dxfId="237" priority="235" operator="equal">
      <formula>0</formula>
    </cfRule>
    <cfRule type="cellIs" dxfId="236" priority="236" operator="equal">
      <formula>0</formula>
    </cfRule>
    <cfRule type="cellIs" dxfId="235" priority="237" operator="equal">
      <formula>0</formula>
    </cfRule>
    <cfRule type="cellIs" dxfId="234" priority="238" operator="equal">
      <formula>0</formula>
    </cfRule>
  </conditionalFormatting>
  <conditionalFormatting sqref="O40">
    <cfRule type="containsText" dxfId="233" priority="232" operator="containsText" text="L">
      <formula>NOT(ISERROR(SEARCH("L",O40)))</formula>
    </cfRule>
    <cfRule type="containsText" dxfId="232" priority="233" operator="containsText" text="M">
      <formula>NOT(ISERROR(SEARCH("M",O40)))</formula>
    </cfRule>
    <cfRule type="cellIs" dxfId="231" priority="234" operator="equal">
      <formula>"H"</formula>
    </cfRule>
  </conditionalFormatting>
  <conditionalFormatting sqref="M38">
    <cfRule type="expression" dxfId="230" priority="229">
      <formula>VLOOKUP(M38,Grade_Conv2,2,FALSE)-VLOOKUP(M40,Grade_Conv2,2,FALSE)&gt;0</formula>
    </cfRule>
    <cfRule type="expression" dxfId="229" priority="230">
      <formula>VLOOKUP(M38,Grade_Conv2,2,FALSE)-VLOOKUP(M40,Grade_Conv2,2,FALSE)=0</formula>
    </cfRule>
    <cfRule type="expression" dxfId="228" priority="231">
      <formula>VLOOKUP(M38,Grade_Conv2,2,FALSE)-VLOOKUP(M40,Grade_Conv2,2,FALSE)&lt;0</formula>
    </cfRule>
  </conditionalFormatting>
  <conditionalFormatting sqref="M34:P35">
    <cfRule type="expression" dxfId="227" priority="228">
      <formula>VLOOKUP(M34,$BQ$12:$BS$55,3,FALSE)="Y"</formula>
    </cfRule>
  </conditionalFormatting>
  <conditionalFormatting sqref="O38:P38">
    <cfRule type="cellIs" dxfId="226" priority="227" operator="equal">
      <formula>0</formula>
    </cfRule>
  </conditionalFormatting>
  <conditionalFormatting sqref="O40:P40">
    <cfRule type="cellIs" dxfId="225" priority="226" operator="equal">
      <formula>0</formula>
    </cfRule>
  </conditionalFormatting>
  <conditionalFormatting sqref="M40:N40">
    <cfRule type="cellIs" dxfId="224" priority="222" operator="equal">
      <formula>0</formula>
    </cfRule>
    <cfRule type="cellIs" dxfId="223" priority="223" operator="equal">
      <formula>0</formula>
    </cfRule>
    <cfRule type="cellIs" dxfId="222" priority="224" operator="equal">
      <formula>0</formula>
    </cfRule>
    <cfRule type="cellIs" dxfId="221" priority="225" operator="equal">
      <formula>0</formula>
    </cfRule>
  </conditionalFormatting>
  <conditionalFormatting sqref="S40">
    <cfRule type="containsText" dxfId="220" priority="219" operator="containsText" text="L">
      <formula>NOT(ISERROR(SEARCH("L",S40)))</formula>
    </cfRule>
    <cfRule type="containsText" dxfId="219" priority="220" operator="containsText" text="M">
      <formula>NOT(ISERROR(SEARCH("M",S40)))</formula>
    </cfRule>
    <cfRule type="cellIs" dxfId="218" priority="221" operator="equal">
      <formula>"H"</formula>
    </cfRule>
  </conditionalFormatting>
  <conditionalFormatting sqref="Q38">
    <cfRule type="expression" dxfId="217" priority="216">
      <formula>VLOOKUP(Q38,Grade_Conv2,2,FALSE)-VLOOKUP(Q40,Grade_Conv2,2,FALSE)&gt;0</formula>
    </cfRule>
    <cfRule type="expression" dxfId="216" priority="217">
      <formula>VLOOKUP(Q38,Grade_Conv2,2,FALSE)-VLOOKUP(Q40,Grade_Conv2,2,FALSE)=0</formula>
    </cfRule>
    <cfRule type="expression" dxfId="215" priority="218">
      <formula>VLOOKUP(Q38,Grade_Conv2,2,FALSE)-VLOOKUP(Q40,Grade_Conv2,2,FALSE)&lt;0</formula>
    </cfRule>
  </conditionalFormatting>
  <conditionalFormatting sqref="Q34:T35">
    <cfRule type="expression" dxfId="214" priority="215">
      <formula>VLOOKUP(Q34,$BQ$12:$BS$55,3,FALSE)="Y"</formula>
    </cfRule>
  </conditionalFormatting>
  <conditionalFormatting sqref="S38:T38">
    <cfRule type="cellIs" dxfId="213" priority="214" operator="equal">
      <formula>0</formula>
    </cfRule>
  </conditionalFormatting>
  <conditionalFormatting sqref="S40:T40">
    <cfRule type="cellIs" dxfId="212" priority="213" operator="equal">
      <formula>0</formula>
    </cfRule>
  </conditionalFormatting>
  <conditionalFormatting sqref="Q40:R40">
    <cfRule type="cellIs" dxfId="211" priority="209" operator="equal">
      <formula>0</formula>
    </cfRule>
    <cfRule type="cellIs" dxfId="210" priority="210" operator="equal">
      <formula>0</formula>
    </cfRule>
    <cfRule type="cellIs" dxfId="209" priority="211" operator="equal">
      <formula>0</formula>
    </cfRule>
    <cfRule type="cellIs" dxfId="208" priority="212" operator="equal">
      <formula>0</formula>
    </cfRule>
  </conditionalFormatting>
  <conditionalFormatting sqref="O47">
    <cfRule type="containsText" dxfId="207" priority="206" operator="containsText" text="L">
      <formula>NOT(ISERROR(SEARCH("L",O47)))</formula>
    </cfRule>
    <cfRule type="containsText" dxfId="206" priority="207" operator="containsText" text="M">
      <formula>NOT(ISERROR(SEARCH("M",O47)))</formula>
    </cfRule>
    <cfRule type="cellIs" dxfId="205" priority="208" operator="equal">
      <formula>"H"</formula>
    </cfRule>
  </conditionalFormatting>
  <conditionalFormatting sqref="M45">
    <cfRule type="expression" dxfId="204" priority="203">
      <formula>VLOOKUP(M45,Grade_Conv2,2,FALSE)-VLOOKUP(M47,Grade_Conv2,2,FALSE)&gt;0</formula>
    </cfRule>
    <cfRule type="expression" dxfId="203" priority="204">
      <formula>VLOOKUP(M45,Grade_Conv2,2,FALSE)-VLOOKUP(M47,Grade_Conv2,2,FALSE)=0</formula>
    </cfRule>
    <cfRule type="expression" dxfId="202" priority="205">
      <formula>VLOOKUP(M45,Grade_Conv2,2,FALSE)-VLOOKUP(M47,Grade_Conv2,2,FALSE)&lt;0</formula>
    </cfRule>
  </conditionalFormatting>
  <conditionalFormatting sqref="M41:P42">
    <cfRule type="expression" dxfId="201" priority="202">
      <formula>VLOOKUP(M41,$BQ$12:$BS$55,3,FALSE)="Y"</formula>
    </cfRule>
  </conditionalFormatting>
  <conditionalFormatting sqref="O45:P45">
    <cfRule type="cellIs" dxfId="200" priority="201" operator="equal">
      <formula>0</formula>
    </cfRule>
  </conditionalFormatting>
  <conditionalFormatting sqref="O47:P47">
    <cfRule type="cellIs" dxfId="199" priority="200" operator="equal">
      <formula>0</formula>
    </cfRule>
  </conditionalFormatting>
  <conditionalFormatting sqref="M47:N47">
    <cfRule type="cellIs" dxfId="198" priority="196" operator="equal">
      <formula>0</formula>
    </cfRule>
    <cfRule type="cellIs" dxfId="197" priority="197" operator="equal">
      <formula>0</formula>
    </cfRule>
    <cfRule type="cellIs" dxfId="196" priority="198" operator="equal">
      <formula>0</formula>
    </cfRule>
    <cfRule type="cellIs" dxfId="195" priority="199" operator="equal">
      <formula>0</formula>
    </cfRule>
  </conditionalFormatting>
  <conditionalFormatting sqref="S47">
    <cfRule type="containsText" dxfId="194" priority="193" operator="containsText" text="L">
      <formula>NOT(ISERROR(SEARCH("L",S47)))</formula>
    </cfRule>
    <cfRule type="containsText" dxfId="193" priority="194" operator="containsText" text="M">
      <formula>NOT(ISERROR(SEARCH("M",S47)))</formula>
    </cfRule>
    <cfRule type="cellIs" dxfId="192" priority="195" operator="equal">
      <formula>"H"</formula>
    </cfRule>
  </conditionalFormatting>
  <conditionalFormatting sqref="Q45">
    <cfRule type="expression" dxfId="191" priority="190">
      <formula>VLOOKUP(Q45,Grade_Conv2,2,FALSE)-VLOOKUP(Q47,Grade_Conv2,2,FALSE)&gt;0</formula>
    </cfRule>
    <cfRule type="expression" dxfId="190" priority="191">
      <formula>VLOOKUP(Q45,Grade_Conv2,2,FALSE)-VLOOKUP(Q47,Grade_Conv2,2,FALSE)=0</formula>
    </cfRule>
    <cfRule type="expression" dxfId="189" priority="192">
      <formula>VLOOKUP(Q45,Grade_Conv2,2,FALSE)-VLOOKUP(Q47,Grade_Conv2,2,FALSE)&lt;0</formula>
    </cfRule>
  </conditionalFormatting>
  <conditionalFormatting sqref="Q41:T42">
    <cfRule type="expression" dxfId="188" priority="189">
      <formula>VLOOKUP(Q41,$BQ$12:$BS$55,3,FALSE)="Y"</formula>
    </cfRule>
  </conditionalFormatting>
  <conditionalFormatting sqref="S45:T45">
    <cfRule type="cellIs" dxfId="187" priority="188" operator="equal">
      <formula>0</formula>
    </cfRule>
  </conditionalFormatting>
  <conditionalFormatting sqref="S47:T47">
    <cfRule type="cellIs" dxfId="186" priority="187" operator="equal">
      <formula>0</formula>
    </cfRule>
  </conditionalFormatting>
  <conditionalFormatting sqref="Q47:R47">
    <cfRule type="cellIs" dxfId="185" priority="183" operator="equal">
      <formula>0</formula>
    </cfRule>
    <cfRule type="cellIs" dxfId="184" priority="184" operator="equal">
      <formula>0</formula>
    </cfRule>
    <cfRule type="cellIs" dxfId="183" priority="185" operator="equal">
      <formula>0</formula>
    </cfRule>
    <cfRule type="cellIs" dxfId="182" priority="186" operator="equal">
      <formula>0</formula>
    </cfRule>
  </conditionalFormatting>
  <conditionalFormatting sqref="O54">
    <cfRule type="containsText" dxfId="181" priority="180" operator="containsText" text="L">
      <formula>NOT(ISERROR(SEARCH("L",O54)))</formula>
    </cfRule>
    <cfRule type="containsText" dxfId="180" priority="181" operator="containsText" text="M">
      <formula>NOT(ISERROR(SEARCH("M",O54)))</formula>
    </cfRule>
    <cfRule type="cellIs" dxfId="179" priority="182" operator="equal">
      <formula>"H"</formula>
    </cfRule>
  </conditionalFormatting>
  <conditionalFormatting sqref="M52">
    <cfRule type="expression" dxfId="178" priority="177">
      <formula>VLOOKUP(M52,Grade_Conv2,2,FALSE)-VLOOKUP(M54,Grade_Conv2,2,FALSE)&gt;0</formula>
    </cfRule>
    <cfRule type="expression" dxfId="177" priority="178">
      <formula>VLOOKUP(M52,Grade_Conv2,2,FALSE)-VLOOKUP(M54,Grade_Conv2,2,FALSE)=0</formula>
    </cfRule>
    <cfRule type="expression" dxfId="176" priority="179">
      <formula>VLOOKUP(M52,Grade_Conv2,2,FALSE)-VLOOKUP(M54,Grade_Conv2,2,FALSE)&lt;0</formula>
    </cfRule>
  </conditionalFormatting>
  <conditionalFormatting sqref="M48:P49">
    <cfRule type="expression" dxfId="175" priority="176">
      <formula>VLOOKUP(M48,$BQ$12:$BS$55,3,FALSE)="Y"</formula>
    </cfRule>
  </conditionalFormatting>
  <conditionalFormatting sqref="O52:P52">
    <cfRule type="cellIs" dxfId="174" priority="175" operator="equal">
      <formula>0</formula>
    </cfRule>
  </conditionalFormatting>
  <conditionalFormatting sqref="O54:P54">
    <cfRule type="cellIs" dxfId="173" priority="174" operator="equal">
      <formula>0</formula>
    </cfRule>
  </conditionalFormatting>
  <conditionalFormatting sqref="M54:N54">
    <cfRule type="cellIs" dxfId="172" priority="170" operator="equal">
      <formula>0</formula>
    </cfRule>
    <cfRule type="cellIs" dxfId="171" priority="171" operator="equal">
      <formula>0</formula>
    </cfRule>
    <cfRule type="cellIs" dxfId="170" priority="172" operator="equal">
      <formula>0</formula>
    </cfRule>
    <cfRule type="cellIs" dxfId="169" priority="173" operator="equal">
      <formula>0</formula>
    </cfRule>
  </conditionalFormatting>
  <conditionalFormatting sqref="S54">
    <cfRule type="containsText" dxfId="168" priority="167" operator="containsText" text="L">
      <formula>NOT(ISERROR(SEARCH("L",S54)))</formula>
    </cfRule>
    <cfRule type="containsText" dxfId="167" priority="168" operator="containsText" text="M">
      <formula>NOT(ISERROR(SEARCH("M",S54)))</formula>
    </cfRule>
    <cfRule type="cellIs" dxfId="166" priority="169" operator="equal">
      <formula>"H"</formula>
    </cfRule>
  </conditionalFormatting>
  <conditionalFormatting sqref="Q52">
    <cfRule type="expression" dxfId="165" priority="164">
      <formula>VLOOKUP(Q52,Grade_Conv2,2,FALSE)-VLOOKUP(Q54,Grade_Conv2,2,FALSE)&gt;0</formula>
    </cfRule>
    <cfRule type="expression" dxfId="164" priority="165">
      <formula>VLOOKUP(Q52,Grade_Conv2,2,FALSE)-VLOOKUP(Q54,Grade_Conv2,2,FALSE)=0</formula>
    </cfRule>
    <cfRule type="expression" dxfId="163" priority="166">
      <formula>VLOOKUP(Q52,Grade_Conv2,2,FALSE)-VLOOKUP(Q54,Grade_Conv2,2,FALSE)&lt;0</formula>
    </cfRule>
  </conditionalFormatting>
  <conditionalFormatting sqref="Q48:T49">
    <cfRule type="expression" dxfId="162" priority="163">
      <formula>VLOOKUP(Q48,$BQ$12:$BS$55,3,FALSE)="Y"</formula>
    </cfRule>
  </conditionalFormatting>
  <conditionalFormatting sqref="S52:T52">
    <cfRule type="cellIs" dxfId="161" priority="162" operator="equal">
      <formula>0</formula>
    </cfRule>
  </conditionalFormatting>
  <conditionalFormatting sqref="S54:T54">
    <cfRule type="cellIs" dxfId="160" priority="161" operator="equal">
      <formula>0</formula>
    </cfRule>
  </conditionalFormatting>
  <conditionalFormatting sqref="Q54:R54">
    <cfRule type="cellIs" dxfId="159" priority="157" operator="equal">
      <formula>0</formula>
    </cfRule>
    <cfRule type="cellIs" dxfId="158" priority="158" operator="equal">
      <formula>0</formula>
    </cfRule>
    <cfRule type="cellIs" dxfId="157" priority="159" operator="equal">
      <formula>0</formula>
    </cfRule>
    <cfRule type="cellIs" dxfId="156" priority="160" operator="equal">
      <formula>0</formula>
    </cfRule>
  </conditionalFormatting>
  <conditionalFormatting sqref="AB40">
    <cfRule type="containsText" dxfId="155" priority="154" operator="containsText" text="L">
      <formula>NOT(ISERROR(SEARCH("L",AB40)))</formula>
    </cfRule>
    <cfRule type="containsText" dxfId="154" priority="155" operator="containsText" text="M">
      <formula>NOT(ISERROR(SEARCH("M",AB40)))</formula>
    </cfRule>
    <cfRule type="cellIs" dxfId="153" priority="156" operator="equal">
      <formula>"H"</formula>
    </cfRule>
  </conditionalFormatting>
  <conditionalFormatting sqref="Z38">
    <cfRule type="expression" dxfId="152" priority="151">
      <formula>VLOOKUP(Z38,Grade_Conv2,2,FALSE)-VLOOKUP(Z40,Grade_Conv2,2,FALSE)&gt;0</formula>
    </cfRule>
    <cfRule type="expression" dxfId="151" priority="152">
      <formula>VLOOKUP(Z38,Grade_Conv2,2,FALSE)-VLOOKUP(Z40,Grade_Conv2,2,FALSE)=0</formula>
    </cfRule>
    <cfRule type="expression" dxfId="150" priority="153">
      <formula>VLOOKUP(Z38,Grade_Conv2,2,FALSE)-VLOOKUP(Z40,Grade_Conv2,2,FALSE)&lt;0</formula>
    </cfRule>
  </conditionalFormatting>
  <conditionalFormatting sqref="Z34:AC35">
    <cfRule type="expression" dxfId="149" priority="150">
      <formula>VLOOKUP(Z34,$BQ$12:$BS$55,3,FALSE)="Y"</formula>
    </cfRule>
  </conditionalFormatting>
  <conditionalFormatting sqref="AB38:AC38">
    <cfRule type="cellIs" dxfId="148" priority="149" operator="equal">
      <formula>0</formula>
    </cfRule>
  </conditionalFormatting>
  <conditionalFormatting sqref="AB40:AC40">
    <cfRule type="cellIs" dxfId="147" priority="148" operator="equal">
      <formula>0</formula>
    </cfRule>
  </conditionalFormatting>
  <conditionalFormatting sqref="Z40:AA40">
    <cfRule type="cellIs" dxfId="146" priority="144" operator="equal">
      <formula>0</formula>
    </cfRule>
    <cfRule type="cellIs" dxfId="145" priority="145" operator="equal">
      <formula>0</formula>
    </cfRule>
    <cfRule type="cellIs" dxfId="144" priority="146" operator="equal">
      <formula>0</formula>
    </cfRule>
    <cfRule type="cellIs" dxfId="143" priority="147" operator="equal">
      <formula>0</formula>
    </cfRule>
  </conditionalFormatting>
  <conditionalFormatting sqref="AF40">
    <cfRule type="containsText" dxfId="142" priority="141" operator="containsText" text="L">
      <formula>NOT(ISERROR(SEARCH("L",AF40)))</formula>
    </cfRule>
    <cfRule type="containsText" dxfId="141" priority="142" operator="containsText" text="M">
      <formula>NOT(ISERROR(SEARCH("M",AF40)))</formula>
    </cfRule>
    <cfRule type="cellIs" dxfId="140" priority="143" operator="equal">
      <formula>"H"</formula>
    </cfRule>
  </conditionalFormatting>
  <conditionalFormatting sqref="AD38">
    <cfRule type="expression" dxfId="139" priority="138">
      <formula>VLOOKUP(AD38,Grade_Conv2,2,FALSE)-VLOOKUP(AD40,Grade_Conv2,2,FALSE)&gt;0</formula>
    </cfRule>
    <cfRule type="expression" dxfId="138" priority="139">
      <formula>VLOOKUP(AD38,Grade_Conv2,2,FALSE)-VLOOKUP(AD40,Grade_Conv2,2,FALSE)=0</formula>
    </cfRule>
    <cfRule type="expression" dxfId="137" priority="140">
      <formula>VLOOKUP(AD38,Grade_Conv2,2,FALSE)-VLOOKUP(AD40,Grade_Conv2,2,FALSE)&lt;0</formula>
    </cfRule>
  </conditionalFormatting>
  <conditionalFormatting sqref="AD34:AG35">
    <cfRule type="expression" dxfId="136" priority="137">
      <formula>VLOOKUP(AD34,$BQ$12:$BS$55,3,FALSE)="Y"</formula>
    </cfRule>
  </conditionalFormatting>
  <conditionalFormatting sqref="AF38:AG38">
    <cfRule type="cellIs" dxfId="135" priority="136" operator="equal">
      <formula>0</formula>
    </cfRule>
  </conditionalFormatting>
  <conditionalFormatting sqref="AF40:AG40">
    <cfRule type="cellIs" dxfId="134" priority="135" operator="equal">
      <formula>0</formula>
    </cfRule>
  </conditionalFormatting>
  <conditionalFormatting sqref="AD40:AE40">
    <cfRule type="cellIs" dxfId="133" priority="131" operator="equal">
      <formula>0</formula>
    </cfRule>
    <cfRule type="cellIs" dxfId="132" priority="132" operator="equal">
      <formula>0</formula>
    </cfRule>
    <cfRule type="cellIs" dxfId="131" priority="133" operator="equal">
      <formula>0</formula>
    </cfRule>
    <cfRule type="cellIs" dxfId="130" priority="134" operator="equal">
      <formula>0</formula>
    </cfRule>
  </conditionalFormatting>
  <conditionalFormatting sqref="AB47">
    <cfRule type="containsText" dxfId="129" priority="128" operator="containsText" text="L">
      <formula>NOT(ISERROR(SEARCH("L",AB47)))</formula>
    </cfRule>
    <cfRule type="containsText" dxfId="128" priority="129" operator="containsText" text="M">
      <formula>NOT(ISERROR(SEARCH("M",AB47)))</formula>
    </cfRule>
    <cfRule type="cellIs" dxfId="127" priority="130" operator="equal">
      <formula>"H"</formula>
    </cfRule>
  </conditionalFormatting>
  <conditionalFormatting sqref="Z45">
    <cfRule type="expression" dxfId="126" priority="125">
      <formula>VLOOKUP(Z45,Grade_Conv2,2,FALSE)-VLOOKUP(Z47,Grade_Conv2,2,FALSE)&gt;0</formula>
    </cfRule>
    <cfRule type="expression" dxfId="125" priority="126">
      <formula>VLOOKUP(Z45,Grade_Conv2,2,FALSE)-VLOOKUP(Z47,Grade_Conv2,2,FALSE)=0</formula>
    </cfRule>
    <cfRule type="expression" dxfId="124" priority="127">
      <formula>VLOOKUP(Z45,Grade_Conv2,2,FALSE)-VLOOKUP(Z47,Grade_Conv2,2,FALSE)&lt;0</formula>
    </cfRule>
  </conditionalFormatting>
  <conditionalFormatting sqref="Z41:AC42">
    <cfRule type="expression" dxfId="123" priority="124">
      <formula>VLOOKUP(Z41,$BQ$12:$BS$55,3,FALSE)="Y"</formula>
    </cfRule>
  </conditionalFormatting>
  <conditionalFormatting sqref="AB45:AC45">
    <cfRule type="cellIs" dxfId="122" priority="123" operator="equal">
      <formula>0</formula>
    </cfRule>
  </conditionalFormatting>
  <conditionalFormatting sqref="AB47:AC47">
    <cfRule type="cellIs" dxfId="121" priority="122" operator="equal">
      <formula>0</formula>
    </cfRule>
  </conditionalFormatting>
  <conditionalFormatting sqref="Z47:AA47">
    <cfRule type="cellIs" dxfId="120" priority="118" operator="equal">
      <formula>0</formula>
    </cfRule>
    <cfRule type="cellIs" dxfId="119" priority="119" operator="equal">
      <formula>0</formula>
    </cfRule>
    <cfRule type="cellIs" dxfId="118" priority="120" operator="equal">
      <formula>0</formula>
    </cfRule>
    <cfRule type="cellIs" dxfId="117" priority="121" operator="equal">
      <formula>0</formula>
    </cfRule>
  </conditionalFormatting>
  <conditionalFormatting sqref="AF47">
    <cfRule type="containsText" dxfId="116" priority="115" operator="containsText" text="L">
      <formula>NOT(ISERROR(SEARCH("L",AF47)))</formula>
    </cfRule>
    <cfRule type="containsText" dxfId="115" priority="116" operator="containsText" text="M">
      <formula>NOT(ISERROR(SEARCH("M",AF47)))</formula>
    </cfRule>
    <cfRule type="cellIs" dxfId="114" priority="117" operator="equal">
      <formula>"H"</formula>
    </cfRule>
  </conditionalFormatting>
  <conditionalFormatting sqref="AD45">
    <cfRule type="expression" dxfId="113" priority="112">
      <formula>VLOOKUP(AD45,Grade_Conv2,2,FALSE)-VLOOKUP(AD47,Grade_Conv2,2,FALSE)&gt;0</formula>
    </cfRule>
    <cfRule type="expression" dxfId="112" priority="113">
      <formula>VLOOKUP(AD45,Grade_Conv2,2,FALSE)-VLOOKUP(AD47,Grade_Conv2,2,FALSE)=0</formula>
    </cfRule>
    <cfRule type="expression" dxfId="111" priority="114">
      <formula>VLOOKUP(AD45,Grade_Conv2,2,FALSE)-VLOOKUP(AD47,Grade_Conv2,2,FALSE)&lt;0</formula>
    </cfRule>
  </conditionalFormatting>
  <conditionalFormatting sqref="AD41:AG42">
    <cfRule type="expression" dxfId="110" priority="111">
      <formula>VLOOKUP(AD41,$BQ$12:$BS$55,3,FALSE)="Y"</formula>
    </cfRule>
  </conditionalFormatting>
  <conditionalFormatting sqref="AF45:AG45">
    <cfRule type="cellIs" dxfId="109" priority="110" operator="equal">
      <formula>0</formula>
    </cfRule>
  </conditionalFormatting>
  <conditionalFormatting sqref="AF47:AG47">
    <cfRule type="cellIs" dxfId="108" priority="109" operator="equal">
      <formula>0</formula>
    </cfRule>
  </conditionalFormatting>
  <conditionalFormatting sqref="AD47:AE47">
    <cfRule type="cellIs" dxfId="107" priority="105" operator="equal">
      <formula>0</formula>
    </cfRule>
    <cfRule type="cellIs" dxfId="106" priority="106" operator="equal">
      <formula>0</formula>
    </cfRule>
    <cfRule type="cellIs" dxfId="105" priority="107" operator="equal">
      <formula>0</formula>
    </cfRule>
    <cfRule type="cellIs" dxfId="104" priority="108" operator="equal">
      <formula>0</formula>
    </cfRule>
  </conditionalFormatting>
  <conditionalFormatting sqref="AB54">
    <cfRule type="containsText" dxfId="103" priority="102" operator="containsText" text="L">
      <formula>NOT(ISERROR(SEARCH("L",AB54)))</formula>
    </cfRule>
    <cfRule type="containsText" dxfId="102" priority="103" operator="containsText" text="M">
      <formula>NOT(ISERROR(SEARCH("M",AB54)))</formula>
    </cfRule>
    <cfRule type="cellIs" dxfId="101" priority="104" operator="equal">
      <formula>"H"</formula>
    </cfRule>
  </conditionalFormatting>
  <conditionalFormatting sqref="Z52">
    <cfRule type="expression" dxfId="100" priority="99">
      <formula>VLOOKUP(Z52,Grade_Conv2,2,FALSE)-VLOOKUP(Z54,Grade_Conv2,2,FALSE)&gt;0</formula>
    </cfRule>
    <cfRule type="expression" dxfId="99" priority="100">
      <formula>VLOOKUP(Z52,Grade_Conv2,2,FALSE)-VLOOKUP(Z54,Grade_Conv2,2,FALSE)=0</formula>
    </cfRule>
    <cfRule type="expression" dxfId="98" priority="101">
      <formula>VLOOKUP(Z52,Grade_Conv2,2,FALSE)-VLOOKUP(Z54,Grade_Conv2,2,FALSE)&lt;0</formula>
    </cfRule>
  </conditionalFormatting>
  <conditionalFormatting sqref="Z48:AC49">
    <cfRule type="expression" dxfId="97" priority="98">
      <formula>VLOOKUP(Z48,$BQ$12:$BS$55,3,FALSE)="Y"</formula>
    </cfRule>
  </conditionalFormatting>
  <conditionalFormatting sqref="AB52:AC52">
    <cfRule type="cellIs" dxfId="96" priority="97" operator="equal">
      <formula>0</formula>
    </cfRule>
  </conditionalFormatting>
  <conditionalFormatting sqref="AB54:AC54">
    <cfRule type="cellIs" dxfId="95" priority="96" operator="equal">
      <formula>0</formula>
    </cfRule>
  </conditionalFormatting>
  <conditionalFormatting sqref="Z54:AA54">
    <cfRule type="cellIs" dxfId="94" priority="92" operator="equal">
      <formula>0</formula>
    </cfRule>
    <cfRule type="cellIs" dxfId="93" priority="93" operator="equal">
      <formula>0</formula>
    </cfRule>
    <cfRule type="cellIs" dxfId="92" priority="94" operator="equal">
      <formula>0</formula>
    </cfRule>
    <cfRule type="cellIs" dxfId="91" priority="95" operator="equal">
      <formula>0</formula>
    </cfRule>
  </conditionalFormatting>
  <conditionalFormatting sqref="AF54">
    <cfRule type="containsText" dxfId="90" priority="89" operator="containsText" text="L">
      <formula>NOT(ISERROR(SEARCH("L",AF54)))</formula>
    </cfRule>
    <cfRule type="containsText" dxfId="89" priority="90" operator="containsText" text="M">
      <formula>NOT(ISERROR(SEARCH("M",AF54)))</formula>
    </cfRule>
    <cfRule type="cellIs" dxfId="88" priority="91" operator="equal">
      <formula>"H"</formula>
    </cfRule>
  </conditionalFormatting>
  <conditionalFormatting sqref="AD52">
    <cfRule type="expression" dxfId="87" priority="86">
      <formula>VLOOKUP(AD52,Grade_Conv2,2,FALSE)-VLOOKUP(AD54,Grade_Conv2,2,FALSE)&gt;0</formula>
    </cfRule>
    <cfRule type="expression" dxfId="86" priority="87">
      <formula>VLOOKUP(AD52,Grade_Conv2,2,FALSE)-VLOOKUP(AD54,Grade_Conv2,2,FALSE)=0</formula>
    </cfRule>
    <cfRule type="expression" dxfId="85" priority="88">
      <formula>VLOOKUP(AD52,Grade_Conv2,2,FALSE)-VLOOKUP(AD54,Grade_Conv2,2,FALSE)&lt;0</formula>
    </cfRule>
  </conditionalFormatting>
  <conditionalFormatting sqref="AD48:AG49">
    <cfRule type="expression" dxfId="84" priority="85">
      <formula>VLOOKUP(AD48,$BQ$12:$BS$55,3,FALSE)="Y"</formula>
    </cfRule>
  </conditionalFormatting>
  <conditionalFormatting sqref="AF52:AG52">
    <cfRule type="cellIs" dxfId="83" priority="84" operator="equal">
      <formula>0</formula>
    </cfRule>
  </conditionalFormatting>
  <conditionalFormatting sqref="AF54:AG54">
    <cfRule type="cellIs" dxfId="82" priority="83" operator="equal">
      <formula>0</formula>
    </cfRule>
  </conditionalFormatting>
  <conditionalFormatting sqref="AD54:AE54">
    <cfRule type="cellIs" dxfId="81" priority="79" operator="equal">
      <formula>0</formula>
    </cfRule>
    <cfRule type="cellIs" dxfId="80" priority="80" operator="equal">
      <formula>0</formula>
    </cfRule>
    <cfRule type="cellIs" dxfId="79" priority="81" operator="equal">
      <formula>0</formula>
    </cfRule>
    <cfRule type="cellIs" dxfId="78" priority="82" operator="equal">
      <formula>0</formula>
    </cfRule>
  </conditionalFormatting>
  <conditionalFormatting sqref="AO40">
    <cfRule type="containsText" dxfId="77" priority="76" operator="containsText" text="L">
      <formula>NOT(ISERROR(SEARCH("L",AO40)))</formula>
    </cfRule>
    <cfRule type="containsText" dxfId="76" priority="77" operator="containsText" text="M">
      <formula>NOT(ISERROR(SEARCH("M",AO40)))</formula>
    </cfRule>
    <cfRule type="cellIs" dxfId="75" priority="78" operator="equal">
      <formula>"H"</formula>
    </cfRule>
  </conditionalFormatting>
  <conditionalFormatting sqref="AM38">
    <cfRule type="expression" dxfId="74" priority="73">
      <formula>VLOOKUP(AM38,Grade_Conv2,2,FALSE)-VLOOKUP(AM40,Grade_Conv2,2,FALSE)&gt;0</formula>
    </cfRule>
    <cfRule type="expression" dxfId="73" priority="74">
      <formula>VLOOKUP(AM38,Grade_Conv2,2,FALSE)-VLOOKUP(AM40,Grade_Conv2,2,FALSE)=0</formula>
    </cfRule>
    <cfRule type="expression" dxfId="72" priority="75">
      <formula>VLOOKUP(AM38,Grade_Conv2,2,FALSE)-VLOOKUP(AM40,Grade_Conv2,2,FALSE)&lt;0</formula>
    </cfRule>
  </conditionalFormatting>
  <conditionalFormatting sqref="AM34:AP35">
    <cfRule type="expression" dxfId="71" priority="72">
      <formula>VLOOKUP(AM34,$BQ$12:$BS$55,3,FALSE)="Y"</formula>
    </cfRule>
  </conditionalFormatting>
  <conditionalFormatting sqref="AO38:AP38">
    <cfRule type="cellIs" dxfId="70" priority="71" operator="equal">
      <formula>0</formula>
    </cfRule>
  </conditionalFormatting>
  <conditionalFormatting sqref="AO40:AP40">
    <cfRule type="cellIs" dxfId="69" priority="70" operator="equal">
      <formula>0</formula>
    </cfRule>
  </conditionalFormatting>
  <conditionalFormatting sqref="AM40:AN40">
    <cfRule type="cellIs" dxfId="68" priority="66" operator="equal">
      <formula>0</formula>
    </cfRule>
    <cfRule type="cellIs" dxfId="67" priority="67" operator="equal">
      <formula>0</formula>
    </cfRule>
    <cfRule type="cellIs" dxfId="66" priority="68" operator="equal">
      <formula>0</formula>
    </cfRule>
    <cfRule type="cellIs" dxfId="65" priority="69" operator="equal">
      <formula>0</formula>
    </cfRule>
  </conditionalFormatting>
  <conditionalFormatting sqref="AS40">
    <cfRule type="containsText" dxfId="64" priority="63" operator="containsText" text="L">
      <formula>NOT(ISERROR(SEARCH("L",AS40)))</formula>
    </cfRule>
    <cfRule type="containsText" dxfId="63" priority="64" operator="containsText" text="M">
      <formula>NOT(ISERROR(SEARCH("M",AS40)))</formula>
    </cfRule>
    <cfRule type="cellIs" dxfId="62" priority="65" operator="equal">
      <formula>"H"</formula>
    </cfRule>
  </conditionalFormatting>
  <conditionalFormatting sqref="AQ38">
    <cfRule type="expression" dxfId="61" priority="60">
      <formula>VLOOKUP(AQ38,Grade_Conv2,2,FALSE)-VLOOKUP(AQ40,Grade_Conv2,2,FALSE)&gt;0</formula>
    </cfRule>
    <cfRule type="expression" dxfId="60" priority="61">
      <formula>VLOOKUP(AQ38,Grade_Conv2,2,FALSE)-VLOOKUP(AQ40,Grade_Conv2,2,FALSE)=0</formula>
    </cfRule>
    <cfRule type="expression" dxfId="59" priority="62">
      <formula>VLOOKUP(AQ38,Grade_Conv2,2,FALSE)-VLOOKUP(AQ40,Grade_Conv2,2,FALSE)&lt;0</formula>
    </cfRule>
  </conditionalFormatting>
  <conditionalFormatting sqref="AQ34:AT35">
    <cfRule type="expression" dxfId="58" priority="59">
      <formula>VLOOKUP(AQ34,$BQ$12:$BS$55,3,FALSE)="Y"</formula>
    </cfRule>
  </conditionalFormatting>
  <conditionalFormatting sqref="AS38:AT38">
    <cfRule type="cellIs" dxfId="57" priority="58" operator="equal">
      <formula>0</formula>
    </cfRule>
  </conditionalFormatting>
  <conditionalFormatting sqref="AS40:AT40">
    <cfRule type="cellIs" dxfId="56" priority="57" operator="equal">
      <formula>0</formula>
    </cfRule>
  </conditionalFormatting>
  <conditionalFormatting sqref="AQ40:AR40">
    <cfRule type="cellIs" dxfId="55" priority="53" operator="equal">
      <formula>0</formula>
    </cfRule>
    <cfRule type="cellIs" dxfId="54" priority="54" operator="equal">
      <formula>0</formula>
    </cfRule>
    <cfRule type="cellIs" dxfId="53" priority="55" operator="equal">
      <formula>0</formula>
    </cfRule>
    <cfRule type="cellIs" dxfId="52" priority="56" operator="equal">
      <formula>0</formula>
    </cfRule>
  </conditionalFormatting>
  <conditionalFormatting sqref="AO47">
    <cfRule type="containsText" dxfId="51" priority="50" operator="containsText" text="L">
      <formula>NOT(ISERROR(SEARCH("L",AO47)))</formula>
    </cfRule>
    <cfRule type="containsText" dxfId="50" priority="51" operator="containsText" text="M">
      <formula>NOT(ISERROR(SEARCH("M",AO47)))</formula>
    </cfRule>
    <cfRule type="cellIs" dxfId="49" priority="52" operator="equal">
      <formula>"H"</formula>
    </cfRule>
  </conditionalFormatting>
  <conditionalFormatting sqref="AM45">
    <cfRule type="expression" dxfId="48" priority="47">
      <formula>VLOOKUP(AM45,Grade_Conv2,2,FALSE)-VLOOKUP(AM47,Grade_Conv2,2,FALSE)&gt;0</formula>
    </cfRule>
    <cfRule type="expression" dxfId="47" priority="48">
      <formula>VLOOKUP(AM45,Grade_Conv2,2,FALSE)-VLOOKUP(AM47,Grade_Conv2,2,FALSE)=0</formula>
    </cfRule>
    <cfRule type="expression" dxfId="46" priority="49">
      <formula>VLOOKUP(AM45,Grade_Conv2,2,FALSE)-VLOOKUP(AM47,Grade_Conv2,2,FALSE)&lt;0</formula>
    </cfRule>
  </conditionalFormatting>
  <conditionalFormatting sqref="AM41:AP42">
    <cfRule type="expression" dxfId="45" priority="46">
      <formula>VLOOKUP(AM41,$BQ$12:$BS$55,3,FALSE)="Y"</formula>
    </cfRule>
  </conditionalFormatting>
  <conditionalFormatting sqref="AO45:AP45">
    <cfRule type="cellIs" dxfId="44" priority="45" operator="equal">
      <formula>0</formula>
    </cfRule>
  </conditionalFormatting>
  <conditionalFormatting sqref="AO47:AP47">
    <cfRule type="cellIs" dxfId="43" priority="44" operator="equal">
      <formula>0</formula>
    </cfRule>
  </conditionalFormatting>
  <conditionalFormatting sqref="AM47:AN47">
    <cfRule type="cellIs" dxfId="42" priority="40" operator="equal">
      <formula>0</formula>
    </cfRule>
    <cfRule type="cellIs" dxfId="41" priority="41" operator="equal">
      <formula>0</formula>
    </cfRule>
    <cfRule type="cellIs" dxfId="40" priority="42" operator="equal">
      <formula>0</formula>
    </cfRule>
    <cfRule type="cellIs" dxfId="39" priority="43" operator="equal">
      <formula>0</formula>
    </cfRule>
  </conditionalFormatting>
  <conditionalFormatting sqref="AS47">
    <cfRule type="containsText" dxfId="38" priority="37" operator="containsText" text="L">
      <formula>NOT(ISERROR(SEARCH("L",AS47)))</formula>
    </cfRule>
    <cfRule type="containsText" dxfId="37" priority="38" operator="containsText" text="M">
      <formula>NOT(ISERROR(SEARCH("M",AS47)))</formula>
    </cfRule>
    <cfRule type="cellIs" dxfId="36" priority="39" operator="equal">
      <formula>"H"</formula>
    </cfRule>
  </conditionalFormatting>
  <conditionalFormatting sqref="AQ45">
    <cfRule type="expression" dxfId="35" priority="34">
      <formula>VLOOKUP(AQ45,Grade_Conv2,2,FALSE)-VLOOKUP(AQ47,Grade_Conv2,2,FALSE)&gt;0</formula>
    </cfRule>
    <cfRule type="expression" dxfId="34" priority="35">
      <formula>VLOOKUP(AQ45,Grade_Conv2,2,FALSE)-VLOOKUP(AQ47,Grade_Conv2,2,FALSE)=0</formula>
    </cfRule>
    <cfRule type="expression" dxfId="33" priority="36">
      <formula>VLOOKUP(AQ45,Grade_Conv2,2,FALSE)-VLOOKUP(AQ47,Grade_Conv2,2,FALSE)&lt;0</formula>
    </cfRule>
  </conditionalFormatting>
  <conditionalFormatting sqref="AQ41:AT42">
    <cfRule type="expression" dxfId="32" priority="33">
      <formula>VLOOKUP(AQ41,$BQ$12:$BS$55,3,FALSE)="Y"</formula>
    </cfRule>
  </conditionalFormatting>
  <conditionalFormatting sqref="AS45:AT45">
    <cfRule type="cellIs" dxfId="31" priority="32" operator="equal">
      <formula>0</formula>
    </cfRule>
  </conditionalFormatting>
  <conditionalFormatting sqref="AS47:AT47">
    <cfRule type="cellIs" dxfId="30" priority="31" operator="equal">
      <formula>0</formula>
    </cfRule>
  </conditionalFormatting>
  <conditionalFormatting sqref="AQ47:AR47">
    <cfRule type="cellIs" dxfId="29" priority="27" operator="equal">
      <formula>0</formula>
    </cfRule>
    <cfRule type="cellIs" dxfId="28" priority="28" operator="equal">
      <formula>0</formula>
    </cfRule>
    <cfRule type="cellIs" dxfId="27" priority="29" operator="equal">
      <formula>0</formula>
    </cfRule>
    <cfRule type="cellIs" dxfId="26" priority="30" operator="equal">
      <formula>0</formula>
    </cfRule>
  </conditionalFormatting>
  <conditionalFormatting sqref="AO54">
    <cfRule type="containsText" dxfId="25" priority="24" operator="containsText" text="L">
      <formula>NOT(ISERROR(SEARCH("L",AO54)))</formula>
    </cfRule>
    <cfRule type="containsText" dxfId="24" priority="25" operator="containsText" text="M">
      <formula>NOT(ISERROR(SEARCH("M",AO54)))</formula>
    </cfRule>
    <cfRule type="cellIs" dxfId="23" priority="26" operator="equal">
      <formula>"H"</formula>
    </cfRule>
  </conditionalFormatting>
  <conditionalFormatting sqref="AM52">
    <cfRule type="expression" dxfId="22" priority="21">
      <formula>VLOOKUP(AM52,Grade_Conv2,2,FALSE)-VLOOKUP(AM54,Grade_Conv2,2,FALSE)&gt;0</formula>
    </cfRule>
    <cfRule type="expression" dxfId="21" priority="22">
      <formula>VLOOKUP(AM52,Grade_Conv2,2,FALSE)-VLOOKUP(AM54,Grade_Conv2,2,FALSE)=0</formula>
    </cfRule>
    <cfRule type="expression" dxfId="20" priority="23">
      <formula>VLOOKUP(AM52,Grade_Conv2,2,FALSE)-VLOOKUP(AM54,Grade_Conv2,2,FALSE)&lt;0</formula>
    </cfRule>
  </conditionalFormatting>
  <conditionalFormatting sqref="AM48:AP49">
    <cfRule type="expression" dxfId="19" priority="20">
      <formula>VLOOKUP(AM48,$BQ$12:$BS$55,3,FALSE)="Y"</formula>
    </cfRule>
  </conditionalFormatting>
  <conditionalFormatting sqref="AO52:AP52">
    <cfRule type="cellIs" dxfId="18" priority="19" operator="equal">
      <formula>0</formula>
    </cfRule>
  </conditionalFormatting>
  <conditionalFormatting sqref="AO54:AP54">
    <cfRule type="cellIs" dxfId="17" priority="18" operator="equal">
      <formula>0</formula>
    </cfRule>
  </conditionalFormatting>
  <conditionalFormatting sqref="AM54:AN54">
    <cfRule type="cellIs" dxfId="16" priority="14" operator="equal">
      <formula>0</formula>
    </cfRule>
    <cfRule type="cellIs" dxfId="15" priority="15" operator="equal">
      <formula>0</formula>
    </cfRule>
    <cfRule type="cellIs" dxfId="14" priority="16" operator="equal">
      <formula>0</formula>
    </cfRule>
    <cfRule type="cellIs" dxfId="13" priority="17" operator="equal">
      <formula>0</formula>
    </cfRule>
  </conditionalFormatting>
  <conditionalFormatting sqref="AS54">
    <cfRule type="containsText" dxfId="12" priority="11" operator="containsText" text="L">
      <formula>NOT(ISERROR(SEARCH("L",AS54)))</formula>
    </cfRule>
    <cfRule type="containsText" dxfId="11" priority="12" operator="containsText" text="M">
      <formula>NOT(ISERROR(SEARCH("M",AS54)))</formula>
    </cfRule>
    <cfRule type="cellIs" dxfId="10" priority="13" operator="equal">
      <formula>"H"</formula>
    </cfRule>
  </conditionalFormatting>
  <conditionalFormatting sqref="AQ52">
    <cfRule type="expression" dxfId="9" priority="8">
      <formula>VLOOKUP(AQ52,Grade_Conv2,2,FALSE)-VLOOKUP(AQ54,Grade_Conv2,2,FALSE)&gt;0</formula>
    </cfRule>
    <cfRule type="expression" dxfId="8" priority="9">
      <formula>VLOOKUP(AQ52,Grade_Conv2,2,FALSE)-VLOOKUP(AQ54,Grade_Conv2,2,FALSE)=0</formula>
    </cfRule>
    <cfRule type="expression" dxfId="7" priority="10">
      <formula>VLOOKUP(AQ52,Grade_Conv2,2,FALSE)-VLOOKUP(AQ54,Grade_Conv2,2,FALSE)&lt;0</formula>
    </cfRule>
  </conditionalFormatting>
  <conditionalFormatting sqref="AQ48:AT49">
    <cfRule type="expression" dxfId="6" priority="7">
      <formula>VLOOKUP(AQ48,$BQ$12:$BS$55,3,FALSE)="Y"</formula>
    </cfRule>
  </conditionalFormatting>
  <conditionalFormatting sqref="AS52:AT52">
    <cfRule type="cellIs" dxfId="5" priority="6" operator="equal">
      <formula>0</formula>
    </cfRule>
  </conditionalFormatting>
  <conditionalFormatting sqref="AS54:AT54">
    <cfRule type="cellIs" dxfId="4" priority="5" operator="equal">
      <formula>0</formula>
    </cfRule>
  </conditionalFormatting>
  <conditionalFormatting sqref="AQ54:AR54">
    <cfRule type="cellIs" dxfId="3" priority="1" operator="equal">
      <formula>0</formula>
    </cfRule>
    <cfRule type="cellIs" dxfId="2" priority="2" operator="equal">
      <formula>0</formula>
    </cfRule>
    <cfRule type="cellIs" dxfId="1" priority="3" operator="equal">
      <formula>0</formula>
    </cfRule>
    <cfRule type="cellIs" dxfId="0" priority="4" operator="equal">
      <formula>0</formula>
    </cfRule>
  </conditionalFormatting>
  <dataValidations count="2"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  <dataValidation type="list" allowBlank="1" showInputMessage="1" showErrorMessage="1" sqref="AZ23:AZ24">
      <formula1>halftermperiods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AE180"/>
  <sheetViews>
    <sheetView topLeftCell="L1" workbookViewId="0">
      <selection activeCell="X50" sqref="X50"/>
    </sheetView>
  </sheetViews>
  <sheetFormatPr defaultColWidth="9.140625" defaultRowHeight="12.75"/>
  <cols>
    <col min="1" max="2" width="3.140625" style="1" bestFit="1" customWidth="1"/>
    <col min="3" max="4" width="9.140625" style="1"/>
    <col min="5" max="5" width="13.42578125" style="1" bestFit="1" customWidth="1"/>
    <col min="6" max="6" width="9.140625" style="1"/>
    <col min="7" max="7" width="4" style="1" bestFit="1" customWidth="1"/>
    <col min="8" max="8" width="30.28515625" style="1" bestFit="1" customWidth="1"/>
    <col min="9" max="10" width="9.140625" style="1"/>
    <col min="11" max="11" width="46" style="1" bestFit="1" customWidth="1"/>
    <col min="12" max="16384" width="9.140625" style="1"/>
  </cols>
  <sheetData>
    <row r="1" spans="1:31" ht="16.5" thickTop="1" thickBot="1">
      <c r="A1" s="1" t="s">
        <v>2</v>
      </c>
      <c r="B1" s="1" t="s">
        <v>3</v>
      </c>
      <c r="E1" s="1" t="s">
        <v>4</v>
      </c>
      <c r="F1" s="1" t="s">
        <v>5</v>
      </c>
      <c r="G1" s="1">
        <v>1</v>
      </c>
      <c r="H1" s="2" t="s">
        <v>6</v>
      </c>
      <c r="I1" s="1" t="s">
        <v>7</v>
      </c>
      <c r="K1" s="2" t="s">
        <v>8</v>
      </c>
      <c r="L1" s="1" t="s">
        <v>9</v>
      </c>
      <c r="N1" s="3" t="s">
        <v>10</v>
      </c>
      <c r="O1" s="3">
        <v>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thickTop="1" thickBot="1">
      <c r="A2" s="1" t="s">
        <v>11</v>
      </c>
      <c r="B2" s="1" t="s">
        <v>12</v>
      </c>
      <c r="E2" s="1" t="s">
        <v>13</v>
      </c>
      <c r="F2" s="1" t="s">
        <v>14</v>
      </c>
      <c r="G2" s="1">
        <v>2</v>
      </c>
      <c r="H2" s="2" t="s">
        <v>15</v>
      </c>
      <c r="I2" s="1" t="s">
        <v>16</v>
      </c>
      <c r="K2" s="2" t="s">
        <v>17</v>
      </c>
      <c r="L2" s="1" t="s">
        <v>18</v>
      </c>
      <c r="N2" s="3" t="s">
        <v>19</v>
      </c>
      <c r="O2" s="3">
        <v>2</v>
      </c>
      <c r="R2" s="3"/>
      <c r="S2" s="3"/>
      <c r="T2" s="3" t="s">
        <v>20</v>
      </c>
      <c r="U2" s="3" t="s">
        <v>21</v>
      </c>
      <c r="V2" s="3"/>
      <c r="W2" s="3" t="s">
        <v>22</v>
      </c>
      <c r="X2" s="3" t="s">
        <v>23</v>
      </c>
      <c r="Y2" s="3" t="s">
        <v>24</v>
      </c>
      <c r="Z2" s="3"/>
      <c r="AA2" s="3"/>
      <c r="AB2" s="3"/>
      <c r="AC2" s="3"/>
      <c r="AD2" s="3"/>
      <c r="AE2" s="3"/>
    </row>
    <row r="3" spans="1:31" ht="16.5" thickTop="1" thickBot="1">
      <c r="A3" s="1" t="s">
        <v>25</v>
      </c>
      <c r="B3" s="1" t="s">
        <v>12</v>
      </c>
      <c r="E3" s="1" t="s">
        <v>26</v>
      </c>
      <c r="F3" s="1" t="s">
        <v>27</v>
      </c>
      <c r="G3" s="1">
        <v>3</v>
      </c>
      <c r="H3" s="2" t="s">
        <v>28</v>
      </c>
      <c r="I3" s="1" t="s">
        <v>29</v>
      </c>
      <c r="K3" s="2" t="s">
        <v>30</v>
      </c>
      <c r="L3" s="1" t="s">
        <v>31</v>
      </c>
      <c r="N3" s="3" t="s">
        <v>10</v>
      </c>
      <c r="O3" s="3">
        <v>3</v>
      </c>
      <c r="R3" s="3"/>
      <c r="S3" s="3" t="s">
        <v>32</v>
      </c>
      <c r="T3" s="3">
        <v>41155</v>
      </c>
      <c r="U3" s="3">
        <v>41217</v>
      </c>
      <c r="V3" s="3"/>
      <c r="W3" s="3">
        <v>1</v>
      </c>
      <c r="X3" s="3">
        <v>1</v>
      </c>
      <c r="Y3" s="3">
        <v>1</v>
      </c>
      <c r="Z3" s="3"/>
      <c r="AA3" s="3"/>
      <c r="AB3" s="3"/>
      <c r="AC3" s="3" t="s">
        <v>33</v>
      </c>
      <c r="AD3" s="3"/>
      <c r="AE3" s="3"/>
    </row>
    <row r="4" spans="1:31" ht="16.5" thickTop="1" thickBot="1">
      <c r="A4" s="1" t="s">
        <v>34</v>
      </c>
      <c r="B4" s="1" t="s">
        <v>35</v>
      </c>
      <c r="E4" s="1" t="s">
        <v>36</v>
      </c>
      <c r="F4" s="1" t="s">
        <v>37</v>
      </c>
      <c r="G4" s="1">
        <v>4</v>
      </c>
      <c r="H4" s="2" t="s">
        <v>38</v>
      </c>
      <c r="I4" s="1" t="s">
        <v>39</v>
      </c>
      <c r="K4" s="2" t="s">
        <v>40</v>
      </c>
      <c r="L4" s="1" t="s">
        <v>41</v>
      </c>
      <c r="N4" s="3" t="s">
        <v>42</v>
      </c>
      <c r="O4" s="3">
        <v>4</v>
      </c>
      <c r="R4" s="3"/>
      <c r="S4" s="3" t="s">
        <v>43</v>
      </c>
      <c r="T4" s="3">
        <v>41218</v>
      </c>
      <c r="U4" s="3">
        <v>41280</v>
      </c>
      <c r="V4" s="3"/>
      <c r="W4" s="3">
        <v>2</v>
      </c>
      <c r="X4" s="3">
        <v>2</v>
      </c>
      <c r="Y4" s="3">
        <v>2</v>
      </c>
      <c r="Z4" s="3"/>
      <c r="AA4" s="3"/>
      <c r="AB4" s="3"/>
      <c r="AC4" s="3" t="s">
        <v>44</v>
      </c>
      <c r="AD4" s="3"/>
      <c r="AE4" s="3"/>
    </row>
    <row r="5" spans="1:31" ht="16.5" thickTop="1" thickBot="1">
      <c r="A5" s="1" t="s">
        <v>45</v>
      </c>
      <c r="B5" s="1" t="s">
        <v>46</v>
      </c>
      <c r="E5" s="1" t="s">
        <v>47</v>
      </c>
      <c r="F5" s="1" t="s">
        <v>48</v>
      </c>
      <c r="G5" s="1">
        <v>5</v>
      </c>
      <c r="H5" s="2" t="s">
        <v>49</v>
      </c>
      <c r="I5" s="1" t="s">
        <v>50</v>
      </c>
      <c r="K5" s="2" t="s">
        <v>51</v>
      </c>
      <c r="L5" s="1" t="s">
        <v>52</v>
      </c>
      <c r="N5" s="3" t="s">
        <v>53</v>
      </c>
      <c r="O5" s="3">
        <v>5</v>
      </c>
      <c r="R5" s="3"/>
      <c r="S5" s="3" t="s">
        <v>54</v>
      </c>
      <c r="T5" s="3">
        <v>41281</v>
      </c>
      <c r="U5" s="3">
        <v>41329</v>
      </c>
      <c r="V5" s="3"/>
      <c r="W5" s="3">
        <v>3</v>
      </c>
      <c r="X5" s="3">
        <v>3</v>
      </c>
      <c r="Y5" s="3">
        <v>3</v>
      </c>
      <c r="Z5" s="3"/>
      <c r="AA5" s="3"/>
      <c r="AB5" s="3"/>
      <c r="AC5" s="3" t="s">
        <v>55</v>
      </c>
      <c r="AD5" s="3"/>
      <c r="AE5" s="3"/>
    </row>
    <row r="6" spans="1:31" ht="16.5" thickTop="1" thickBot="1">
      <c r="A6" s="1" t="s">
        <v>56</v>
      </c>
      <c r="B6" s="1" t="s">
        <v>57</v>
      </c>
      <c r="E6" s="1" t="s">
        <v>58</v>
      </c>
      <c r="F6" s="1" t="s">
        <v>59</v>
      </c>
      <c r="G6" s="1">
        <v>6</v>
      </c>
      <c r="H6" s="2" t="s">
        <v>60</v>
      </c>
      <c r="I6" s="1" t="s">
        <v>61</v>
      </c>
      <c r="K6" s="2" t="s">
        <v>62</v>
      </c>
      <c r="L6" s="1" t="s">
        <v>63</v>
      </c>
      <c r="N6" s="3" t="s">
        <v>64</v>
      </c>
      <c r="O6" s="3">
        <v>6</v>
      </c>
      <c r="R6" s="3"/>
      <c r="S6" s="3" t="s">
        <v>65</v>
      </c>
      <c r="T6" s="3">
        <v>41330</v>
      </c>
      <c r="U6" s="3">
        <v>41378</v>
      </c>
      <c r="V6" s="3"/>
      <c r="W6" s="3">
        <v>4</v>
      </c>
      <c r="X6" s="3">
        <v>4</v>
      </c>
      <c r="Y6" s="3">
        <v>4</v>
      </c>
      <c r="Z6" s="3"/>
      <c r="AA6" s="3"/>
      <c r="AB6" s="3"/>
      <c r="AC6" s="3" t="s">
        <v>66</v>
      </c>
      <c r="AD6" s="3"/>
      <c r="AE6" s="3"/>
    </row>
    <row r="7" spans="1:31" ht="16.5" thickTop="1" thickBot="1">
      <c r="A7" s="1" t="s">
        <v>67</v>
      </c>
      <c r="B7" s="1" t="s">
        <v>68</v>
      </c>
      <c r="E7" s="1" t="s">
        <v>69</v>
      </c>
      <c r="F7" s="1" t="s">
        <v>70</v>
      </c>
      <c r="G7" s="1">
        <v>7</v>
      </c>
      <c r="H7" s="2" t="s">
        <v>71</v>
      </c>
      <c r="I7" s="1" t="s">
        <v>72</v>
      </c>
      <c r="K7" s="2" t="s">
        <v>73</v>
      </c>
      <c r="L7" s="1" t="s">
        <v>74</v>
      </c>
      <c r="N7" s="3" t="s">
        <v>53</v>
      </c>
      <c r="O7" s="3">
        <v>7</v>
      </c>
      <c r="R7" s="3"/>
      <c r="S7" s="3" t="s">
        <v>75</v>
      </c>
      <c r="T7" s="3">
        <v>41379</v>
      </c>
      <c r="U7" s="3">
        <v>41427</v>
      </c>
      <c r="V7" s="3"/>
      <c r="W7" s="3">
        <v>5</v>
      </c>
      <c r="X7" s="3">
        <v>5</v>
      </c>
      <c r="Y7" s="3">
        <v>5</v>
      </c>
      <c r="Z7" s="3"/>
      <c r="AA7" s="3"/>
      <c r="AB7" s="3"/>
      <c r="AC7" s="3"/>
      <c r="AD7" s="3"/>
      <c r="AE7" s="3"/>
    </row>
    <row r="8" spans="1:31" ht="16.5" thickTop="1" thickBot="1">
      <c r="A8" s="1" t="s">
        <v>76</v>
      </c>
      <c r="B8" s="1" t="s">
        <v>77</v>
      </c>
      <c r="E8" s="1" t="s">
        <v>78</v>
      </c>
      <c r="F8" s="1" t="s">
        <v>79</v>
      </c>
      <c r="G8" s="1">
        <v>8</v>
      </c>
      <c r="H8" s="2" t="s">
        <v>80</v>
      </c>
      <c r="I8" s="1" t="s">
        <v>81</v>
      </c>
      <c r="K8" s="2" t="s">
        <v>82</v>
      </c>
      <c r="L8" s="1" t="s">
        <v>83</v>
      </c>
      <c r="N8" s="3" t="s">
        <v>84</v>
      </c>
      <c r="O8" s="3">
        <v>8</v>
      </c>
      <c r="R8" s="3"/>
      <c r="S8" s="3" t="s">
        <v>85</v>
      </c>
      <c r="T8" s="3">
        <v>41428</v>
      </c>
      <c r="U8" s="3">
        <v>41518</v>
      </c>
      <c r="V8" s="3"/>
      <c r="W8" s="3">
        <v>6</v>
      </c>
      <c r="X8" s="3">
        <v>6</v>
      </c>
      <c r="Y8" s="3">
        <v>6</v>
      </c>
      <c r="Z8" s="3"/>
      <c r="AA8" s="3"/>
      <c r="AB8" s="3"/>
      <c r="AC8" s="3" t="s">
        <v>86</v>
      </c>
      <c r="AD8" s="3"/>
      <c r="AE8" s="3"/>
    </row>
    <row r="9" spans="1:31" ht="16.5" thickTop="1" thickBot="1">
      <c r="A9" s="1" t="s">
        <v>87</v>
      </c>
      <c r="B9" s="1" t="s">
        <v>88</v>
      </c>
      <c r="E9" s="1" t="s">
        <v>89</v>
      </c>
      <c r="F9" s="1" t="s">
        <v>90</v>
      </c>
      <c r="G9" s="1">
        <v>9</v>
      </c>
      <c r="H9" s="2" t="s">
        <v>91</v>
      </c>
      <c r="I9" s="1" t="s">
        <v>92</v>
      </c>
      <c r="K9" s="2" t="s">
        <v>93</v>
      </c>
      <c r="L9" s="1" t="s">
        <v>94</v>
      </c>
      <c r="N9" s="3" t="s">
        <v>53</v>
      </c>
      <c r="O9" s="3">
        <v>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 t="s">
        <v>95</v>
      </c>
      <c r="AD9" s="3"/>
      <c r="AE9" s="3"/>
    </row>
    <row r="10" spans="1:31" ht="16.5" thickTop="1" thickBot="1">
      <c r="A10" s="1" t="s">
        <v>96</v>
      </c>
      <c r="B10" s="1" t="s">
        <v>97</v>
      </c>
      <c r="E10" s="1" t="s">
        <v>98</v>
      </c>
      <c r="F10" s="1" t="s">
        <v>99</v>
      </c>
      <c r="G10" s="1">
        <v>10</v>
      </c>
      <c r="H10" s="2" t="s">
        <v>100</v>
      </c>
      <c r="I10" s="1" t="s">
        <v>101</v>
      </c>
      <c r="K10" s="2" t="s">
        <v>102</v>
      </c>
      <c r="L10" s="1" t="s">
        <v>103</v>
      </c>
      <c r="N10" s="3" t="s">
        <v>104</v>
      </c>
      <c r="O10" s="3">
        <v>10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 t="s">
        <v>55</v>
      </c>
      <c r="AD10" s="3"/>
      <c r="AE10" s="3"/>
    </row>
    <row r="11" spans="1:31" ht="16.5" thickTop="1" thickBot="1">
      <c r="A11" s="1" t="s">
        <v>105</v>
      </c>
      <c r="B11" s="1" t="s">
        <v>106</v>
      </c>
      <c r="E11" s="1" t="s">
        <v>107</v>
      </c>
      <c r="F11" s="1" t="s">
        <v>108</v>
      </c>
      <c r="G11" s="1">
        <v>11</v>
      </c>
      <c r="H11" s="2" t="s">
        <v>109</v>
      </c>
      <c r="I11" s="1" t="s">
        <v>110</v>
      </c>
      <c r="N11" s="3" t="s">
        <v>111</v>
      </c>
      <c r="O11" s="3">
        <v>11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 t="s">
        <v>112</v>
      </c>
      <c r="AD11" s="3"/>
      <c r="AE11" s="3"/>
    </row>
    <row r="12" spans="1:31" ht="16.5" thickTop="1" thickBot="1">
      <c r="A12" s="1" t="s">
        <v>113</v>
      </c>
      <c r="B12" s="1" t="s">
        <v>114</v>
      </c>
      <c r="E12" s="1" t="s">
        <v>115</v>
      </c>
      <c r="F12" s="1" t="s">
        <v>116</v>
      </c>
      <c r="G12" s="1">
        <v>12</v>
      </c>
      <c r="H12" s="2" t="s">
        <v>117</v>
      </c>
      <c r="I12" s="1" t="s">
        <v>118</v>
      </c>
      <c r="N12" s="3" t="s">
        <v>119</v>
      </c>
      <c r="O12" s="3">
        <v>12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 t="s">
        <v>120</v>
      </c>
      <c r="AD12" s="3"/>
      <c r="AE12" s="3"/>
    </row>
    <row r="13" spans="1:31" ht="16.5" thickTop="1" thickBot="1">
      <c r="A13" s="1" t="s">
        <v>121</v>
      </c>
      <c r="B13" s="1" t="s">
        <v>122</v>
      </c>
      <c r="E13" s="1" t="s">
        <v>123</v>
      </c>
      <c r="F13" s="1" t="s">
        <v>124</v>
      </c>
      <c r="G13" s="1">
        <v>13</v>
      </c>
      <c r="H13" s="2" t="s">
        <v>125</v>
      </c>
      <c r="I13" s="1" t="s">
        <v>126</v>
      </c>
      <c r="K13" s="1" t="s">
        <v>127</v>
      </c>
      <c r="L13" s="1">
        <v>22</v>
      </c>
      <c r="N13" s="3" t="s">
        <v>111</v>
      </c>
      <c r="O13" s="3">
        <v>13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 t="s">
        <v>128</v>
      </c>
      <c r="AD13" s="3"/>
      <c r="AE13" s="3"/>
    </row>
    <row r="14" spans="1:31" ht="16.5" thickTop="1" thickBot="1">
      <c r="A14" s="1" t="s">
        <v>129</v>
      </c>
      <c r="B14" s="1" t="s">
        <v>130</v>
      </c>
      <c r="E14" s="1" t="s">
        <v>131</v>
      </c>
      <c r="F14" s="1" t="s">
        <v>132</v>
      </c>
      <c r="G14" s="1">
        <v>14</v>
      </c>
      <c r="H14" s="2" t="s">
        <v>133</v>
      </c>
      <c r="I14" s="1" t="s">
        <v>134</v>
      </c>
      <c r="K14" s="4" t="s">
        <v>135</v>
      </c>
      <c r="L14" s="5">
        <v>22</v>
      </c>
      <c r="N14" s="3" t="s">
        <v>136</v>
      </c>
      <c r="O14" s="3">
        <v>14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 t="s">
        <v>55</v>
      </c>
      <c r="AD14" s="3"/>
      <c r="AE14" s="3"/>
    </row>
    <row r="15" spans="1:31" ht="16.5" thickTop="1" thickBot="1">
      <c r="A15" s="1" t="s">
        <v>137</v>
      </c>
      <c r="B15" s="1" t="s">
        <v>138</v>
      </c>
      <c r="E15" s="1" t="s">
        <v>139</v>
      </c>
      <c r="F15" s="1" t="s">
        <v>140</v>
      </c>
      <c r="G15" s="1">
        <v>15</v>
      </c>
      <c r="H15" s="2" t="s">
        <v>141</v>
      </c>
      <c r="I15" s="1" t="s">
        <v>142</v>
      </c>
      <c r="K15" s="6" t="s">
        <v>12</v>
      </c>
      <c r="L15" s="7">
        <v>21</v>
      </c>
      <c r="N15" s="3" t="s">
        <v>111</v>
      </c>
      <c r="O15" s="3">
        <v>15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 t="s">
        <v>143</v>
      </c>
      <c r="AD15" s="3"/>
      <c r="AE15" s="3"/>
    </row>
    <row r="16" spans="1:31" ht="16.5" thickTop="1" thickBot="1">
      <c r="A16" s="1" t="s">
        <v>144</v>
      </c>
      <c r="B16" s="1" t="s">
        <v>145</v>
      </c>
      <c r="E16" s="1" t="s">
        <v>146</v>
      </c>
      <c r="F16" s="1" t="s">
        <v>147</v>
      </c>
      <c r="G16" s="1">
        <v>16</v>
      </c>
      <c r="H16" s="2" t="s">
        <v>148</v>
      </c>
      <c r="I16" s="1" t="s">
        <v>149</v>
      </c>
      <c r="K16" s="6" t="s">
        <v>150</v>
      </c>
      <c r="L16" s="7">
        <v>20</v>
      </c>
      <c r="N16" s="3" t="s">
        <v>151</v>
      </c>
      <c r="O16" s="3">
        <v>16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6.5" thickTop="1" thickBot="1">
      <c r="A17" s="1" t="s">
        <v>152</v>
      </c>
      <c r="B17" s="1" t="s">
        <v>153</v>
      </c>
      <c r="E17" s="1" t="s">
        <v>154</v>
      </c>
      <c r="F17" s="1" t="s">
        <v>155</v>
      </c>
      <c r="G17" s="1">
        <v>17</v>
      </c>
      <c r="H17" s="2" t="s">
        <v>156</v>
      </c>
      <c r="I17" s="1" t="s">
        <v>157</v>
      </c>
      <c r="K17" s="6" t="s">
        <v>35</v>
      </c>
      <c r="L17" s="7">
        <v>19</v>
      </c>
      <c r="N17" s="3" t="s">
        <v>158</v>
      </c>
      <c r="O17" s="3">
        <v>17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6.5" thickTop="1" thickBot="1">
      <c r="A18" s="1" t="s">
        <v>159</v>
      </c>
      <c r="B18" s="1" t="s">
        <v>160</v>
      </c>
      <c r="E18" s="1" t="s">
        <v>161</v>
      </c>
      <c r="F18" s="1" t="s">
        <v>162</v>
      </c>
      <c r="G18" s="1">
        <v>18</v>
      </c>
      <c r="H18" s="2" t="s">
        <v>163</v>
      </c>
      <c r="I18" s="1" t="s">
        <v>164</v>
      </c>
      <c r="K18" s="6" t="s">
        <v>46</v>
      </c>
      <c r="L18" s="7">
        <v>18</v>
      </c>
      <c r="N18" s="3" t="s">
        <v>165</v>
      </c>
      <c r="O18" s="3">
        <v>18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6.5" thickTop="1" thickBot="1">
      <c r="A19" s="1" t="s">
        <v>166</v>
      </c>
      <c r="B19" s="1" t="s">
        <v>167</v>
      </c>
      <c r="E19" s="1" t="s">
        <v>168</v>
      </c>
      <c r="F19" s="1" t="s">
        <v>169</v>
      </c>
      <c r="G19" s="1">
        <v>19</v>
      </c>
      <c r="H19" s="2" t="s">
        <v>170</v>
      </c>
      <c r="I19" s="1" t="s">
        <v>171</v>
      </c>
      <c r="K19" s="6" t="s">
        <v>57</v>
      </c>
      <c r="L19" s="7">
        <v>17</v>
      </c>
      <c r="N19" s="3" t="s">
        <v>158</v>
      </c>
      <c r="O19" s="3">
        <v>19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4.25" thickTop="1" thickBot="1">
      <c r="A20" s="1" t="s">
        <v>172</v>
      </c>
      <c r="B20" s="1" t="s">
        <v>173</v>
      </c>
      <c r="E20" s="1" t="s">
        <v>174</v>
      </c>
      <c r="F20" s="1" t="s">
        <v>175</v>
      </c>
      <c r="G20" s="1">
        <v>20</v>
      </c>
      <c r="K20" s="6" t="s">
        <v>68</v>
      </c>
      <c r="L20" s="7">
        <v>16</v>
      </c>
      <c r="N20" s="3" t="s">
        <v>176</v>
      </c>
      <c r="O20" s="3">
        <v>20</v>
      </c>
      <c r="R20" s="3"/>
      <c r="S20" s="3">
        <v>41161</v>
      </c>
      <c r="T20" s="3">
        <v>1</v>
      </c>
      <c r="U20" s="3" t="s">
        <v>32</v>
      </c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4.25" thickTop="1" thickBot="1">
      <c r="A21" s="1" t="s">
        <v>177</v>
      </c>
      <c r="B21" s="1" t="s">
        <v>178</v>
      </c>
      <c r="E21" s="1" t="s">
        <v>179</v>
      </c>
      <c r="F21" s="1" t="s">
        <v>180</v>
      </c>
      <c r="G21" s="1">
        <v>21</v>
      </c>
      <c r="K21" s="6" t="s">
        <v>77</v>
      </c>
      <c r="L21" s="7">
        <v>15</v>
      </c>
      <c r="N21" s="3" t="s">
        <v>158</v>
      </c>
      <c r="O21" s="3">
        <v>21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4.25" thickTop="1" thickBot="1">
      <c r="E22" s="1" t="s">
        <v>181</v>
      </c>
      <c r="F22" s="1" t="s">
        <v>182</v>
      </c>
      <c r="G22" s="1">
        <v>22</v>
      </c>
      <c r="K22" s="6" t="s">
        <v>88</v>
      </c>
      <c r="L22" s="7">
        <v>14</v>
      </c>
      <c r="N22" s="3" t="s">
        <v>183</v>
      </c>
      <c r="O22" s="3">
        <v>22</v>
      </c>
    </row>
    <row r="23" spans="1:31" ht="14.25" thickTop="1" thickBot="1">
      <c r="A23" s="1" t="s">
        <v>3</v>
      </c>
      <c r="B23" s="1">
        <v>22</v>
      </c>
      <c r="C23" s="1" t="s">
        <v>127</v>
      </c>
      <c r="E23" s="1" t="s">
        <v>184</v>
      </c>
      <c r="F23" s="1" t="s">
        <v>185</v>
      </c>
      <c r="G23" s="1">
        <v>23</v>
      </c>
      <c r="K23" s="6" t="s">
        <v>97</v>
      </c>
      <c r="L23" s="7">
        <v>13</v>
      </c>
      <c r="N23" s="3" t="s">
        <v>158</v>
      </c>
      <c r="O23" s="3">
        <v>23</v>
      </c>
    </row>
    <row r="24" spans="1:31" ht="14.25" thickTop="1" thickBot="1">
      <c r="A24" s="1" t="s">
        <v>12</v>
      </c>
      <c r="B24" s="1">
        <v>21</v>
      </c>
      <c r="C24" s="1" t="s">
        <v>186</v>
      </c>
      <c r="E24" s="1" t="s">
        <v>187</v>
      </c>
      <c r="F24" s="1" t="s">
        <v>188</v>
      </c>
      <c r="G24" s="1">
        <v>24</v>
      </c>
      <c r="K24" s="6" t="s">
        <v>106</v>
      </c>
      <c r="L24" s="7">
        <v>12</v>
      </c>
      <c r="N24" s="3" t="s">
        <v>189</v>
      </c>
      <c r="O24" s="3">
        <v>24</v>
      </c>
    </row>
    <row r="25" spans="1:31" ht="14.25" thickTop="1" thickBot="1">
      <c r="A25" s="1" t="s">
        <v>150</v>
      </c>
      <c r="B25" s="1">
        <v>20</v>
      </c>
      <c r="C25" s="1" t="s">
        <v>190</v>
      </c>
      <c r="E25" s="1" t="s">
        <v>191</v>
      </c>
      <c r="F25" s="1" t="s">
        <v>192</v>
      </c>
      <c r="G25" s="1">
        <v>25</v>
      </c>
      <c r="K25" s="6" t="s">
        <v>114</v>
      </c>
      <c r="L25" s="7">
        <v>11</v>
      </c>
      <c r="N25" s="3" t="s">
        <v>158</v>
      </c>
      <c r="O25" s="3">
        <v>25</v>
      </c>
    </row>
    <row r="26" spans="1:31" ht="14.25" thickTop="1" thickBot="1">
      <c r="A26" s="1" t="s">
        <v>35</v>
      </c>
      <c r="B26" s="1">
        <v>19</v>
      </c>
      <c r="C26" s="1" t="s">
        <v>193</v>
      </c>
      <c r="E26" s="1" t="s">
        <v>194</v>
      </c>
      <c r="F26" s="1" t="s">
        <v>195</v>
      </c>
      <c r="G26" s="1">
        <v>26</v>
      </c>
      <c r="K26" s="6" t="s">
        <v>122</v>
      </c>
      <c r="L26" s="7">
        <v>10</v>
      </c>
      <c r="N26" s="3" t="s">
        <v>196</v>
      </c>
      <c r="O26" s="3">
        <v>26</v>
      </c>
    </row>
    <row r="27" spans="1:31" ht="14.25" thickTop="1" thickBot="1">
      <c r="A27" s="1" t="s">
        <v>46</v>
      </c>
      <c r="B27" s="1">
        <v>18</v>
      </c>
      <c r="C27" s="1" t="s">
        <v>197</v>
      </c>
      <c r="E27" s="1" t="s">
        <v>198</v>
      </c>
      <c r="F27" s="1" t="s">
        <v>199</v>
      </c>
      <c r="G27" s="1">
        <v>27</v>
      </c>
      <c r="K27" s="6" t="s">
        <v>130</v>
      </c>
      <c r="L27" s="7">
        <v>9</v>
      </c>
      <c r="N27" s="3" t="s">
        <v>200</v>
      </c>
      <c r="O27" s="3">
        <v>27</v>
      </c>
    </row>
    <row r="28" spans="1:31" ht="14.25" thickTop="1" thickBot="1">
      <c r="A28" s="1" t="s">
        <v>57</v>
      </c>
      <c r="B28" s="1">
        <v>17</v>
      </c>
      <c r="C28" s="1" t="s">
        <v>201</v>
      </c>
      <c r="E28" s="1" t="s">
        <v>202</v>
      </c>
      <c r="F28" s="1" t="s">
        <v>203</v>
      </c>
      <c r="G28" s="1">
        <v>28</v>
      </c>
      <c r="K28" s="6" t="s">
        <v>138</v>
      </c>
      <c r="L28" s="7">
        <v>8</v>
      </c>
      <c r="N28" s="3" t="s">
        <v>204</v>
      </c>
      <c r="O28" s="3">
        <v>28</v>
      </c>
    </row>
    <row r="29" spans="1:31" ht="14.25" thickTop="1" thickBot="1">
      <c r="A29" s="1" t="s">
        <v>68</v>
      </c>
      <c r="B29" s="1">
        <v>16</v>
      </c>
      <c r="C29" s="1" t="s">
        <v>205</v>
      </c>
      <c r="E29" s="1" t="s">
        <v>206</v>
      </c>
      <c r="F29" s="1" t="s">
        <v>207</v>
      </c>
      <c r="G29" s="1">
        <v>29</v>
      </c>
      <c r="K29" s="6" t="s">
        <v>145</v>
      </c>
      <c r="L29" s="7">
        <v>7</v>
      </c>
      <c r="N29" s="3" t="s">
        <v>200</v>
      </c>
      <c r="O29" s="3">
        <v>29</v>
      </c>
    </row>
    <row r="30" spans="1:31" ht="14.25" thickTop="1" thickBot="1">
      <c r="A30" s="1" t="s">
        <v>77</v>
      </c>
      <c r="B30" s="1">
        <v>15</v>
      </c>
      <c r="C30" s="1" t="s">
        <v>208</v>
      </c>
      <c r="E30" s="1" t="s">
        <v>209</v>
      </c>
      <c r="F30" s="1" t="s">
        <v>210</v>
      </c>
      <c r="G30" s="1">
        <v>30</v>
      </c>
      <c r="K30" s="6" t="s">
        <v>153</v>
      </c>
      <c r="L30" s="7">
        <v>6</v>
      </c>
      <c r="N30" s="3" t="s">
        <v>211</v>
      </c>
      <c r="O30" s="3">
        <v>30</v>
      </c>
    </row>
    <row r="31" spans="1:31" ht="14.25" thickTop="1" thickBot="1">
      <c r="A31" s="1" t="s">
        <v>88</v>
      </c>
      <c r="B31" s="1">
        <v>14</v>
      </c>
      <c r="C31" s="1" t="s">
        <v>212</v>
      </c>
      <c r="E31" s="1" t="s">
        <v>213</v>
      </c>
      <c r="F31" s="1" t="s">
        <v>214</v>
      </c>
      <c r="G31" s="1">
        <v>31</v>
      </c>
      <c r="K31" s="6" t="s">
        <v>160</v>
      </c>
      <c r="L31" s="7">
        <v>5</v>
      </c>
      <c r="N31" s="3" t="s">
        <v>200</v>
      </c>
      <c r="O31" s="3">
        <v>31</v>
      </c>
    </row>
    <row r="32" spans="1:31" ht="14.25" thickTop="1" thickBot="1">
      <c r="A32" s="1" t="s">
        <v>97</v>
      </c>
      <c r="B32" s="1">
        <v>13</v>
      </c>
      <c r="C32" s="1" t="s">
        <v>215</v>
      </c>
      <c r="E32" s="1" t="s">
        <v>216</v>
      </c>
      <c r="F32" s="1" t="s">
        <v>217</v>
      </c>
      <c r="G32" s="1">
        <v>32</v>
      </c>
      <c r="K32" s="6" t="s">
        <v>167</v>
      </c>
      <c r="L32" s="7">
        <v>4</v>
      </c>
      <c r="N32" s="3" t="s">
        <v>218</v>
      </c>
      <c r="O32" s="3">
        <v>32</v>
      </c>
    </row>
    <row r="33" spans="1:15" ht="14.25" thickTop="1" thickBot="1">
      <c r="A33" s="1" t="s">
        <v>106</v>
      </c>
      <c r="B33" s="1">
        <v>12</v>
      </c>
      <c r="C33" s="1" t="s">
        <v>219</v>
      </c>
      <c r="E33" s="1" t="s">
        <v>220</v>
      </c>
      <c r="F33" s="1" t="s">
        <v>221</v>
      </c>
      <c r="G33" s="1">
        <v>33</v>
      </c>
      <c r="K33" s="6" t="s">
        <v>173</v>
      </c>
      <c r="L33" s="7">
        <v>3</v>
      </c>
      <c r="N33" s="3" t="s">
        <v>200</v>
      </c>
      <c r="O33" s="3">
        <v>33</v>
      </c>
    </row>
    <row r="34" spans="1:15" ht="14.25" thickTop="1" thickBot="1">
      <c r="A34" s="1" t="s">
        <v>114</v>
      </c>
      <c r="B34" s="1">
        <v>11</v>
      </c>
      <c r="C34" s="1" t="s">
        <v>222</v>
      </c>
      <c r="E34" s="1" t="s">
        <v>223</v>
      </c>
      <c r="F34" s="1" t="s">
        <v>224</v>
      </c>
      <c r="G34" s="1">
        <v>34</v>
      </c>
      <c r="K34" s="6" t="s">
        <v>178</v>
      </c>
      <c r="L34" s="7">
        <v>2</v>
      </c>
      <c r="N34" s="3" t="s">
        <v>225</v>
      </c>
      <c r="O34" s="3">
        <v>34</v>
      </c>
    </row>
    <row r="35" spans="1:15" ht="14.25" thickTop="1" thickBot="1">
      <c r="A35" s="1" t="s">
        <v>122</v>
      </c>
      <c r="B35" s="1">
        <v>10</v>
      </c>
      <c r="C35" s="1" t="s">
        <v>226</v>
      </c>
      <c r="E35" s="1" t="s">
        <v>227</v>
      </c>
      <c r="F35" s="1" t="s">
        <v>228</v>
      </c>
      <c r="G35" s="1">
        <v>35</v>
      </c>
      <c r="I35" s="8" t="s">
        <v>229</v>
      </c>
      <c r="J35" s="9">
        <v>22</v>
      </c>
      <c r="K35" s="10" t="s">
        <v>230</v>
      </c>
      <c r="L35" s="11">
        <v>1</v>
      </c>
      <c r="N35" s="3" t="s">
        <v>231</v>
      </c>
      <c r="O35" s="3">
        <v>35</v>
      </c>
    </row>
    <row r="36" spans="1:15" ht="14.25" thickTop="1" thickBot="1">
      <c r="A36" s="1" t="s">
        <v>130</v>
      </c>
      <c r="B36" s="1">
        <v>9</v>
      </c>
      <c r="C36" s="1" t="s">
        <v>232</v>
      </c>
      <c r="E36" s="1" t="s">
        <v>233</v>
      </c>
      <c r="F36" s="1" t="s">
        <v>234</v>
      </c>
      <c r="G36" s="1">
        <v>36</v>
      </c>
      <c r="I36" s="8" t="s">
        <v>235</v>
      </c>
      <c r="J36" s="9">
        <v>21</v>
      </c>
      <c r="K36" s="12" t="s">
        <v>229</v>
      </c>
      <c r="L36" s="13">
        <v>19</v>
      </c>
      <c r="N36" s="3" t="s">
        <v>236</v>
      </c>
      <c r="O36" s="3">
        <v>36</v>
      </c>
    </row>
    <row r="37" spans="1:15" ht="14.25" thickTop="1" thickBot="1">
      <c r="A37" s="1" t="s">
        <v>138</v>
      </c>
      <c r="B37" s="1">
        <v>8</v>
      </c>
      <c r="C37" s="1" t="s">
        <v>237</v>
      </c>
      <c r="E37" s="1" t="s">
        <v>238</v>
      </c>
      <c r="F37" s="1" t="s">
        <v>239</v>
      </c>
      <c r="G37" s="1">
        <v>37</v>
      </c>
      <c r="I37" s="8" t="s">
        <v>240</v>
      </c>
      <c r="J37" s="9">
        <v>20</v>
      </c>
      <c r="K37" s="12" t="s">
        <v>235</v>
      </c>
      <c r="L37" s="13">
        <v>18</v>
      </c>
      <c r="N37" s="3" t="s">
        <v>231</v>
      </c>
      <c r="O37" s="3">
        <v>37</v>
      </c>
    </row>
    <row r="38" spans="1:15" ht="14.25" thickTop="1" thickBot="1">
      <c r="A38" s="1" t="s">
        <v>145</v>
      </c>
      <c r="B38" s="1">
        <v>7</v>
      </c>
      <c r="C38" s="1" t="s">
        <v>241</v>
      </c>
      <c r="E38" s="1" t="s">
        <v>242</v>
      </c>
      <c r="F38" s="1" t="s">
        <v>243</v>
      </c>
      <c r="G38" s="1">
        <v>38</v>
      </c>
      <c r="I38" s="8" t="s">
        <v>244</v>
      </c>
      <c r="J38" s="9">
        <v>19</v>
      </c>
      <c r="K38" s="12" t="s">
        <v>240</v>
      </c>
      <c r="L38" s="13">
        <v>17</v>
      </c>
      <c r="N38" s="3" t="s">
        <v>245</v>
      </c>
      <c r="O38" s="3">
        <v>38</v>
      </c>
    </row>
    <row r="39" spans="1:15" ht="14.25" thickTop="1" thickBot="1">
      <c r="A39" s="1" t="s">
        <v>153</v>
      </c>
      <c r="B39" s="1">
        <v>6</v>
      </c>
      <c r="C39" s="1" t="s">
        <v>246</v>
      </c>
      <c r="E39" s="1" t="s">
        <v>247</v>
      </c>
      <c r="F39" s="1" t="s">
        <v>248</v>
      </c>
      <c r="G39" s="1">
        <v>39</v>
      </c>
      <c r="I39" s="8" t="s">
        <v>249</v>
      </c>
      <c r="J39" s="9">
        <v>18</v>
      </c>
      <c r="K39" s="12" t="s">
        <v>244</v>
      </c>
      <c r="L39" s="13">
        <v>16</v>
      </c>
      <c r="N39" s="3" t="s">
        <v>231</v>
      </c>
      <c r="O39" s="3">
        <v>39</v>
      </c>
    </row>
    <row r="40" spans="1:15" ht="14.25" thickTop="1" thickBot="1">
      <c r="A40" s="1" t="s">
        <v>160</v>
      </c>
      <c r="B40" s="1">
        <v>5</v>
      </c>
      <c r="C40" s="1" t="s">
        <v>231</v>
      </c>
      <c r="E40" s="1" t="s">
        <v>250</v>
      </c>
      <c r="F40" s="1" t="s">
        <v>251</v>
      </c>
      <c r="G40" s="1">
        <v>40</v>
      </c>
      <c r="I40" s="8" t="s">
        <v>252</v>
      </c>
      <c r="J40" s="9">
        <v>17</v>
      </c>
      <c r="K40" s="12" t="s">
        <v>249</v>
      </c>
      <c r="L40" s="13">
        <v>15</v>
      </c>
      <c r="N40" s="3" t="s">
        <v>253</v>
      </c>
      <c r="O40" s="3">
        <v>40</v>
      </c>
    </row>
    <row r="41" spans="1:15" ht="14.25" thickTop="1" thickBot="1">
      <c r="A41" s="1" t="s">
        <v>167</v>
      </c>
      <c r="B41" s="1">
        <v>4</v>
      </c>
      <c r="C41" s="1" t="s">
        <v>254</v>
      </c>
      <c r="E41" s="1" t="s">
        <v>255</v>
      </c>
      <c r="F41" s="1" t="s">
        <v>256</v>
      </c>
      <c r="G41" s="1">
        <v>41</v>
      </c>
      <c r="I41" s="8" t="s">
        <v>257</v>
      </c>
      <c r="J41" s="9">
        <v>16</v>
      </c>
      <c r="K41" s="12" t="s">
        <v>252</v>
      </c>
      <c r="L41" s="13">
        <v>14</v>
      </c>
      <c r="N41" s="3" t="s">
        <v>246</v>
      </c>
      <c r="O41" s="3">
        <v>41</v>
      </c>
    </row>
    <row r="42" spans="1:15" ht="14.25" thickTop="1" thickBot="1">
      <c r="A42" s="1" t="s">
        <v>173</v>
      </c>
      <c r="B42" s="1">
        <v>3</v>
      </c>
      <c r="C42" s="1" t="s">
        <v>200</v>
      </c>
      <c r="E42" s="1" t="s">
        <v>258</v>
      </c>
      <c r="F42" s="1" t="s">
        <v>259</v>
      </c>
      <c r="G42" s="1">
        <v>42</v>
      </c>
      <c r="I42" s="8" t="s">
        <v>260</v>
      </c>
      <c r="J42" s="9">
        <v>15</v>
      </c>
      <c r="K42" s="12" t="s">
        <v>257</v>
      </c>
      <c r="L42" s="13">
        <v>13</v>
      </c>
      <c r="N42" s="3" t="s">
        <v>261</v>
      </c>
      <c r="O42" s="3">
        <v>42</v>
      </c>
    </row>
    <row r="43" spans="1:15" ht="14.25" thickTop="1" thickBot="1">
      <c r="A43" s="1" t="s">
        <v>178</v>
      </c>
      <c r="B43" s="1">
        <v>2</v>
      </c>
      <c r="C43" s="1" t="s">
        <v>262</v>
      </c>
      <c r="E43" s="1" t="s">
        <v>263</v>
      </c>
      <c r="F43" s="1" t="s">
        <v>264</v>
      </c>
      <c r="G43" s="1">
        <v>43</v>
      </c>
      <c r="I43" s="8" t="s">
        <v>265</v>
      </c>
      <c r="J43" s="9">
        <v>14</v>
      </c>
      <c r="K43" s="12" t="s">
        <v>260</v>
      </c>
      <c r="L43" s="13">
        <v>12</v>
      </c>
      <c r="N43" s="3" t="s">
        <v>246</v>
      </c>
      <c r="O43" s="3">
        <v>43</v>
      </c>
    </row>
    <row r="44" spans="1:15" ht="14.25" thickTop="1" thickBot="1">
      <c r="E44" s="1" t="s">
        <v>266</v>
      </c>
      <c r="F44" s="1" t="s">
        <v>267</v>
      </c>
      <c r="G44" s="1">
        <v>44</v>
      </c>
      <c r="I44" s="8" t="s">
        <v>268</v>
      </c>
      <c r="J44" s="9">
        <v>13</v>
      </c>
      <c r="K44" s="12" t="s">
        <v>265</v>
      </c>
      <c r="L44" s="13">
        <v>11</v>
      </c>
      <c r="N44" s="3" t="s">
        <v>269</v>
      </c>
      <c r="O44" s="3">
        <v>44</v>
      </c>
    </row>
    <row r="45" spans="1:15" ht="14.25" thickTop="1" thickBot="1">
      <c r="E45" s="1" t="s">
        <v>270</v>
      </c>
      <c r="F45" s="1" t="s">
        <v>271</v>
      </c>
      <c r="G45" s="1">
        <v>45</v>
      </c>
      <c r="I45" s="8" t="s">
        <v>272</v>
      </c>
      <c r="J45" s="9">
        <v>12</v>
      </c>
      <c r="K45" s="12" t="s">
        <v>268</v>
      </c>
      <c r="L45" s="13">
        <v>10</v>
      </c>
      <c r="N45" s="3" t="s">
        <v>246</v>
      </c>
      <c r="O45" s="3">
        <v>45</v>
      </c>
    </row>
    <row r="46" spans="1:15" ht="14.25" thickTop="1" thickBot="1">
      <c r="E46" s="1" t="s">
        <v>273</v>
      </c>
      <c r="F46" s="1" t="s">
        <v>274</v>
      </c>
      <c r="G46" s="1">
        <v>46</v>
      </c>
      <c r="I46" s="8" t="s">
        <v>275</v>
      </c>
      <c r="J46" s="9">
        <v>11</v>
      </c>
      <c r="K46" s="12" t="s">
        <v>272</v>
      </c>
      <c r="L46" s="13">
        <v>9</v>
      </c>
      <c r="N46" s="3" t="s">
        <v>276</v>
      </c>
      <c r="O46" s="3">
        <v>46</v>
      </c>
    </row>
    <row r="47" spans="1:15" ht="14.25" thickTop="1" thickBot="1">
      <c r="E47" s="1" t="s">
        <v>277</v>
      </c>
      <c r="F47" s="1" t="s">
        <v>278</v>
      </c>
      <c r="G47" s="1">
        <v>47</v>
      </c>
      <c r="I47" s="8" t="s">
        <v>279</v>
      </c>
      <c r="J47" s="9">
        <v>10</v>
      </c>
      <c r="K47" s="12" t="s">
        <v>275</v>
      </c>
      <c r="L47" s="13">
        <v>8</v>
      </c>
      <c r="N47" s="3" t="s">
        <v>241</v>
      </c>
      <c r="O47" s="3">
        <v>47</v>
      </c>
    </row>
    <row r="48" spans="1:15" ht="14.25" thickTop="1" thickBot="1">
      <c r="E48" s="1" t="s">
        <v>280</v>
      </c>
      <c r="F48" s="1" t="s">
        <v>281</v>
      </c>
      <c r="G48" s="1">
        <v>48</v>
      </c>
      <c r="I48" s="8" t="s">
        <v>282</v>
      </c>
      <c r="J48" s="9">
        <v>9</v>
      </c>
      <c r="K48" s="12" t="s">
        <v>279</v>
      </c>
      <c r="L48" s="13">
        <v>7</v>
      </c>
      <c r="N48" s="3" t="s">
        <v>283</v>
      </c>
      <c r="O48" s="3">
        <v>48</v>
      </c>
    </row>
    <row r="49" spans="5:25" ht="14.25" thickTop="1" thickBot="1">
      <c r="E49" s="1" t="s">
        <v>284</v>
      </c>
      <c r="F49" s="1" t="s">
        <v>285</v>
      </c>
      <c r="G49" s="1">
        <v>49</v>
      </c>
      <c r="I49" s="8" t="s">
        <v>286</v>
      </c>
      <c r="J49" s="9">
        <v>8</v>
      </c>
      <c r="K49" s="12" t="s">
        <v>282</v>
      </c>
      <c r="L49" s="13">
        <v>6</v>
      </c>
      <c r="N49" s="3" t="s">
        <v>241</v>
      </c>
      <c r="O49" s="3">
        <v>49</v>
      </c>
    </row>
    <row r="50" spans="5:25" ht="14.25" thickTop="1" thickBot="1">
      <c r="E50" s="1" t="s">
        <v>287</v>
      </c>
      <c r="F50" s="1" t="s">
        <v>288</v>
      </c>
      <c r="G50" s="1">
        <v>50</v>
      </c>
      <c r="I50" s="8" t="s">
        <v>289</v>
      </c>
      <c r="J50" s="9">
        <v>7</v>
      </c>
      <c r="K50" s="12" t="s">
        <v>286</v>
      </c>
      <c r="L50" s="13">
        <v>5</v>
      </c>
      <c r="N50" s="3" t="s">
        <v>290</v>
      </c>
      <c r="O50" s="3">
        <v>50</v>
      </c>
    </row>
    <row r="51" spans="5:25" ht="14.25" thickTop="1" thickBot="1">
      <c r="E51" s="1" t="s">
        <v>291</v>
      </c>
      <c r="F51" s="1" t="s">
        <v>292</v>
      </c>
      <c r="G51" s="1">
        <v>51</v>
      </c>
      <c r="I51" s="8" t="s">
        <v>293</v>
      </c>
      <c r="J51" s="9">
        <v>6</v>
      </c>
      <c r="K51" s="12" t="s">
        <v>289</v>
      </c>
      <c r="L51" s="13">
        <v>4</v>
      </c>
      <c r="N51" s="3" t="s">
        <v>241</v>
      </c>
      <c r="O51" s="3">
        <v>51</v>
      </c>
    </row>
    <row r="52" spans="5:25" ht="16.5" thickTop="1" thickBot="1">
      <c r="E52" s="1" t="s">
        <v>294</v>
      </c>
      <c r="F52" s="1" t="s">
        <v>295</v>
      </c>
      <c r="G52" s="1">
        <v>52</v>
      </c>
      <c r="I52" s="14" t="s">
        <v>296</v>
      </c>
      <c r="J52" s="9">
        <v>5</v>
      </c>
      <c r="K52" s="12" t="s">
        <v>293</v>
      </c>
      <c r="L52" s="13">
        <v>3</v>
      </c>
      <c r="N52" s="15" t="s">
        <v>297</v>
      </c>
      <c r="O52" s="3">
        <v>52</v>
      </c>
    </row>
    <row r="53" spans="5:25" ht="16.5" thickTop="1" thickBot="1">
      <c r="E53" s="1" t="s">
        <v>298</v>
      </c>
      <c r="F53" s="1" t="s">
        <v>299</v>
      </c>
      <c r="G53" s="1">
        <v>53</v>
      </c>
      <c r="K53" s="16" t="s">
        <v>296</v>
      </c>
      <c r="L53" s="17">
        <v>2</v>
      </c>
      <c r="N53" s="15" t="s">
        <v>237</v>
      </c>
      <c r="O53" s="3">
        <v>53</v>
      </c>
    </row>
    <row r="54" spans="5:25" ht="16.5" thickTop="1" thickBot="1">
      <c r="E54" s="1" t="s">
        <v>300</v>
      </c>
      <c r="F54" s="1" t="s">
        <v>301</v>
      </c>
      <c r="G54" s="1">
        <v>54</v>
      </c>
      <c r="N54" s="15" t="s">
        <v>302</v>
      </c>
      <c r="O54" s="3">
        <v>54</v>
      </c>
    </row>
    <row r="55" spans="5:25" ht="16.5" thickTop="1" thickBot="1">
      <c r="E55" s="1" t="s">
        <v>303</v>
      </c>
      <c r="F55" s="1" t="s">
        <v>304</v>
      </c>
      <c r="G55" s="1">
        <v>55</v>
      </c>
      <c r="J55" s="5">
        <v>22</v>
      </c>
      <c r="K55" s="4" t="s">
        <v>2</v>
      </c>
      <c r="L55" s="5">
        <v>22</v>
      </c>
      <c r="N55" s="15" t="s">
        <v>237</v>
      </c>
      <c r="O55" s="3">
        <v>55</v>
      </c>
    </row>
    <row r="56" spans="5:25" ht="16.5" thickTop="1" thickBot="1">
      <c r="E56" s="1" t="s">
        <v>305</v>
      </c>
      <c r="F56" s="1" t="s">
        <v>306</v>
      </c>
      <c r="G56" s="1">
        <v>56</v>
      </c>
      <c r="J56" s="7">
        <v>21</v>
      </c>
      <c r="K56" s="6" t="s">
        <v>11</v>
      </c>
      <c r="L56" s="7">
        <v>21</v>
      </c>
      <c r="N56" s="15" t="s">
        <v>307</v>
      </c>
      <c r="O56" s="3">
        <v>56</v>
      </c>
    </row>
    <row r="57" spans="5:25" ht="16.5" thickTop="1" thickBot="1">
      <c r="E57" s="1" t="s">
        <v>308</v>
      </c>
      <c r="F57" s="1" t="s">
        <v>309</v>
      </c>
      <c r="G57" s="1">
        <v>57</v>
      </c>
      <c r="J57" s="7">
        <v>20</v>
      </c>
      <c r="K57" s="6" t="s">
        <v>25</v>
      </c>
      <c r="L57" s="7">
        <v>20</v>
      </c>
      <c r="N57" s="15" t="s">
        <v>237</v>
      </c>
      <c r="O57" s="3">
        <v>57</v>
      </c>
    </row>
    <row r="58" spans="5:25" ht="16.5" thickTop="1" thickBot="1">
      <c r="E58" s="1" t="s">
        <v>310</v>
      </c>
      <c r="F58" s="1" t="s">
        <v>311</v>
      </c>
      <c r="G58" s="1">
        <v>58</v>
      </c>
      <c r="J58" s="7">
        <v>19</v>
      </c>
      <c r="K58" s="6" t="s">
        <v>34</v>
      </c>
      <c r="L58" s="7">
        <v>19</v>
      </c>
      <c r="N58" s="15" t="s">
        <v>312</v>
      </c>
      <c r="O58" s="3">
        <v>58</v>
      </c>
    </row>
    <row r="59" spans="5:25" ht="16.5" thickTop="1" thickBot="1">
      <c r="E59" s="1" t="s">
        <v>313</v>
      </c>
      <c r="F59" s="1" t="s">
        <v>314</v>
      </c>
      <c r="G59" s="1">
        <v>59</v>
      </c>
      <c r="J59" s="7">
        <v>18</v>
      </c>
      <c r="K59" s="6" t="s">
        <v>45</v>
      </c>
      <c r="L59" s="7">
        <v>18</v>
      </c>
      <c r="N59" s="15" t="s">
        <v>232</v>
      </c>
      <c r="O59" s="3">
        <v>59</v>
      </c>
    </row>
    <row r="60" spans="5:25" ht="16.5" thickTop="1" thickBot="1">
      <c r="E60" s="1" t="s">
        <v>315</v>
      </c>
      <c r="F60" s="1" t="s">
        <v>316</v>
      </c>
      <c r="G60" s="1">
        <v>60</v>
      </c>
      <c r="J60" s="7">
        <v>17</v>
      </c>
      <c r="K60" s="6" t="s">
        <v>56</v>
      </c>
      <c r="L60" s="7">
        <v>17</v>
      </c>
      <c r="N60" s="15" t="s">
        <v>317</v>
      </c>
      <c r="O60" s="3">
        <v>60</v>
      </c>
      <c r="T60" s="18" t="s">
        <v>10</v>
      </c>
      <c r="U60" s="19">
        <v>1</v>
      </c>
      <c r="W60" s="18" t="s">
        <v>10</v>
      </c>
      <c r="X60" s="19">
        <v>1</v>
      </c>
      <c r="Y60" s="18" t="s">
        <v>10</v>
      </c>
    </row>
    <row r="61" spans="5:25" ht="16.5" thickTop="1" thickBot="1">
      <c r="E61" s="1" t="s">
        <v>318</v>
      </c>
      <c r="F61" s="1" t="s">
        <v>319</v>
      </c>
      <c r="G61" s="1">
        <v>61</v>
      </c>
      <c r="J61" s="7">
        <v>16</v>
      </c>
      <c r="K61" s="6" t="s">
        <v>67</v>
      </c>
      <c r="L61" s="7">
        <v>16</v>
      </c>
      <c r="N61" s="15" t="s">
        <v>232</v>
      </c>
      <c r="O61" s="3">
        <v>61</v>
      </c>
      <c r="T61" s="18" t="s">
        <v>53</v>
      </c>
      <c r="U61" s="19">
        <v>3</v>
      </c>
      <c r="W61" s="18" t="s">
        <v>53</v>
      </c>
      <c r="X61" s="19">
        <v>3</v>
      </c>
      <c r="Y61" s="18" t="s">
        <v>53</v>
      </c>
    </row>
    <row r="62" spans="5:25" ht="16.5" thickTop="1" thickBot="1">
      <c r="E62" s="1" t="s">
        <v>320</v>
      </c>
      <c r="F62" s="1" t="s">
        <v>321</v>
      </c>
      <c r="G62" s="1">
        <v>62</v>
      </c>
      <c r="J62" s="7">
        <v>15</v>
      </c>
      <c r="K62" s="6" t="s">
        <v>76</v>
      </c>
      <c r="L62" s="7">
        <v>15</v>
      </c>
      <c r="N62" s="15" t="s">
        <v>322</v>
      </c>
      <c r="O62" s="3">
        <v>62</v>
      </c>
      <c r="T62" s="18" t="s">
        <v>111</v>
      </c>
      <c r="U62" s="19">
        <v>5</v>
      </c>
      <c r="W62" s="18" t="s">
        <v>111</v>
      </c>
      <c r="X62" s="19">
        <v>5</v>
      </c>
      <c r="Y62" s="18" t="s">
        <v>111</v>
      </c>
    </row>
    <row r="63" spans="5:25" ht="16.5" thickTop="1" thickBot="1">
      <c r="E63" s="1" t="s">
        <v>323</v>
      </c>
      <c r="F63" s="1" t="s">
        <v>324</v>
      </c>
      <c r="G63" s="1">
        <v>63</v>
      </c>
      <c r="J63" s="7">
        <v>14</v>
      </c>
      <c r="K63" s="6" t="s">
        <v>87</v>
      </c>
      <c r="L63" s="7">
        <v>14</v>
      </c>
      <c r="N63" s="15" t="s">
        <v>232</v>
      </c>
      <c r="O63" s="3">
        <v>63</v>
      </c>
      <c r="T63" s="18" t="s">
        <v>325</v>
      </c>
      <c r="U63" s="19">
        <v>7</v>
      </c>
      <c r="W63" s="18" t="s">
        <v>325</v>
      </c>
      <c r="X63" s="19">
        <v>7</v>
      </c>
      <c r="Y63" s="18" t="s">
        <v>325</v>
      </c>
    </row>
    <row r="64" spans="5:25" ht="16.5" thickTop="1" thickBot="1">
      <c r="E64" s="1" t="s">
        <v>326</v>
      </c>
      <c r="F64" s="1" t="s">
        <v>327</v>
      </c>
      <c r="G64" s="1">
        <v>64</v>
      </c>
      <c r="J64" s="7">
        <v>13</v>
      </c>
      <c r="K64" s="6" t="s">
        <v>96</v>
      </c>
      <c r="L64" s="7">
        <v>13</v>
      </c>
      <c r="N64" s="15" t="s">
        <v>328</v>
      </c>
      <c r="O64" s="3">
        <v>64</v>
      </c>
      <c r="T64" s="18" t="s">
        <v>64</v>
      </c>
      <c r="U64" s="19">
        <v>9</v>
      </c>
      <c r="W64" s="18" t="s">
        <v>64</v>
      </c>
      <c r="X64" s="19">
        <v>9</v>
      </c>
      <c r="Y64" s="18" t="s">
        <v>64</v>
      </c>
    </row>
    <row r="65" spans="5:25" ht="16.5" thickTop="1" thickBot="1">
      <c r="E65" s="1" t="s">
        <v>329</v>
      </c>
      <c r="F65" s="1" t="s">
        <v>330</v>
      </c>
      <c r="G65" s="1">
        <v>65</v>
      </c>
      <c r="J65" s="7">
        <v>12</v>
      </c>
      <c r="K65" s="6" t="s">
        <v>105</v>
      </c>
      <c r="L65" s="7">
        <v>12</v>
      </c>
      <c r="N65" s="15" t="s">
        <v>226</v>
      </c>
      <c r="O65" s="3">
        <v>65</v>
      </c>
      <c r="T65" s="18" t="s">
        <v>119</v>
      </c>
      <c r="U65" s="19">
        <v>11</v>
      </c>
      <c r="W65" s="18" t="s">
        <v>119</v>
      </c>
      <c r="X65" s="19">
        <v>11</v>
      </c>
      <c r="Y65" s="18" t="s">
        <v>119</v>
      </c>
    </row>
    <row r="66" spans="5:25" ht="16.5" thickTop="1" thickBot="1">
      <c r="E66" s="1" t="s">
        <v>331</v>
      </c>
      <c r="F66" s="1" t="s">
        <v>332</v>
      </c>
      <c r="G66" s="1">
        <v>66</v>
      </c>
      <c r="J66" s="7">
        <v>11</v>
      </c>
      <c r="K66" s="6" t="s">
        <v>113</v>
      </c>
      <c r="L66" s="7">
        <v>11</v>
      </c>
      <c r="N66" s="15" t="s">
        <v>333</v>
      </c>
      <c r="O66" s="3">
        <v>66</v>
      </c>
      <c r="T66" s="18" t="s">
        <v>165</v>
      </c>
      <c r="U66" s="19">
        <v>13</v>
      </c>
      <c r="W66" s="18" t="s">
        <v>165</v>
      </c>
      <c r="X66" s="19">
        <v>13</v>
      </c>
      <c r="Y66" s="18" t="s">
        <v>165</v>
      </c>
    </row>
    <row r="67" spans="5:25" ht="16.5" thickTop="1" thickBot="1">
      <c r="E67" s="1" t="s">
        <v>334</v>
      </c>
      <c r="F67" s="1" t="s">
        <v>335</v>
      </c>
      <c r="G67" s="1">
        <v>67</v>
      </c>
      <c r="J67" s="7">
        <v>10</v>
      </c>
      <c r="K67" s="6" t="s">
        <v>121</v>
      </c>
      <c r="L67" s="7">
        <v>10</v>
      </c>
      <c r="N67" s="15" t="s">
        <v>226</v>
      </c>
      <c r="O67" s="3">
        <v>67</v>
      </c>
      <c r="T67" s="18" t="s">
        <v>189</v>
      </c>
      <c r="U67" s="19">
        <v>15</v>
      </c>
      <c r="W67" s="18" t="s">
        <v>189</v>
      </c>
      <c r="X67" s="19">
        <v>15</v>
      </c>
      <c r="Y67" s="18" t="s">
        <v>189</v>
      </c>
    </row>
    <row r="68" spans="5:25" ht="16.5" thickTop="1" thickBot="1">
      <c r="E68" s="1" t="s">
        <v>336</v>
      </c>
      <c r="F68" s="1" t="s">
        <v>337</v>
      </c>
      <c r="G68" s="1">
        <v>68</v>
      </c>
      <c r="J68" s="7">
        <v>9</v>
      </c>
      <c r="K68" s="6" t="s">
        <v>129</v>
      </c>
      <c r="L68" s="7">
        <v>9</v>
      </c>
      <c r="N68" s="15" t="s">
        <v>338</v>
      </c>
      <c r="O68" s="3">
        <v>68</v>
      </c>
      <c r="T68" s="18" t="s">
        <v>211</v>
      </c>
      <c r="U68" s="19">
        <v>17</v>
      </c>
      <c r="W68" s="18" t="s">
        <v>211</v>
      </c>
      <c r="X68" s="19">
        <v>17</v>
      </c>
      <c r="Y68" s="18" t="s">
        <v>211</v>
      </c>
    </row>
    <row r="69" spans="5:25" ht="16.5" thickTop="1" thickBot="1">
      <c r="E69" s="1" t="s">
        <v>339</v>
      </c>
      <c r="F69" s="1" t="s">
        <v>340</v>
      </c>
      <c r="G69" s="1">
        <v>69</v>
      </c>
      <c r="J69" s="7">
        <v>8</v>
      </c>
      <c r="K69" s="6" t="s">
        <v>137</v>
      </c>
      <c r="L69" s="7">
        <v>8</v>
      </c>
      <c r="N69" s="15" t="s">
        <v>226</v>
      </c>
      <c r="O69" s="3">
        <v>69</v>
      </c>
      <c r="T69" s="18" t="s">
        <v>236</v>
      </c>
      <c r="U69" s="19">
        <v>19</v>
      </c>
      <c r="W69" s="18" t="s">
        <v>236</v>
      </c>
      <c r="X69" s="19">
        <v>19</v>
      </c>
      <c r="Y69" s="18" t="s">
        <v>236</v>
      </c>
    </row>
    <row r="70" spans="5:25" ht="16.5" thickTop="1" thickBot="1">
      <c r="E70" s="1" t="s">
        <v>341</v>
      </c>
      <c r="F70" s="1" t="s">
        <v>342</v>
      </c>
      <c r="G70" s="1">
        <v>70</v>
      </c>
      <c r="J70" s="7">
        <v>7</v>
      </c>
      <c r="K70" s="6" t="s">
        <v>144</v>
      </c>
      <c r="L70" s="7">
        <v>7</v>
      </c>
      <c r="N70" s="3" t="s">
        <v>343</v>
      </c>
      <c r="O70" s="3">
        <v>70</v>
      </c>
      <c r="T70" s="18" t="s">
        <v>261</v>
      </c>
      <c r="U70" s="19">
        <v>21</v>
      </c>
      <c r="W70" s="18" t="s">
        <v>261</v>
      </c>
      <c r="X70" s="19">
        <v>21</v>
      </c>
      <c r="Y70" s="18" t="s">
        <v>261</v>
      </c>
    </row>
    <row r="71" spans="5:25" ht="16.5" thickTop="1" thickBot="1">
      <c r="E71" s="1" t="s">
        <v>344</v>
      </c>
      <c r="F71" s="1" t="s">
        <v>345</v>
      </c>
      <c r="G71" s="1">
        <v>71</v>
      </c>
      <c r="J71" s="7">
        <v>6</v>
      </c>
      <c r="K71" s="6" t="s">
        <v>152</v>
      </c>
      <c r="L71" s="7">
        <v>6</v>
      </c>
      <c r="N71" s="15" t="s">
        <v>222</v>
      </c>
      <c r="O71" s="3">
        <v>71</v>
      </c>
      <c r="T71" s="18" t="s">
        <v>283</v>
      </c>
      <c r="U71" s="19">
        <v>23</v>
      </c>
      <c r="W71" s="18" t="s">
        <v>283</v>
      </c>
      <c r="X71" s="19">
        <v>23</v>
      </c>
      <c r="Y71" s="18" t="s">
        <v>283</v>
      </c>
    </row>
    <row r="72" spans="5:25" ht="16.5" thickTop="1" thickBot="1">
      <c r="E72" s="1" t="s">
        <v>346</v>
      </c>
      <c r="F72" s="1" t="s">
        <v>347</v>
      </c>
      <c r="G72" s="1">
        <v>72</v>
      </c>
      <c r="J72" s="7">
        <v>5</v>
      </c>
      <c r="K72" s="6" t="s">
        <v>159</v>
      </c>
      <c r="L72" s="7">
        <v>5</v>
      </c>
      <c r="N72" s="3" t="s">
        <v>348</v>
      </c>
      <c r="O72" s="3">
        <v>72</v>
      </c>
      <c r="T72" s="18" t="s">
        <v>302</v>
      </c>
      <c r="U72" s="19">
        <v>25</v>
      </c>
      <c r="W72" s="18" t="s">
        <v>302</v>
      </c>
      <c r="X72" s="19">
        <v>25</v>
      </c>
      <c r="Y72" s="18" t="s">
        <v>302</v>
      </c>
    </row>
    <row r="73" spans="5:25" ht="16.5" thickTop="1" thickBot="1">
      <c r="E73" s="1" t="s">
        <v>349</v>
      </c>
      <c r="F73" s="1" t="s">
        <v>350</v>
      </c>
      <c r="G73" s="1">
        <v>73</v>
      </c>
      <c r="J73" s="7">
        <v>4</v>
      </c>
      <c r="K73" s="6" t="s">
        <v>166</v>
      </c>
      <c r="L73" s="7">
        <v>4</v>
      </c>
      <c r="N73" s="15" t="s">
        <v>222</v>
      </c>
      <c r="O73" s="3">
        <v>73</v>
      </c>
      <c r="T73" s="18" t="s">
        <v>317</v>
      </c>
      <c r="U73" s="19">
        <v>27</v>
      </c>
      <c r="W73" s="18" t="s">
        <v>317</v>
      </c>
      <c r="X73" s="19">
        <v>27</v>
      </c>
      <c r="Y73" s="18" t="s">
        <v>317</v>
      </c>
    </row>
    <row r="74" spans="5:25" ht="16.5" thickTop="1" thickBot="1">
      <c r="E74" s="1" t="s">
        <v>351</v>
      </c>
      <c r="F74" s="1" t="s">
        <v>352</v>
      </c>
      <c r="G74" s="1">
        <v>74</v>
      </c>
      <c r="J74" s="7">
        <v>3</v>
      </c>
      <c r="K74" s="6" t="s">
        <v>172</v>
      </c>
      <c r="L74" s="7">
        <v>3</v>
      </c>
      <c r="N74" s="3" t="s">
        <v>353</v>
      </c>
      <c r="O74" s="3">
        <v>74</v>
      </c>
      <c r="T74" s="18" t="s">
        <v>333</v>
      </c>
      <c r="U74" s="19">
        <v>29</v>
      </c>
      <c r="W74" s="18" t="s">
        <v>333</v>
      </c>
      <c r="X74" s="19">
        <v>29</v>
      </c>
      <c r="Y74" s="18" t="s">
        <v>333</v>
      </c>
    </row>
    <row r="75" spans="5:25" ht="16.5" thickTop="1" thickBot="1">
      <c r="E75" s="1" t="s">
        <v>354</v>
      </c>
      <c r="F75" s="1" t="s">
        <v>355</v>
      </c>
      <c r="G75" s="1">
        <v>75</v>
      </c>
      <c r="J75" s="7">
        <v>2</v>
      </c>
      <c r="K75" s="6" t="s">
        <v>177</v>
      </c>
      <c r="L75" s="7">
        <v>2</v>
      </c>
      <c r="N75" s="15" t="s">
        <v>222</v>
      </c>
      <c r="O75" s="3">
        <v>75</v>
      </c>
      <c r="Q75" s="13">
        <v>19</v>
      </c>
      <c r="R75" s="12" t="s">
        <v>229</v>
      </c>
      <c r="T75" s="18" t="s">
        <v>348</v>
      </c>
      <c r="U75" s="19">
        <v>31</v>
      </c>
      <c r="W75" s="18" t="s">
        <v>348</v>
      </c>
      <c r="X75" s="19">
        <v>31</v>
      </c>
      <c r="Y75" s="18" t="s">
        <v>348</v>
      </c>
    </row>
    <row r="76" spans="5:25" ht="16.5" thickTop="1" thickBot="1">
      <c r="E76" s="1" t="s">
        <v>356</v>
      </c>
      <c r="F76" s="1" t="s">
        <v>357</v>
      </c>
      <c r="G76" s="1">
        <v>76</v>
      </c>
      <c r="J76" s="11">
        <v>1</v>
      </c>
      <c r="K76" s="10" t="s">
        <v>230</v>
      </c>
      <c r="L76" s="11">
        <v>1</v>
      </c>
      <c r="N76" s="3" t="s">
        <v>358</v>
      </c>
      <c r="O76" s="3">
        <v>76</v>
      </c>
      <c r="Q76" s="13">
        <v>18</v>
      </c>
      <c r="R76" s="12" t="s">
        <v>235</v>
      </c>
      <c r="T76" s="18" t="s">
        <v>359</v>
      </c>
      <c r="U76" s="19">
        <v>33</v>
      </c>
      <c r="W76" s="18" t="s">
        <v>359</v>
      </c>
      <c r="X76" s="19">
        <v>33</v>
      </c>
      <c r="Y76" s="18" t="s">
        <v>359</v>
      </c>
    </row>
    <row r="77" spans="5:25" ht="16.5" thickTop="1" thickBot="1">
      <c r="E77" s="1" t="s">
        <v>360</v>
      </c>
      <c r="F77" s="1" t="s">
        <v>361</v>
      </c>
      <c r="G77" s="1">
        <v>77</v>
      </c>
      <c r="J77" s="13">
        <v>19</v>
      </c>
      <c r="K77" s="12" t="s">
        <v>229</v>
      </c>
      <c r="L77" s="13">
        <v>19</v>
      </c>
      <c r="N77" s="15" t="s">
        <v>219</v>
      </c>
      <c r="O77" s="3">
        <v>77</v>
      </c>
      <c r="Q77" s="13">
        <v>17</v>
      </c>
      <c r="R77" s="12" t="s">
        <v>240</v>
      </c>
      <c r="T77" s="18" t="s">
        <v>362</v>
      </c>
      <c r="U77" s="19">
        <v>35</v>
      </c>
      <c r="W77" s="18" t="s">
        <v>362</v>
      </c>
      <c r="X77" s="19">
        <v>35</v>
      </c>
      <c r="Y77" s="18" t="s">
        <v>362</v>
      </c>
    </row>
    <row r="78" spans="5:25" ht="16.5" thickTop="1" thickBot="1">
      <c r="E78" s="1" t="s">
        <v>363</v>
      </c>
      <c r="F78" s="1" t="s">
        <v>364</v>
      </c>
      <c r="G78" s="1">
        <v>78</v>
      </c>
      <c r="J78" s="13">
        <v>18</v>
      </c>
      <c r="K78" s="12" t="s">
        <v>235</v>
      </c>
      <c r="L78" s="13">
        <v>18</v>
      </c>
      <c r="N78" s="3" t="s">
        <v>359</v>
      </c>
      <c r="O78" s="3">
        <v>78</v>
      </c>
      <c r="Q78" s="13">
        <v>16</v>
      </c>
      <c r="R78" s="12" t="s">
        <v>244</v>
      </c>
      <c r="T78" s="18" t="s">
        <v>365</v>
      </c>
      <c r="U78" s="19">
        <v>37</v>
      </c>
      <c r="W78" s="18" t="s">
        <v>365</v>
      </c>
      <c r="X78" s="19">
        <v>37</v>
      </c>
      <c r="Y78" s="18" t="s">
        <v>365</v>
      </c>
    </row>
    <row r="79" spans="5:25" ht="16.5" thickTop="1" thickBot="1">
      <c r="E79" s="1" t="s">
        <v>366</v>
      </c>
      <c r="F79" s="1" t="s">
        <v>367</v>
      </c>
      <c r="G79" s="1">
        <v>79</v>
      </c>
      <c r="J79" s="13">
        <v>17</v>
      </c>
      <c r="K79" s="12" t="s">
        <v>240</v>
      </c>
      <c r="L79" s="13">
        <v>17</v>
      </c>
      <c r="N79" s="15" t="s">
        <v>219</v>
      </c>
      <c r="O79" s="3">
        <v>79</v>
      </c>
      <c r="Q79" s="13">
        <v>15</v>
      </c>
      <c r="R79" s="12" t="s">
        <v>249</v>
      </c>
      <c r="T79" s="18" t="s">
        <v>368</v>
      </c>
      <c r="U79" s="19">
        <v>39</v>
      </c>
      <c r="W79" s="18" t="s">
        <v>368</v>
      </c>
      <c r="X79" s="19">
        <v>39</v>
      </c>
      <c r="Y79" s="18" t="s">
        <v>368</v>
      </c>
    </row>
    <row r="80" spans="5:25" ht="16.5" thickTop="1" thickBot="1">
      <c r="E80" s="1" t="s">
        <v>369</v>
      </c>
      <c r="F80" s="1" t="s">
        <v>370</v>
      </c>
      <c r="G80" s="1">
        <v>80</v>
      </c>
      <c r="J80" s="13">
        <v>16</v>
      </c>
      <c r="K80" s="12" t="s">
        <v>244</v>
      </c>
      <c r="L80" s="13">
        <v>16</v>
      </c>
      <c r="N80" s="3" t="s">
        <v>371</v>
      </c>
      <c r="O80" s="3">
        <v>80</v>
      </c>
      <c r="Q80" s="13">
        <v>14</v>
      </c>
      <c r="R80" s="12" t="s">
        <v>252</v>
      </c>
      <c r="T80" s="18" t="s">
        <v>372</v>
      </c>
      <c r="U80" s="19">
        <v>41</v>
      </c>
      <c r="W80" s="18" t="s">
        <v>372</v>
      </c>
      <c r="X80" s="19">
        <v>41</v>
      </c>
      <c r="Y80" s="18" t="s">
        <v>372</v>
      </c>
    </row>
    <row r="81" spans="5:25" ht="16.5" thickTop="1" thickBot="1">
      <c r="E81" s="1" t="s">
        <v>373</v>
      </c>
      <c r="F81" s="1" t="s">
        <v>374</v>
      </c>
      <c r="G81" s="1">
        <v>81</v>
      </c>
      <c r="J81" s="13">
        <v>15</v>
      </c>
      <c r="K81" s="12" t="s">
        <v>249</v>
      </c>
      <c r="L81" s="13">
        <v>15</v>
      </c>
      <c r="N81" s="15" t="s">
        <v>219</v>
      </c>
      <c r="O81" s="3">
        <v>81</v>
      </c>
      <c r="Q81" s="13">
        <v>13</v>
      </c>
      <c r="R81" s="12" t="s">
        <v>257</v>
      </c>
      <c r="T81" s="20" t="s">
        <v>375</v>
      </c>
      <c r="U81" s="19">
        <v>43</v>
      </c>
      <c r="W81" s="20" t="s">
        <v>375</v>
      </c>
      <c r="X81" s="19">
        <v>43</v>
      </c>
      <c r="Y81" s="20" t="s">
        <v>375</v>
      </c>
    </row>
    <row r="82" spans="5:25" ht="16.5" thickTop="1" thickBot="1">
      <c r="E82" s="1" t="s">
        <v>376</v>
      </c>
      <c r="F82" s="1" t="s">
        <v>377</v>
      </c>
      <c r="G82" s="1">
        <v>82</v>
      </c>
      <c r="J82" s="13">
        <v>14</v>
      </c>
      <c r="K82" s="12" t="s">
        <v>252</v>
      </c>
      <c r="L82" s="13">
        <v>14</v>
      </c>
      <c r="N82" s="3" t="s">
        <v>378</v>
      </c>
      <c r="O82" s="3">
        <v>82</v>
      </c>
      <c r="Q82" s="13">
        <v>12</v>
      </c>
      <c r="R82" s="12" t="s">
        <v>260</v>
      </c>
      <c r="T82" s="20" t="s">
        <v>379</v>
      </c>
      <c r="U82" s="19">
        <v>45</v>
      </c>
      <c r="W82" s="20" t="s">
        <v>379</v>
      </c>
      <c r="X82" s="19">
        <v>45</v>
      </c>
      <c r="Y82" s="20" t="s">
        <v>379</v>
      </c>
    </row>
    <row r="83" spans="5:25" ht="16.5" thickTop="1" thickBot="1">
      <c r="E83" s="1" t="s">
        <v>380</v>
      </c>
      <c r="F83" s="1" t="s">
        <v>381</v>
      </c>
      <c r="G83" s="1">
        <v>83</v>
      </c>
      <c r="J83" s="13">
        <v>13</v>
      </c>
      <c r="K83" s="12" t="s">
        <v>257</v>
      </c>
      <c r="L83" s="13">
        <v>13</v>
      </c>
      <c r="N83" s="15" t="s">
        <v>215</v>
      </c>
      <c r="O83" s="3">
        <v>83</v>
      </c>
      <c r="Q83" s="13">
        <v>11</v>
      </c>
      <c r="R83" s="12" t="s">
        <v>265</v>
      </c>
      <c r="T83" s="20" t="s">
        <v>382</v>
      </c>
      <c r="U83" s="19">
        <v>47</v>
      </c>
      <c r="W83" s="20" t="s">
        <v>382</v>
      </c>
      <c r="X83" s="19">
        <v>47</v>
      </c>
      <c r="Y83" s="20" t="s">
        <v>382</v>
      </c>
    </row>
    <row r="84" spans="5:25" ht="16.5" thickTop="1" thickBot="1">
      <c r="E84" s="1" t="s">
        <v>383</v>
      </c>
      <c r="F84" s="1" t="s">
        <v>384</v>
      </c>
      <c r="G84" s="1">
        <v>84</v>
      </c>
      <c r="J84" s="13">
        <v>12</v>
      </c>
      <c r="K84" s="12" t="s">
        <v>260</v>
      </c>
      <c r="L84" s="13">
        <v>12</v>
      </c>
      <c r="N84" s="3" t="s">
        <v>362</v>
      </c>
      <c r="O84" s="3">
        <v>84</v>
      </c>
      <c r="Q84" s="13">
        <v>10</v>
      </c>
      <c r="R84" s="12" t="s">
        <v>268</v>
      </c>
      <c r="T84" s="18" t="s">
        <v>385</v>
      </c>
      <c r="U84" s="19">
        <v>3</v>
      </c>
      <c r="W84" s="18" t="s">
        <v>385</v>
      </c>
      <c r="X84" s="19">
        <v>3</v>
      </c>
      <c r="Y84" s="18" t="s">
        <v>385</v>
      </c>
    </row>
    <row r="85" spans="5:25" ht="16.5" thickTop="1" thickBot="1">
      <c r="E85" s="1" t="s">
        <v>386</v>
      </c>
      <c r="F85" s="1" t="s">
        <v>387</v>
      </c>
      <c r="G85" s="1">
        <v>85</v>
      </c>
      <c r="J85" s="13">
        <v>11</v>
      </c>
      <c r="K85" s="12" t="s">
        <v>265</v>
      </c>
      <c r="L85" s="13">
        <v>11</v>
      </c>
      <c r="N85" s="15" t="s">
        <v>215</v>
      </c>
      <c r="O85" s="3">
        <v>85</v>
      </c>
      <c r="Q85" s="13">
        <v>9</v>
      </c>
      <c r="R85" s="12" t="s">
        <v>272</v>
      </c>
      <c r="T85" s="21" t="s">
        <v>388</v>
      </c>
      <c r="U85" s="22">
        <v>54</v>
      </c>
      <c r="W85" s="21" t="s">
        <v>2</v>
      </c>
      <c r="X85" s="22">
        <v>54</v>
      </c>
      <c r="Y85" s="21" t="s">
        <v>2</v>
      </c>
    </row>
    <row r="86" spans="5:25" ht="16.5" thickTop="1" thickBot="1">
      <c r="E86" s="1" t="s">
        <v>389</v>
      </c>
      <c r="F86" s="1" t="s">
        <v>390</v>
      </c>
      <c r="G86" s="1">
        <v>86</v>
      </c>
      <c r="J86" s="13">
        <v>10</v>
      </c>
      <c r="K86" s="12" t="s">
        <v>268</v>
      </c>
      <c r="L86" s="13">
        <v>10</v>
      </c>
      <c r="N86" s="3" t="s">
        <v>391</v>
      </c>
      <c r="O86" s="3">
        <v>86</v>
      </c>
      <c r="Q86" s="13">
        <v>8</v>
      </c>
      <c r="R86" s="12" t="s">
        <v>275</v>
      </c>
      <c r="T86" s="19" t="s">
        <v>186</v>
      </c>
      <c r="U86" s="19">
        <v>52</v>
      </c>
      <c r="W86" s="19" t="s">
        <v>11</v>
      </c>
      <c r="X86" s="19">
        <v>52</v>
      </c>
      <c r="Y86" s="19" t="s">
        <v>11</v>
      </c>
    </row>
    <row r="87" spans="5:25" ht="16.5" thickTop="1" thickBot="1">
      <c r="E87" s="1" t="s">
        <v>392</v>
      </c>
      <c r="F87" s="1" t="s">
        <v>393</v>
      </c>
      <c r="G87" s="1">
        <v>87</v>
      </c>
      <c r="J87" s="13">
        <v>9</v>
      </c>
      <c r="K87" s="12" t="s">
        <v>272</v>
      </c>
      <c r="L87" s="13">
        <v>9</v>
      </c>
      <c r="N87" s="15" t="s">
        <v>215</v>
      </c>
      <c r="O87" s="3">
        <v>87</v>
      </c>
      <c r="Q87" s="13">
        <v>7</v>
      </c>
      <c r="R87" s="12" t="s">
        <v>279</v>
      </c>
      <c r="T87" s="19" t="s">
        <v>190</v>
      </c>
      <c r="U87" s="19">
        <v>50</v>
      </c>
      <c r="W87" s="19" t="s">
        <v>25</v>
      </c>
      <c r="X87" s="19">
        <v>50</v>
      </c>
      <c r="Y87" s="19" t="s">
        <v>25</v>
      </c>
    </row>
    <row r="88" spans="5:25" ht="16.5" thickTop="1" thickBot="1">
      <c r="E88" s="1" t="s">
        <v>394</v>
      </c>
      <c r="F88" s="1" t="s">
        <v>395</v>
      </c>
      <c r="G88" s="1">
        <v>88</v>
      </c>
      <c r="J88" s="13">
        <v>8</v>
      </c>
      <c r="K88" s="12" t="s">
        <v>275</v>
      </c>
      <c r="L88" s="13">
        <v>8</v>
      </c>
      <c r="N88" s="3" t="s">
        <v>396</v>
      </c>
      <c r="O88" s="3">
        <v>88</v>
      </c>
      <c r="Q88" s="13">
        <v>6</v>
      </c>
      <c r="R88" s="12" t="s">
        <v>282</v>
      </c>
      <c r="T88" s="19" t="s">
        <v>193</v>
      </c>
      <c r="U88" s="19">
        <v>48</v>
      </c>
      <c r="W88" s="19" t="s">
        <v>34</v>
      </c>
      <c r="X88" s="19">
        <v>48</v>
      </c>
      <c r="Y88" s="19" t="s">
        <v>34</v>
      </c>
    </row>
    <row r="89" spans="5:25" ht="16.5" thickTop="1" thickBot="1">
      <c r="E89" s="1" t="s">
        <v>397</v>
      </c>
      <c r="F89" s="1" t="s">
        <v>398</v>
      </c>
      <c r="G89" s="1">
        <v>89</v>
      </c>
      <c r="J89" s="13">
        <v>7</v>
      </c>
      <c r="K89" s="12" t="s">
        <v>279</v>
      </c>
      <c r="L89" s="13">
        <v>7</v>
      </c>
      <c r="N89" s="15" t="s">
        <v>212</v>
      </c>
      <c r="O89" s="3">
        <v>89</v>
      </c>
      <c r="Q89" s="13">
        <v>5</v>
      </c>
      <c r="R89" s="12" t="s">
        <v>286</v>
      </c>
      <c r="T89" s="19" t="s">
        <v>197</v>
      </c>
      <c r="U89" s="19">
        <v>46</v>
      </c>
      <c r="W89" s="19" t="s">
        <v>45</v>
      </c>
      <c r="X89" s="19">
        <v>46</v>
      </c>
      <c r="Y89" s="19" t="s">
        <v>45</v>
      </c>
    </row>
    <row r="90" spans="5:25" ht="16.5" thickTop="1" thickBot="1">
      <c r="E90" s="1" t="s">
        <v>399</v>
      </c>
      <c r="F90" s="1" t="s">
        <v>400</v>
      </c>
      <c r="G90" s="1">
        <v>90</v>
      </c>
      <c r="J90" s="13">
        <v>6</v>
      </c>
      <c r="K90" s="12" t="s">
        <v>282</v>
      </c>
      <c r="L90" s="13">
        <v>6</v>
      </c>
      <c r="N90" s="3" t="s">
        <v>365</v>
      </c>
      <c r="O90" s="3">
        <v>90</v>
      </c>
      <c r="Q90" s="13">
        <v>4</v>
      </c>
      <c r="R90" s="12" t="s">
        <v>289</v>
      </c>
      <c r="T90" s="19" t="s">
        <v>201</v>
      </c>
      <c r="U90" s="19">
        <v>44</v>
      </c>
      <c r="W90" s="19" t="s">
        <v>56</v>
      </c>
      <c r="X90" s="19">
        <v>44</v>
      </c>
      <c r="Y90" s="19" t="s">
        <v>56</v>
      </c>
    </row>
    <row r="91" spans="5:25" ht="16.5" thickTop="1" thickBot="1">
      <c r="E91" s="1" t="s">
        <v>401</v>
      </c>
      <c r="F91" s="1" t="s">
        <v>402</v>
      </c>
      <c r="G91" s="1">
        <v>91</v>
      </c>
      <c r="J91" s="13">
        <v>5</v>
      </c>
      <c r="K91" s="12" t="s">
        <v>286</v>
      </c>
      <c r="L91" s="13">
        <v>5</v>
      </c>
      <c r="N91" s="15" t="s">
        <v>212</v>
      </c>
      <c r="O91" s="3">
        <v>91</v>
      </c>
      <c r="Q91" s="13">
        <v>3</v>
      </c>
      <c r="R91" s="12" t="s">
        <v>293</v>
      </c>
      <c r="T91" s="19" t="s">
        <v>205</v>
      </c>
      <c r="U91" s="19">
        <v>42</v>
      </c>
      <c r="W91" s="19" t="s">
        <v>67</v>
      </c>
      <c r="X91" s="19">
        <v>42</v>
      </c>
      <c r="Y91" s="19" t="s">
        <v>67</v>
      </c>
    </row>
    <row r="92" spans="5:25" ht="16.5" thickTop="1" thickBot="1">
      <c r="E92" s="1" t="s">
        <v>403</v>
      </c>
      <c r="F92" s="1" t="s">
        <v>404</v>
      </c>
      <c r="G92" s="1">
        <v>92</v>
      </c>
      <c r="J92" s="13">
        <v>4</v>
      </c>
      <c r="K92" s="12" t="s">
        <v>289</v>
      </c>
      <c r="L92" s="13">
        <v>4</v>
      </c>
      <c r="N92" s="3" t="s">
        <v>405</v>
      </c>
      <c r="O92" s="3">
        <v>92</v>
      </c>
      <c r="Q92" s="17">
        <v>2</v>
      </c>
      <c r="R92" s="16" t="s">
        <v>296</v>
      </c>
      <c r="T92" s="19" t="s">
        <v>208</v>
      </c>
      <c r="U92" s="19">
        <v>40</v>
      </c>
      <c r="W92" s="19" t="s">
        <v>76</v>
      </c>
      <c r="X92" s="19">
        <v>40</v>
      </c>
      <c r="Y92" s="19" t="s">
        <v>76</v>
      </c>
    </row>
    <row r="93" spans="5:25" ht="16.5" thickTop="1" thickBot="1">
      <c r="E93" s="1" t="s">
        <v>406</v>
      </c>
      <c r="F93" s="1" t="s">
        <v>407</v>
      </c>
      <c r="G93" s="1">
        <v>93</v>
      </c>
      <c r="J93" s="13">
        <v>3</v>
      </c>
      <c r="K93" s="12" t="s">
        <v>293</v>
      </c>
      <c r="L93" s="13">
        <v>3</v>
      </c>
      <c r="N93" s="15" t="s">
        <v>212</v>
      </c>
      <c r="O93" s="3">
        <v>93</v>
      </c>
      <c r="T93" s="19" t="s">
        <v>212</v>
      </c>
      <c r="U93" s="19">
        <v>38</v>
      </c>
      <c r="W93" s="19" t="s">
        <v>87</v>
      </c>
      <c r="X93" s="19">
        <v>38</v>
      </c>
      <c r="Y93" s="19" t="s">
        <v>87</v>
      </c>
    </row>
    <row r="94" spans="5:25" ht="16.5" thickTop="1" thickBot="1">
      <c r="E94" s="1" t="s">
        <v>408</v>
      </c>
      <c r="F94" s="1" t="s">
        <v>409</v>
      </c>
      <c r="G94" s="1">
        <v>94</v>
      </c>
      <c r="J94" s="17">
        <v>2</v>
      </c>
      <c r="K94" s="16" t="s">
        <v>296</v>
      </c>
      <c r="L94" s="17">
        <v>2</v>
      </c>
      <c r="N94" s="3" t="s">
        <v>410</v>
      </c>
      <c r="O94" s="3">
        <v>94</v>
      </c>
      <c r="T94" s="19" t="s">
        <v>215</v>
      </c>
      <c r="U94" s="19">
        <v>36</v>
      </c>
      <c r="W94" s="19" t="s">
        <v>96</v>
      </c>
      <c r="X94" s="19">
        <v>36</v>
      </c>
      <c r="Y94" s="19" t="s">
        <v>96</v>
      </c>
    </row>
    <row r="95" spans="5:25" ht="16.5" thickTop="1" thickBot="1">
      <c r="E95" s="1" t="s">
        <v>411</v>
      </c>
      <c r="F95" s="1" t="s">
        <v>412</v>
      </c>
      <c r="G95" s="1">
        <v>95</v>
      </c>
      <c r="N95" s="15" t="s">
        <v>208</v>
      </c>
      <c r="O95" s="3">
        <v>95</v>
      </c>
      <c r="T95" s="19" t="s">
        <v>219</v>
      </c>
      <c r="U95" s="19">
        <v>34</v>
      </c>
      <c r="W95" s="19" t="s">
        <v>105</v>
      </c>
      <c r="X95" s="19">
        <v>34</v>
      </c>
      <c r="Y95" s="19" t="s">
        <v>105</v>
      </c>
    </row>
    <row r="96" spans="5:25" ht="16.5" thickTop="1" thickBot="1">
      <c r="E96" s="1" t="s">
        <v>413</v>
      </c>
      <c r="F96" s="1" t="s">
        <v>414</v>
      </c>
      <c r="G96" s="1">
        <v>96</v>
      </c>
      <c r="N96" s="3" t="s">
        <v>368</v>
      </c>
      <c r="O96" s="3">
        <v>96</v>
      </c>
      <c r="T96" s="19" t="s">
        <v>222</v>
      </c>
      <c r="U96" s="19">
        <v>32</v>
      </c>
      <c r="W96" s="19" t="s">
        <v>113</v>
      </c>
      <c r="X96" s="19">
        <v>32</v>
      </c>
      <c r="Y96" s="19" t="s">
        <v>113</v>
      </c>
    </row>
    <row r="97" spans="5:25" ht="16.5" thickTop="1" thickBot="1">
      <c r="E97" s="1" t="s">
        <v>415</v>
      </c>
      <c r="F97" s="1" t="s">
        <v>416</v>
      </c>
      <c r="G97" s="1">
        <v>97</v>
      </c>
      <c r="N97" s="15" t="s">
        <v>208</v>
      </c>
      <c r="O97" s="3">
        <v>97</v>
      </c>
      <c r="T97" s="19" t="s">
        <v>226</v>
      </c>
      <c r="U97" s="19">
        <v>30</v>
      </c>
      <c r="W97" s="19" t="s">
        <v>121</v>
      </c>
      <c r="X97" s="19">
        <v>30</v>
      </c>
      <c r="Y97" s="19" t="s">
        <v>121</v>
      </c>
    </row>
    <row r="98" spans="5:25" ht="16.5" thickTop="1" thickBot="1">
      <c r="E98" s="1" t="s">
        <v>417</v>
      </c>
      <c r="F98" s="1" t="s">
        <v>418</v>
      </c>
      <c r="G98" s="1">
        <v>98</v>
      </c>
      <c r="N98" s="3" t="s">
        <v>419</v>
      </c>
      <c r="O98" s="3">
        <v>98</v>
      </c>
      <c r="T98" s="19" t="s">
        <v>232</v>
      </c>
      <c r="U98" s="19">
        <v>28</v>
      </c>
      <c r="W98" s="19" t="s">
        <v>129</v>
      </c>
      <c r="X98" s="19">
        <v>28</v>
      </c>
      <c r="Y98" s="19" t="s">
        <v>129</v>
      </c>
    </row>
    <row r="99" spans="5:25" ht="16.5" thickTop="1" thickBot="1">
      <c r="E99" s="1" t="s">
        <v>420</v>
      </c>
      <c r="F99" s="1" t="s">
        <v>421</v>
      </c>
      <c r="G99" s="1">
        <v>99</v>
      </c>
      <c r="N99" s="15" t="s">
        <v>208</v>
      </c>
      <c r="O99" s="3">
        <v>99</v>
      </c>
      <c r="T99" s="19" t="s">
        <v>237</v>
      </c>
      <c r="U99" s="19">
        <v>26</v>
      </c>
      <c r="W99" s="19" t="s">
        <v>137</v>
      </c>
      <c r="X99" s="19">
        <v>26</v>
      </c>
      <c r="Y99" s="19" t="s">
        <v>137</v>
      </c>
    </row>
    <row r="100" spans="5:25" ht="16.5" thickTop="1" thickBot="1">
      <c r="E100" s="1" t="s">
        <v>422</v>
      </c>
      <c r="F100" s="1" t="s">
        <v>423</v>
      </c>
      <c r="G100" s="1">
        <v>100</v>
      </c>
      <c r="N100" s="3" t="s">
        <v>424</v>
      </c>
      <c r="O100" s="3">
        <v>100</v>
      </c>
      <c r="T100" s="19" t="s">
        <v>241</v>
      </c>
      <c r="U100" s="19">
        <v>24</v>
      </c>
      <c r="W100" s="19" t="s">
        <v>144</v>
      </c>
      <c r="X100" s="19">
        <v>24</v>
      </c>
      <c r="Y100" s="19" t="s">
        <v>144</v>
      </c>
    </row>
    <row r="101" spans="5:25" ht="16.5" thickTop="1" thickBot="1">
      <c r="E101" s="1" t="s">
        <v>425</v>
      </c>
      <c r="F101" s="1" t="s">
        <v>426</v>
      </c>
      <c r="G101" s="1">
        <v>101</v>
      </c>
      <c r="N101" s="15" t="s">
        <v>205</v>
      </c>
      <c r="O101" s="3">
        <v>101</v>
      </c>
      <c r="T101" s="19" t="s">
        <v>246</v>
      </c>
      <c r="U101" s="19">
        <v>22</v>
      </c>
      <c r="W101" s="19" t="s">
        <v>152</v>
      </c>
      <c r="X101" s="19">
        <v>22</v>
      </c>
      <c r="Y101" s="19" t="s">
        <v>152</v>
      </c>
    </row>
    <row r="102" spans="5:25" ht="16.5" thickTop="1" thickBot="1">
      <c r="E102" s="1" t="s">
        <v>427</v>
      </c>
      <c r="F102" s="1" t="s">
        <v>428</v>
      </c>
      <c r="G102" s="1">
        <v>102</v>
      </c>
      <c r="N102" s="3" t="s">
        <v>372</v>
      </c>
      <c r="O102" s="3">
        <v>102</v>
      </c>
      <c r="T102" s="19" t="s">
        <v>231</v>
      </c>
      <c r="U102" s="19">
        <v>20</v>
      </c>
      <c r="W102" s="19" t="s">
        <v>159</v>
      </c>
      <c r="X102" s="19">
        <v>20</v>
      </c>
      <c r="Y102" s="19" t="s">
        <v>159</v>
      </c>
    </row>
    <row r="103" spans="5:25" ht="16.5" thickTop="1" thickBot="1">
      <c r="E103" s="1" t="s">
        <v>429</v>
      </c>
      <c r="F103" s="1" t="s">
        <v>430</v>
      </c>
      <c r="G103" s="1">
        <v>103</v>
      </c>
      <c r="N103" s="15" t="s">
        <v>205</v>
      </c>
      <c r="O103" s="3">
        <v>103</v>
      </c>
      <c r="T103" s="19" t="s">
        <v>254</v>
      </c>
      <c r="U103" s="19">
        <v>18</v>
      </c>
      <c r="W103" s="19" t="s">
        <v>166</v>
      </c>
      <c r="X103" s="19">
        <v>18</v>
      </c>
      <c r="Y103" s="19" t="s">
        <v>166</v>
      </c>
    </row>
    <row r="104" spans="5:25" ht="16.5" thickTop="1" thickBot="1">
      <c r="E104" s="1" t="s">
        <v>431</v>
      </c>
      <c r="F104" s="1" t="s">
        <v>432</v>
      </c>
      <c r="G104" s="1">
        <v>104</v>
      </c>
      <c r="N104" s="3" t="s">
        <v>433</v>
      </c>
      <c r="O104" s="3">
        <v>104</v>
      </c>
      <c r="T104" s="19" t="s">
        <v>200</v>
      </c>
      <c r="U104" s="19">
        <v>16</v>
      </c>
      <c r="W104" s="19" t="s">
        <v>172</v>
      </c>
      <c r="X104" s="19">
        <v>16</v>
      </c>
      <c r="Y104" s="19" t="s">
        <v>172</v>
      </c>
    </row>
    <row r="105" spans="5:25" ht="16.5" thickTop="1" thickBot="1">
      <c r="E105" s="1" t="s">
        <v>434</v>
      </c>
      <c r="F105" s="1" t="s">
        <v>435</v>
      </c>
      <c r="G105" s="1">
        <v>105</v>
      </c>
      <c r="N105" s="15" t="s">
        <v>205</v>
      </c>
      <c r="O105" s="3">
        <v>105</v>
      </c>
      <c r="T105" s="19" t="s">
        <v>262</v>
      </c>
      <c r="U105" s="19">
        <v>14</v>
      </c>
      <c r="W105" s="19" t="s">
        <v>177</v>
      </c>
      <c r="X105" s="19">
        <v>14</v>
      </c>
      <c r="Y105" s="19" t="s">
        <v>177</v>
      </c>
    </row>
    <row r="106" spans="5:25" ht="16.5" thickTop="1" thickBot="1">
      <c r="E106" s="1" t="s">
        <v>436</v>
      </c>
      <c r="F106" s="1" t="s">
        <v>437</v>
      </c>
      <c r="G106" s="1">
        <v>106</v>
      </c>
      <c r="N106" s="3" t="s">
        <v>438</v>
      </c>
      <c r="O106" s="3">
        <v>106</v>
      </c>
      <c r="T106" s="19" t="s">
        <v>158</v>
      </c>
      <c r="U106" s="19">
        <v>12</v>
      </c>
      <c r="W106" s="19" t="s">
        <v>158</v>
      </c>
      <c r="X106" s="19">
        <v>12</v>
      </c>
      <c r="Y106" s="19" t="s">
        <v>158</v>
      </c>
    </row>
    <row r="107" spans="5:25" ht="16.5" thickTop="1" thickBot="1">
      <c r="E107" s="1" t="s">
        <v>439</v>
      </c>
      <c r="F107" s="1" t="s">
        <v>440</v>
      </c>
      <c r="G107" s="1">
        <v>107</v>
      </c>
      <c r="N107" s="15" t="s">
        <v>201</v>
      </c>
      <c r="O107" s="3">
        <v>107</v>
      </c>
    </row>
    <row r="108" spans="5:25" ht="14.25" thickTop="1" thickBot="1">
      <c r="E108" s="1" t="s">
        <v>441</v>
      </c>
      <c r="F108" s="1" t="s">
        <v>442</v>
      </c>
      <c r="G108" s="1">
        <v>108</v>
      </c>
      <c r="N108" s="3" t="s">
        <v>375</v>
      </c>
      <c r="O108" s="3">
        <v>108</v>
      </c>
    </row>
    <row r="109" spans="5:25" ht="16.5" thickTop="1" thickBot="1">
      <c r="E109" s="1" t="s">
        <v>443</v>
      </c>
      <c r="F109" s="1" t="s">
        <v>444</v>
      </c>
      <c r="G109" s="1">
        <v>109</v>
      </c>
      <c r="N109" s="15" t="s">
        <v>201</v>
      </c>
      <c r="O109" s="3">
        <v>109</v>
      </c>
    </row>
    <row r="110" spans="5:25" ht="14.25" thickTop="1" thickBot="1">
      <c r="E110" s="1" t="s">
        <v>445</v>
      </c>
      <c r="F110" s="1" t="s">
        <v>446</v>
      </c>
      <c r="G110" s="1">
        <v>110</v>
      </c>
      <c r="N110" s="3" t="s">
        <v>447</v>
      </c>
      <c r="O110" s="3">
        <v>110</v>
      </c>
    </row>
    <row r="111" spans="5:25" ht="16.5" thickTop="1" thickBot="1">
      <c r="E111" s="1" t="s">
        <v>448</v>
      </c>
      <c r="F111" s="1" t="s">
        <v>449</v>
      </c>
      <c r="G111" s="1">
        <v>111</v>
      </c>
      <c r="N111" s="15" t="s">
        <v>201</v>
      </c>
      <c r="O111" s="3">
        <v>111</v>
      </c>
    </row>
    <row r="112" spans="5:25" ht="14.25" thickTop="1" thickBot="1">
      <c r="E112" s="1" t="s">
        <v>450</v>
      </c>
      <c r="F112" s="1" t="s">
        <v>451</v>
      </c>
      <c r="G112" s="1">
        <v>112</v>
      </c>
      <c r="N112" s="3" t="s">
        <v>452</v>
      </c>
      <c r="O112" s="3">
        <v>112</v>
      </c>
    </row>
    <row r="113" spans="5:15" ht="16.5" thickTop="1" thickBot="1">
      <c r="E113" s="1" t="s">
        <v>453</v>
      </c>
      <c r="F113" s="1" t="s">
        <v>454</v>
      </c>
      <c r="G113" s="1">
        <v>113</v>
      </c>
      <c r="N113" s="15" t="s">
        <v>197</v>
      </c>
      <c r="O113" s="3">
        <v>113</v>
      </c>
    </row>
    <row r="114" spans="5:15" ht="14.25" thickTop="1" thickBot="1">
      <c r="E114" s="1" t="s">
        <v>455</v>
      </c>
      <c r="F114" s="1" t="s">
        <v>456</v>
      </c>
      <c r="G114" s="1">
        <v>114</v>
      </c>
      <c r="N114" s="3" t="s">
        <v>379</v>
      </c>
      <c r="O114" s="3">
        <v>114</v>
      </c>
    </row>
    <row r="115" spans="5:15" ht="16.5" thickTop="1" thickBot="1">
      <c r="E115" s="1" t="s">
        <v>457</v>
      </c>
      <c r="F115" s="1" t="s">
        <v>458</v>
      </c>
      <c r="G115" s="1">
        <v>115</v>
      </c>
      <c r="N115" s="15" t="s">
        <v>197</v>
      </c>
      <c r="O115" s="3">
        <v>115</v>
      </c>
    </row>
    <row r="116" spans="5:15" ht="14.25" thickTop="1" thickBot="1">
      <c r="E116" s="1" t="s">
        <v>459</v>
      </c>
      <c r="F116" s="1" t="s">
        <v>460</v>
      </c>
      <c r="G116" s="1">
        <v>116</v>
      </c>
      <c r="N116" s="3" t="s">
        <v>461</v>
      </c>
      <c r="O116" s="3">
        <v>116</v>
      </c>
    </row>
    <row r="117" spans="5:15" ht="16.5" thickTop="1" thickBot="1">
      <c r="E117" s="1" t="s">
        <v>462</v>
      </c>
      <c r="F117" s="1" t="s">
        <v>463</v>
      </c>
      <c r="G117" s="1">
        <v>117</v>
      </c>
      <c r="N117" s="15" t="s">
        <v>197</v>
      </c>
      <c r="O117" s="3">
        <v>117</v>
      </c>
    </row>
    <row r="118" spans="5:15" ht="14.25" thickTop="1" thickBot="1">
      <c r="E118" s="1" t="s">
        <v>464</v>
      </c>
      <c r="F118" s="1" t="s">
        <v>465</v>
      </c>
      <c r="G118" s="1">
        <v>118</v>
      </c>
      <c r="N118" s="3" t="s">
        <v>466</v>
      </c>
      <c r="O118" s="3">
        <v>118</v>
      </c>
    </row>
    <row r="119" spans="5:15" ht="16.5" thickTop="1" thickBot="1">
      <c r="E119" s="1" t="s">
        <v>467</v>
      </c>
      <c r="F119" s="1" t="s">
        <v>468</v>
      </c>
      <c r="G119" s="1">
        <v>119</v>
      </c>
      <c r="N119" s="15" t="s">
        <v>193</v>
      </c>
      <c r="O119" s="3">
        <v>119</v>
      </c>
    </row>
    <row r="120" spans="5:15" ht="14.25" thickTop="1" thickBot="1">
      <c r="E120" s="1" t="s">
        <v>469</v>
      </c>
      <c r="F120" s="1" t="s">
        <v>470</v>
      </c>
      <c r="G120" s="1">
        <v>120</v>
      </c>
      <c r="N120" s="3" t="s">
        <v>382</v>
      </c>
      <c r="O120" s="3">
        <v>120</v>
      </c>
    </row>
    <row r="121" spans="5:15" ht="16.5" thickTop="1" thickBot="1">
      <c r="E121" s="1" t="s">
        <v>471</v>
      </c>
      <c r="F121" s="1" t="s">
        <v>472</v>
      </c>
      <c r="G121" s="1">
        <v>121</v>
      </c>
      <c r="N121" s="15" t="s">
        <v>193</v>
      </c>
      <c r="O121" s="3">
        <v>121</v>
      </c>
    </row>
    <row r="122" spans="5:15" ht="14.25" thickTop="1" thickBot="1">
      <c r="E122" s="1" t="s">
        <v>473</v>
      </c>
      <c r="F122" s="1" t="s">
        <v>474</v>
      </c>
      <c r="G122" s="1">
        <v>122</v>
      </c>
      <c r="N122" s="3" t="s">
        <v>475</v>
      </c>
      <c r="O122" s="3">
        <v>122</v>
      </c>
    </row>
    <row r="123" spans="5:15" ht="16.5" thickTop="1" thickBot="1">
      <c r="E123" s="1" t="s">
        <v>476</v>
      </c>
      <c r="F123" s="1" t="s">
        <v>477</v>
      </c>
      <c r="G123" s="1">
        <v>123</v>
      </c>
      <c r="N123" s="15" t="s">
        <v>193</v>
      </c>
      <c r="O123" s="3">
        <v>123</v>
      </c>
    </row>
    <row r="124" spans="5:15" ht="14.25" thickTop="1" thickBot="1">
      <c r="E124" s="1" t="s">
        <v>478</v>
      </c>
      <c r="F124" s="1" t="s">
        <v>479</v>
      </c>
      <c r="G124" s="1">
        <v>124</v>
      </c>
      <c r="N124" s="3" t="s">
        <v>480</v>
      </c>
      <c r="O124" s="3">
        <v>124</v>
      </c>
    </row>
    <row r="125" spans="5:15" ht="16.5" thickTop="1" thickBot="1">
      <c r="E125" s="1" t="s">
        <v>481</v>
      </c>
      <c r="F125" s="1" t="s">
        <v>482</v>
      </c>
      <c r="G125" s="1">
        <v>125</v>
      </c>
      <c r="N125" s="15" t="s">
        <v>190</v>
      </c>
      <c r="O125" s="3">
        <v>125</v>
      </c>
    </row>
    <row r="126" spans="5:15" ht="14.25" thickTop="1" thickBot="1">
      <c r="E126" s="1" t="s">
        <v>483</v>
      </c>
      <c r="F126" s="1" t="s">
        <v>484</v>
      </c>
      <c r="G126" s="1">
        <v>126</v>
      </c>
      <c r="N126" s="3" t="s">
        <v>485</v>
      </c>
      <c r="O126" s="3">
        <v>126</v>
      </c>
    </row>
    <row r="127" spans="5:15" ht="16.5" thickTop="1" thickBot="1">
      <c r="E127" s="1" t="s">
        <v>486</v>
      </c>
      <c r="F127" s="1" t="s">
        <v>487</v>
      </c>
      <c r="G127" s="1">
        <v>127</v>
      </c>
      <c r="N127" s="15" t="s">
        <v>190</v>
      </c>
      <c r="O127" s="3">
        <v>127</v>
      </c>
    </row>
    <row r="128" spans="5:15" ht="14.25" thickTop="1" thickBot="1">
      <c r="E128" s="1" t="s">
        <v>488</v>
      </c>
      <c r="F128" s="1" t="s">
        <v>489</v>
      </c>
      <c r="G128" s="1">
        <v>128</v>
      </c>
      <c r="N128" s="3" t="s">
        <v>490</v>
      </c>
      <c r="O128" s="3">
        <v>128</v>
      </c>
    </row>
    <row r="129" spans="5:15" ht="16.5" thickTop="1" thickBot="1">
      <c r="E129" s="1" t="s">
        <v>491</v>
      </c>
      <c r="F129" s="1" t="s">
        <v>492</v>
      </c>
      <c r="G129" s="1">
        <v>129</v>
      </c>
      <c r="N129" s="15" t="s">
        <v>190</v>
      </c>
      <c r="O129" s="3">
        <v>129</v>
      </c>
    </row>
    <row r="130" spans="5:15" ht="14.25" thickTop="1" thickBot="1">
      <c r="E130" s="1" t="s">
        <v>493</v>
      </c>
      <c r="F130" s="1" t="s">
        <v>494</v>
      </c>
      <c r="G130" s="1">
        <v>130</v>
      </c>
      <c r="N130" s="3" t="s">
        <v>495</v>
      </c>
      <c r="O130" s="3">
        <v>130</v>
      </c>
    </row>
    <row r="131" spans="5:15" ht="16.5" thickTop="1" thickBot="1">
      <c r="E131" s="1" t="s">
        <v>496</v>
      </c>
      <c r="F131" s="1" t="s">
        <v>497</v>
      </c>
      <c r="G131" s="1">
        <v>131</v>
      </c>
      <c r="N131" s="15" t="s">
        <v>186</v>
      </c>
      <c r="O131" s="3">
        <v>131</v>
      </c>
    </row>
    <row r="132" spans="5:15" ht="14.25" thickTop="1" thickBot="1">
      <c r="E132" s="1" t="s">
        <v>498</v>
      </c>
      <c r="F132" s="1" t="s">
        <v>499</v>
      </c>
      <c r="G132" s="1">
        <v>132</v>
      </c>
      <c r="N132" s="3" t="s">
        <v>500</v>
      </c>
      <c r="O132" s="3">
        <v>132</v>
      </c>
    </row>
    <row r="133" spans="5:15" ht="16.5" thickTop="1" thickBot="1">
      <c r="E133" s="1" t="s">
        <v>501</v>
      </c>
      <c r="F133" s="1" t="s">
        <v>502</v>
      </c>
      <c r="G133" s="1">
        <v>133</v>
      </c>
      <c r="N133" s="15" t="s">
        <v>186</v>
      </c>
      <c r="O133" s="3">
        <v>133</v>
      </c>
    </row>
    <row r="134" spans="5:15" ht="14.25" thickTop="1" thickBot="1">
      <c r="E134" s="1" t="s">
        <v>503</v>
      </c>
      <c r="F134" s="1" t="s">
        <v>504</v>
      </c>
      <c r="G134" s="1">
        <v>134</v>
      </c>
      <c r="N134" s="3" t="s">
        <v>505</v>
      </c>
      <c r="O134" s="3">
        <v>134</v>
      </c>
    </row>
    <row r="135" spans="5:15" ht="16.5" thickTop="1" thickBot="1">
      <c r="E135" s="1" t="s">
        <v>506</v>
      </c>
      <c r="F135" s="1" t="s">
        <v>507</v>
      </c>
      <c r="G135" s="1">
        <v>135</v>
      </c>
      <c r="N135" s="15" t="s">
        <v>186</v>
      </c>
      <c r="O135" s="3">
        <v>135</v>
      </c>
    </row>
    <row r="136" spans="5:15" ht="14.25" thickTop="1" thickBot="1">
      <c r="E136" s="1" t="s">
        <v>508</v>
      </c>
      <c r="F136" s="1" t="s">
        <v>509</v>
      </c>
      <c r="G136" s="1">
        <v>136</v>
      </c>
      <c r="N136" s="3" t="s">
        <v>510</v>
      </c>
      <c r="O136" s="3">
        <v>136</v>
      </c>
    </row>
    <row r="137" spans="5:15" ht="16.5" thickTop="1" thickBot="1">
      <c r="E137" s="1" t="s">
        <v>511</v>
      </c>
      <c r="F137" s="1" t="s">
        <v>512</v>
      </c>
      <c r="G137" s="1">
        <v>137</v>
      </c>
      <c r="N137" s="15" t="s">
        <v>388</v>
      </c>
      <c r="O137" s="3">
        <v>137</v>
      </c>
    </row>
    <row r="138" spans="5:15" ht="14.25" thickTop="1" thickBot="1">
      <c r="E138" s="1" t="s">
        <v>513</v>
      </c>
      <c r="F138" s="1" t="s">
        <v>514</v>
      </c>
      <c r="G138" s="1">
        <v>138</v>
      </c>
      <c r="N138" s="3" t="s">
        <v>515</v>
      </c>
      <c r="O138" s="3">
        <v>138</v>
      </c>
    </row>
    <row r="139" spans="5:15" ht="16.5" thickTop="1" thickBot="1">
      <c r="E139" s="1" t="s">
        <v>516</v>
      </c>
      <c r="F139" s="1" t="s">
        <v>517</v>
      </c>
      <c r="G139" s="1">
        <v>139</v>
      </c>
      <c r="N139" s="15" t="s">
        <v>388</v>
      </c>
      <c r="O139" s="3">
        <v>139</v>
      </c>
    </row>
    <row r="140" spans="5:15" ht="14.25" thickTop="1" thickBot="1">
      <c r="E140" s="1" t="s">
        <v>518</v>
      </c>
      <c r="F140" s="1" t="s">
        <v>519</v>
      </c>
      <c r="G140" s="1">
        <v>140</v>
      </c>
      <c r="N140" s="3" t="s">
        <v>520</v>
      </c>
      <c r="O140" s="3">
        <v>140</v>
      </c>
    </row>
    <row r="141" spans="5:15" ht="16.5" thickTop="1" thickBot="1">
      <c r="E141" s="1" t="s">
        <v>521</v>
      </c>
      <c r="F141" s="1" t="s">
        <v>522</v>
      </c>
      <c r="G141" s="1">
        <v>141</v>
      </c>
      <c r="N141" s="15" t="s">
        <v>388</v>
      </c>
      <c r="O141" s="3">
        <v>141</v>
      </c>
    </row>
    <row r="142" spans="5:15" ht="13.5" thickTop="1">
      <c r="E142" s="1" t="s">
        <v>523</v>
      </c>
      <c r="F142" s="1" t="s">
        <v>524</v>
      </c>
      <c r="G142" s="1">
        <v>142</v>
      </c>
    </row>
    <row r="143" spans="5:15">
      <c r="E143" s="1" t="s">
        <v>525</v>
      </c>
      <c r="F143" s="1" t="s">
        <v>526</v>
      </c>
      <c r="G143" s="1">
        <v>143</v>
      </c>
    </row>
    <row r="144" spans="5:15">
      <c r="E144" s="1" t="s">
        <v>527</v>
      </c>
      <c r="F144" s="1" t="s">
        <v>528</v>
      </c>
      <c r="G144" s="1">
        <v>144</v>
      </c>
    </row>
    <row r="145" spans="5:7">
      <c r="E145" s="1" t="s">
        <v>529</v>
      </c>
      <c r="F145" s="1" t="s">
        <v>530</v>
      </c>
      <c r="G145" s="1">
        <v>145</v>
      </c>
    </row>
    <row r="146" spans="5:7">
      <c r="E146" s="1" t="s">
        <v>531</v>
      </c>
      <c r="F146" s="1" t="s">
        <v>532</v>
      </c>
      <c r="G146" s="1">
        <v>146</v>
      </c>
    </row>
    <row r="147" spans="5:7">
      <c r="E147" s="1" t="s">
        <v>533</v>
      </c>
      <c r="F147" s="1" t="s">
        <v>534</v>
      </c>
      <c r="G147" s="1">
        <v>147</v>
      </c>
    </row>
    <row r="148" spans="5:7">
      <c r="E148" s="1" t="s">
        <v>535</v>
      </c>
      <c r="F148" s="1" t="s">
        <v>536</v>
      </c>
      <c r="G148" s="1">
        <v>148</v>
      </c>
    </row>
    <row r="149" spans="5:7">
      <c r="E149" s="1" t="s">
        <v>537</v>
      </c>
      <c r="F149" s="1" t="s">
        <v>538</v>
      </c>
      <c r="G149" s="1">
        <v>149</v>
      </c>
    </row>
    <row r="150" spans="5:7">
      <c r="E150" s="1" t="s">
        <v>539</v>
      </c>
      <c r="F150" s="1" t="s">
        <v>540</v>
      </c>
      <c r="G150" s="1">
        <v>150</v>
      </c>
    </row>
    <row r="151" spans="5:7">
      <c r="E151" s="1" t="s">
        <v>541</v>
      </c>
      <c r="F151" s="1" t="s">
        <v>542</v>
      </c>
      <c r="G151" s="1">
        <v>151</v>
      </c>
    </row>
    <row r="152" spans="5:7">
      <c r="E152" s="1" t="s">
        <v>543</v>
      </c>
      <c r="F152" s="1" t="s">
        <v>544</v>
      </c>
      <c r="G152" s="1">
        <v>152</v>
      </c>
    </row>
    <row r="153" spans="5:7">
      <c r="E153" s="1" t="s">
        <v>545</v>
      </c>
      <c r="F153" s="1" t="s">
        <v>546</v>
      </c>
      <c r="G153" s="1">
        <v>153</v>
      </c>
    </row>
    <row r="154" spans="5:7">
      <c r="E154" s="1" t="s">
        <v>547</v>
      </c>
      <c r="F154" s="1" t="s">
        <v>548</v>
      </c>
      <c r="G154" s="1">
        <v>154</v>
      </c>
    </row>
    <row r="155" spans="5:7">
      <c r="E155" s="1" t="s">
        <v>549</v>
      </c>
      <c r="F155" s="1" t="s">
        <v>550</v>
      </c>
      <c r="G155" s="1">
        <v>155</v>
      </c>
    </row>
    <row r="156" spans="5:7">
      <c r="E156" s="1" t="s">
        <v>551</v>
      </c>
      <c r="F156" s="1" t="s">
        <v>552</v>
      </c>
      <c r="G156" s="1">
        <v>156</v>
      </c>
    </row>
    <row r="157" spans="5:7">
      <c r="E157" s="1" t="s">
        <v>553</v>
      </c>
      <c r="F157" s="1" t="s">
        <v>554</v>
      </c>
      <c r="G157" s="1">
        <v>157</v>
      </c>
    </row>
    <row r="158" spans="5:7">
      <c r="E158" s="1" t="s">
        <v>555</v>
      </c>
      <c r="F158" s="1" t="s">
        <v>556</v>
      </c>
      <c r="G158" s="1">
        <v>158</v>
      </c>
    </row>
    <row r="159" spans="5:7">
      <c r="E159" s="1" t="s">
        <v>557</v>
      </c>
      <c r="F159" s="1" t="s">
        <v>558</v>
      </c>
      <c r="G159" s="1">
        <v>159</v>
      </c>
    </row>
    <row r="160" spans="5:7">
      <c r="E160" s="1" t="s">
        <v>559</v>
      </c>
      <c r="F160" s="1" t="s">
        <v>560</v>
      </c>
      <c r="G160" s="1">
        <v>160</v>
      </c>
    </row>
    <row r="161" spans="5:7">
      <c r="E161" s="1" t="s">
        <v>561</v>
      </c>
      <c r="F161" s="1" t="s">
        <v>562</v>
      </c>
      <c r="G161" s="1">
        <v>161</v>
      </c>
    </row>
    <row r="162" spans="5:7">
      <c r="E162" s="1" t="s">
        <v>563</v>
      </c>
      <c r="F162" s="1" t="s">
        <v>564</v>
      </c>
      <c r="G162" s="1">
        <v>162</v>
      </c>
    </row>
    <row r="163" spans="5:7">
      <c r="E163" s="1" t="s">
        <v>565</v>
      </c>
      <c r="F163" s="1" t="s">
        <v>566</v>
      </c>
      <c r="G163" s="1">
        <v>163</v>
      </c>
    </row>
    <row r="164" spans="5:7">
      <c r="E164" s="1" t="s">
        <v>567</v>
      </c>
      <c r="F164" s="1" t="s">
        <v>568</v>
      </c>
      <c r="G164" s="1">
        <v>164</v>
      </c>
    </row>
    <row r="165" spans="5:7">
      <c r="E165" s="1" t="s">
        <v>569</v>
      </c>
      <c r="F165" s="1" t="s">
        <v>570</v>
      </c>
      <c r="G165" s="1">
        <v>165</v>
      </c>
    </row>
    <row r="166" spans="5:7">
      <c r="E166" s="1" t="s">
        <v>571</v>
      </c>
      <c r="F166" s="1" t="s">
        <v>572</v>
      </c>
      <c r="G166" s="1">
        <v>166</v>
      </c>
    </row>
    <row r="167" spans="5:7">
      <c r="E167" s="1" t="s">
        <v>573</v>
      </c>
      <c r="F167" s="1" t="s">
        <v>574</v>
      </c>
      <c r="G167" s="1">
        <v>167</v>
      </c>
    </row>
    <row r="168" spans="5:7">
      <c r="E168" s="1" t="s">
        <v>575</v>
      </c>
      <c r="F168" s="1" t="s">
        <v>576</v>
      </c>
      <c r="G168" s="1">
        <v>168</v>
      </c>
    </row>
    <row r="169" spans="5:7">
      <c r="E169" s="1" t="s">
        <v>577</v>
      </c>
      <c r="F169" s="1" t="s">
        <v>578</v>
      </c>
      <c r="G169" s="1">
        <v>169</v>
      </c>
    </row>
    <row r="170" spans="5:7">
      <c r="E170" s="1" t="s">
        <v>579</v>
      </c>
      <c r="F170" s="1" t="s">
        <v>580</v>
      </c>
      <c r="G170" s="1">
        <v>170</v>
      </c>
    </row>
    <row r="171" spans="5:7">
      <c r="E171" s="1" t="s">
        <v>581</v>
      </c>
      <c r="F171" s="1" t="s">
        <v>582</v>
      </c>
      <c r="G171" s="1">
        <v>171</v>
      </c>
    </row>
    <row r="172" spans="5:7">
      <c r="E172" s="1" t="s">
        <v>583</v>
      </c>
      <c r="F172" s="1" t="s">
        <v>584</v>
      </c>
      <c r="G172" s="1">
        <v>172</v>
      </c>
    </row>
    <row r="173" spans="5:7">
      <c r="E173" s="1" t="s">
        <v>585</v>
      </c>
      <c r="F173" s="1" t="s">
        <v>586</v>
      </c>
      <c r="G173" s="1">
        <v>173</v>
      </c>
    </row>
    <row r="174" spans="5:7">
      <c r="E174" s="1" t="s">
        <v>587</v>
      </c>
      <c r="F174" s="1" t="s">
        <v>588</v>
      </c>
      <c r="G174" s="1">
        <v>174</v>
      </c>
    </row>
    <row r="175" spans="5:7">
      <c r="E175" s="1" t="s">
        <v>589</v>
      </c>
      <c r="F175" s="1" t="s">
        <v>590</v>
      </c>
      <c r="G175" s="1">
        <v>175</v>
      </c>
    </row>
    <row r="176" spans="5:7">
      <c r="E176" s="1" t="s">
        <v>591</v>
      </c>
      <c r="F176" s="1" t="s">
        <v>592</v>
      </c>
      <c r="G176" s="1">
        <v>176</v>
      </c>
    </row>
    <row r="177" spans="5:7">
      <c r="E177" s="1" t="s">
        <v>593</v>
      </c>
      <c r="F177" s="1" t="s">
        <v>594</v>
      </c>
      <c r="G177" s="1">
        <v>177</v>
      </c>
    </row>
    <row r="178" spans="5:7">
      <c r="E178" s="1" t="s">
        <v>595</v>
      </c>
      <c r="F178" s="1" t="s">
        <v>596</v>
      </c>
      <c r="G178" s="1">
        <v>178</v>
      </c>
    </row>
    <row r="179" spans="5:7">
      <c r="E179" s="1" t="s">
        <v>597</v>
      </c>
      <c r="F179" s="1" t="s">
        <v>598</v>
      </c>
      <c r="G179" s="1">
        <v>179</v>
      </c>
    </row>
    <row r="180" spans="5:7">
      <c r="E180" s="1" t="s">
        <v>599</v>
      </c>
      <c r="F180" s="1" t="s">
        <v>600</v>
      </c>
      <c r="G180" s="1">
        <v>180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8:A81"/>
  <sheetViews>
    <sheetView workbookViewId="0">
      <selection activeCell="K20" sqref="K20"/>
    </sheetView>
  </sheetViews>
  <sheetFormatPr defaultRowHeight="15"/>
  <cols>
    <col min="1" max="1" width="8.28515625" bestFit="1" customWidth="1"/>
  </cols>
  <sheetData>
    <row r="8" spans="1:1">
      <c r="A8" s="24"/>
    </row>
    <row r="9" spans="1:1">
      <c r="A9" s="24"/>
    </row>
    <row r="21" spans="1:1">
      <c r="A21" s="24"/>
    </row>
    <row r="39" spans="1:1">
      <c r="A39" s="24"/>
    </row>
    <row r="72" spans="1:1">
      <c r="A72" s="24"/>
    </row>
    <row r="73" spans="1:1">
      <c r="A73" s="24"/>
    </row>
    <row r="74" spans="1:1">
      <c r="A74" s="24"/>
    </row>
    <row r="75" spans="1:1">
      <c r="A75" s="24"/>
    </row>
    <row r="76" spans="1:1">
      <c r="A76" s="24"/>
    </row>
    <row r="77" spans="1:1">
      <c r="A77" s="24"/>
    </row>
    <row r="80" spans="1:1">
      <c r="A80" s="24"/>
    </row>
    <row r="81" spans="1:1">
      <c r="A81" s="24"/>
    </row>
  </sheetData>
  <sortState ref="A1:A771">
    <sortCondition ref="A1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OFFSET(Sheet2rng!BC3,0,0,COUNTA(Sheet2rng!BC:BC)-2)</xm:f>
          </x14:formula1>
          <xm:sqref>D2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D2:H2"/>
  <sheetViews>
    <sheetView workbookViewId="0">
      <selection activeCell="H2" sqref="H2"/>
    </sheetView>
  </sheetViews>
  <sheetFormatPr defaultRowHeight="15"/>
  <cols>
    <col min="4" max="6" width="10.7109375" bestFit="1" customWidth="1"/>
  </cols>
  <sheetData>
    <row r="2" spans="4:8">
      <c r="D2" s="84">
        <v>41888</v>
      </c>
      <c r="E2" s="84">
        <v>41888</v>
      </c>
      <c r="F2" s="84">
        <v>41888</v>
      </c>
      <c r="H2" t="str">
        <f>Sheet10!D20</f>
        <v>SPR 1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B18" sqref="B17:B18"/>
    </sheetView>
  </sheetViews>
  <sheetFormatPr defaultRowHeight="15"/>
  <cols>
    <col min="1" max="1" width="38.85546875" style="218" bestFit="1" customWidth="1"/>
    <col min="2" max="2" width="45.85546875" style="218" bestFit="1" customWidth="1"/>
    <col min="3" max="3" width="16.7109375" style="218" bestFit="1" customWidth="1"/>
    <col min="4" max="5" width="5.28515625" style="218" bestFit="1" customWidth="1"/>
    <col min="6" max="7" width="6.28515625" style="218" bestFit="1" customWidth="1"/>
    <col min="8" max="16384" width="9.140625" style="218"/>
  </cols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2016"/>
  <sheetViews>
    <sheetView workbookViewId="0">
      <selection sqref="A1:E2017"/>
    </sheetView>
  </sheetViews>
  <sheetFormatPr defaultRowHeight="15"/>
  <cols>
    <col min="1" max="1" width="37.28515625" bestFit="1" customWidth="1"/>
  </cols>
  <sheetData>
    <row r="1" spans="1:5">
      <c r="A1" t="s">
        <v>613</v>
      </c>
      <c r="B1" t="s">
        <v>54</v>
      </c>
      <c r="C1" t="s">
        <v>65</v>
      </c>
      <c r="D1" t="s">
        <v>75</v>
      </c>
      <c r="E1" t="s">
        <v>85</v>
      </c>
    </row>
    <row r="2" spans="1:5">
      <c r="A2" t="s">
        <v>2904</v>
      </c>
      <c r="B2">
        <v>0</v>
      </c>
    </row>
    <row r="3" spans="1:5">
      <c r="A3" t="s">
        <v>2905</v>
      </c>
      <c r="B3" t="s">
        <v>226</v>
      </c>
    </row>
    <row r="4" spans="1:5">
      <c r="A4" t="s">
        <v>2906</v>
      </c>
      <c r="B4" t="s">
        <v>186</v>
      </c>
    </row>
    <row r="5" spans="1:5">
      <c r="A5" t="s">
        <v>2907</v>
      </c>
      <c r="B5" t="s">
        <v>219</v>
      </c>
    </row>
    <row r="6" spans="1:5">
      <c r="A6" t="s">
        <v>2908</v>
      </c>
      <c r="B6" t="s">
        <v>197</v>
      </c>
    </row>
    <row r="7" spans="1:5">
      <c r="A7" t="s">
        <v>2909</v>
      </c>
      <c r="B7" t="s">
        <v>208</v>
      </c>
    </row>
    <row r="8" spans="1:5">
      <c r="A8" t="s">
        <v>2910</v>
      </c>
      <c r="B8" t="s">
        <v>241</v>
      </c>
    </row>
    <row r="9" spans="1:5">
      <c r="A9" t="s">
        <v>2911</v>
      </c>
      <c r="B9" t="s">
        <v>226</v>
      </c>
    </row>
    <row r="10" spans="1:5">
      <c r="A10" t="s">
        <v>2912</v>
      </c>
      <c r="B10" t="s">
        <v>212</v>
      </c>
    </row>
    <row r="11" spans="1:5">
      <c r="A11" t="s">
        <v>2913</v>
      </c>
      <c r="B11" t="s">
        <v>158</v>
      </c>
    </row>
    <row r="12" spans="1:5">
      <c r="A12" t="s">
        <v>2914</v>
      </c>
      <c r="B12" t="s">
        <v>200</v>
      </c>
    </row>
    <row r="13" spans="1:5">
      <c r="A13" t="s">
        <v>2915</v>
      </c>
      <c r="B13" t="s">
        <v>628</v>
      </c>
    </row>
    <row r="14" spans="1:5">
      <c r="A14" t="s">
        <v>2916</v>
      </c>
      <c r="B14" t="s">
        <v>212</v>
      </c>
    </row>
    <row r="15" spans="1:5">
      <c r="A15" t="s">
        <v>2917</v>
      </c>
      <c r="B15" t="s">
        <v>222</v>
      </c>
    </row>
    <row r="16" spans="1:5">
      <c r="A16" t="s">
        <v>2918</v>
      </c>
      <c r="B16" t="s">
        <v>212</v>
      </c>
    </row>
    <row r="17" spans="1:2">
      <c r="A17" t="s">
        <v>2919</v>
      </c>
      <c r="B17" t="s">
        <v>222</v>
      </c>
    </row>
    <row r="18" spans="1:2">
      <c r="A18" t="s">
        <v>2920</v>
      </c>
      <c r="B18" t="s">
        <v>241</v>
      </c>
    </row>
    <row r="19" spans="1:2">
      <c r="A19" t="s">
        <v>2921</v>
      </c>
      <c r="B19" t="s">
        <v>254</v>
      </c>
    </row>
    <row r="20" spans="1:2">
      <c r="A20" t="s">
        <v>2922</v>
      </c>
      <c r="B20" t="s">
        <v>197</v>
      </c>
    </row>
    <row r="21" spans="1:2">
      <c r="A21" t="s">
        <v>2923</v>
      </c>
      <c r="B21" t="s">
        <v>208</v>
      </c>
    </row>
    <row r="22" spans="1:2">
      <c r="A22" t="s">
        <v>2924</v>
      </c>
      <c r="B22" t="s">
        <v>158</v>
      </c>
    </row>
    <row r="23" spans="1:2">
      <c r="A23" t="s">
        <v>2925</v>
      </c>
      <c r="B23" t="s">
        <v>212</v>
      </c>
    </row>
    <row r="24" spans="1:2">
      <c r="A24" t="s">
        <v>2926</v>
      </c>
      <c r="B24" t="s">
        <v>212</v>
      </c>
    </row>
    <row r="25" spans="1:2">
      <c r="A25" t="s">
        <v>2927</v>
      </c>
      <c r="B25" t="s">
        <v>222</v>
      </c>
    </row>
    <row r="26" spans="1:2">
      <c r="A26" t="s">
        <v>2928</v>
      </c>
      <c r="B26" t="s">
        <v>226</v>
      </c>
    </row>
    <row r="27" spans="1:2">
      <c r="A27" t="s">
        <v>2929</v>
      </c>
      <c r="B27" t="s">
        <v>628</v>
      </c>
    </row>
    <row r="28" spans="1:2">
      <c r="A28" t="s">
        <v>2930</v>
      </c>
      <c r="B28" t="s">
        <v>222</v>
      </c>
    </row>
    <row r="29" spans="1:2">
      <c r="A29" t="s">
        <v>2931</v>
      </c>
      <c r="B29" t="s">
        <v>237</v>
      </c>
    </row>
    <row r="30" spans="1:2">
      <c r="A30" t="s">
        <v>2932</v>
      </c>
      <c r="B30" t="s">
        <v>231</v>
      </c>
    </row>
    <row r="31" spans="1:2">
      <c r="A31" t="s">
        <v>2933</v>
      </c>
      <c r="B31" t="s">
        <v>205</v>
      </c>
    </row>
    <row r="32" spans="1:2">
      <c r="A32" t="s">
        <v>2934</v>
      </c>
      <c r="B32" t="s">
        <v>212</v>
      </c>
    </row>
    <row r="33" spans="1:2">
      <c r="A33" t="s">
        <v>2935</v>
      </c>
      <c r="B33" t="s">
        <v>232</v>
      </c>
    </row>
    <row r="34" spans="1:2">
      <c r="A34" t="s">
        <v>2936</v>
      </c>
      <c r="B34" t="s">
        <v>241</v>
      </c>
    </row>
    <row r="35" spans="1:2">
      <c r="A35" t="s">
        <v>2937</v>
      </c>
      <c r="B35" t="s">
        <v>212</v>
      </c>
    </row>
    <row r="36" spans="1:2">
      <c r="A36" t="s">
        <v>2938</v>
      </c>
      <c r="B36" t="s">
        <v>222</v>
      </c>
    </row>
    <row r="37" spans="1:2">
      <c r="A37" t="s">
        <v>2939</v>
      </c>
      <c r="B37" t="s">
        <v>241</v>
      </c>
    </row>
    <row r="38" spans="1:2">
      <c r="A38" t="s">
        <v>2940</v>
      </c>
      <c r="B38" t="s">
        <v>200</v>
      </c>
    </row>
    <row r="39" spans="1:2">
      <c r="A39" t="s">
        <v>2941</v>
      </c>
      <c r="B39" t="s">
        <v>246</v>
      </c>
    </row>
    <row r="40" spans="1:2">
      <c r="A40" t="s">
        <v>2942</v>
      </c>
      <c r="B40" t="s">
        <v>246</v>
      </c>
    </row>
    <row r="41" spans="1:2">
      <c r="A41" t="s">
        <v>2943</v>
      </c>
      <c r="B41" t="s">
        <v>215</v>
      </c>
    </row>
    <row r="42" spans="1:2">
      <c r="A42" t="s">
        <v>2944</v>
      </c>
      <c r="B42" t="s">
        <v>222</v>
      </c>
    </row>
    <row r="43" spans="1:2">
      <c r="A43" t="s">
        <v>2945</v>
      </c>
      <c r="B43" t="s">
        <v>212</v>
      </c>
    </row>
    <row r="44" spans="1:2">
      <c r="A44" t="s">
        <v>2946</v>
      </c>
      <c r="B44" t="s">
        <v>262</v>
      </c>
    </row>
    <row r="45" spans="1:2">
      <c r="A45" t="s">
        <v>2947</v>
      </c>
      <c r="B45" t="s">
        <v>222</v>
      </c>
    </row>
    <row r="46" spans="1:2">
      <c r="A46" t="s">
        <v>2948</v>
      </c>
      <c r="B46" t="s">
        <v>262</v>
      </c>
    </row>
    <row r="47" spans="1:2">
      <c r="A47" t="s">
        <v>2949</v>
      </c>
      <c r="B47" t="s">
        <v>208</v>
      </c>
    </row>
    <row r="48" spans="1:2">
      <c r="A48" t="s">
        <v>2950</v>
      </c>
      <c r="B48">
        <v>0</v>
      </c>
    </row>
    <row r="49" spans="1:2">
      <c r="A49" t="s">
        <v>2951</v>
      </c>
      <c r="B49" t="s">
        <v>215</v>
      </c>
    </row>
    <row r="50" spans="1:2">
      <c r="A50" t="s">
        <v>2952</v>
      </c>
      <c r="B50" t="s">
        <v>186</v>
      </c>
    </row>
    <row r="51" spans="1:2">
      <c r="A51" t="s">
        <v>2953</v>
      </c>
      <c r="B51" t="s">
        <v>208</v>
      </c>
    </row>
    <row r="52" spans="1:2">
      <c r="A52" t="s">
        <v>2954</v>
      </c>
      <c r="B52" t="s">
        <v>222</v>
      </c>
    </row>
    <row r="53" spans="1:2">
      <c r="A53" t="s">
        <v>2955</v>
      </c>
      <c r="B53" t="s">
        <v>186</v>
      </c>
    </row>
    <row r="54" spans="1:2">
      <c r="A54" t="s">
        <v>2956</v>
      </c>
      <c r="B54" t="s">
        <v>212</v>
      </c>
    </row>
    <row r="55" spans="1:2">
      <c r="A55" t="s">
        <v>2957</v>
      </c>
      <c r="B55" t="s">
        <v>201</v>
      </c>
    </row>
    <row r="56" spans="1:2">
      <c r="A56" t="s">
        <v>2958</v>
      </c>
      <c r="B56" t="s">
        <v>212</v>
      </c>
    </row>
    <row r="57" spans="1:2">
      <c r="A57" t="s">
        <v>2959</v>
      </c>
      <c r="B57" t="s">
        <v>237</v>
      </c>
    </row>
    <row r="58" spans="1:2">
      <c r="A58" t="s">
        <v>2960</v>
      </c>
      <c r="B58" t="s">
        <v>215</v>
      </c>
    </row>
    <row r="59" spans="1:2">
      <c r="A59" t="s">
        <v>2961</v>
      </c>
      <c r="B59" t="s">
        <v>222</v>
      </c>
    </row>
    <row r="60" spans="1:2">
      <c r="A60" t="s">
        <v>2962</v>
      </c>
      <c r="B60" t="s">
        <v>205</v>
      </c>
    </row>
    <row r="61" spans="1:2">
      <c r="A61" t="s">
        <v>2963</v>
      </c>
      <c r="B61" t="s">
        <v>208</v>
      </c>
    </row>
    <row r="62" spans="1:2">
      <c r="A62" t="s">
        <v>2964</v>
      </c>
      <c r="B62" t="s">
        <v>208</v>
      </c>
    </row>
    <row r="63" spans="1:2">
      <c r="A63" t="s">
        <v>2965</v>
      </c>
      <c r="B63" t="s">
        <v>201</v>
      </c>
    </row>
    <row r="64" spans="1:2">
      <c r="A64" t="s">
        <v>2966</v>
      </c>
      <c r="B64" t="s">
        <v>232</v>
      </c>
    </row>
    <row r="65" spans="1:2">
      <c r="A65" t="s">
        <v>2967</v>
      </c>
      <c r="B65" t="s">
        <v>237</v>
      </c>
    </row>
    <row r="66" spans="1:2">
      <c r="A66" t="s">
        <v>2968</v>
      </c>
      <c r="B66" t="s">
        <v>201</v>
      </c>
    </row>
    <row r="67" spans="1:2">
      <c r="A67" t="s">
        <v>2969</v>
      </c>
      <c r="B67" t="s">
        <v>219</v>
      </c>
    </row>
    <row r="68" spans="1:2">
      <c r="A68" t="s">
        <v>2970</v>
      </c>
      <c r="B68" t="s">
        <v>262</v>
      </c>
    </row>
    <row r="69" spans="1:2">
      <c r="A69" t="s">
        <v>2971</v>
      </c>
      <c r="B69" t="s">
        <v>186</v>
      </c>
    </row>
    <row r="70" spans="1:2">
      <c r="A70" t="s">
        <v>2972</v>
      </c>
      <c r="B70" t="s">
        <v>205</v>
      </c>
    </row>
    <row r="71" spans="1:2">
      <c r="A71" t="s">
        <v>2973</v>
      </c>
      <c r="B71" t="s">
        <v>237</v>
      </c>
    </row>
    <row r="72" spans="1:2">
      <c r="A72" t="s">
        <v>2974</v>
      </c>
      <c r="B72" t="s">
        <v>212</v>
      </c>
    </row>
    <row r="73" spans="1:2">
      <c r="A73" t="s">
        <v>2975</v>
      </c>
      <c r="B73" t="s">
        <v>205</v>
      </c>
    </row>
    <row r="74" spans="1:2">
      <c r="A74" t="s">
        <v>2976</v>
      </c>
      <c r="B74" t="s">
        <v>241</v>
      </c>
    </row>
    <row r="75" spans="1:2">
      <c r="A75" t="s">
        <v>2977</v>
      </c>
      <c r="B75" t="s">
        <v>186</v>
      </c>
    </row>
    <row r="76" spans="1:2">
      <c r="A76" t="s">
        <v>2978</v>
      </c>
      <c r="B76" t="s">
        <v>231</v>
      </c>
    </row>
    <row r="77" spans="1:2">
      <c r="A77" t="s">
        <v>2979</v>
      </c>
      <c r="B77" t="s">
        <v>241</v>
      </c>
    </row>
    <row r="78" spans="1:2">
      <c r="A78" t="s">
        <v>2980</v>
      </c>
      <c r="B78" t="s">
        <v>262</v>
      </c>
    </row>
    <row r="79" spans="1:2">
      <c r="A79" t="s">
        <v>2981</v>
      </c>
      <c r="B79" t="s">
        <v>219</v>
      </c>
    </row>
    <row r="80" spans="1:2">
      <c r="A80" t="s">
        <v>2982</v>
      </c>
      <c r="B80" t="s">
        <v>186</v>
      </c>
    </row>
    <row r="81" spans="1:2">
      <c r="A81" t="s">
        <v>2983</v>
      </c>
      <c r="B81" t="s">
        <v>222</v>
      </c>
    </row>
    <row r="82" spans="1:2">
      <c r="A82" t="s">
        <v>2984</v>
      </c>
      <c r="B82" t="s">
        <v>205</v>
      </c>
    </row>
    <row r="83" spans="1:2">
      <c r="A83" t="s">
        <v>2985</v>
      </c>
      <c r="B83" t="s">
        <v>212</v>
      </c>
    </row>
    <row r="84" spans="1:2">
      <c r="A84" t="s">
        <v>2986</v>
      </c>
      <c r="B84" t="s">
        <v>226</v>
      </c>
    </row>
    <row r="85" spans="1:2">
      <c r="A85" t="s">
        <v>2987</v>
      </c>
      <c r="B85" t="s">
        <v>237</v>
      </c>
    </row>
    <row r="86" spans="1:2">
      <c r="A86" t="s">
        <v>2988</v>
      </c>
      <c r="B86" t="s">
        <v>186</v>
      </c>
    </row>
    <row r="87" spans="1:2">
      <c r="A87" t="s">
        <v>2989</v>
      </c>
      <c r="B87" t="s">
        <v>212</v>
      </c>
    </row>
    <row r="88" spans="1:2">
      <c r="A88" t="s">
        <v>2990</v>
      </c>
      <c r="B88" t="s">
        <v>241</v>
      </c>
    </row>
    <row r="89" spans="1:2">
      <c r="A89" t="s">
        <v>2991</v>
      </c>
      <c r="B89" t="s">
        <v>226</v>
      </c>
    </row>
    <row r="90" spans="1:2">
      <c r="A90" t="s">
        <v>2992</v>
      </c>
      <c r="B90" t="s">
        <v>226</v>
      </c>
    </row>
    <row r="91" spans="1:2">
      <c r="A91" t="s">
        <v>2993</v>
      </c>
      <c r="B91" t="s">
        <v>222</v>
      </c>
    </row>
    <row r="92" spans="1:2">
      <c r="A92" t="s">
        <v>2994</v>
      </c>
      <c r="B92" t="s">
        <v>232</v>
      </c>
    </row>
    <row r="93" spans="1:2">
      <c r="A93" t="s">
        <v>2995</v>
      </c>
      <c r="B93" t="s">
        <v>219</v>
      </c>
    </row>
    <row r="94" spans="1:2">
      <c r="A94" t="s">
        <v>2996</v>
      </c>
      <c r="B94" t="s">
        <v>241</v>
      </c>
    </row>
    <row r="95" spans="1:2">
      <c r="A95" t="s">
        <v>2997</v>
      </c>
      <c r="B95" t="s">
        <v>127</v>
      </c>
    </row>
    <row r="96" spans="1:2">
      <c r="A96" t="s">
        <v>2998</v>
      </c>
      <c r="B96" t="s">
        <v>231</v>
      </c>
    </row>
    <row r="97" spans="1:2">
      <c r="A97" t="s">
        <v>2999</v>
      </c>
      <c r="B97" t="s">
        <v>186</v>
      </c>
    </row>
    <row r="98" spans="1:2">
      <c r="A98" t="s">
        <v>3000</v>
      </c>
      <c r="B98" t="s">
        <v>186</v>
      </c>
    </row>
    <row r="99" spans="1:2">
      <c r="A99" t="s">
        <v>3001</v>
      </c>
      <c r="B99" t="s">
        <v>246</v>
      </c>
    </row>
    <row r="100" spans="1:2">
      <c r="A100" t="s">
        <v>3002</v>
      </c>
      <c r="B100" t="s">
        <v>215</v>
      </c>
    </row>
    <row r="101" spans="1:2">
      <c r="A101" t="s">
        <v>3003</v>
      </c>
      <c r="B101" t="s">
        <v>219</v>
      </c>
    </row>
    <row r="102" spans="1:2">
      <c r="A102" t="s">
        <v>3004</v>
      </c>
      <c r="B102" t="s">
        <v>669</v>
      </c>
    </row>
    <row r="103" spans="1:2">
      <c r="A103" t="s">
        <v>3005</v>
      </c>
      <c r="B103" t="s">
        <v>246</v>
      </c>
    </row>
    <row r="104" spans="1:2">
      <c r="A104" t="s">
        <v>3006</v>
      </c>
      <c r="B104" t="s">
        <v>186</v>
      </c>
    </row>
    <row r="105" spans="1:2">
      <c r="A105" t="s">
        <v>3007</v>
      </c>
      <c r="B105" t="s">
        <v>226</v>
      </c>
    </row>
    <row r="106" spans="1:2">
      <c r="A106" t="s">
        <v>3008</v>
      </c>
      <c r="B106" t="s">
        <v>215</v>
      </c>
    </row>
    <row r="107" spans="1:2">
      <c r="A107" t="s">
        <v>3009</v>
      </c>
      <c r="B107" t="s">
        <v>237</v>
      </c>
    </row>
    <row r="108" spans="1:2">
      <c r="A108" t="s">
        <v>3010</v>
      </c>
      <c r="B108" t="s">
        <v>222</v>
      </c>
    </row>
    <row r="109" spans="1:2">
      <c r="A109" t="s">
        <v>3011</v>
      </c>
      <c r="B109" t="s">
        <v>246</v>
      </c>
    </row>
    <row r="110" spans="1:2">
      <c r="A110" t="s">
        <v>3012</v>
      </c>
      <c r="B110" t="s">
        <v>231</v>
      </c>
    </row>
    <row r="111" spans="1:2">
      <c r="A111" t="s">
        <v>3013</v>
      </c>
      <c r="B111" t="s">
        <v>219</v>
      </c>
    </row>
    <row r="112" spans="1:2">
      <c r="A112" t="s">
        <v>3014</v>
      </c>
      <c r="B112" t="s">
        <v>222</v>
      </c>
    </row>
    <row r="113" spans="1:2">
      <c r="A113" t="s">
        <v>3015</v>
      </c>
      <c r="B113" t="s">
        <v>205</v>
      </c>
    </row>
    <row r="114" spans="1:2">
      <c r="A114" t="s">
        <v>3016</v>
      </c>
      <c r="B114" t="s">
        <v>226</v>
      </c>
    </row>
    <row r="115" spans="1:2">
      <c r="A115" t="s">
        <v>3017</v>
      </c>
      <c r="B115" t="s">
        <v>193</v>
      </c>
    </row>
    <row r="116" spans="1:2">
      <c r="A116" t="s">
        <v>3018</v>
      </c>
      <c r="B116" t="s">
        <v>205</v>
      </c>
    </row>
    <row r="117" spans="1:2">
      <c r="A117" t="s">
        <v>3019</v>
      </c>
      <c r="B117" t="s">
        <v>254</v>
      </c>
    </row>
    <row r="118" spans="1:2">
      <c r="A118" t="s">
        <v>3020</v>
      </c>
      <c r="B118" t="s">
        <v>246</v>
      </c>
    </row>
    <row r="119" spans="1:2">
      <c r="A119" t="s">
        <v>3021</v>
      </c>
      <c r="B119" t="s">
        <v>226</v>
      </c>
    </row>
    <row r="120" spans="1:2">
      <c r="A120" t="s">
        <v>3022</v>
      </c>
      <c r="B120" t="s">
        <v>158</v>
      </c>
    </row>
    <row r="121" spans="1:2">
      <c r="A121" t="s">
        <v>3023</v>
      </c>
      <c r="B121" t="s">
        <v>222</v>
      </c>
    </row>
    <row r="122" spans="1:2">
      <c r="A122" t="s">
        <v>3024</v>
      </c>
      <c r="B122" t="s">
        <v>212</v>
      </c>
    </row>
    <row r="123" spans="1:2">
      <c r="A123" t="s">
        <v>3025</v>
      </c>
      <c r="B123" t="s">
        <v>222</v>
      </c>
    </row>
    <row r="124" spans="1:2">
      <c r="A124" t="s">
        <v>3026</v>
      </c>
      <c r="B124" t="s">
        <v>208</v>
      </c>
    </row>
    <row r="125" spans="1:2">
      <c r="A125" t="s">
        <v>3027</v>
      </c>
      <c r="B125" t="s">
        <v>215</v>
      </c>
    </row>
    <row r="126" spans="1:2">
      <c r="A126" t="s">
        <v>3028</v>
      </c>
      <c r="B126" t="s">
        <v>246</v>
      </c>
    </row>
    <row r="127" spans="1:2">
      <c r="A127" t="s">
        <v>3029</v>
      </c>
      <c r="B127" t="s">
        <v>219</v>
      </c>
    </row>
    <row r="128" spans="1:2">
      <c r="A128" t="s">
        <v>3030</v>
      </c>
      <c r="B128" t="s">
        <v>222</v>
      </c>
    </row>
    <row r="129" spans="1:2">
      <c r="A129" t="s">
        <v>3031</v>
      </c>
      <c r="B129" t="s">
        <v>669</v>
      </c>
    </row>
    <row r="130" spans="1:2">
      <c r="A130" t="s">
        <v>3032</v>
      </c>
      <c r="B130" t="s">
        <v>158</v>
      </c>
    </row>
    <row r="131" spans="1:2">
      <c r="A131" t="s">
        <v>3033</v>
      </c>
      <c r="B131" t="s">
        <v>237</v>
      </c>
    </row>
    <row r="132" spans="1:2">
      <c r="A132" t="s">
        <v>3034</v>
      </c>
      <c r="B132" t="s">
        <v>226</v>
      </c>
    </row>
    <row r="133" spans="1:2">
      <c r="A133" t="s">
        <v>3035</v>
      </c>
      <c r="B133" t="s">
        <v>241</v>
      </c>
    </row>
    <row r="134" spans="1:2">
      <c r="A134" t="s">
        <v>3036</v>
      </c>
      <c r="B134" t="s">
        <v>222</v>
      </c>
    </row>
    <row r="135" spans="1:2">
      <c r="A135" t="s">
        <v>3037</v>
      </c>
      <c r="B135" t="s">
        <v>231</v>
      </c>
    </row>
    <row r="136" spans="1:2">
      <c r="A136" t="s">
        <v>3038</v>
      </c>
      <c r="B136" t="s">
        <v>219</v>
      </c>
    </row>
    <row r="137" spans="1:2">
      <c r="A137" t="s">
        <v>3039</v>
      </c>
      <c r="B137" t="s">
        <v>226</v>
      </c>
    </row>
    <row r="138" spans="1:2">
      <c r="A138" t="s">
        <v>3040</v>
      </c>
      <c r="B138" t="s">
        <v>205</v>
      </c>
    </row>
    <row r="139" spans="1:2">
      <c r="A139" t="s">
        <v>3041</v>
      </c>
      <c r="B139">
        <v>0</v>
      </c>
    </row>
    <row r="140" spans="1:2">
      <c r="A140" t="s">
        <v>3042</v>
      </c>
      <c r="B140">
        <v>0</v>
      </c>
    </row>
    <row r="141" spans="1:2">
      <c r="A141" t="s">
        <v>3043</v>
      </c>
      <c r="B141">
        <v>0</v>
      </c>
    </row>
    <row r="142" spans="1:2">
      <c r="A142" t="s">
        <v>3044</v>
      </c>
      <c r="B142">
        <v>0</v>
      </c>
    </row>
    <row r="143" spans="1:2">
      <c r="A143" t="s">
        <v>3045</v>
      </c>
      <c r="B143">
        <v>0</v>
      </c>
    </row>
    <row r="144" spans="1:2">
      <c r="A144" t="s">
        <v>3046</v>
      </c>
      <c r="B144">
        <v>0</v>
      </c>
    </row>
    <row r="145" spans="1:2">
      <c r="A145" t="s">
        <v>3047</v>
      </c>
      <c r="B145">
        <v>0</v>
      </c>
    </row>
    <row r="146" spans="1:2">
      <c r="A146" t="s">
        <v>3048</v>
      </c>
      <c r="B146">
        <v>0</v>
      </c>
    </row>
    <row r="147" spans="1:2">
      <c r="A147" t="s">
        <v>3049</v>
      </c>
      <c r="B147">
        <v>0</v>
      </c>
    </row>
    <row r="148" spans="1:2">
      <c r="A148" t="s">
        <v>3050</v>
      </c>
      <c r="B148">
        <v>0</v>
      </c>
    </row>
    <row r="149" spans="1:2">
      <c r="A149" t="s">
        <v>3051</v>
      </c>
      <c r="B149">
        <v>0</v>
      </c>
    </row>
    <row r="150" spans="1:2">
      <c r="A150" t="s">
        <v>3052</v>
      </c>
      <c r="B150">
        <v>0</v>
      </c>
    </row>
    <row r="151" spans="1:2">
      <c r="A151" t="s">
        <v>3053</v>
      </c>
      <c r="B151">
        <v>0</v>
      </c>
    </row>
    <row r="152" spans="1:2">
      <c r="A152" t="s">
        <v>3054</v>
      </c>
      <c r="B152">
        <v>0</v>
      </c>
    </row>
    <row r="153" spans="1:2">
      <c r="A153" t="s">
        <v>3055</v>
      </c>
      <c r="B153">
        <v>0</v>
      </c>
    </row>
    <row r="154" spans="1:2">
      <c r="A154" t="s">
        <v>3056</v>
      </c>
      <c r="B154">
        <v>0</v>
      </c>
    </row>
    <row r="155" spans="1:2">
      <c r="A155" t="s">
        <v>3057</v>
      </c>
      <c r="B155">
        <v>0</v>
      </c>
    </row>
    <row r="156" spans="1:2">
      <c r="A156" t="s">
        <v>3058</v>
      </c>
      <c r="B156">
        <v>0</v>
      </c>
    </row>
    <row r="157" spans="1:2">
      <c r="A157" t="s">
        <v>3059</v>
      </c>
      <c r="B157">
        <v>0</v>
      </c>
    </row>
    <row r="158" spans="1:2">
      <c r="A158" t="s">
        <v>3060</v>
      </c>
      <c r="B158">
        <v>0</v>
      </c>
    </row>
    <row r="159" spans="1:2">
      <c r="A159" t="s">
        <v>3061</v>
      </c>
      <c r="B159">
        <v>0</v>
      </c>
    </row>
    <row r="160" spans="1:2">
      <c r="A160" t="s">
        <v>3062</v>
      </c>
      <c r="B160">
        <v>0</v>
      </c>
    </row>
    <row r="161" spans="1:2">
      <c r="A161" t="s">
        <v>3063</v>
      </c>
      <c r="B161">
        <v>0</v>
      </c>
    </row>
    <row r="162" spans="1:2">
      <c r="A162" t="s">
        <v>3064</v>
      </c>
      <c r="B162">
        <v>0</v>
      </c>
    </row>
    <row r="163" spans="1:2">
      <c r="A163" t="s">
        <v>3065</v>
      </c>
      <c r="B163">
        <v>0</v>
      </c>
    </row>
    <row r="164" spans="1:2">
      <c r="A164" t="s">
        <v>3066</v>
      </c>
      <c r="B164">
        <v>0</v>
      </c>
    </row>
    <row r="165" spans="1:2">
      <c r="A165" t="s">
        <v>3067</v>
      </c>
      <c r="B165">
        <v>0</v>
      </c>
    </row>
    <row r="166" spans="1:2">
      <c r="A166" t="s">
        <v>3068</v>
      </c>
      <c r="B166" t="s">
        <v>628</v>
      </c>
    </row>
    <row r="167" spans="1:2">
      <c r="A167" t="s">
        <v>3069</v>
      </c>
      <c r="B167">
        <v>0</v>
      </c>
    </row>
    <row r="168" spans="1:2">
      <c r="A168" t="s">
        <v>3070</v>
      </c>
      <c r="B168">
        <v>0</v>
      </c>
    </row>
    <row r="169" spans="1:2">
      <c r="A169" t="s">
        <v>3071</v>
      </c>
      <c r="B169">
        <v>0</v>
      </c>
    </row>
    <row r="170" spans="1:2">
      <c r="A170" t="s">
        <v>3072</v>
      </c>
      <c r="B170">
        <v>0</v>
      </c>
    </row>
    <row r="171" spans="1:2">
      <c r="A171" t="s">
        <v>3073</v>
      </c>
      <c r="B171">
        <v>0</v>
      </c>
    </row>
    <row r="172" spans="1:2">
      <c r="A172" t="s">
        <v>3074</v>
      </c>
      <c r="B172" t="s">
        <v>628</v>
      </c>
    </row>
    <row r="173" spans="1:2">
      <c r="A173" t="s">
        <v>3075</v>
      </c>
      <c r="B173">
        <v>0</v>
      </c>
    </row>
    <row r="174" spans="1:2">
      <c r="A174" t="s">
        <v>3076</v>
      </c>
      <c r="B174">
        <v>0</v>
      </c>
    </row>
    <row r="175" spans="1:2">
      <c r="A175" t="s">
        <v>3077</v>
      </c>
      <c r="B175">
        <v>0</v>
      </c>
    </row>
    <row r="176" spans="1:2">
      <c r="A176" t="s">
        <v>3078</v>
      </c>
      <c r="B176">
        <v>0</v>
      </c>
    </row>
    <row r="177" spans="1:2">
      <c r="A177" t="s">
        <v>3079</v>
      </c>
      <c r="B177">
        <v>0</v>
      </c>
    </row>
    <row r="178" spans="1:2">
      <c r="A178" t="s">
        <v>3080</v>
      </c>
      <c r="B178">
        <v>0</v>
      </c>
    </row>
    <row r="179" spans="1:2">
      <c r="A179" t="s">
        <v>3081</v>
      </c>
      <c r="B179">
        <v>0</v>
      </c>
    </row>
    <row r="180" spans="1:2">
      <c r="A180" t="s">
        <v>3082</v>
      </c>
      <c r="B180">
        <v>0</v>
      </c>
    </row>
    <row r="181" spans="1:2">
      <c r="A181" t="s">
        <v>3083</v>
      </c>
      <c r="B181">
        <v>0</v>
      </c>
    </row>
    <row r="182" spans="1:2">
      <c r="A182" t="s">
        <v>3084</v>
      </c>
      <c r="B182">
        <v>0</v>
      </c>
    </row>
    <row r="183" spans="1:2">
      <c r="A183" t="s">
        <v>3085</v>
      </c>
      <c r="B183">
        <v>0</v>
      </c>
    </row>
    <row r="184" spans="1:2">
      <c r="A184" t="s">
        <v>3086</v>
      </c>
      <c r="B184">
        <v>0</v>
      </c>
    </row>
    <row r="185" spans="1:2">
      <c r="A185" t="s">
        <v>3087</v>
      </c>
      <c r="B185">
        <v>0</v>
      </c>
    </row>
    <row r="186" spans="1:2">
      <c r="A186" t="s">
        <v>3088</v>
      </c>
      <c r="B186">
        <v>0</v>
      </c>
    </row>
    <row r="187" spans="1:2">
      <c r="A187" t="s">
        <v>3089</v>
      </c>
      <c r="B187">
        <v>0</v>
      </c>
    </row>
    <row r="188" spans="1:2">
      <c r="A188" t="s">
        <v>3090</v>
      </c>
      <c r="B188">
        <v>0</v>
      </c>
    </row>
    <row r="189" spans="1:2">
      <c r="A189" t="s">
        <v>3091</v>
      </c>
      <c r="B189">
        <v>0</v>
      </c>
    </row>
    <row r="190" spans="1:2">
      <c r="A190" t="s">
        <v>3092</v>
      </c>
      <c r="B190">
        <v>0</v>
      </c>
    </row>
    <row r="191" spans="1:2">
      <c r="A191" t="s">
        <v>3093</v>
      </c>
      <c r="B191">
        <v>0</v>
      </c>
    </row>
    <row r="192" spans="1:2">
      <c r="A192" t="s">
        <v>3094</v>
      </c>
      <c r="B192">
        <v>0</v>
      </c>
    </row>
    <row r="193" spans="1:2">
      <c r="A193" t="s">
        <v>3095</v>
      </c>
      <c r="B193">
        <v>0</v>
      </c>
    </row>
    <row r="194" spans="1:2">
      <c r="A194" t="s">
        <v>3096</v>
      </c>
      <c r="B194">
        <v>0</v>
      </c>
    </row>
    <row r="195" spans="1:2">
      <c r="A195" t="s">
        <v>3097</v>
      </c>
      <c r="B195">
        <v>0</v>
      </c>
    </row>
    <row r="196" spans="1:2">
      <c r="A196" t="s">
        <v>3098</v>
      </c>
      <c r="B196">
        <v>0</v>
      </c>
    </row>
    <row r="197" spans="1:2">
      <c r="A197" t="s">
        <v>3099</v>
      </c>
      <c r="B197">
        <v>0</v>
      </c>
    </row>
    <row r="198" spans="1:2">
      <c r="A198" t="s">
        <v>3100</v>
      </c>
      <c r="B198">
        <v>0</v>
      </c>
    </row>
    <row r="199" spans="1:2">
      <c r="A199" t="s">
        <v>3101</v>
      </c>
      <c r="B199">
        <v>0</v>
      </c>
    </row>
    <row r="200" spans="1:2">
      <c r="A200" t="s">
        <v>3102</v>
      </c>
      <c r="B200">
        <v>0</v>
      </c>
    </row>
    <row r="201" spans="1:2">
      <c r="A201" t="s">
        <v>3103</v>
      </c>
      <c r="B201">
        <v>0</v>
      </c>
    </row>
    <row r="202" spans="1:2">
      <c r="A202" t="s">
        <v>3104</v>
      </c>
      <c r="B202">
        <v>0</v>
      </c>
    </row>
    <row r="203" spans="1:2">
      <c r="A203" t="s">
        <v>3105</v>
      </c>
      <c r="B203">
        <v>0</v>
      </c>
    </row>
    <row r="204" spans="1:2">
      <c r="A204" t="s">
        <v>3106</v>
      </c>
      <c r="B204">
        <v>0</v>
      </c>
    </row>
    <row r="205" spans="1:2">
      <c r="A205" t="s">
        <v>3107</v>
      </c>
      <c r="B205">
        <v>0</v>
      </c>
    </row>
    <row r="206" spans="1:2">
      <c r="A206" t="s">
        <v>3108</v>
      </c>
      <c r="B206">
        <v>0</v>
      </c>
    </row>
    <row r="207" spans="1:2">
      <c r="A207" t="s">
        <v>3109</v>
      </c>
      <c r="B207">
        <v>0</v>
      </c>
    </row>
    <row r="208" spans="1:2">
      <c r="A208" t="s">
        <v>3110</v>
      </c>
      <c r="B208">
        <v>0</v>
      </c>
    </row>
    <row r="209" spans="1:2">
      <c r="A209" t="s">
        <v>3111</v>
      </c>
      <c r="B209">
        <v>0</v>
      </c>
    </row>
    <row r="210" spans="1:2">
      <c r="A210" t="s">
        <v>3112</v>
      </c>
      <c r="B210">
        <v>0</v>
      </c>
    </row>
    <row r="211" spans="1:2">
      <c r="A211" t="s">
        <v>3113</v>
      </c>
      <c r="B211">
        <v>0</v>
      </c>
    </row>
    <row r="212" spans="1:2">
      <c r="A212" t="s">
        <v>3114</v>
      </c>
      <c r="B212">
        <v>0</v>
      </c>
    </row>
    <row r="213" spans="1:2">
      <c r="A213" t="s">
        <v>3115</v>
      </c>
      <c r="B213">
        <v>0</v>
      </c>
    </row>
    <row r="214" spans="1:2">
      <c r="A214" t="s">
        <v>3116</v>
      </c>
      <c r="B214">
        <v>0</v>
      </c>
    </row>
    <row r="215" spans="1:2">
      <c r="A215" t="s">
        <v>3117</v>
      </c>
      <c r="B215">
        <v>0</v>
      </c>
    </row>
    <row r="216" spans="1:2">
      <c r="A216" t="s">
        <v>3118</v>
      </c>
      <c r="B216">
        <v>0</v>
      </c>
    </row>
    <row r="217" spans="1:2">
      <c r="A217" t="s">
        <v>3119</v>
      </c>
      <c r="B217">
        <v>0</v>
      </c>
    </row>
    <row r="218" spans="1:2">
      <c r="A218" t="s">
        <v>3120</v>
      </c>
      <c r="B218">
        <v>0</v>
      </c>
    </row>
    <row r="219" spans="1:2">
      <c r="A219" t="s">
        <v>3121</v>
      </c>
      <c r="B219">
        <v>0</v>
      </c>
    </row>
    <row r="220" spans="1:2">
      <c r="A220" t="s">
        <v>3122</v>
      </c>
      <c r="B220">
        <v>0</v>
      </c>
    </row>
    <row r="221" spans="1:2">
      <c r="A221" t="s">
        <v>3123</v>
      </c>
      <c r="B221">
        <v>0</v>
      </c>
    </row>
    <row r="222" spans="1:2">
      <c r="A222" t="s">
        <v>3124</v>
      </c>
      <c r="B222">
        <v>0</v>
      </c>
    </row>
    <row r="223" spans="1:2">
      <c r="A223" t="s">
        <v>3125</v>
      </c>
      <c r="B223">
        <v>0</v>
      </c>
    </row>
    <row r="224" spans="1:2">
      <c r="A224" t="s">
        <v>3126</v>
      </c>
      <c r="B224">
        <v>0</v>
      </c>
    </row>
    <row r="225" spans="1:2">
      <c r="A225" t="s">
        <v>3127</v>
      </c>
      <c r="B225">
        <v>0</v>
      </c>
    </row>
    <row r="226" spans="1:2">
      <c r="A226" t="s">
        <v>3128</v>
      </c>
      <c r="B226">
        <v>0</v>
      </c>
    </row>
    <row r="227" spans="1:2">
      <c r="A227" t="s">
        <v>3129</v>
      </c>
      <c r="B227">
        <v>0</v>
      </c>
    </row>
    <row r="228" spans="1:2">
      <c r="A228" t="s">
        <v>3130</v>
      </c>
      <c r="B228">
        <v>0</v>
      </c>
    </row>
    <row r="229" spans="1:2">
      <c r="A229" t="s">
        <v>3131</v>
      </c>
      <c r="B229">
        <v>0</v>
      </c>
    </row>
    <row r="230" spans="1:2">
      <c r="A230" t="s">
        <v>3132</v>
      </c>
      <c r="B230">
        <v>0</v>
      </c>
    </row>
    <row r="231" spans="1:2">
      <c r="A231" t="s">
        <v>3133</v>
      </c>
      <c r="B231">
        <v>0</v>
      </c>
    </row>
    <row r="232" spans="1:2">
      <c r="A232" t="s">
        <v>3134</v>
      </c>
      <c r="B232">
        <v>0</v>
      </c>
    </row>
    <row r="233" spans="1:2">
      <c r="A233" t="s">
        <v>3135</v>
      </c>
      <c r="B233">
        <v>0</v>
      </c>
    </row>
    <row r="234" spans="1:2">
      <c r="A234" t="s">
        <v>3136</v>
      </c>
      <c r="B234">
        <v>0</v>
      </c>
    </row>
    <row r="235" spans="1:2">
      <c r="A235" t="s">
        <v>3137</v>
      </c>
      <c r="B235">
        <v>0</v>
      </c>
    </row>
    <row r="236" spans="1:2">
      <c r="A236" t="s">
        <v>3138</v>
      </c>
      <c r="B236">
        <v>0</v>
      </c>
    </row>
    <row r="237" spans="1:2">
      <c r="A237" t="s">
        <v>3139</v>
      </c>
      <c r="B237">
        <v>0</v>
      </c>
    </row>
    <row r="238" spans="1:2">
      <c r="A238" t="s">
        <v>3140</v>
      </c>
      <c r="B238">
        <v>0</v>
      </c>
    </row>
    <row r="239" spans="1:2">
      <c r="A239" t="s">
        <v>3141</v>
      </c>
      <c r="B239">
        <v>0</v>
      </c>
    </row>
    <row r="240" spans="1:2">
      <c r="A240" t="s">
        <v>3142</v>
      </c>
      <c r="B240">
        <v>0</v>
      </c>
    </row>
    <row r="241" spans="1:2">
      <c r="A241" t="s">
        <v>3143</v>
      </c>
      <c r="B241">
        <v>0</v>
      </c>
    </row>
    <row r="242" spans="1:2">
      <c r="A242" t="s">
        <v>3144</v>
      </c>
      <c r="B242">
        <v>0</v>
      </c>
    </row>
    <row r="243" spans="1:2">
      <c r="A243" t="s">
        <v>3145</v>
      </c>
      <c r="B243">
        <v>0</v>
      </c>
    </row>
    <row r="244" spans="1:2">
      <c r="A244" t="s">
        <v>3146</v>
      </c>
      <c r="B244">
        <v>0</v>
      </c>
    </row>
    <row r="245" spans="1:2">
      <c r="A245" t="s">
        <v>3147</v>
      </c>
      <c r="B245">
        <v>0</v>
      </c>
    </row>
    <row r="246" spans="1:2">
      <c r="A246" t="s">
        <v>3148</v>
      </c>
      <c r="B246">
        <v>0</v>
      </c>
    </row>
    <row r="247" spans="1:2">
      <c r="A247" t="s">
        <v>3149</v>
      </c>
      <c r="B247">
        <v>0</v>
      </c>
    </row>
    <row r="248" spans="1:2">
      <c r="A248" t="s">
        <v>3150</v>
      </c>
      <c r="B248">
        <v>0</v>
      </c>
    </row>
    <row r="249" spans="1:2">
      <c r="A249" t="s">
        <v>3151</v>
      </c>
      <c r="B249">
        <v>0</v>
      </c>
    </row>
    <row r="250" spans="1:2">
      <c r="A250" t="s">
        <v>3152</v>
      </c>
      <c r="B250">
        <v>0</v>
      </c>
    </row>
    <row r="251" spans="1:2">
      <c r="A251" t="s">
        <v>3153</v>
      </c>
      <c r="B251">
        <v>0</v>
      </c>
    </row>
    <row r="252" spans="1:2">
      <c r="A252" t="s">
        <v>3154</v>
      </c>
      <c r="B252">
        <v>0</v>
      </c>
    </row>
    <row r="253" spans="1:2">
      <c r="A253" t="s">
        <v>3155</v>
      </c>
      <c r="B253">
        <v>0</v>
      </c>
    </row>
    <row r="254" spans="1:2">
      <c r="A254" t="s">
        <v>3156</v>
      </c>
      <c r="B254">
        <v>0</v>
      </c>
    </row>
    <row r="255" spans="1:2">
      <c r="A255" t="s">
        <v>3157</v>
      </c>
      <c r="B255">
        <v>0</v>
      </c>
    </row>
    <row r="256" spans="1:2">
      <c r="A256" t="s">
        <v>3158</v>
      </c>
      <c r="B256">
        <v>0</v>
      </c>
    </row>
    <row r="257" spans="1:2">
      <c r="A257" t="s">
        <v>3159</v>
      </c>
      <c r="B257">
        <v>0</v>
      </c>
    </row>
    <row r="258" spans="1:2">
      <c r="A258" t="s">
        <v>3160</v>
      </c>
      <c r="B258">
        <v>0</v>
      </c>
    </row>
    <row r="259" spans="1:2">
      <c r="A259" t="s">
        <v>3161</v>
      </c>
      <c r="B259">
        <v>0</v>
      </c>
    </row>
    <row r="260" spans="1:2">
      <c r="A260" t="s">
        <v>3162</v>
      </c>
      <c r="B260">
        <v>0</v>
      </c>
    </row>
    <row r="261" spans="1:2">
      <c r="A261" t="s">
        <v>2913</v>
      </c>
      <c r="B261" t="s">
        <v>158</v>
      </c>
    </row>
    <row r="262" spans="1:2">
      <c r="A262" t="s">
        <v>3163</v>
      </c>
      <c r="B262">
        <v>0</v>
      </c>
    </row>
    <row r="263" spans="1:2">
      <c r="A263" t="s">
        <v>3164</v>
      </c>
      <c r="B263">
        <v>0</v>
      </c>
    </row>
    <row r="264" spans="1:2">
      <c r="A264" t="s">
        <v>3165</v>
      </c>
      <c r="B264">
        <v>0</v>
      </c>
    </row>
    <row r="265" spans="1:2">
      <c r="A265" t="s">
        <v>3166</v>
      </c>
      <c r="B265">
        <v>0</v>
      </c>
    </row>
    <row r="266" spans="1:2">
      <c r="A266" t="s">
        <v>3167</v>
      </c>
      <c r="B266">
        <v>0</v>
      </c>
    </row>
    <row r="267" spans="1:2">
      <c r="A267" t="s">
        <v>3168</v>
      </c>
      <c r="B267">
        <v>0</v>
      </c>
    </row>
    <row r="268" spans="1:2">
      <c r="A268" t="s">
        <v>3169</v>
      </c>
      <c r="B268">
        <v>0</v>
      </c>
    </row>
    <row r="269" spans="1:2">
      <c r="A269" t="s">
        <v>3170</v>
      </c>
      <c r="B269">
        <v>0</v>
      </c>
    </row>
    <row r="270" spans="1:2">
      <c r="A270" t="s">
        <v>3171</v>
      </c>
      <c r="B270">
        <v>0</v>
      </c>
    </row>
    <row r="271" spans="1:2">
      <c r="A271" t="s">
        <v>3172</v>
      </c>
      <c r="B271">
        <v>0</v>
      </c>
    </row>
    <row r="272" spans="1:2">
      <c r="A272" t="s">
        <v>3173</v>
      </c>
      <c r="B272">
        <v>0</v>
      </c>
    </row>
    <row r="273" spans="1:2">
      <c r="A273" t="s">
        <v>3174</v>
      </c>
      <c r="B273">
        <v>0</v>
      </c>
    </row>
    <row r="274" spans="1:2">
      <c r="A274" t="s">
        <v>3175</v>
      </c>
      <c r="B274">
        <v>0</v>
      </c>
    </row>
    <row r="275" spans="1:2">
      <c r="A275" t="s">
        <v>3176</v>
      </c>
      <c r="B275">
        <v>0</v>
      </c>
    </row>
    <row r="276" spans="1:2">
      <c r="A276" t="s">
        <v>3177</v>
      </c>
      <c r="B276">
        <v>0</v>
      </c>
    </row>
    <row r="277" spans="1:2">
      <c r="A277" t="s">
        <v>3178</v>
      </c>
      <c r="B277">
        <v>0</v>
      </c>
    </row>
    <row r="278" spans="1:2">
      <c r="A278" t="s">
        <v>3179</v>
      </c>
      <c r="B278">
        <v>0</v>
      </c>
    </row>
    <row r="279" spans="1:2">
      <c r="A279" t="s">
        <v>3180</v>
      </c>
      <c r="B279">
        <v>0</v>
      </c>
    </row>
    <row r="280" spans="1:2">
      <c r="A280" t="s">
        <v>3181</v>
      </c>
      <c r="B280">
        <v>0</v>
      </c>
    </row>
    <row r="281" spans="1:2">
      <c r="A281" t="s">
        <v>3182</v>
      </c>
      <c r="B281">
        <v>0</v>
      </c>
    </row>
    <row r="282" spans="1:2">
      <c r="A282" t="s">
        <v>3183</v>
      </c>
      <c r="B282">
        <v>0</v>
      </c>
    </row>
    <row r="283" spans="1:2">
      <c r="A283" t="s">
        <v>3184</v>
      </c>
      <c r="B283">
        <v>0</v>
      </c>
    </row>
    <row r="284" spans="1:2">
      <c r="A284" t="s">
        <v>3185</v>
      </c>
      <c r="B284">
        <v>0</v>
      </c>
    </row>
    <row r="285" spans="1:2">
      <c r="A285" t="s">
        <v>3186</v>
      </c>
      <c r="B285">
        <v>0</v>
      </c>
    </row>
    <row r="286" spans="1:2">
      <c r="A286" t="s">
        <v>3187</v>
      </c>
      <c r="B286">
        <v>0</v>
      </c>
    </row>
    <row r="287" spans="1:2">
      <c r="A287" t="s">
        <v>3188</v>
      </c>
      <c r="B287">
        <v>0</v>
      </c>
    </row>
    <row r="288" spans="1:2">
      <c r="A288" t="s">
        <v>3189</v>
      </c>
      <c r="B288">
        <v>0</v>
      </c>
    </row>
    <row r="289" spans="1:2">
      <c r="A289" t="s">
        <v>3190</v>
      </c>
      <c r="B289">
        <v>0</v>
      </c>
    </row>
    <row r="290" spans="1:2">
      <c r="A290" t="s">
        <v>3191</v>
      </c>
      <c r="B290">
        <v>0</v>
      </c>
    </row>
    <row r="291" spans="1:2">
      <c r="A291" t="s">
        <v>3192</v>
      </c>
      <c r="B291">
        <v>0</v>
      </c>
    </row>
    <row r="292" spans="1:2">
      <c r="A292" t="s">
        <v>3193</v>
      </c>
      <c r="B292">
        <v>0</v>
      </c>
    </row>
    <row r="293" spans="1:2">
      <c r="A293" t="s">
        <v>3194</v>
      </c>
      <c r="B293">
        <v>0</v>
      </c>
    </row>
    <row r="294" spans="1:2">
      <c r="A294" t="s">
        <v>3195</v>
      </c>
      <c r="B294">
        <v>0</v>
      </c>
    </row>
    <row r="295" spans="1:2">
      <c r="A295" t="s">
        <v>3196</v>
      </c>
      <c r="B295">
        <v>0</v>
      </c>
    </row>
    <row r="296" spans="1:2">
      <c r="A296" t="s">
        <v>3197</v>
      </c>
      <c r="B296">
        <v>0</v>
      </c>
    </row>
    <row r="297" spans="1:2">
      <c r="A297" t="s">
        <v>3198</v>
      </c>
      <c r="B297">
        <v>0</v>
      </c>
    </row>
    <row r="298" spans="1:2">
      <c r="A298" t="s">
        <v>3199</v>
      </c>
      <c r="B298">
        <v>0</v>
      </c>
    </row>
    <row r="299" spans="1:2">
      <c r="A299" t="s">
        <v>3200</v>
      </c>
      <c r="B299">
        <v>0</v>
      </c>
    </row>
    <row r="300" spans="1:2">
      <c r="A300" t="s">
        <v>3201</v>
      </c>
      <c r="B300">
        <v>0</v>
      </c>
    </row>
    <row r="301" spans="1:2">
      <c r="A301" t="s">
        <v>3202</v>
      </c>
      <c r="B301">
        <v>0</v>
      </c>
    </row>
    <row r="302" spans="1:2">
      <c r="A302" t="s">
        <v>3203</v>
      </c>
      <c r="B302">
        <v>0</v>
      </c>
    </row>
    <row r="303" spans="1:2">
      <c r="A303" t="s">
        <v>3204</v>
      </c>
      <c r="B303">
        <v>0</v>
      </c>
    </row>
    <row r="304" spans="1:2">
      <c r="A304" t="s">
        <v>3205</v>
      </c>
      <c r="B304">
        <v>0</v>
      </c>
    </row>
    <row r="305" spans="1:2">
      <c r="A305" t="s">
        <v>3206</v>
      </c>
      <c r="B305">
        <v>0</v>
      </c>
    </row>
    <row r="306" spans="1:2">
      <c r="A306" t="s">
        <v>3207</v>
      </c>
      <c r="B306">
        <v>0</v>
      </c>
    </row>
    <row r="307" spans="1:2">
      <c r="A307" t="s">
        <v>3208</v>
      </c>
      <c r="B307">
        <v>0</v>
      </c>
    </row>
    <row r="308" spans="1:2">
      <c r="A308" t="s">
        <v>3209</v>
      </c>
      <c r="B308">
        <v>0</v>
      </c>
    </row>
    <row r="309" spans="1:2">
      <c r="A309" t="s">
        <v>3210</v>
      </c>
      <c r="B309">
        <v>0</v>
      </c>
    </row>
    <row r="310" spans="1:2">
      <c r="A310" t="s">
        <v>3211</v>
      </c>
      <c r="B310">
        <v>0</v>
      </c>
    </row>
    <row r="311" spans="1:2">
      <c r="A311" t="s">
        <v>3212</v>
      </c>
      <c r="B311">
        <v>0</v>
      </c>
    </row>
    <row r="312" spans="1:2">
      <c r="A312" t="s">
        <v>3213</v>
      </c>
      <c r="B312">
        <v>0</v>
      </c>
    </row>
    <row r="313" spans="1:2">
      <c r="A313" t="s">
        <v>3214</v>
      </c>
      <c r="B313">
        <v>0</v>
      </c>
    </row>
    <row r="314" spans="1:2">
      <c r="A314" t="s">
        <v>3215</v>
      </c>
      <c r="B314">
        <v>0</v>
      </c>
    </row>
    <row r="315" spans="1:2">
      <c r="A315" t="s">
        <v>3216</v>
      </c>
      <c r="B315">
        <v>0</v>
      </c>
    </row>
    <row r="316" spans="1:2">
      <c r="A316" t="s">
        <v>3217</v>
      </c>
      <c r="B316">
        <v>0</v>
      </c>
    </row>
    <row r="317" spans="1:2">
      <c r="A317" t="s">
        <v>3218</v>
      </c>
      <c r="B317">
        <v>0</v>
      </c>
    </row>
    <row r="318" spans="1:2">
      <c r="A318" t="s">
        <v>3219</v>
      </c>
      <c r="B318">
        <v>0</v>
      </c>
    </row>
    <row r="319" spans="1:2">
      <c r="A319" t="s">
        <v>3220</v>
      </c>
      <c r="B319">
        <v>0</v>
      </c>
    </row>
    <row r="320" spans="1:2">
      <c r="A320" t="s">
        <v>3221</v>
      </c>
      <c r="B320">
        <v>0</v>
      </c>
    </row>
    <row r="321" spans="1:2">
      <c r="A321" t="s">
        <v>3222</v>
      </c>
      <c r="B321">
        <v>0</v>
      </c>
    </row>
    <row r="322" spans="1:2">
      <c r="A322" t="s">
        <v>3223</v>
      </c>
      <c r="B322">
        <v>0</v>
      </c>
    </row>
    <row r="323" spans="1:2">
      <c r="A323" t="s">
        <v>3224</v>
      </c>
      <c r="B323">
        <v>0</v>
      </c>
    </row>
    <row r="324" spans="1:2">
      <c r="A324" t="s">
        <v>3225</v>
      </c>
      <c r="B324">
        <v>0</v>
      </c>
    </row>
    <row r="325" spans="1:2">
      <c r="A325" t="s">
        <v>3226</v>
      </c>
      <c r="B325">
        <v>0</v>
      </c>
    </row>
    <row r="326" spans="1:2">
      <c r="A326" t="s">
        <v>3227</v>
      </c>
      <c r="B326">
        <v>0</v>
      </c>
    </row>
    <row r="327" spans="1:2">
      <c r="A327" t="s">
        <v>3228</v>
      </c>
      <c r="B327">
        <v>0</v>
      </c>
    </row>
    <row r="328" spans="1:2">
      <c r="A328" t="s">
        <v>3229</v>
      </c>
      <c r="B328">
        <v>0</v>
      </c>
    </row>
    <row r="329" spans="1:2">
      <c r="A329" t="s">
        <v>3230</v>
      </c>
      <c r="B329">
        <v>0</v>
      </c>
    </row>
    <row r="330" spans="1:2">
      <c r="A330" t="s">
        <v>3231</v>
      </c>
      <c r="B330">
        <v>0</v>
      </c>
    </row>
    <row r="331" spans="1:2">
      <c r="A331" t="s">
        <v>3232</v>
      </c>
      <c r="B331">
        <v>0</v>
      </c>
    </row>
    <row r="332" spans="1:2">
      <c r="A332" t="s">
        <v>3233</v>
      </c>
      <c r="B332">
        <v>0</v>
      </c>
    </row>
    <row r="333" spans="1:2">
      <c r="A333" t="s">
        <v>3234</v>
      </c>
      <c r="B333">
        <v>0</v>
      </c>
    </row>
    <row r="334" spans="1:2">
      <c r="A334" t="s">
        <v>3235</v>
      </c>
      <c r="B334">
        <v>0</v>
      </c>
    </row>
    <row r="335" spans="1:2">
      <c r="A335" t="s">
        <v>3236</v>
      </c>
      <c r="B335">
        <v>0</v>
      </c>
    </row>
    <row r="336" spans="1:2">
      <c r="A336" t="s">
        <v>3237</v>
      </c>
      <c r="B336">
        <v>0</v>
      </c>
    </row>
    <row r="337" spans="1:2">
      <c r="A337" t="s">
        <v>3238</v>
      </c>
      <c r="B337">
        <v>0</v>
      </c>
    </row>
    <row r="338" spans="1:2">
      <c r="A338" t="s">
        <v>3239</v>
      </c>
      <c r="B338">
        <v>0</v>
      </c>
    </row>
    <row r="339" spans="1:2">
      <c r="A339" t="s">
        <v>3240</v>
      </c>
      <c r="B339">
        <v>0</v>
      </c>
    </row>
    <row r="340" spans="1:2">
      <c r="A340" t="s">
        <v>3241</v>
      </c>
      <c r="B340">
        <v>0</v>
      </c>
    </row>
    <row r="341" spans="1:2">
      <c r="A341" t="s">
        <v>3242</v>
      </c>
      <c r="B341">
        <v>0</v>
      </c>
    </row>
    <row r="342" spans="1:2">
      <c r="A342" t="s">
        <v>3243</v>
      </c>
      <c r="B342">
        <v>0</v>
      </c>
    </row>
    <row r="343" spans="1:2">
      <c r="A343" t="s">
        <v>3244</v>
      </c>
      <c r="B343">
        <v>0</v>
      </c>
    </row>
    <row r="344" spans="1:2">
      <c r="A344" t="s">
        <v>3245</v>
      </c>
      <c r="B344">
        <v>0</v>
      </c>
    </row>
    <row r="345" spans="1:2">
      <c r="A345" t="s">
        <v>3246</v>
      </c>
      <c r="B345">
        <v>0</v>
      </c>
    </row>
    <row r="346" spans="1:2">
      <c r="A346" t="s">
        <v>3247</v>
      </c>
      <c r="B346">
        <v>0</v>
      </c>
    </row>
    <row r="347" spans="1:2">
      <c r="A347" t="s">
        <v>3248</v>
      </c>
      <c r="B347">
        <v>0</v>
      </c>
    </row>
    <row r="348" spans="1:2">
      <c r="A348" t="s">
        <v>3249</v>
      </c>
      <c r="B348">
        <v>0</v>
      </c>
    </row>
    <row r="349" spans="1:2">
      <c r="A349" t="s">
        <v>3250</v>
      </c>
      <c r="B349">
        <v>0</v>
      </c>
    </row>
    <row r="350" spans="1:2">
      <c r="A350" t="s">
        <v>3251</v>
      </c>
      <c r="B350">
        <v>0</v>
      </c>
    </row>
    <row r="351" spans="1:2">
      <c r="A351" t="s">
        <v>3252</v>
      </c>
      <c r="B351">
        <v>0</v>
      </c>
    </row>
    <row r="352" spans="1:2">
      <c r="A352" t="s">
        <v>3253</v>
      </c>
      <c r="B352" t="s">
        <v>628</v>
      </c>
    </row>
    <row r="353" spans="1:2">
      <c r="A353" t="s">
        <v>3254</v>
      </c>
      <c r="B353">
        <v>0</v>
      </c>
    </row>
    <row r="354" spans="1:2">
      <c r="A354" t="s">
        <v>3255</v>
      </c>
      <c r="B354">
        <v>0</v>
      </c>
    </row>
    <row r="355" spans="1:2">
      <c r="A355" t="s">
        <v>3256</v>
      </c>
      <c r="B355">
        <v>0</v>
      </c>
    </row>
    <row r="356" spans="1:2">
      <c r="A356" t="s">
        <v>3257</v>
      </c>
      <c r="B356">
        <v>0</v>
      </c>
    </row>
    <row r="357" spans="1:2">
      <c r="A357" t="s">
        <v>3258</v>
      </c>
      <c r="B357">
        <v>0</v>
      </c>
    </row>
    <row r="358" spans="1:2">
      <c r="A358" t="s">
        <v>3259</v>
      </c>
      <c r="B358">
        <v>0</v>
      </c>
    </row>
    <row r="359" spans="1:2">
      <c r="A359" t="s">
        <v>3260</v>
      </c>
      <c r="B359">
        <v>0</v>
      </c>
    </row>
    <row r="360" spans="1:2">
      <c r="A360" t="s">
        <v>3261</v>
      </c>
      <c r="B360">
        <v>0</v>
      </c>
    </row>
    <row r="361" spans="1:2">
      <c r="A361" t="s">
        <v>3262</v>
      </c>
      <c r="B361">
        <v>0</v>
      </c>
    </row>
    <row r="362" spans="1:2">
      <c r="A362" t="s">
        <v>3263</v>
      </c>
      <c r="B362">
        <v>0</v>
      </c>
    </row>
    <row r="363" spans="1:2">
      <c r="A363" t="s">
        <v>3264</v>
      </c>
      <c r="B363">
        <v>0</v>
      </c>
    </row>
    <row r="364" spans="1:2">
      <c r="A364" t="s">
        <v>3265</v>
      </c>
      <c r="B364">
        <v>0</v>
      </c>
    </row>
    <row r="365" spans="1:2">
      <c r="A365" t="s">
        <v>3266</v>
      </c>
      <c r="B365">
        <v>0</v>
      </c>
    </row>
    <row r="366" spans="1:2">
      <c r="A366" t="s">
        <v>3267</v>
      </c>
      <c r="B366">
        <v>0</v>
      </c>
    </row>
    <row r="367" spans="1:2">
      <c r="A367" t="s">
        <v>3268</v>
      </c>
      <c r="B367">
        <v>0</v>
      </c>
    </row>
    <row r="368" spans="1:2">
      <c r="A368" t="s">
        <v>3269</v>
      </c>
      <c r="B368">
        <v>0</v>
      </c>
    </row>
    <row r="369" spans="1:2">
      <c r="A369" t="s">
        <v>3270</v>
      </c>
      <c r="B369">
        <v>0</v>
      </c>
    </row>
    <row r="370" spans="1:2">
      <c r="A370" t="s">
        <v>3271</v>
      </c>
      <c r="B370">
        <v>0</v>
      </c>
    </row>
    <row r="371" spans="1:2">
      <c r="A371" t="s">
        <v>3272</v>
      </c>
      <c r="B371">
        <v>0</v>
      </c>
    </row>
    <row r="372" spans="1:2">
      <c r="A372" t="s">
        <v>3273</v>
      </c>
      <c r="B372">
        <v>0</v>
      </c>
    </row>
    <row r="373" spans="1:2">
      <c r="A373" t="s">
        <v>3274</v>
      </c>
      <c r="B373">
        <v>0</v>
      </c>
    </row>
    <row r="374" spans="1:2">
      <c r="A374" t="s">
        <v>3275</v>
      </c>
      <c r="B374">
        <v>0</v>
      </c>
    </row>
    <row r="375" spans="1:2">
      <c r="A375" t="s">
        <v>3276</v>
      </c>
      <c r="B375">
        <v>0</v>
      </c>
    </row>
    <row r="376" spans="1:2">
      <c r="A376" t="s">
        <v>3277</v>
      </c>
      <c r="B376">
        <v>0</v>
      </c>
    </row>
    <row r="377" spans="1:2">
      <c r="A377" t="s">
        <v>3278</v>
      </c>
      <c r="B377">
        <v>0</v>
      </c>
    </row>
    <row r="378" spans="1:2">
      <c r="A378" t="s">
        <v>3279</v>
      </c>
      <c r="B378">
        <v>0</v>
      </c>
    </row>
    <row r="379" spans="1:2">
      <c r="A379" t="s">
        <v>3280</v>
      </c>
      <c r="B379">
        <v>0</v>
      </c>
    </row>
    <row r="380" spans="1:2">
      <c r="A380" t="s">
        <v>3281</v>
      </c>
      <c r="B380">
        <v>0</v>
      </c>
    </row>
    <row r="381" spans="1:2">
      <c r="A381" t="s">
        <v>3282</v>
      </c>
      <c r="B381">
        <v>0</v>
      </c>
    </row>
    <row r="382" spans="1:2">
      <c r="A382" t="s">
        <v>3283</v>
      </c>
      <c r="B382">
        <v>0</v>
      </c>
    </row>
    <row r="383" spans="1:2">
      <c r="A383" t="s">
        <v>3284</v>
      </c>
      <c r="B383">
        <v>0</v>
      </c>
    </row>
    <row r="384" spans="1:2">
      <c r="A384" t="s">
        <v>3285</v>
      </c>
      <c r="B384">
        <v>0</v>
      </c>
    </row>
    <row r="385" spans="1:2">
      <c r="A385" t="s">
        <v>3286</v>
      </c>
      <c r="B385">
        <v>0</v>
      </c>
    </row>
    <row r="386" spans="1:2">
      <c r="A386" t="s">
        <v>3287</v>
      </c>
      <c r="B386">
        <v>0</v>
      </c>
    </row>
    <row r="387" spans="1:2">
      <c r="A387" t="s">
        <v>3288</v>
      </c>
      <c r="B387">
        <v>0</v>
      </c>
    </row>
    <row r="388" spans="1:2">
      <c r="A388" t="s">
        <v>3289</v>
      </c>
      <c r="B388">
        <v>0</v>
      </c>
    </row>
    <row r="389" spans="1:2">
      <c r="A389" t="s">
        <v>3290</v>
      </c>
      <c r="B389">
        <v>0</v>
      </c>
    </row>
    <row r="390" spans="1:2">
      <c r="A390" t="s">
        <v>3291</v>
      </c>
      <c r="B390">
        <v>0</v>
      </c>
    </row>
    <row r="391" spans="1:2">
      <c r="A391" t="s">
        <v>3292</v>
      </c>
      <c r="B391">
        <v>0</v>
      </c>
    </row>
    <row r="392" spans="1:2">
      <c r="A392" t="s">
        <v>3293</v>
      </c>
      <c r="B392">
        <v>0</v>
      </c>
    </row>
    <row r="393" spans="1:2">
      <c r="A393" t="s">
        <v>3294</v>
      </c>
      <c r="B393">
        <v>0</v>
      </c>
    </row>
    <row r="394" spans="1:2">
      <c r="A394" t="s">
        <v>3295</v>
      </c>
      <c r="B394">
        <v>0</v>
      </c>
    </row>
    <row r="395" spans="1:2">
      <c r="A395" t="s">
        <v>3296</v>
      </c>
      <c r="B395">
        <v>0</v>
      </c>
    </row>
    <row r="396" spans="1:2">
      <c r="A396" t="s">
        <v>3297</v>
      </c>
      <c r="B396">
        <v>0</v>
      </c>
    </row>
    <row r="397" spans="1:2">
      <c r="A397" t="s">
        <v>3298</v>
      </c>
      <c r="B397">
        <v>0</v>
      </c>
    </row>
    <row r="398" spans="1:2">
      <c r="A398" t="s">
        <v>3299</v>
      </c>
      <c r="B398">
        <v>0</v>
      </c>
    </row>
    <row r="399" spans="1:2">
      <c r="A399" t="s">
        <v>3300</v>
      </c>
      <c r="B399">
        <v>0</v>
      </c>
    </row>
    <row r="400" spans="1:2">
      <c r="A400" t="s">
        <v>3301</v>
      </c>
      <c r="B400">
        <v>0</v>
      </c>
    </row>
    <row r="401" spans="1:2">
      <c r="A401" t="s">
        <v>3302</v>
      </c>
      <c r="B401">
        <v>0</v>
      </c>
    </row>
    <row r="402" spans="1:2">
      <c r="A402" t="s">
        <v>3303</v>
      </c>
      <c r="B402">
        <v>0</v>
      </c>
    </row>
    <row r="403" spans="1:2">
      <c r="A403" t="s">
        <v>3304</v>
      </c>
      <c r="B403">
        <v>0</v>
      </c>
    </row>
    <row r="404" spans="1:2">
      <c r="A404" t="s">
        <v>3305</v>
      </c>
      <c r="B404">
        <v>0</v>
      </c>
    </row>
    <row r="405" spans="1:2">
      <c r="A405" t="s">
        <v>3306</v>
      </c>
      <c r="B405">
        <v>0</v>
      </c>
    </row>
    <row r="406" spans="1:2">
      <c r="A406" t="s">
        <v>3307</v>
      </c>
      <c r="B406">
        <v>0</v>
      </c>
    </row>
    <row r="407" spans="1:2">
      <c r="A407" t="s">
        <v>3308</v>
      </c>
      <c r="B407">
        <v>0</v>
      </c>
    </row>
    <row r="408" spans="1:2">
      <c r="A408" t="s">
        <v>3309</v>
      </c>
      <c r="B408">
        <v>0</v>
      </c>
    </row>
    <row r="409" spans="1:2">
      <c r="A409" t="s">
        <v>3310</v>
      </c>
      <c r="B409">
        <v>0</v>
      </c>
    </row>
    <row r="410" spans="1:2">
      <c r="A410" t="s">
        <v>3311</v>
      </c>
      <c r="B410">
        <v>0</v>
      </c>
    </row>
    <row r="411" spans="1:2">
      <c r="A411" t="s">
        <v>3312</v>
      </c>
      <c r="B411">
        <v>0</v>
      </c>
    </row>
    <row r="412" spans="1:2">
      <c r="A412" t="s">
        <v>3313</v>
      </c>
      <c r="B412">
        <v>0</v>
      </c>
    </row>
    <row r="413" spans="1:2">
      <c r="A413" t="s">
        <v>3314</v>
      </c>
      <c r="B413">
        <v>0</v>
      </c>
    </row>
    <row r="414" spans="1:2">
      <c r="A414" t="s">
        <v>3315</v>
      </c>
      <c r="B414">
        <v>0</v>
      </c>
    </row>
    <row r="415" spans="1:2">
      <c r="A415" t="s">
        <v>3316</v>
      </c>
      <c r="B415">
        <v>0</v>
      </c>
    </row>
    <row r="416" spans="1:2">
      <c r="A416" t="s">
        <v>3317</v>
      </c>
      <c r="B416">
        <v>0</v>
      </c>
    </row>
    <row r="417" spans="1:2">
      <c r="A417" t="s">
        <v>3318</v>
      </c>
      <c r="B417">
        <v>0</v>
      </c>
    </row>
    <row r="418" spans="1:2">
      <c r="A418" t="s">
        <v>3319</v>
      </c>
      <c r="B418">
        <v>0</v>
      </c>
    </row>
    <row r="419" spans="1:2">
      <c r="A419" t="s">
        <v>3320</v>
      </c>
      <c r="B419">
        <v>0</v>
      </c>
    </row>
    <row r="420" spans="1:2">
      <c r="A420" t="s">
        <v>3321</v>
      </c>
      <c r="B420">
        <v>0</v>
      </c>
    </row>
    <row r="421" spans="1:2">
      <c r="A421" t="s">
        <v>3322</v>
      </c>
      <c r="B421">
        <v>0</v>
      </c>
    </row>
    <row r="422" spans="1:2">
      <c r="A422" t="s">
        <v>3323</v>
      </c>
      <c r="B422">
        <v>0</v>
      </c>
    </row>
    <row r="423" spans="1:2">
      <c r="A423" t="s">
        <v>3324</v>
      </c>
      <c r="B423">
        <v>0</v>
      </c>
    </row>
    <row r="424" spans="1:2">
      <c r="A424" t="s">
        <v>3325</v>
      </c>
      <c r="B424">
        <v>0</v>
      </c>
    </row>
    <row r="425" spans="1:2">
      <c r="A425" t="s">
        <v>3326</v>
      </c>
      <c r="B425">
        <v>0</v>
      </c>
    </row>
    <row r="426" spans="1:2">
      <c r="A426" t="s">
        <v>3327</v>
      </c>
      <c r="B426">
        <v>0</v>
      </c>
    </row>
    <row r="427" spans="1:2">
      <c r="A427" t="s">
        <v>3328</v>
      </c>
      <c r="B427">
        <v>0</v>
      </c>
    </row>
    <row r="428" spans="1:2">
      <c r="A428" t="s">
        <v>3329</v>
      </c>
      <c r="B428">
        <v>0</v>
      </c>
    </row>
    <row r="429" spans="1:2">
      <c r="A429" t="s">
        <v>3330</v>
      </c>
      <c r="B429">
        <v>0</v>
      </c>
    </row>
    <row r="430" spans="1:2">
      <c r="A430" t="s">
        <v>3331</v>
      </c>
      <c r="B430">
        <v>0</v>
      </c>
    </row>
    <row r="431" spans="1:2">
      <c r="A431" t="s">
        <v>3332</v>
      </c>
      <c r="B431">
        <v>0</v>
      </c>
    </row>
    <row r="432" spans="1:2">
      <c r="A432" t="s">
        <v>3333</v>
      </c>
      <c r="B432">
        <v>0</v>
      </c>
    </row>
    <row r="433" spans="1:2">
      <c r="A433" t="s">
        <v>3334</v>
      </c>
      <c r="B433">
        <v>0</v>
      </c>
    </row>
    <row r="434" spans="1:2">
      <c r="A434" t="s">
        <v>3335</v>
      </c>
      <c r="B434">
        <v>0</v>
      </c>
    </row>
    <row r="435" spans="1:2">
      <c r="A435" t="s">
        <v>3336</v>
      </c>
      <c r="B435">
        <v>0</v>
      </c>
    </row>
    <row r="436" spans="1:2">
      <c r="A436" t="s">
        <v>3337</v>
      </c>
      <c r="B436">
        <v>0</v>
      </c>
    </row>
    <row r="437" spans="1:2">
      <c r="A437" t="s">
        <v>3338</v>
      </c>
      <c r="B437">
        <v>0</v>
      </c>
    </row>
    <row r="438" spans="1:2">
      <c r="A438" t="s">
        <v>3339</v>
      </c>
      <c r="B438">
        <v>0</v>
      </c>
    </row>
    <row r="439" spans="1:2">
      <c r="A439" t="s">
        <v>3340</v>
      </c>
      <c r="B439">
        <v>0</v>
      </c>
    </row>
    <row r="440" spans="1:2">
      <c r="A440" t="s">
        <v>3341</v>
      </c>
      <c r="B440">
        <v>0</v>
      </c>
    </row>
    <row r="441" spans="1:2">
      <c r="A441" t="s">
        <v>3342</v>
      </c>
      <c r="B441">
        <v>0</v>
      </c>
    </row>
    <row r="442" spans="1:2">
      <c r="A442" t="s">
        <v>3343</v>
      </c>
      <c r="B442">
        <v>0</v>
      </c>
    </row>
    <row r="443" spans="1:2">
      <c r="A443" t="s">
        <v>3344</v>
      </c>
      <c r="B443">
        <v>0</v>
      </c>
    </row>
    <row r="444" spans="1:2">
      <c r="A444" t="s">
        <v>3345</v>
      </c>
      <c r="B444">
        <v>0</v>
      </c>
    </row>
    <row r="445" spans="1:2">
      <c r="A445" t="s">
        <v>3346</v>
      </c>
      <c r="B445">
        <v>0</v>
      </c>
    </row>
    <row r="446" spans="1:2">
      <c r="A446" t="s">
        <v>3347</v>
      </c>
      <c r="B446">
        <v>0</v>
      </c>
    </row>
    <row r="447" spans="1:2">
      <c r="A447" t="s">
        <v>3348</v>
      </c>
      <c r="B447">
        <v>0</v>
      </c>
    </row>
    <row r="448" spans="1:2">
      <c r="A448" t="s">
        <v>3349</v>
      </c>
      <c r="B448">
        <v>0</v>
      </c>
    </row>
    <row r="449" spans="1:2">
      <c r="A449" t="s">
        <v>3350</v>
      </c>
      <c r="B449">
        <v>0</v>
      </c>
    </row>
    <row r="450" spans="1:2">
      <c r="A450" t="s">
        <v>3351</v>
      </c>
      <c r="B450">
        <v>0</v>
      </c>
    </row>
    <row r="451" spans="1:2">
      <c r="A451" t="s">
        <v>3352</v>
      </c>
      <c r="B451">
        <v>0</v>
      </c>
    </row>
    <row r="452" spans="1:2">
      <c r="A452" t="s">
        <v>3353</v>
      </c>
      <c r="B452">
        <v>0</v>
      </c>
    </row>
    <row r="453" spans="1:2">
      <c r="A453" t="s">
        <v>3354</v>
      </c>
      <c r="B453">
        <v>0</v>
      </c>
    </row>
    <row r="454" spans="1:2">
      <c r="A454" t="s">
        <v>3355</v>
      </c>
      <c r="B454">
        <v>0</v>
      </c>
    </row>
    <row r="455" spans="1:2">
      <c r="A455" t="s">
        <v>3356</v>
      </c>
      <c r="B455">
        <v>0</v>
      </c>
    </row>
    <row r="456" spans="1:2">
      <c r="A456" t="s">
        <v>3357</v>
      </c>
      <c r="B456">
        <v>0</v>
      </c>
    </row>
    <row r="457" spans="1:2">
      <c r="A457" t="s">
        <v>3358</v>
      </c>
      <c r="B457">
        <v>0</v>
      </c>
    </row>
    <row r="458" spans="1:2">
      <c r="A458" t="s">
        <v>3359</v>
      </c>
      <c r="B458">
        <v>0</v>
      </c>
    </row>
    <row r="459" spans="1:2">
      <c r="A459" t="s">
        <v>3360</v>
      </c>
      <c r="B459">
        <v>0</v>
      </c>
    </row>
    <row r="460" spans="1:2">
      <c r="A460" t="s">
        <v>3361</v>
      </c>
      <c r="B460">
        <v>0</v>
      </c>
    </row>
    <row r="461" spans="1:2">
      <c r="A461" t="s">
        <v>3362</v>
      </c>
      <c r="B461">
        <v>0</v>
      </c>
    </row>
    <row r="462" spans="1:2">
      <c r="A462" t="s">
        <v>3363</v>
      </c>
      <c r="B462">
        <v>0</v>
      </c>
    </row>
    <row r="463" spans="1:2">
      <c r="A463" t="s">
        <v>3364</v>
      </c>
      <c r="B463">
        <v>0</v>
      </c>
    </row>
    <row r="464" spans="1:2">
      <c r="A464" t="s">
        <v>3365</v>
      </c>
      <c r="B464">
        <v>0</v>
      </c>
    </row>
    <row r="465" spans="1:2">
      <c r="A465" t="s">
        <v>3366</v>
      </c>
      <c r="B465">
        <v>0</v>
      </c>
    </row>
    <row r="466" spans="1:2">
      <c r="A466" t="s">
        <v>3367</v>
      </c>
      <c r="B466">
        <v>0</v>
      </c>
    </row>
    <row r="467" spans="1:2">
      <c r="A467" t="s">
        <v>3368</v>
      </c>
      <c r="B467" t="s">
        <v>628</v>
      </c>
    </row>
    <row r="468" spans="1:2">
      <c r="A468" t="s">
        <v>3369</v>
      </c>
      <c r="B468">
        <v>0</v>
      </c>
    </row>
    <row r="469" spans="1:2">
      <c r="A469" t="s">
        <v>3370</v>
      </c>
      <c r="B469">
        <v>0</v>
      </c>
    </row>
    <row r="470" spans="1:2">
      <c r="A470" t="s">
        <v>3371</v>
      </c>
      <c r="B470">
        <v>0</v>
      </c>
    </row>
    <row r="471" spans="1:2">
      <c r="A471" t="s">
        <v>3372</v>
      </c>
      <c r="B471">
        <v>0</v>
      </c>
    </row>
    <row r="472" spans="1:2">
      <c r="A472" t="s">
        <v>3373</v>
      </c>
      <c r="B472">
        <v>0</v>
      </c>
    </row>
    <row r="473" spans="1:2">
      <c r="A473" t="s">
        <v>3374</v>
      </c>
      <c r="B473">
        <v>0</v>
      </c>
    </row>
    <row r="474" spans="1:2">
      <c r="A474" t="s">
        <v>3375</v>
      </c>
      <c r="B474">
        <v>0</v>
      </c>
    </row>
    <row r="475" spans="1:2">
      <c r="A475" t="s">
        <v>3376</v>
      </c>
      <c r="B475">
        <v>0</v>
      </c>
    </row>
    <row r="476" spans="1:2">
      <c r="A476" t="s">
        <v>3377</v>
      </c>
      <c r="B476">
        <v>0</v>
      </c>
    </row>
    <row r="477" spans="1:2">
      <c r="A477" t="s">
        <v>3378</v>
      </c>
      <c r="B477">
        <v>0</v>
      </c>
    </row>
    <row r="478" spans="1:2">
      <c r="A478" t="s">
        <v>3379</v>
      </c>
      <c r="B478">
        <v>0</v>
      </c>
    </row>
    <row r="479" spans="1:2">
      <c r="A479" t="s">
        <v>3380</v>
      </c>
      <c r="B479">
        <v>0</v>
      </c>
    </row>
    <row r="480" spans="1:2">
      <c r="A480" t="s">
        <v>3381</v>
      </c>
      <c r="B480">
        <v>0</v>
      </c>
    </row>
    <row r="481" spans="1:2">
      <c r="A481" t="s">
        <v>3382</v>
      </c>
      <c r="B481">
        <v>0</v>
      </c>
    </row>
    <row r="482" spans="1:2">
      <c r="A482" t="s">
        <v>3383</v>
      </c>
      <c r="B482">
        <v>0</v>
      </c>
    </row>
    <row r="483" spans="1:2">
      <c r="A483" t="s">
        <v>3384</v>
      </c>
      <c r="B483">
        <v>0</v>
      </c>
    </row>
    <row r="484" spans="1:2">
      <c r="A484" t="s">
        <v>3385</v>
      </c>
      <c r="B484">
        <v>0</v>
      </c>
    </row>
    <row r="485" spans="1:2">
      <c r="A485" t="s">
        <v>3386</v>
      </c>
      <c r="B485">
        <v>0</v>
      </c>
    </row>
    <row r="486" spans="1:2">
      <c r="A486" t="s">
        <v>3387</v>
      </c>
      <c r="B486">
        <v>0</v>
      </c>
    </row>
    <row r="487" spans="1:2">
      <c r="A487" t="s">
        <v>3388</v>
      </c>
      <c r="B487">
        <v>0</v>
      </c>
    </row>
    <row r="488" spans="1:2">
      <c r="A488" t="s">
        <v>3389</v>
      </c>
      <c r="B488">
        <v>0</v>
      </c>
    </row>
    <row r="489" spans="1:2">
      <c r="A489" t="s">
        <v>3390</v>
      </c>
      <c r="B489">
        <v>0</v>
      </c>
    </row>
    <row r="490" spans="1:2">
      <c r="A490" t="s">
        <v>3391</v>
      </c>
      <c r="B490">
        <v>0</v>
      </c>
    </row>
    <row r="491" spans="1:2">
      <c r="A491" t="s">
        <v>3392</v>
      </c>
      <c r="B491">
        <v>0</v>
      </c>
    </row>
    <row r="492" spans="1:2">
      <c r="A492" t="s">
        <v>3393</v>
      </c>
      <c r="B492">
        <v>0</v>
      </c>
    </row>
    <row r="493" spans="1:2">
      <c r="A493" t="s">
        <v>3394</v>
      </c>
      <c r="B493">
        <v>0</v>
      </c>
    </row>
    <row r="494" spans="1:2">
      <c r="A494" t="s">
        <v>3395</v>
      </c>
      <c r="B494">
        <v>0</v>
      </c>
    </row>
    <row r="495" spans="1:2">
      <c r="A495" t="s">
        <v>3396</v>
      </c>
      <c r="B495">
        <v>0</v>
      </c>
    </row>
    <row r="496" spans="1:2">
      <c r="A496" t="s">
        <v>3397</v>
      </c>
      <c r="B496">
        <v>0</v>
      </c>
    </row>
    <row r="497" spans="1:2">
      <c r="A497" t="s">
        <v>3398</v>
      </c>
      <c r="B497">
        <v>0</v>
      </c>
    </row>
    <row r="498" spans="1:2">
      <c r="A498" t="s">
        <v>3399</v>
      </c>
      <c r="B498">
        <v>0</v>
      </c>
    </row>
    <row r="499" spans="1:2">
      <c r="A499" t="s">
        <v>3400</v>
      </c>
      <c r="B499">
        <v>0</v>
      </c>
    </row>
    <row r="500" spans="1:2">
      <c r="A500" t="s">
        <v>3401</v>
      </c>
      <c r="B500">
        <v>0</v>
      </c>
    </row>
    <row r="501" spans="1:2">
      <c r="A501" t="s">
        <v>3402</v>
      </c>
      <c r="B501">
        <v>0</v>
      </c>
    </row>
    <row r="502" spans="1:2">
      <c r="A502" t="s">
        <v>3403</v>
      </c>
      <c r="B502" t="s">
        <v>628</v>
      </c>
    </row>
    <row r="503" spans="1:2">
      <c r="A503" t="s">
        <v>3404</v>
      </c>
      <c r="B503">
        <v>0</v>
      </c>
    </row>
    <row r="504" spans="1:2">
      <c r="A504" t="s">
        <v>3405</v>
      </c>
      <c r="B504">
        <v>0</v>
      </c>
    </row>
    <row r="505" spans="1:2">
      <c r="A505" t="s">
        <v>3406</v>
      </c>
      <c r="B505">
        <v>0</v>
      </c>
    </row>
    <row r="506" spans="1:2">
      <c r="A506" t="s">
        <v>3407</v>
      </c>
      <c r="B506">
        <v>0</v>
      </c>
    </row>
    <row r="507" spans="1:2">
      <c r="A507" t="s">
        <v>3408</v>
      </c>
      <c r="B507">
        <v>0</v>
      </c>
    </row>
    <row r="508" spans="1:2">
      <c r="A508" t="s">
        <v>3409</v>
      </c>
      <c r="B508">
        <v>0</v>
      </c>
    </row>
    <row r="509" spans="1:2">
      <c r="A509" t="s">
        <v>3410</v>
      </c>
      <c r="B509">
        <v>0</v>
      </c>
    </row>
    <row r="510" spans="1:2">
      <c r="A510" t="s">
        <v>3411</v>
      </c>
      <c r="B510">
        <v>0</v>
      </c>
    </row>
    <row r="511" spans="1:2">
      <c r="A511" t="s">
        <v>3412</v>
      </c>
      <c r="B511">
        <v>0</v>
      </c>
    </row>
    <row r="512" spans="1:2">
      <c r="A512" t="s">
        <v>3413</v>
      </c>
      <c r="B512">
        <v>0</v>
      </c>
    </row>
    <row r="513" spans="1:2">
      <c r="A513" t="s">
        <v>3414</v>
      </c>
      <c r="B513">
        <v>0</v>
      </c>
    </row>
    <row r="514" spans="1:2">
      <c r="A514" t="s">
        <v>3415</v>
      </c>
      <c r="B514">
        <v>0</v>
      </c>
    </row>
    <row r="515" spans="1:2">
      <c r="A515" t="s">
        <v>3416</v>
      </c>
      <c r="B515">
        <v>0</v>
      </c>
    </row>
    <row r="516" spans="1:2">
      <c r="A516" t="s">
        <v>3417</v>
      </c>
      <c r="B516">
        <v>0</v>
      </c>
    </row>
    <row r="517" spans="1:2">
      <c r="A517" t="s">
        <v>3418</v>
      </c>
      <c r="B517">
        <v>0</v>
      </c>
    </row>
    <row r="518" spans="1:2">
      <c r="A518" t="s">
        <v>3419</v>
      </c>
      <c r="B518">
        <v>0</v>
      </c>
    </row>
    <row r="519" spans="1:2">
      <c r="A519" t="s">
        <v>3420</v>
      </c>
      <c r="B519">
        <v>0</v>
      </c>
    </row>
    <row r="520" spans="1:2">
      <c r="A520" t="s">
        <v>3421</v>
      </c>
      <c r="B520">
        <v>0</v>
      </c>
    </row>
    <row r="521" spans="1:2">
      <c r="A521" t="s">
        <v>3422</v>
      </c>
      <c r="B521">
        <v>0</v>
      </c>
    </row>
    <row r="522" spans="1:2">
      <c r="A522" t="s">
        <v>3423</v>
      </c>
      <c r="B522" t="s">
        <v>628</v>
      </c>
    </row>
    <row r="523" spans="1:2">
      <c r="A523" t="s">
        <v>3424</v>
      </c>
      <c r="B523">
        <v>0</v>
      </c>
    </row>
    <row r="524" spans="1:2">
      <c r="A524" t="s">
        <v>3425</v>
      </c>
      <c r="B524">
        <v>0</v>
      </c>
    </row>
    <row r="525" spans="1:2">
      <c r="A525" t="s">
        <v>3426</v>
      </c>
      <c r="B525">
        <v>0</v>
      </c>
    </row>
    <row r="526" spans="1:2">
      <c r="A526" t="s">
        <v>3427</v>
      </c>
      <c r="B526">
        <v>0</v>
      </c>
    </row>
    <row r="527" spans="1:2">
      <c r="A527" t="s">
        <v>3428</v>
      </c>
      <c r="B527">
        <v>0</v>
      </c>
    </row>
    <row r="528" spans="1:2">
      <c r="A528" t="s">
        <v>3429</v>
      </c>
      <c r="B528">
        <v>0</v>
      </c>
    </row>
    <row r="529" spans="1:2">
      <c r="A529" t="s">
        <v>3430</v>
      </c>
      <c r="B529">
        <v>0</v>
      </c>
    </row>
    <row r="530" spans="1:2">
      <c r="A530" t="s">
        <v>3431</v>
      </c>
      <c r="B530">
        <v>0</v>
      </c>
    </row>
    <row r="531" spans="1:2">
      <c r="A531" t="s">
        <v>3432</v>
      </c>
      <c r="B531">
        <v>0</v>
      </c>
    </row>
    <row r="532" spans="1:2">
      <c r="A532" t="s">
        <v>3433</v>
      </c>
      <c r="B532">
        <v>0</v>
      </c>
    </row>
    <row r="533" spans="1:2">
      <c r="A533" t="s">
        <v>3434</v>
      </c>
      <c r="B533">
        <v>0</v>
      </c>
    </row>
    <row r="534" spans="1:2">
      <c r="A534" t="s">
        <v>3435</v>
      </c>
      <c r="B534">
        <v>0</v>
      </c>
    </row>
    <row r="535" spans="1:2">
      <c r="A535" t="s">
        <v>3436</v>
      </c>
      <c r="B535">
        <v>0</v>
      </c>
    </row>
    <row r="536" spans="1:2">
      <c r="A536" t="s">
        <v>3437</v>
      </c>
      <c r="B536">
        <v>0</v>
      </c>
    </row>
    <row r="537" spans="1:2">
      <c r="A537" t="s">
        <v>3438</v>
      </c>
      <c r="B537">
        <v>0</v>
      </c>
    </row>
    <row r="538" spans="1:2">
      <c r="A538" t="s">
        <v>3439</v>
      </c>
      <c r="B538">
        <v>0</v>
      </c>
    </row>
    <row r="539" spans="1:2">
      <c r="A539" t="s">
        <v>3440</v>
      </c>
      <c r="B539">
        <v>0</v>
      </c>
    </row>
    <row r="540" spans="1:2">
      <c r="A540" t="s">
        <v>3441</v>
      </c>
      <c r="B540">
        <v>0</v>
      </c>
    </row>
    <row r="541" spans="1:2">
      <c r="A541" t="s">
        <v>3442</v>
      </c>
      <c r="B541">
        <v>0</v>
      </c>
    </row>
    <row r="542" spans="1:2">
      <c r="A542" t="s">
        <v>3443</v>
      </c>
      <c r="B542">
        <v>0</v>
      </c>
    </row>
    <row r="543" spans="1:2">
      <c r="A543" t="s">
        <v>3444</v>
      </c>
      <c r="B543">
        <v>0</v>
      </c>
    </row>
    <row r="544" spans="1:2">
      <c r="A544" t="s">
        <v>3015</v>
      </c>
      <c r="B544" t="s">
        <v>205</v>
      </c>
    </row>
    <row r="545" spans="1:2">
      <c r="A545" t="s">
        <v>3445</v>
      </c>
      <c r="B545">
        <v>0</v>
      </c>
    </row>
    <row r="546" spans="1:2">
      <c r="A546" t="s">
        <v>3446</v>
      </c>
      <c r="B546">
        <v>0</v>
      </c>
    </row>
    <row r="547" spans="1:2">
      <c r="A547" t="s">
        <v>3447</v>
      </c>
      <c r="B547">
        <v>0</v>
      </c>
    </row>
    <row r="548" spans="1:2">
      <c r="A548" t="s">
        <v>3448</v>
      </c>
      <c r="B548">
        <v>0</v>
      </c>
    </row>
    <row r="549" spans="1:2">
      <c r="A549" t="s">
        <v>3449</v>
      </c>
      <c r="B549">
        <v>0</v>
      </c>
    </row>
    <row r="550" spans="1:2">
      <c r="A550" t="s">
        <v>3450</v>
      </c>
      <c r="B550">
        <v>0</v>
      </c>
    </row>
    <row r="551" spans="1:2">
      <c r="A551" t="s">
        <v>3451</v>
      </c>
      <c r="B551">
        <v>0</v>
      </c>
    </row>
    <row r="552" spans="1:2">
      <c r="A552" t="s">
        <v>3452</v>
      </c>
      <c r="B552">
        <v>0</v>
      </c>
    </row>
    <row r="553" spans="1:2">
      <c r="A553" t="s">
        <v>3453</v>
      </c>
      <c r="B553">
        <v>0</v>
      </c>
    </row>
    <row r="554" spans="1:2">
      <c r="A554" t="s">
        <v>3454</v>
      </c>
      <c r="B554">
        <v>0</v>
      </c>
    </row>
    <row r="555" spans="1:2">
      <c r="A555" t="s">
        <v>3455</v>
      </c>
      <c r="B555">
        <v>0</v>
      </c>
    </row>
    <row r="556" spans="1:2">
      <c r="A556" t="s">
        <v>3456</v>
      </c>
      <c r="B556">
        <v>0</v>
      </c>
    </row>
    <row r="557" spans="1:2">
      <c r="A557" t="s">
        <v>3457</v>
      </c>
      <c r="B557">
        <v>0</v>
      </c>
    </row>
    <row r="558" spans="1:2">
      <c r="A558" t="s">
        <v>3458</v>
      </c>
      <c r="B558">
        <v>0</v>
      </c>
    </row>
    <row r="559" spans="1:2">
      <c r="A559" t="s">
        <v>3459</v>
      </c>
      <c r="B559">
        <v>0</v>
      </c>
    </row>
    <row r="560" spans="1:2">
      <c r="A560" t="s">
        <v>3460</v>
      </c>
      <c r="B560">
        <v>0</v>
      </c>
    </row>
    <row r="561" spans="1:2">
      <c r="A561" t="s">
        <v>3461</v>
      </c>
      <c r="B561">
        <v>0</v>
      </c>
    </row>
    <row r="562" spans="1:2">
      <c r="A562" t="s">
        <v>3462</v>
      </c>
      <c r="B562">
        <v>0</v>
      </c>
    </row>
    <row r="563" spans="1:2">
      <c r="A563" t="s">
        <v>3463</v>
      </c>
      <c r="B563">
        <v>0</v>
      </c>
    </row>
    <row r="564" spans="1:2">
      <c r="A564" t="s">
        <v>3464</v>
      </c>
      <c r="B564">
        <v>0</v>
      </c>
    </row>
    <row r="565" spans="1:2">
      <c r="A565" t="s">
        <v>3465</v>
      </c>
      <c r="B565">
        <v>0</v>
      </c>
    </row>
    <row r="566" spans="1:2">
      <c r="A566" t="s">
        <v>3466</v>
      </c>
      <c r="B566">
        <v>0</v>
      </c>
    </row>
    <row r="567" spans="1:2">
      <c r="A567" t="s">
        <v>3467</v>
      </c>
      <c r="B567">
        <v>0</v>
      </c>
    </row>
    <row r="568" spans="1:2">
      <c r="A568" t="s">
        <v>3468</v>
      </c>
      <c r="B568">
        <v>0</v>
      </c>
    </row>
    <row r="569" spans="1:2">
      <c r="A569" t="s">
        <v>3469</v>
      </c>
      <c r="B569">
        <v>0</v>
      </c>
    </row>
    <row r="570" spans="1:2">
      <c r="A570" t="s">
        <v>3470</v>
      </c>
      <c r="B570">
        <v>0</v>
      </c>
    </row>
    <row r="571" spans="1:2">
      <c r="A571" t="s">
        <v>3471</v>
      </c>
      <c r="B571">
        <v>0</v>
      </c>
    </row>
    <row r="572" spans="1:2">
      <c r="A572" t="s">
        <v>3472</v>
      </c>
      <c r="B572">
        <v>0</v>
      </c>
    </row>
    <row r="573" spans="1:2">
      <c r="A573" t="s">
        <v>3473</v>
      </c>
      <c r="B573">
        <v>0</v>
      </c>
    </row>
    <row r="574" spans="1:2">
      <c r="A574" t="s">
        <v>3474</v>
      </c>
      <c r="B574">
        <v>0</v>
      </c>
    </row>
    <row r="575" spans="1:2">
      <c r="A575" t="s">
        <v>3475</v>
      </c>
      <c r="B575">
        <v>0</v>
      </c>
    </row>
    <row r="576" spans="1:2">
      <c r="A576" t="s">
        <v>3476</v>
      </c>
      <c r="B576">
        <v>0</v>
      </c>
    </row>
    <row r="577" spans="1:2">
      <c r="A577" t="s">
        <v>3477</v>
      </c>
      <c r="B577">
        <v>0</v>
      </c>
    </row>
    <row r="578" spans="1:2">
      <c r="A578" t="s">
        <v>3478</v>
      </c>
      <c r="B578">
        <v>0</v>
      </c>
    </row>
    <row r="579" spans="1:2">
      <c r="A579" t="s">
        <v>3479</v>
      </c>
      <c r="B579">
        <v>0</v>
      </c>
    </row>
    <row r="580" spans="1:2">
      <c r="A580" t="s">
        <v>3480</v>
      </c>
      <c r="B580">
        <v>0</v>
      </c>
    </row>
    <row r="581" spans="1:2">
      <c r="A581" t="s">
        <v>3481</v>
      </c>
      <c r="B581">
        <v>0</v>
      </c>
    </row>
    <row r="582" spans="1:2">
      <c r="A582" t="s">
        <v>3482</v>
      </c>
      <c r="B582">
        <v>0</v>
      </c>
    </row>
    <row r="583" spans="1:2">
      <c r="A583" t="s">
        <v>3483</v>
      </c>
      <c r="B583">
        <v>0</v>
      </c>
    </row>
    <row r="584" spans="1:2">
      <c r="A584" t="s">
        <v>3484</v>
      </c>
      <c r="B584">
        <v>0</v>
      </c>
    </row>
    <row r="585" spans="1:2">
      <c r="A585" t="s">
        <v>3485</v>
      </c>
      <c r="B585">
        <v>0</v>
      </c>
    </row>
    <row r="586" spans="1:2">
      <c r="A586" t="s">
        <v>3486</v>
      </c>
      <c r="B586">
        <v>0</v>
      </c>
    </row>
    <row r="587" spans="1:2">
      <c r="A587" t="s">
        <v>3487</v>
      </c>
      <c r="B587">
        <v>0</v>
      </c>
    </row>
    <row r="588" spans="1:2">
      <c r="A588" t="s">
        <v>3488</v>
      </c>
      <c r="B588">
        <v>0</v>
      </c>
    </row>
    <row r="589" spans="1:2">
      <c r="A589" t="s">
        <v>3489</v>
      </c>
      <c r="B589">
        <v>0</v>
      </c>
    </row>
    <row r="590" spans="1:2">
      <c r="A590" t="s">
        <v>3490</v>
      </c>
      <c r="B590">
        <v>0</v>
      </c>
    </row>
    <row r="591" spans="1:2">
      <c r="A591" t="s">
        <v>3491</v>
      </c>
      <c r="B591">
        <v>0</v>
      </c>
    </row>
    <row r="592" spans="1:2">
      <c r="A592" t="s">
        <v>3492</v>
      </c>
      <c r="B592">
        <v>0</v>
      </c>
    </row>
    <row r="593" spans="1:2">
      <c r="A593" t="s">
        <v>3493</v>
      </c>
      <c r="B593">
        <v>0</v>
      </c>
    </row>
    <row r="594" spans="1:2">
      <c r="A594" t="s">
        <v>3494</v>
      </c>
      <c r="B594">
        <v>0</v>
      </c>
    </row>
    <row r="595" spans="1:2">
      <c r="A595" t="s">
        <v>3495</v>
      </c>
      <c r="B595">
        <v>0</v>
      </c>
    </row>
    <row r="596" spans="1:2">
      <c r="A596" t="s">
        <v>3496</v>
      </c>
      <c r="B596">
        <v>0</v>
      </c>
    </row>
    <row r="597" spans="1:2">
      <c r="A597" t="s">
        <v>3497</v>
      </c>
      <c r="B597">
        <v>0</v>
      </c>
    </row>
    <row r="598" spans="1:2">
      <c r="A598" t="s">
        <v>3498</v>
      </c>
      <c r="B598">
        <v>0</v>
      </c>
    </row>
    <row r="599" spans="1:2">
      <c r="A599" t="s">
        <v>3499</v>
      </c>
      <c r="B599">
        <v>0</v>
      </c>
    </row>
    <row r="600" spans="1:2">
      <c r="A600" t="s">
        <v>3500</v>
      </c>
      <c r="B600">
        <v>0</v>
      </c>
    </row>
    <row r="601" spans="1:2">
      <c r="A601" t="s">
        <v>3501</v>
      </c>
      <c r="B601">
        <v>0</v>
      </c>
    </row>
    <row r="602" spans="1:2">
      <c r="A602" t="s">
        <v>3502</v>
      </c>
      <c r="B602">
        <v>0</v>
      </c>
    </row>
    <row r="603" spans="1:2">
      <c r="A603" t="s">
        <v>3503</v>
      </c>
      <c r="B603">
        <v>0</v>
      </c>
    </row>
    <row r="604" spans="1:2">
      <c r="A604" t="s">
        <v>3504</v>
      </c>
      <c r="B604">
        <v>0</v>
      </c>
    </row>
    <row r="605" spans="1:2">
      <c r="A605" t="s">
        <v>3505</v>
      </c>
      <c r="B605">
        <v>0</v>
      </c>
    </row>
    <row r="606" spans="1:2">
      <c r="A606" t="s">
        <v>3506</v>
      </c>
      <c r="B606" t="s">
        <v>628</v>
      </c>
    </row>
    <row r="607" spans="1:2">
      <c r="A607" t="s">
        <v>3507</v>
      </c>
      <c r="B607">
        <v>0</v>
      </c>
    </row>
    <row r="608" spans="1:2">
      <c r="A608" t="s">
        <v>3508</v>
      </c>
      <c r="B608">
        <v>0</v>
      </c>
    </row>
    <row r="609" spans="1:2">
      <c r="A609" t="s">
        <v>3509</v>
      </c>
      <c r="B609">
        <v>0</v>
      </c>
    </row>
    <row r="610" spans="1:2">
      <c r="A610" t="s">
        <v>3510</v>
      </c>
      <c r="B610">
        <v>0</v>
      </c>
    </row>
    <row r="611" spans="1:2">
      <c r="A611" t="s">
        <v>3511</v>
      </c>
      <c r="B611">
        <v>0</v>
      </c>
    </row>
    <row r="612" spans="1:2">
      <c r="A612" t="s">
        <v>3512</v>
      </c>
      <c r="B612">
        <v>0</v>
      </c>
    </row>
    <row r="613" spans="1:2">
      <c r="A613" t="s">
        <v>3513</v>
      </c>
      <c r="B613">
        <v>0</v>
      </c>
    </row>
    <row r="614" spans="1:2">
      <c r="A614" t="s">
        <v>3514</v>
      </c>
      <c r="B614">
        <v>0</v>
      </c>
    </row>
    <row r="615" spans="1:2">
      <c r="A615" t="s">
        <v>3515</v>
      </c>
      <c r="B615">
        <v>0</v>
      </c>
    </row>
    <row r="616" spans="1:2">
      <c r="A616" t="s">
        <v>3516</v>
      </c>
      <c r="B616">
        <v>0</v>
      </c>
    </row>
    <row r="617" spans="1:2">
      <c r="A617" t="s">
        <v>3517</v>
      </c>
      <c r="B617">
        <v>0</v>
      </c>
    </row>
    <row r="618" spans="1:2">
      <c r="A618" t="s">
        <v>3518</v>
      </c>
      <c r="B618">
        <v>0</v>
      </c>
    </row>
    <row r="619" spans="1:2">
      <c r="A619" t="s">
        <v>3519</v>
      </c>
      <c r="B619">
        <v>0</v>
      </c>
    </row>
    <row r="620" spans="1:2">
      <c r="A620" t="s">
        <v>3520</v>
      </c>
      <c r="B620">
        <v>0</v>
      </c>
    </row>
    <row r="621" spans="1:2">
      <c r="A621" t="s">
        <v>3521</v>
      </c>
      <c r="B621">
        <v>0</v>
      </c>
    </row>
    <row r="622" spans="1:2">
      <c r="A622" t="s">
        <v>3522</v>
      </c>
      <c r="B622">
        <v>0</v>
      </c>
    </row>
    <row r="623" spans="1:2">
      <c r="A623" t="s">
        <v>3523</v>
      </c>
      <c r="B623">
        <v>0</v>
      </c>
    </row>
    <row r="624" spans="1:2">
      <c r="A624" t="s">
        <v>3524</v>
      </c>
      <c r="B624">
        <v>0</v>
      </c>
    </row>
    <row r="625" spans="1:2">
      <c r="A625" t="s">
        <v>3525</v>
      </c>
      <c r="B625">
        <v>0</v>
      </c>
    </row>
    <row r="626" spans="1:2">
      <c r="A626" t="s">
        <v>3526</v>
      </c>
      <c r="B626">
        <v>0</v>
      </c>
    </row>
    <row r="627" spans="1:2">
      <c r="A627" t="s">
        <v>3527</v>
      </c>
      <c r="B627">
        <v>0</v>
      </c>
    </row>
    <row r="628" spans="1:2">
      <c r="A628" t="s">
        <v>3528</v>
      </c>
      <c r="B628">
        <v>0</v>
      </c>
    </row>
    <row r="629" spans="1:2">
      <c r="A629" t="s">
        <v>3529</v>
      </c>
      <c r="B629">
        <v>0</v>
      </c>
    </row>
    <row r="630" spans="1:2">
      <c r="A630" t="s">
        <v>3530</v>
      </c>
      <c r="B630">
        <v>0</v>
      </c>
    </row>
    <row r="631" spans="1:2">
      <c r="A631" t="s">
        <v>3531</v>
      </c>
      <c r="B631">
        <v>0</v>
      </c>
    </row>
    <row r="632" spans="1:2">
      <c r="A632" t="s">
        <v>3532</v>
      </c>
      <c r="B632">
        <v>0</v>
      </c>
    </row>
    <row r="633" spans="1:2">
      <c r="A633" t="s">
        <v>3533</v>
      </c>
      <c r="B633">
        <v>0</v>
      </c>
    </row>
    <row r="634" spans="1:2">
      <c r="A634" t="s">
        <v>3534</v>
      </c>
      <c r="B634">
        <v>0</v>
      </c>
    </row>
    <row r="635" spans="1:2">
      <c r="A635" t="s">
        <v>3535</v>
      </c>
      <c r="B635">
        <v>0</v>
      </c>
    </row>
    <row r="636" spans="1:2">
      <c r="A636" t="s">
        <v>3536</v>
      </c>
      <c r="B636">
        <v>0</v>
      </c>
    </row>
    <row r="637" spans="1:2">
      <c r="A637" t="s">
        <v>3537</v>
      </c>
      <c r="B637">
        <v>0</v>
      </c>
    </row>
    <row r="638" spans="1:2">
      <c r="A638" t="s">
        <v>3538</v>
      </c>
      <c r="B638">
        <v>0</v>
      </c>
    </row>
    <row r="639" spans="1:2">
      <c r="A639" t="s">
        <v>3539</v>
      </c>
      <c r="B639">
        <v>0</v>
      </c>
    </row>
    <row r="640" spans="1:2">
      <c r="A640" t="s">
        <v>3540</v>
      </c>
      <c r="B640">
        <v>0</v>
      </c>
    </row>
    <row r="641" spans="1:2">
      <c r="A641" t="s">
        <v>3541</v>
      </c>
      <c r="B641">
        <v>0</v>
      </c>
    </row>
    <row r="642" spans="1:2">
      <c r="A642" t="s">
        <v>3542</v>
      </c>
      <c r="B642">
        <v>0</v>
      </c>
    </row>
    <row r="643" spans="1:2">
      <c r="A643" t="s">
        <v>3543</v>
      </c>
      <c r="B643" t="s">
        <v>628</v>
      </c>
    </row>
    <row r="644" spans="1:2">
      <c r="A644" t="s">
        <v>3544</v>
      </c>
      <c r="B644">
        <v>0</v>
      </c>
    </row>
    <row r="645" spans="1:2">
      <c r="A645" t="s">
        <v>3545</v>
      </c>
      <c r="B645">
        <v>0</v>
      </c>
    </row>
    <row r="646" spans="1:2">
      <c r="A646" t="s">
        <v>3546</v>
      </c>
      <c r="B646">
        <v>0</v>
      </c>
    </row>
    <row r="647" spans="1:2">
      <c r="A647" t="s">
        <v>3547</v>
      </c>
      <c r="B647">
        <v>0</v>
      </c>
    </row>
    <row r="648" spans="1:2">
      <c r="A648" t="s">
        <v>3548</v>
      </c>
      <c r="B648">
        <v>0</v>
      </c>
    </row>
    <row r="649" spans="1:2">
      <c r="A649" t="s">
        <v>3549</v>
      </c>
      <c r="B649">
        <v>0</v>
      </c>
    </row>
    <row r="650" spans="1:2">
      <c r="A650" t="s">
        <v>3550</v>
      </c>
      <c r="B650" t="s">
        <v>628</v>
      </c>
    </row>
    <row r="651" spans="1:2">
      <c r="A651" t="s">
        <v>3551</v>
      </c>
      <c r="B651">
        <v>0</v>
      </c>
    </row>
    <row r="652" spans="1:2">
      <c r="A652" t="s">
        <v>3552</v>
      </c>
      <c r="B652">
        <v>0</v>
      </c>
    </row>
    <row r="653" spans="1:2">
      <c r="A653" t="s">
        <v>3553</v>
      </c>
      <c r="B653">
        <v>0</v>
      </c>
    </row>
    <row r="654" spans="1:2">
      <c r="A654" t="s">
        <v>3554</v>
      </c>
      <c r="B654">
        <v>0</v>
      </c>
    </row>
    <row r="655" spans="1:2">
      <c r="A655" t="s">
        <v>3555</v>
      </c>
      <c r="B655">
        <v>0</v>
      </c>
    </row>
    <row r="656" spans="1:2">
      <c r="A656" t="s">
        <v>3556</v>
      </c>
      <c r="B656">
        <v>0</v>
      </c>
    </row>
    <row r="657" spans="1:2">
      <c r="A657" t="s">
        <v>3557</v>
      </c>
      <c r="B657">
        <v>0</v>
      </c>
    </row>
    <row r="658" spans="1:2">
      <c r="A658" t="s">
        <v>3558</v>
      </c>
      <c r="B658">
        <v>0</v>
      </c>
    </row>
    <row r="659" spans="1:2">
      <c r="A659" t="s">
        <v>3559</v>
      </c>
      <c r="B659">
        <v>0</v>
      </c>
    </row>
    <row r="660" spans="1:2">
      <c r="A660" t="s">
        <v>3560</v>
      </c>
      <c r="B660">
        <v>0</v>
      </c>
    </row>
    <row r="661" spans="1:2">
      <c r="A661" t="s">
        <v>3561</v>
      </c>
      <c r="B661">
        <v>0</v>
      </c>
    </row>
    <row r="662" spans="1:2">
      <c r="A662" t="s">
        <v>3562</v>
      </c>
      <c r="B662">
        <v>0</v>
      </c>
    </row>
    <row r="663" spans="1:2">
      <c r="A663" t="s">
        <v>3563</v>
      </c>
      <c r="B663">
        <v>0</v>
      </c>
    </row>
    <row r="664" spans="1:2">
      <c r="A664" t="s">
        <v>3564</v>
      </c>
      <c r="B664">
        <v>0</v>
      </c>
    </row>
    <row r="665" spans="1:2">
      <c r="A665" t="s">
        <v>3565</v>
      </c>
      <c r="B665" t="s">
        <v>628</v>
      </c>
    </row>
    <row r="666" spans="1:2">
      <c r="A666" t="s">
        <v>3566</v>
      </c>
      <c r="B666">
        <v>0</v>
      </c>
    </row>
    <row r="667" spans="1:2">
      <c r="A667" t="s">
        <v>3567</v>
      </c>
      <c r="B667">
        <v>0</v>
      </c>
    </row>
    <row r="668" spans="1:2">
      <c r="A668" t="s">
        <v>3568</v>
      </c>
      <c r="B668">
        <v>0</v>
      </c>
    </row>
    <row r="669" spans="1:2">
      <c r="A669" t="s">
        <v>3569</v>
      </c>
      <c r="B669">
        <v>0</v>
      </c>
    </row>
    <row r="670" spans="1:2">
      <c r="A670" t="s">
        <v>3570</v>
      </c>
      <c r="B670">
        <v>0</v>
      </c>
    </row>
    <row r="671" spans="1:2">
      <c r="A671" t="s">
        <v>3571</v>
      </c>
      <c r="B671">
        <v>0</v>
      </c>
    </row>
    <row r="672" spans="1:2">
      <c r="A672" t="s">
        <v>3572</v>
      </c>
      <c r="B672">
        <v>0</v>
      </c>
    </row>
    <row r="673" spans="1:2">
      <c r="A673" t="s">
        <v>3573</v>
      </c>
      <c r="B673">
        <v>0</v>
      </c>
    </row>
    <row r="674" spans="1:2">
      <c r="A674" t="s">
        <v>3574</v>
      </c>
      <c r="B674">
        <v>0</v>
      </c>
    </row>
    <row r="675" spans="1:2">
      <c r="A675" t="s">
        <v>3575</v>
      </c>
      <c r="B675">
        <v>0</v>
      </c>
    </row>
    <row r="676" spans="1:2">
      <c r="A676" t="s">
        <v>3576</v>
      </c>
      <c r="B676">
        <v>0</v>
      </c>
    </row>
    <row r="677" spans="1:2">
      <c r="A677" t="s">
        <v>3577</v>
      </c>
      <c r="B677">
        <v>0</v>
      </c>
    </row>
    <row r="678" spans="1:2">
      <c r="A678" t="s">
        <v>3578</v>
      </c>
      <c r="B678">
        <v>0</v>
      </c>
    </row>
    <row r="679" spans="1:2">
      <c r="A679" t="s">
        <v>3579</v>
      </c>
      <c r="B679">
        <v>0</v>
      </c>
    </row>
    <row r="680" spans="1:2">
      <c r="A680" t="s">
        <v>3580</v>
      </c>
      <c r="B680">
        <v>0</v>
      </c>
    </row>
    <row r="681" spans="1:2">
      <c r="A681" t="s">
        <v>3581</v>
      </c>
      <c r="B681">
        <v>0</v>
      </c>
    </row>
    <row r="682" spans="1:2">
      <c r="A682" t="s">
        <v>3582</v>
      </c>
      <c r="B682">
        <v>0</v>
      </c>
    </row>
    <row r="683" spans="1:2">
      <c r="A683" t="s">
        <v>3583</v>
      </c>
      <c r="B683">
        <v>0</v>
      </c>
    </row>
    <row r="684" spans="1:2">
      <c r="A684" t="s">
        <v>3584</v>
      </c>
      <c r="B684">
        <v>0</v>
      </c>
    </row>
    <row r="685" spans="1:2">
      <c r="A685" t="s">
        <v>3585</v>
      </c>
      <c r="B685">
        <v>0</v>
      </c>
    </row>
    <row r="686" spans="1:2">
      <c r="A686" t="s">
        <v>3586</v>
      </c>
      <c r="B686">
        <v>0</v>
      </c>
    </row>
    <row r="687" spans="1:2">
      <c r="A687" t="s">
        <v>3587</v>
      </c>
      <c r="B687">
        <v>0</v>
      </c>
    </row>
    <row r="688" spans="1:2">
      <c r="A688" t="s">
        <v>3588</v>
      </c>
      <c r="B688">
        <v>0</v>
      </c>
    </row>
    <row r="689" spans="1:2">
      <c r="A689" t="s">
        <v>3589</v>
      </c>
      <c r="B689">
        <v>0</v>
      </c>
    </row>
    <row r="690" spans="1:2">
      <c r="A690" t="s">
        <v>3590</v>
      </c>
      <c r="B690">
        <v>0</v>
      </c>
    </row>
    <row r="691" spans="1:2">
      <c r="A691" t="s">
        <v>3591</v>
      </c>
      <c r="B691">
        <v>0</v>
      </c>
    </row>
    <row r="692" spans="1:2">
      <c r="A692" t="s">
        <v>3592</v>
      </c>
      <c r="B692">
        <v>0</v>
      </c>
    </row>
    <row r="693" spans="1:2">
      <c r="A693" t="s">
        <v>3593</v>
      </c>
      <c r="B693">
        <v>0</v>
      </c>
    </row>
    <row r="694" spans="1:2">
      <c r="A694" t="s">
        <v>3594</v>
      </c>
      <c r="B694">
        <v>0</v>
      </c>
    </row>
    <row r="695" spans="1:2">
      <c r="A695" t="s">
        <v>3595</v>
      </c>
      <c r="B695">
        <v>0</v>
      </c>
    </row>
    <row r="696" spans="1:2">
      <c r="A696" t="s">
        <v>3596</v>
      </c>
      <c r="B696">
        <v>0</v>
      </c>
    </row>
    <row r="697" spans="1:2">
      <c r="A697" t="s">
        <v>3597</v>
      </c>
      <c r="B697">
        <v>0</v>
      </c>
    </row>
    <row r="698" spans="1:2">
      <c r="A698" t="s">
        <v>3598</v>
      </c>
      <c r="B698">
        <v>0</v>
      </c>
    </row>
    <row r="699" spans="1:2">
      <c r="A699" t="s">
        <v>3599</v>
      </c>
      <c r="B699">
        <v>0</v>
      </c>
    </row>
    <row r="700" spans="1:2">
      <c r="A700" t="s">
        <v>3600</v>
      </c>
      <c r="B700">
        <v>0</v>
      </c>
    </row>
    <row r="701" spans="1:2">
      <c r="A701" t="s">
        <v>3601</v>
      </c>
      <c r="B701">
        <v>0</v>
      </c>
    </row>
    <row r="702" spans="1:2">
      <c r="A702" t="s">
        <v>3602</v>
      </c>
      <c r="B702">
        <v>0</v>
      </c>
    </row>
    <row r="703" spans="1:2">
      <c r="A703" t="s">
        <v>3603</v>
      </c>
      <c r="B703">
        <v>0</v>
      </c>
    </row>
    <row r="704" spans="1:2">
      <c r="A704" t="s">
        <v>3604</v>
      </c>
      <c r="B704">
        <v>0</v>
      </c>
    </row>
    <row r="705" spans="1:2">
      <c r="A705" t="s">
        <v>3605</v>
      </c>
      <c r="B705">
        <v>0</v>
      </c>
    </row>
    <row r="706" spans="1:2">
      <c r="A706" t="s">
        <v>3606</v>
      </c>
      <c r="B706">
        <v>0</v>
      </c>
    </row>
    <row r="707" spans="1:2">
      <c r="A707" t="s">
        <v>3607</v>
      </c>
      <c r="B707">
        <v>0</v>
      </c>
    </row>
    <row r="708" spans="1:2">
      <c r="A708" t="s">
        <v>3608</v>
      </c>
      <c r="B708">
        <v>0</v>
      </c>
    </row>
    <row r="709" spans="1:2">
      <c r="A709" t="s">
        <v>3609</v>
      </c>
      <c r="B709">
        <v>0</v>
      </c>
    </row>
    <row r="710" spans="1:2">
      <c r="A710" t="s">
        <v>3610</v>
      </c>
      <c r="B710">
        <v>0</v>
      </c>
    </row>
    <row r="711" spans="1:2">
      <c r="A711" t="s">
        <v>3611</v>
      </c>
      <c r="B711">
        <v>0</v>
      </c>
    </row>
    <row r="712" spans="1:2">
      <c r="A712" t="s">
        <v>3612</v>
      </c>
      <c r="B712">
        <v>0</v>
      </c>
    </row>
    <row r="713" spans="1:2">
      <c r="A713" t="s">
        <v>3613</v>
      </c>
      <c r="B713">
        <v>0</v>
      </c>
    </row>
    <row r="714" spans="1:2">
      <c r="A714" t="s">
        <v>3614</v>
      </c>
      <c r="B714">
        <v>0</v>
      </c>
    </row>
    <row r="715" spans="1:2">
      <c r="A715" t="s">
        <v>3615</v>
      </c>
      <c r="B715">
        <v>0</v>
      </c>
    </row>
    <row r="716" spans="1:2">
      <c r="A716" t="s">
        <v>3616</v>
      </c>
      <c r="B716">
        <v>0</v>
      </c>
    </row>
    <row r="717" spans="1:2">
      <c r="A717" t="s">
        <v>3617</v>
      </c>
      <c r="B717">
        <v>0</v>
      </c>
    </row>
    <row r="718" spans="1:2">
      <c r="A718" t="s">
        <v>3618</v>
      </c>
      <c r="B718">
        <v>0</v>
      </c>
    </row>
    <row r="719" spans="1:2">
      <c r="A719" t="s">
        <v>3619</v>
      </c>
      <c r="B719">
        <v>0</v>
      </c>
    </row>
    <row r="720" spans="1:2">
      <c r="A720" t="s">
        <v>3620</v>
      </c>
      <c r="B720">
        <v>0</v>
      </c>
    </row>
    <row r="721" spans="1:2">
      <c r="A721" t="s">
        <v>3621</v>
      </c>
      <c r="B721">
        <v>0</v>
      </c>
    </row>
    <row r="722" spans="1:2">
      <c r="A722" t="s">
        <v>3622</v>
      </c>
      <c r="B722">
        <v>0</v>
      </c>
    </row>
    <row r="723" spans="1:2">
      <c r="A723" t="s">
        <v>3623</v>
      </c>
      <c r="B723">
        <v>0</v>
      </c>
    </row>
    <row r="724" spans="1:2">
      <c r="A724" t="s">
        <v>3624</v>
      </c>
      <c r="B724">
        <v>0</v>
      </c>
    </row>
    <row r="725" spans="1:2">
      <c r="A725" t="s">
        <v>3625</v>
      </c>
      <c r="B725">
        <v>0</v>
      </c>
    </row>
    <row r="726" spans="1:2">
      <c r="A726" t="s">
        <v>3626</v>
      </c>
      <c r="B726">
        <v>0</v>
      </c>
    </row>
    <row r="727" spans="1:2">
      <c r="A727" t="s">
        <v>3627</v>
      </c>
      <c r="B727">
        <v>0</v>
      </c>
    </row>
    <row r="728" spans="1:2">
      <c r="A728" t="s">
        <v>3628</v>
      </c>
      <c r="B728">
        <v>0</v>
      </c>
    </row>
    <row r="729" spans="1:2">
      <c r="A729" t="s">
        <v>3629</v>
      </c>
      <c r="B729">
        <v>0</v>
      </c>
    </row>
    <row r="730" spans="1:2">
      <c r="A730" t="s">
        <v>3630</v>
      </c>
      <c r="B730">
        <v>0</v>
      </c>
    </row>
    <row r="731" spans="1:2">
      <c r="A731" t="s">
        <v>3631</v>
      </c>
      <c r="B731">
        <v>0</v>
      </c>
    </row>
    <row r="732" spans="1:2">
      <c r="A732" t="s">
        <v>3632</v>
      </c>
      <c r="B732">
        <v>0</v>
      </c>
    </row>
    <row r="733" spans="1:2">
      <c r="A733" t="s">
        <v>3633</v>
      </c>
      <c r="B733">
        <v>0</v>
      </c>
    </row>
    <row r="734" spans="1:2">
      <c r="A734" t="s">
        <v>3634</v>
      </c>
      <c r="B734">
        <v>0</v>
      </c>
    </row>
    <row r="735" spans="1:2">
      <c r="A735" t="s">
        <v>3635</v>
      </c>
      <c r="B735">
        <v>0</v>
      </c>
    </row>
    <row r="736" spans="1:2">
      <c r="A736" t="s">
        <v>3636</v>
      </c>
      <c r="B736">
        <v>0</v>
      </c>
    </row>
    <row r="737" spans="1:2">
      <c r="A737" t="s">
        <v>3637</v>
      </c>
      <c r="B737">
        <v>0</v>
      </c>
    </row>
    <row r="738" spans="1:2">
      <c r="A738" t="s">
        <v>3638</v>
      </c>
      <c r="B738">
        <v>0</v>
      </c>
    </row>
    <row r="739" spans="1:2">
      <c r="A739" t="s">
        <v>3639</v>
      </c>
      <c r="B739">
        <v>0</v>
      </c>
    </row>
    <row r="740" spans="1:2">
      <c r="A740" t="s">
        <v>3640</v>
      </c>
      <c r="B740">
        <v>0</v>
      </c>
    </row>
    <row r="741" spans="1:2">
      <c r="A741" t="s">
        <v>3641</v>
      </c>
      <c r="B741" t="s">
        <v>628</v>
      </c>
    </row>
    <row r="742" spans="1:2">
      <c r="A742" t="s">
        <v>3642</v>
      </c>
      <c r="B742">
        <v>0</v>
      </c>
    </row>
    <row r="743" spans="1:2">
      <c r="A743" t="s">
        <v>3643</v>
      </c>
      <c r="B743">
        <v>0</v>
      </c>
    </row>
    <row r="744" spans="1:2">
      <c r="A744" t="s">
        <v>3644</v>
      </c>
      <c r="B744">
        <v>0</v>
      </c>
    </row>
    <row r="745" spans="1:2">
      <c r="A745" t="s">
        <v>3645</v>
      </c>
      <c r="B745">
        <v>0</v>
      </c>
    </row>
    <row r="746" spans="1:2">
      <c r="A746" t="s">
        <v>3646</v>
      </c>
      <c r="B746">
        <v>0</v>
      </c>
    </row>
    <row r="747" spans="1:2">
      <c r="A747" t="s">
        <v>3647</v>
      </c>
      <c r="B747">
        <v>0</v>
      </c>
    </row>
    <row r="748" spans="1:2">
      <c r="A748" t="s">
        <v>3648</v>
      </c>
      <c r="B748">
        <v>0</v>
      </c>
    </row>
    <row r="749" spans="1:2">
      <c r="A749" t="s">
        <v>3649</v>
      </c>
      <c r="B749">
        <v>0</v>
      </c>
    </row>
    <row r="750" spans="1:2">
      <c r="A750" t="s">
        <v>3650</v>
      </c>
      <c r="B750">
        <v>0</v>
      </c>
    </row>
    <row r="751" spans="1:2">
      <c r="A751" t="s">
        <v>3651</v>
      </c>
      <c r="B751">
        <v>0</v>
      </c>
    </row>
    <row r="752" spans="1:2">
      <c r="A752" t="s">
        <v>3652</v>
      </c>
      <c r="B752">
        <v>0</v>
      </c>
    </row>
    <row r="753" spans="1:2">
      <c r="A753" t="s">
        <v>3653</v>
      </c>
      <c r="B753">
        <v>0</v>
      </c>
    </row>
    <row r="754" spans="1:2">
      <c r="A754" t="s">
        <v>3654</v>
      </c>
      <c r="B754">
        <v>0</v>
      </c>
    </row>
    <row r="755" spans="1:2">
      <c r="A755" t="s">
        <v>3655</v>
      </c>
      <c r="B755">
        <v>0</v>
      </c>
    </row>
    <row r="756" spans="1:2">
      <c r="A756" t="s">
        <v>3656</v>
      </c>
      <c r="B756">
        <v>0</v>
      </c>
    </row>
    <row r="757" spans="1:2">
      <c r="A757" t="s">
        <v>3657</v>
      </c>
      <c r="B757">
        <v>0</v>
      </c>
    </row>
    <row r="758" spans="1:2">
      <c r="A758" t="s">
        <v>3658</v>
      </c>
      <c r="B758">
        <v>0</v>
      </c>
    </row>
    <row r="759" spans="1:2">
      <c r="A759" t="s">
        <v>3659</v>
      </c>
      <c r="B759">
        <v>0</v>
      </c>
    </row>
    <row r="760" spans="1:2">
      <c r="A760" t="s">
        <v>3660</v>
      </c>
      <c r="B760">
        <v>0</v>
      </c>
    </row>
    <row r="761" spans="1:2">
      <c r="A761" t="s">
        <v>3661</v>
      </c>
      <c r="B761" t="s">
        <v>628</v>
      </c>
    </row>
    <row r="762" spans="1:2">
      <c r="A762" t="s">
        <v>3662</v>
      </c>
      <c r="B762">
        <v>0</v>
      </c>
    </row>
    <row r="763" spans="1:2">
      <c r="A763" t="s">
        <v>3663</v>
      </c>
      <c r="B763">
        <v>0</v>
      </c>
    </row>
    <row r="764" spans="1:2">
      <c r="A764" t="s">
        <v>3664</v>
      </c>
      <c r="B764">
        <v>0</v>
      </c>
    </row>
    <row r="765" spans="1:2">
      <c r="A765" t="s">
        <v>3665</v>
      </c>
      <c r="B765">
        <v>0</v>
      </c>
    </row>
    <row r="766" spans="1:2">
      <c r="A766" t="s">
        <v>3666</v>
      </c>
      <c r="B766">
        <v>0</v>
      </c>
    </row>
    <row r="767" spans="1:2">
      <c r="A767" t="s">
        <v>3667</v>
      </c>
      <c r="B767">
        <v>0</v>
      </c>
    </row>
    <row r="768" spans="1:2">
      <c r="A768" t="s">
        <v>3668</v>
      </c>
      <c r="B768">
        <v>0</v>
      </c>
    </row>
    <row r="769" spans="1:2">
      <c r="A769" t="s">
        <v>3669</v>
      </c>
      <c r="B769">
        <v>0</v>
      </c>
    </row>
    <row r="770" spans="1:2">
      <c r="A770" t="s">
        <v>3670</v>
      </c>
      <c r="B770">
        <v>0</v>
      </c>
    </row>
    <row r="771" spans="1:2">
      <c r="A771" t="s">
        <v>3671</v>
      </c>
      <c r="B771">
        <v>0</v>
      </c>
    </row>
    <row r="772" spans="1:2">
      <c r="A772" t="s">
        <v>3672</v>
      </c>
      <c r="B772">
        <v>0</v>
      </c>
    </row>
    <row r="773" spans="1:2">
      <c r="A773" t="s">
        <v>3673</v>
      </c>
      <c r="B773">
        <v>0</v>
      </c>
    </row>
    <row r="774" spans="1:2">
      <c r="A774" t="s">
        <v>3674</v>
      </c>
      <c r="B774">
        <v>0</v>
      </c>
    </row>
    <row r="775" spans="1:2">
      <c r="A775" t="s">
        <v>3675</v>
      </c>
      <c r="B775">
        <v>0</v>
      </c>
    </row>
    <row r="776" spans="1:2">
      <c r="A776" t="s">
        <v>3676</v>
      </c>
      <c r="B776">
        <v>0</v>
      </c>
    </row>
    <row r="777" spans="1:2">
      <c r="A777" t="s">
        <v>3677</v>
      </c>
      <c r="B777">
        <v>0</v>
      </c>
    </row>
    <row r="778" spans="1:2">
      <c r="A778" t="s">
        <v>3678</v>
      </c>
      <c r="B778">
        <v>0</v>
      </c>
    </row>
    <row r="779" spans="1:2">
      <c r="A779" t="s">
        <v>3679</v>
      </c>
      <c r="B779">
        <v>0</v>
      </c>
    </row>
    <row r="780" spans="1:2">
      <c r="A780" t="s">
        <v>3680</v>
      </c>
      <c r="B780">
        <v>0</v>
      </c>
    </row>
    <row r="781" spans="1:2">
      <c r="A781" t="s">
        <v>3681</v>
      </c>
      <c r="B781">
        <v>0</v>
      </c>
    </row>
    <row r="782" spans="1:2">
      <c r="A782" t="s">
        <v>3682</v>
      </c>
      <c r="B782">
        <v>0</v>
      </c>
    </row>
    <row r="783" spans="1:2">
      <c r="A783" t="s">
        <v>3683</v>
      </c>
      <c r="B783">
        <v>0</v>
      </c>
    </row>
    <row r="784" spans="1:2">
      <c r="A784" t="s">
        <v>3684</v>
      </c>
      <c r="B784">
        <v>0</v>
      </c>
    </row>
    <row r="785" spans="1:2">
      <c r="A785" t="s">
        <v>3685</v>
      </c>
      <c r="B785">
        <v>0</v>
      </c>
    </row>
    <row r="786" spans="1:2">
      <c r="A786" t="s">
        <v>3686</v>
      </c>
      <c r="B786">
        <v>0</v>
      </c>
    </row>
    <row r="787" spans="1:2">
      <c r="A787" t="s">
        <v>3687</v>
      </c>
      <c r="B787">
        <v>0</v>
      </c>
    </row>
    <row r="788" spans="1:2">
      <c r="A788" t="s">
        <v>3688</v>
      </c>
      <c r="B788">
        <v>0</v>
      </c>
    </row>
    <row r="789" spans="1:2">
      <c r="A789" t="s">
        <v>3689</v>
      </c>
      <c r="B789">
        <v>0</v>
      </c>
    </row>
    <row r="790" spans="1:2">
      <c r="A790" t="s">
        <v>3690</v>
      </c>
      <c r="B790">
        <v>0</v>
      </c>
    </row>
    <row r="791" spans="1:2">
      <c r="A791" t="s">
        <v>3691</v>
      </c>
      <c r="B791">
        <v>0</v>
      </c>
    </row>
    <row r="792" spans="1:2">
      <c r="A792" t="s">
        <v>3692</v>
      </c>
      <c r="B792">
        <v>0</v>
      </c>
    </row>
    <row r="793" spans="1:2">
      <c r="A793" t="s">
        <v>3105</v>
      </c>
      <c r="B793">
        <v>0</v>
      </c>
    </row>
    <row r="794" spans="1:2">
      <c r="A794" t="s">
        <v>3693</v>
      </c>
      <c r="B794">
        <v>0</v>
      </c>
    </row>
    <row r="795" spans="1:2">
      <c r="A795" t="s">
        <v>3694</v>
      </c>
      <c r="B795">
        <v>0</v>
      </c>
    </row>
    <row r="796" spans="1:2">
      <c r="A796" t="s">
        <v>3695</v>
      </c>
      <c r="B796">
        <v>0</v>
      </c>
    </row>
    <row r="797" spans="1:2">
      <c r="A797" t="s">
        <v>3696</v>
      </c>
      <c r="B797">
        <v>0</v>
      </c>
    </row>
    <row r="798" spans="1:2">
      <c r="A798" t="s">
        <v>3697</v>
      </c>
      <c r="B798">
        <v>0</v>
      </c>
    </row>
    <row r="799" spans="1:2">
      <c r="A799" t="s">
        <v>3698</v>
      </c>
      <c r="B799">
        <v>0</v>
      </c>
    </row>
    <row r="800" spans="1:2">
      <c r="A800" t="s">
        <v>3699</v>
      </c>
      <c r="B800" t="s">
        <v>628</v>
      </c>
    </row>
    <row r="801" spans="1:2">
      <c r="A801" t="s">
        <v>3700</v>
      </c>
      <c r="B801">
        <v>0</v>
      </c>
    </row>
    <row r="802" spans="1:2">
      <c r="A802" t="s">
        <v>3701</v>
      </c>
      <c r="B802">
        <v>0</v>
      </c>
    </row>
    <row r="803" spans="1:2">
      <c r="A803" t="s">
        <v>3702</v>
      </c>
      <c r="B803">
        <v>0</v>
      </c>
    </row>
    <row r="804" spans="1:2">
      <c r="A804" t="s">
        <v>3703</v>
      </c>
      <c r="B804">
        <v>0</v>
      </c>
    </row>
    <row r="805" spans="1:2">
      <c r="A805" t="s">
        <v>3704</v>
      </c>
      <c r="B805">
        <v>0</v>
      </c>
    </row>
    <row r="806" spans="1:2">
      <c r="A806" t="s">
        <v>3705</v>
      </c>
      <c r="B806">
        <v>0</v>
      </c>
    </row>
    <row r="807" spans="1:2">
      <c r="A807" t="s">
        <v>3706</v>
      </c>
      <c r="B807">
        <v>0</v>
      </c>
    </row>
    <row r="808" spans="1:2">
      <c r="A808" t="s">
        <v>3707</v>
      </c>
      <c r="B808">
        <v>0</v>
      </c>
    </row>
    <row r="809" spans="1:2">
      <c r="A809" t="s">
        <v>3708</v>
      </c>
      <c r="B809">
        <v>0</v>
      </c>
    </row>
    <row r="810" spans="1:2">
      <c r="A810" t="s">
        <v>3709</v>
      </c>
      <c r="B810">
        <v>0</v>
      </c>
    </row>
    <row r="811" spans="1:2">
      <c r="A811" t="s">
        <v>3710</v>
      </c>
      <c r="B811">
        <v>0</v>
      </c>
    </row>
    <row r="812" spans="1:2">
      <c r="A812" t="s">
        <v>3711</v>
      </c>
      <c r="B812">
        <v>0</v>
      </c>
    </row>
    <row r="813" spans="1:2">
      <c r="A813" t="s">
        <v>3712</v>
      </c>
      <c r="B813">
        <v>0</v>
      </c>
    </row>
    <row r="814" spans="1:2">
      <c r="A814" t="s">
        <v>3713</v>
      </c>
      <c r="B814">
        <v>0</v>
      </c>
    </row>
    <row r="815" spans="1:2">
      <c r="A815" t="s">
        <v>3714</v>
      </c>
      <c r="B815">
        <v>0</v>
      </c>
    </row>
    <row r="816" spans="1:2">
      <c r="A816" t="s">
        <v>3715</v>
      </c>
      <c r="B816">
        <v>0</v>
      </c>
    </row>
    <row r="817" spans="1:2">
      <c r="A817" t="s">
        <v>3716</v>
      </c>
      <c r="B817">
        <v>0</v>
      </c>
    </row>
    <row r="818" spans="1:2">
      <c r="A818" t="s">
        <v>3717</v>
      </c>
      <c r="B818">
        <v>0</v>
      </c>
    </row>
    <row r="819" spans="1:2">
      <c r="A819" t="s">
        <v>3718</v>
      </c>
      <c r="B819">
        <v>0</v>
      </c>
    </row>
    <row r="820" spans="1:2">
      <c r="A820" t="s">
        <v>3719</v>
      </c>
      <c r="B820">
        <v>0</v>
      </c>
    </row>
    <row r="821" spans="1:2">
      <c r="A821" t="s">
        <v>3720</v>
      </c>
      <c r="B821">
        <v>0</v>
      </c>
    </row>
    <row r="822" spans="1:2">
      <c r="A822" t="s">
        <v>3721</v>
      </c>
      <c r="B822">
        <v>0</v>
      </c>
    </row>
    <row r="823" spans="1:2">
      <c r="A823" t="s">
        <v>3722</v>
      </c>
      <c r="B823">
        <v>0</v>
      </c>
    </row>
    <row r="824" spans="1:2">
      <c r="A824" t="s">
        <v>3723</v>
      </c>
      <c r="B824">
        <v>0</v>
      </c>
    </row>
    <row r="825" spans="1:2">
      <c r="A825" t="s">
        <v>3724</v>
      </c>
      <c r="B825">
        <v>0</v>
      </c>
    </row>
    <row r="826" spans="1:2">
      <c r="A826" t="s">
        <v>3725</v>
      </c>
      <c r="B826">
        <v>0</v>
      </c>
    </row>
    <row r="827" spans="1:2">
      <c r="A827" t="s">
        <v>3726</v>
      </c>
      <c r="B827">
        <v>0</v>
      </c>
    </row>
    <row r="828" spans="1:2">
      <c r="A828" t="s">
        <v>3727</v>
      </c>
      <c r="B828">
        <v>0</v>
      </c>
    </row>
    <row r="829" spans="1:2">
      <c r="A829" t="s">
        <v>3728</v>
      </c>
      <c r="B829">
        <v>0</v>
      </c>
    </row>
    <row r="830" spans="1:2">
      <c r="A830" t="s">
        <v>3729</v>
      </c>
      <c r="B830">
        <v>0</v>
      </c>
    </row>
    <row r="831" spans="1:2">
      <c r="A831" t="s">
        <v>3730</v>
      </c>
      <c r="B831">
        <v>0</v>
      </c>
    </row>
    <row r="832" spans="1:2">
      <c r="A832" t="s">
        <v>3731</v>
      </c>
      <c r="B832">
        <v>0</v>
      </c>
    </row>
    <row r="833" spans="1:2">
      <c r="A833" t="s">
        <v>3732</v>
      </c>
      <c r="B833">
        <v>0</v>
      </c>
    </row>
    <row r="834" spans="1:2">
      <c r="A834" t="s">
        <v>3733</v>
      </c>
      <c r="B834">
        <v>0</v>
      </c>
    </row>
    <row r="835" spans="1:2">
      <c r="A835" t="s">
        <v>3734</v>
      </c>
      <c r="B835">
        <v>0</v>
      </c>
    </row>
    <row r="836" spans="1:2">
      <c r="A836" t="s">
        <v>3735</v>
      </c>
      <c r="B836">
        <v>0</v>
      </c>
    </row>
    <row r="837" spans="1:2">
      <c r="A837" t="s">
        <v>3736</v>
      </c>
      <c r="B837">
        <v>0</v>
      </c>
    </row>
    <row r="838" spans="1:2">
      <c r="A838" t="s">
        <v>3737</v>
      </c>
      <c r="B838">
        <v>0</v>
      </c>
    </row>
    <row r="839" spans="1:2">
      <c r="A839" t="s">
        <v>3738</v>
      </c>
      <c r="B839">
        <v>0</v>
      </c>
    </row>
    <row r="840" spans="1:2">
      <c r="A840" t="s">
        <v>3739</v>
      </c>
      <c r="B840">
        <v>0</v>
      </c>
    </row>
    <row r="841" spans="1:2">
      <c r="A841" t="s">
        <v>3740</v>
      </c>
      <c r="B841">
        <v>0</v>
      </c>
    </row>
    <row r="842" spans="1:2">
      <c r="A842" t="s">
        <v>3741</v>
      </c>
      <c r="B842">
        <v>0</v>
      </c>
    </row>
    <row r="843" spans="1:2">
      <c r="A843" t="s">
        <v>3742</v>
      </c>
      <c r="B843" t="s">
        <v>628</v>
      </c>
    </row>
    <row r="844" spans="1:2">
      <c r="A844" t="s">
        <v>3743</v>
      </c>
      <c r="B844">
        <v>0</v>
      </c>
    </row>
    <row r="845" spans="1:2">
      <c r="A845" t="s">
        <v>3744</v>
      </c>
      <c r="B845">
        <v>0</v>
      </c>
    </row>
    <row r="846" spans="1:2">
      <c r="A846" t="s">
        <v>3745</v>
      </c>
      <c r="B846">
        <v>0</v>
      </c>
    </row>
    <row r="847" spans="1:2">
      <c r="A847" t="s">
        <v>3746</v>
      </c>
      <c r="B847">
        <v>0</v>
      </c>
    </row>
    <row r="848" spans="1:2">
      <c r="A848" t="s">
        <v>3747</v>
      </c>
      <c r="B848">
        <v>0</v>
      </c>
    </row>
    <row r="849" spans="1:2">
      <c r="A849" t="s">
        <v>3748</v>
      </c>
      <c r="B849">
        <v>0</v>
      </c>
    </row>
    <row r="850" spans="1:2">
      <c r="A850" t="s">
        <v>3749</v>
      </c>
      <c r="B850">
        <v>0</v>
      </c>
    </row>
    <row r="851" spans="1:2">
      <c r="A851" t="s">
        <v>3750</v>
      </c>
      <c r="B851">
        <v>0</v>
      </c>
    </row>
    <row r="852" spans="1:2">
      <c r="A852" t="s">
        <v>3751</v>
      </c>
      <c r="B852">
        <v>0</v>
      </c>
    </row>
    <row r="853" spans="1:2">
      <c r="A853" t="s">
        <v>3752</v>
      </c>
      <c r="B853">
        <v>0</v>
      </c>
    </row>
    <row r="854" spans="1:2">
      <c r="A854" t="s">
        <v>3753</v>
      </c>
      <c r="B854">
        <v>0</v>
      </c>
    </row>
    <row r="855" spans="1:2">
      <c r="A855" t="s">
        <v>3754</v>
      </c>
      <c r="B855">
        <v>0</v>
      </c>
    </row>
    <row r="856" spans="1:2">
      <c r="A856" t="s">
        <v>3755</v>
      </c>
      <c r="B856">
        <v>0</v>
      </c>
    </row>
    <row r="857" spans="1:2">
      <c r="A857" t="s">
        <v>3756</v>
      </c>
      <c r="B857">
        <v>0</v>
      </c>
    </row>
    <row r="858" spans="1:2">
      <c r="A858" t="s">
        <v>3757</v>
      </c>
      <c r="B858">
        <v>0</v>
      </c>
    </row>
    <row r="859" spans="1:2">
      <c r="A859" t="s">
        <v>3758</v>
      </c>
      <c r="B859">
        <v>0</v>
      </c>
    </row>
    <row r="860" spans="1:2">
      <c r="A860" t="s">
        <v>3759</v>
      </c>
      <c r="B860">
        <v>0</v>
      </c>
    </row>
    <row r="861" spans="1:2">
      <c r="A861" t="s">
        <v>3760</v>
      </c>
      <c r="B861">
        <v>0</v>
      </c>
    </row>
    <row r="862" spans="1:2">
      <c r="A862" t="s">
        <v>3761</v>
      </c>
      <c r="B862">
        <v>0</v>
      </c>
    </row>
    <row r="863" spans="1:2">
      <c r="A863" t="s">
        <v>3762</v>
      </c>
      <c r="B863">
        <v>0</v>
      </c>
    </row>
    <row r="864" spans="1:2">
      <c r="A864" t="s">
        <v>3763</v>
      </c>
      <c r="B864">
        <v>0</v>
      </c>
    </row>
    <row r="865" spans="1:2">
      <c r="A865" t="s">
        <v>3764</v>
      </c>
      <c r="B865">
        <v>0</v>
      </c>
    </row>
    <row r="866" spans="1:2">
      <c r="A866" t="s">
        <v>3765</v>
      </c>
      <c r="B866">
        <v>0</v>
      </c>
    </row>
    <row r="867" spans="1:2">
      <c r="A867" t="s">
        <v>3766</v>
      </c>
      <c r="B867">
        <v>0</v>
      </c>
    </row>
    <row r="868" spans="1:2">
      <c r="A868" t="s">
        <v>3767</v>
      </c>
      <c r="B868">
        <v>0</v>
      </c>
    </row>
    <row r="869" spans="1:2">
      <c r="A869" t="s">
        <v>3768</v>
      </c>
      <c r="B869" t="s">
        <v>628</v>
      </c>
    </row>
    <row r="870" spans="1:2">
      <c r="A870" t="s">
        <v>3769</v>
      </c>
      <c r="B870">
        <v>0</v>
      </c>
    </row>
    <row r="871" spans="1:2">
      <c r="A871" t="s">
        <v>3770</v>
      </c>
      <c r="B871">
        <v>0</v>
      </c>
    </row>
    <row r="872" spans="1:2">
      <c r="A872" t="s">
        <v>3771</v>
      </c>
      <c r="B872">
        <v>0</v>
      </c>
    </row>
    <row r="873" spans="1:2">
      <c r="A873" t="s">
        <v>3772</v>
      </c>
      <c r="B873">
        <v>0</v>
      </c>
    </row>
    <row r="874" spans="1:2">
      <c r="A874" t="s">
        <v>3773</v>
      </c>
      <c r="B874">
        <v>0</v>
      </c>
    </row>
    <row r="875" spans="1:2">
      <c r="A875" t="s">
        <v>3774</v>
      </c>
      <c r="B875">
        <v>0</v>
      </c>
    </row>
    <row r="876" spans="1:2">
      <c r="A876" t="s">
        <v>3775</v>
      </c>
      <c r="B876">
        <v>0</v>
      </c>
    </row>
    <row r="877" spans="1:2">
      <c r="A877" t="s">
        <v>3776</v>
      </c>
      <c r="B877">
        <v>0</v>
      </c>
    </row>
    <row r="878" spans="1:2">
      <c r="A878" t="s">
        <v>3777</v>
      </c>
      <c r="B878">
        <v>0</v>
      </c>
    </row>
    <row r="879" spans="1:2">
      <c r="A879" t="s">
        <v>3778</v>
      </c>
      <c r="B879">
        <v>0</v>
      </c>
    </row>
    <row r="880" spans="1:2">
      <c r="A880" t="s">
        <v>3779</v>
      </c>
      <c r="B880">
        <v>0</v>
      </c>
    </row>
    <row r="881" spans="1:2">
      <c r="A881" t="s">
        <v>3780</v>
      </c>
      <c r="B881">
        <v>0</v>
      </c>
    </row>
    <row r="882" spans="1:2">
      <c r="A882" t="s">
        <v>3781</v>
      </c>
      <c r="B882">
        <v>0</v>
      </c>
    </row>
    <row r="883" spans="1:2">
      <c r="A883" t="s">
        <v>3782</v>
      </c>
      <c r="B883">
        <v>0</v>
      </c>
    </row>
    <row r="884" spans="1:2">
      <c r="A884" t="s">
        <v>3783</v>
      </c>
      <c r="B884">
        <v>0</v>
      </c>
    </row>
    <row r="885" spans="1:2">
      <c r="A885" t="s">
        <v>3784</v>
      </c>
      <c r="B885">
        <v>0</v>
      </c>
    </row>
    <row r="886" spans="1:2">
      <c r="A886" t="s">
        <v>3785</v>
      </c>
      <c r="B886">
        <v>0</v>
      </c>
    </row>
    <row r="887" spans="1:2">
      <c r="A887" t="s">
        <v>3786</v>
      </c>
      <c r="B887">
        <v>0</v>
      </c>
    </row>
    <row r="888" spans="1:2">
      <c r="A888" t="s">
        <v>3787</v>
      </c>
      <c r="B888">
        <v>0</v>
      </c>
    </row>
    <row r="889" spans="1:2">
      <c r="A889" t="s">
        <v>3788</v>
      </c>
      <c r="B889">
        <v>0</v>
      </c>
    </row>
    <row r="890" spans="1:2">
      <c r="A890" t="s">
        <v>3789</v>
      </c>
      <c r="B890">
        <v>0</v>
      </c>
    </row>
    <row r="891" spans="1:2">
      <c r="A891" t="s">
        <v>3790</v>
      </c>
      <c r="B891">
        <v>0</v>
      </c>
    </row>
    <row r="892" spans="1:2">
      <c r="A892" t="s">
        <v>3791</v>
      </c>
      <c r="B892">
        <v>0</v>
      </c>
    </row>
    <row r="893" spans="1:2">
      <c r="A893" t="s">
        <v>3792</v>
      </c>
      <c r="B893">
        <v>0</v>
      </c>
    </row>
    <row r="894" spans="1:2">
      <c r="A894" t="s">
        <v>3793</v>
      </c>
      <c r="B894">
        <v>0</v>
      </c>
    </row>
    <row r="895" spans="1:2">
      <c r="A895" t="s">
        <v>3794</v>
      </c>
      <c r="B895">
        <v>0</v>
      </c>
    </row>
    <row r="896" spans="1:2">
      <c r="A896" t="s">
        <v>3795</v>
      </c>
      <c r="B896">
        <v>0</v>
      </c>
    </row>
    <row r="897" spans="1:2">
      <c r="A897" t="s">
        <v>3796</v>
      </c>
      <c r="B897">
        <v>0</v>
      </c>
    </row>
    <row r="898" spans="1:2">
      <c r="A898" t="s">
        <v>3797</v>
      </c>
      <c r="B898">
        <v>0</v>
      </c>
    </row>
    <row r="899" spans="1:2">
      <c r="A899" t="s">
        <v>3798</v>
      </c>
      <c r="B899" t="s">
        <v>628</v>
      </c>
    </row>
    <row r="900" spans="1:2">
      <c r="A900" t="s">
        <v>3799</v>
      </c>
      <c r="B900">
        <v>0</v>
      </c>
    </row>
    <row r="901" spans="1:2">
      <c r="A901" t="s">
        <v>3800</v>
      </c>
      <c r="B901">
        <v>0</v>
      </c>
    </row>
    <row r="902" spans="1:2">
      <c r="A902" t="s">
        <v>3801</v>
      </c>
      <c r="B902">
        <v>0</v>
      </c>
    </row>
    <row r="903" spans="1:2">
      <c r="A903" t="s">
        <v>3802</v>
      </c>
      <c r="B903">
        <v>0</v>
      </c>
    </row>
    <row r="904" spans="1:2">
      <c r="A904" t="s">
        <v>3803</v>
      </c>
      <c r="B904">
        <v>0</v>
      </c>
    </row>
    <row r="905" spans="1:2">
      <c r="A905" t="s">
        <v>3804</v>
      </c>
      <c r="B905">
        <v>0</v>
      </c>
    </row>
    <row r="906" spans="1:2">
      <c r="A906" t="s">
        <v>3805</v>
      </c>
      <c r="B906">
        <v>0</v>
      </c>
    </row>
    <row r="907" spans="1:2">
      <c r="A907" t="s">
        <v>3806</v>
      </c>
      <c r="B907">
        <v>0</v>
      </c>
    </row>
    <row r="908" spans="1:2">
      <c r="A908" t="s">
        <v>3807</v>
      </c>
      <c r="B908">
        <v>0</v>
      </c>
    </row>
    <row r="909" spans="1:2">
      <c r="A909" t="s">
        <v>3808</v>
      </c>
      <c r="B909">
        <v>0</v>
      </c>
    </row>
    <row r="910" spans="1:2">
      <c r="A910" t="s">
        <v>3809</v>
      </c>
      <c r="B910">
        <v>0</v>
      </c>
    </row>
    <row r="911" spans="1:2">
      <c r="A911" t="s">
        <v>3810</v>
      </c>
      <c r="B911">
        <v>0</v>
      </c>
    </row>
    <row r="912" spans="1:2">
      <c r="A912" t="s">
        <v>3811</v>
      </c>
      <c r="B912">
        <v>0</v>
      </c>
    </row>
    <row r="913" spans="1:2">
      <c r="A913" t="s">
        <v>3812</v>
      </c>
      <c r="B913">
        <v>0</v>
      </c>
    </row>
    <row r="914" spans="1:2">
      <c r="A914" t="s">
        <v>3813</v>
      </c>
      <c r="B914" t="s">
        <v>628</v>
      </c>
    </row>
    <row r="915" spans="1:2">
      <c r="A915" t="s">
        <v>3814</v>
      </c>
      <c r="B915">
        <v>0</v>
      </c>
    </row>
    <row r="916" spans="1:2">
      <c r="A916" t="s">
        <v>3815</v>
      </c>
      <c r="B916">
        <v>0</v>
      </c>
    </row>
    <row r="917" spans="1:2">
      <c r="A917" t="s">
        <v>3816</v>
      </c>
      <c r="B917">
        <v>0</v>
      </c>
    </row>
    <row r="918" spans="1:2">
      <c r="A918" t="s">
        <v>3817</v>
      </c>
      <c r="B918">
        <v>0</v>
      </c>
    </row>
    <row r="919" spans="1:2">
      <c r="A919" t="s">
        <v>3818</v>
      </c>
      <c r="B919">
        <v>0</v>
      </c>
    </row>
    <row r="920" spans="1:2">
      <c r="A920" t="s">
        <v>3819</v>
      </c>
      <c r="B920">
        <v>0</v>
      </c>
    </row>
    <row r="921" spans="1:2">
      <c r="A921" t="s">
        <v>3820</v>
      </c>
      <c r="B921">
        <v>0</v>
      </c>
    </row>
    <row r="922" spans="1:2">
      <c r="A922" t="s">
        <v>3821</v>
      </c>
      <c r="B922">
        <v>0</v>
      </c>
    </row>
    <row r="923" spans="1:2">
      <c r="A923" t="s">
        <v>3822</v>
      </c>
      <c r="B923">
        <v>0</v>
      </c>
    </row>
    <row r="924" spans="1:2">
      <c r="A924" t="s">
        <v>3823</v>
      </c>
      <c r="B924">
        <v>0</v>
      </c>
    </row>
    <row r="925" spans="1:2">
      <c r="A925" t="s">
        <v>3824</v>
      </c>
      <c r="B925">
        <v>0</v>
      </c>
    </row>
    <row r="926" spans="1:2">
      <c r="A926" t="s">
        <v>3825</v>
      </c>
      <c r="B926">
        <v>0</v>
      </c>
    </row>
    <row r="927" spans="1:2">
      <c r="A927" t="s">
        <v>3826</v>
      </c>
      <c r="B927">
        <v>0</v>
      </c>
    </row>
    <row r="928" spans="1:2">
      <c r="A928" t="s">
        <v>3827</v>
      </c>
      <c r="B928">
        <v>0</v>
      </c>
    </row>
    <row r="929" spans="1:2">
      <c r="A929" t="s">
        <v>3828</v>
      </c>
      <c r="B929">
        <v>0</v>
      </c>
    </row>
    <row r="930" spans="1:2">
      <c r="A930" t="s">
        <v>3829</v>
      </c>
      <c r="B930">
        <v>0</v>
      </c>
    </row>
    <row r="931" spans="1:2">
      <c r="A931" t="s">
        <v>3830</v>
      </c>
      <c r="B931">
        <v>0</v>
      </c>
    </row>
    <row r="932" spans="1:2">
      <c r="A932" t="s">
        <v>3831</v>
      </c>
      <c r="B932">
        <v>0</v>
      </c>
    </row>
    <row r="933" spans="1:2">
      <c r="A933" t="s">
        <v>3832</v>
      </c>
      <c r="B933">
        <v>0</v>
      </c>
    </row>
    <row r="934" spans="1:2">
      <c r="A934" t="s">
        <v>3833</v>
      </c>
      <c r="B934">
        <v>0</v>
      </c>
    </row>
    <row r="935" spans="1:2">
      <c r="A935" t="s">
        <v>3834</v>
      </c>
      <c r="B935">
        <v>0</v>
      </c>
    </row>
    <row r="936" spans="1:2">
      <c r="A936" t="s">
        <v>3835</v>
      </c>
      <c r="B936">
        <v>0</v>
      </c>
    </row>
    <row r="937" spans="1:2">
      <c r="A937" t="s">
        <v>3836</v>
      </c>
      <c r="B937">
        <v>0</v>
      </c>
    </row>
    <row r="938" spans="1:2">
      <c r="A938" t="s">
        <v>3837</v>
      </c>
      <c r="B938">
        <v>0</v>
      </c>
    </row>
    <row r="939" spans="1:2">
      <c r="A939" t="s">
        <v>3838</v>
      </c>
      <c r="B939">
        <v>0</v>
      </c>
    </row>
    <row r="940" spans="1:2">
      <c r="A940" t="s">
        <v>3839</v>
      </c>
      <c r="B940">
        <v>0</v>
      </c>
    </row>
    <row r="941" spans="1:2">
      <c r="A941" t="s">
        <v>3840</v>
      </c>
      <c r="B941">
        <v>0</v>
      </c>
    </row>
    <row r="942" spans="1:2">
      <c r="A942" t="s">
        <v>3841</v>
      </c>
      <c r="B942">
        <v>0</v>
      </c>
    </row>
    <row r="943" spans="1:2">
      <c r="A943" t="s">
        <v>3842</v>
      </c>
      <c r="B943">
        <v>0</v>
      </c>
    </row>
    <row r="944" spans="1:2">
      <c r="A944" t="s">
        <v>3843</v>
      </c>
      <c r="B944">
        <v>0</v>
      </c>
    </row>
    <row r="945" spans="1:2">
      <c r="A945" t="s">
        <v>3844</v>
      </c>
      <c r="B945">
        <v>0</v>
      </c>
    </row>
    <row r="946" spans="1:2">
      <c r="A946" t="s">
        <v>3845</v>
      </c>
      <c r="B946">
        <v>0</v>
      </c>
    </row>
    <row r="947" spans="1:2">
      <c r="A947" t="s">
        <v>3846</v>
      </c>
      <c r="B947">
        <v>0</v>
      </c>
    </row>
    <row r="948" spans="1:2">
      <c r="A948" t="s">
        <v>3847</v>
      </c>
      <c r="B948">
        <v>0</v>
      </c>
    </row>
    <row r="949" spans="1:2">
      <c r="A949" t="s">
        <v>3848</v>
      </c>
      <c r="B949">
        <v>0</v>
      </c>
    </row>
    <row r="950" spans="1:2">
      <c r="A950" t="s">
        <v>3849</v>
      </c>
      <c r="B950">
        <v>0</v>
      </c>
    </row>
    <row r="951" spans="1:2">
      <c r="A951" t="s">
        <v>3850</v>
      </c>
      <c r="B951">
        <v>0</v>
      </c>
    </row>
    <row r="952" spans="1:2">
      <c r="A952" t="s">
        <v>3851</v>
      </c>
      <c r="B952">
        <v>0</v>
      </c>
    </row>
    <row r="953" spans="1:2">
      <c r="A953" t="s">
        <v>3852</v>
      </c>
      <c r="B953">
        <v>0</v>
      </c>
    </row>
    <row r="954" spans="1:2">
      <c r="A954" t="s">
        <v>3853</v>
      </c>
      <c r="B954">
        <v>0</v>
      </c>
    </row>
    <row r="955" spans="1:2">
      <c r="A955" t="s">
        <v>3854</v>
      </c>
      <c r="B955">
        <v>0</v>
      </c>
    </row>
    <row r="956" spans="1:2">
      <c r="A956" t="s">
        <v>3855</v>
      </c>
      <c r="B956">
        <v>0</v>
      </c>
    </row>
    <row r="957" spans="1:2">
      <c r="A957" t="s">
        <v>3856</v>
      </c>
      <c r="B957">
        <v>0</v>
      </c>
    </row>
    <row r="958" spans="1:2">
      <c r="A958" t="s">
        <v>3857</v>
      </c>
      <c r="B958">
        <v>0</v>
      </c>
    </row>
    <row r="959" spans="1:2">
      <c r="A959" t="s">
        <v>3858</v>
      </c>
      <c r="B959">
        <v>0</v>
      </c>
    </row>
    <row r="960" spans="1:2">
      <c r="A960" t="s">
        <v>3859</v>
      </c>
      <c r="B960">
        <v>0</v>
      </c>
    </row>
    <row r="961" spans="1:2">
      <c r="A961" t="s">
        <v>3860</v>
      </c>
      <c r="B961" t="s">
        <v>628</v>
      </c>
    </row>
    <row r="962" spans="1:2">
      <c r="A962" t="s">
        <v>3861</v>
      </c>
      <c r="B962">
        <v>0</v>
      </c>
    </row>
    <row r="963" spans="1:2">
      <c r="A963" t="s">
        <v>3862</v>
      </c>
      <c r="B963">
        <v>0</v>
      </c>
    </row>
    <row r="964" spans="1:2">
      <c r="A964" t="s">
        <v>3863</v>
      </c>
      <c r="B964">
        <v>0</v>
      </c>
    </row>
    <row r="965" spans="1:2">
      <c r="A965" t="s">
        <v>3864</v>
      </c>
      <c r="B965">
        <v>0</v>
      </c>
    </row>
    <row r="966" spans="1:2">
      <c r="A966" t="s">
        <v>3865</v>
      </c>
      <c r="B966">
        <v>0</v>
      </c>
    </row>
    <row r="967" spans="1:2">
      <c r="A967" t="s">
        <v>3866</v>
      </c>
      <c r="B967">
        <v>0</v>
      </c>
    </row>
    <row r="968" spans="1:2">
      <c r="A968" t="s">
        <v>3867</v>
      </c>
      <c r="B968">
        <v>0</v>
      </c>
    </row>
    <row r="969" spans="1:2">
      <c r="A969" t="s">
        <v>3868</v>
      </c>
      <c r="B969">
        <v>0</v>
      </c>
    </row>
    <row r="970" spans="1:2">
      <c r="A970" t="s">
        <v>3869</v>
      </c>
      <c r="B970">
        <v>0</v>
      </c>
    </row>
    <row r="971" spans="1:2">
      <c r="A971" t="s">
        <v>3870</v>
      </c>
      <c r="B971">
        <v>0</v>
      </c>
    </row>
    <row r="972" spans="1:2">
      <c r="A972" t="s">
        <v>3871</v>
      </c>
      <c r="B972">
        <v>0</v>
      </c>
    </row>
    <row r="973" spans="1:2">
      <c r="A973" t="s">
        <v>3872</v>
      </c>
      <c r="B973">
        <v>0</v>
      </c>
    </row>
    <row r="974" spans="1:2">
      <c r="A974" t="s">
        <v>3873</v>
      </c>
      <c r="B974">
        <v>0</v>
      </c>
    </row>
    <row r="975" spans="1:2">
      <c r="A975" t="s">
        <v>3874</v>
      </c>
      <c r="B975">
        <v>0</v>
      </c>
    </row>
    <row r="976" spans="1:2">
      <c r="A976" t="s">
        <v>3875</v>
      </c>
      <c r="B976">
        <v>0</v>
      </c>
    </row>
    <row r="977" spans="1:2">
      <c r="A977" t="s">
        <v>3876</v>
      </c>
      <c r="B977">
        <v>0</v>
      </c>
    </row>
    <row r="978" spans="1:2">
      <c r="A978" t="s">
        <v>3877</v>
      </c>
      <c r="B978">
        <v>0</v>
      </c>
    </row>
    <row r="979" spans="1:2">
      <c r="A979" t="s">
        <v>3878</v>
      </c>
      <c r="B979">
        <v>0</v>
      </c>
    </row>
    <row r="980" spans="1:2">
      <c r="A980" t="s">
        <v>3879</v>
      </c>
      <c r="B980">
        <v>0</v>
      </c>
    </row>
    <row r="981" spans="1:2">
      <c r="A981" t="s">
        <v>3880</v>
      </c>
      <c r="B981">
        <v>0</v>
      </c>
    </row>
    <row r="982" spans="1:2">
      <c r="A982" t="s">
        <v>3881</v>
      </c>
      <c r="B982">
        <v>0</v>
      </c>
    </row>
    <row r="983" spans="1:2">
      <c r="A983" t="s">
        <v>3882</v>
      </c>
      <c r="B983">
        <v>0</v>
      </c>
    </row>
    <row r="984" spans="1:2">
      <c r="A984" t="s">
        <v>3883</v>
      </c>
      <c r="B984">
        <v>0</v>
      </c>
    </row>
    <row r="985" spans="1:2">
      <c r="A985" t="s">
        <v>3884</v>
      </c>
      <c r="B985">
        <v>0</v>
      </c>
    </row>
    <row r="986" spans="1:2">
      <c r="A986" t="s">
        <v>3885</v>
      </c>
      <c r="B986">
        <v>0</v>
      </c>
    </row>
    <row r="987" spans="1:2">
      <c r="A987" t="s">
        <v>3886</v>
      </c>
      <c r="B987">
        <v>0</v>
      </c>
    </row>
    <row r="988" spans="1:2">
      <c r="A988" t="s">
        <v>3887</v>
      </c>
      <c r="B988">
        <v>0</v>
      </c>
    </row>
    <row r="989" spans="1:2">
      <c r="A989" t="s">
        <v>3888</v>
      </c>
      <c r="B989">
        <v>0</v>
      </c>
    </row>
    <row r="990" spans="1:2">
      <c r="A990" t="s">
        <v>3889</v>
      </c>
      <c r="B990">
        <v>0</v>
      </c>
    </row>
    <row r="991" spans="1:2">
      <c r="A991" t="s">
        <v>3890</v>
      </c>
      <c r="B991">
        <v>0</v>
      </c>
    </row>
    <row r="992" spans="1:2">
      <c r="A992" t="s">
        <v>3891</v>
      </c>
      <c r="B992">
        <v>0</v>
      </c>
    </row>
    <row r="993" spans="1:2">
      <c r="A993" t="s">
        <v>3892</v>
      </c>
      <c r="B993">
        <v>0</v>
      </c>
    </row>
    <row r="994" spans="1:2">
      <c r="A994" t="s">
        <v>3893</v>
      </c>
      <c r="B994">
        <v>0</v>
      </c>
    </row>
    <row r="995" spans="1:2">
      <c r="A995" t="s">
        <v>3894</v>
      </c>
      <c r="B995">
        <v>0</v>
      </c>
    </row>
    <row r="996" spans="1:2">
      <c r="A996" t="s">
        <v>3895</v>
      </c>
      <c r="B996">
        <v>0</v>
      </c>
    </row>
    <row r="997" spans="1:2">
      <c r="A997" t="s">
        <v>3896</v>
      </c>
      <c r="B997">
        <v>0</v>
      </c>
    </row>
    <row r="998" spans="1:2">
      <c r="A998" t="s">
        <v>3897</v>
      </c>
      <c r="B998">
        <v>0</v>
      </c>
    </row>
    <row r="999" spans="1:2">
      <c r="A999" t="s">
        <v>3898</v>
      </c>
      <c r="B999">
        <v>0</v>
      </c>
    </row>
    <row r="1000" spans="1:2">
      <c r="A1000" t="s">
        <v>3899</v>
      </c>
      <c r="B1000">
        <v>0</v>
      </c>
    </row>
    <row r="1001" spans="1:2">
      <c r="A1001" t="s">
        <v>3900</v>
      </c>
      <c r="B1001">
        <v>0</v>
      </c>
    </row>
    <row r="1002" spans="1:2">
      <c r="A1002" t="s">
        <v>3901</v>
      </c>
      <c r="B1002">
        <v>0</v>
      </c>
    </row>
    <row r="1003" spans="1:2">
      <c r="A1003" t="s">
        <v>3902</v>
      </c>
      <c r="B1003">
        <v>0</v>
      </c>
    </row>
    <row r="1004" spans="1:2">
      <c r="A1004" t="s">
        <v>3903</v>
      </c>
      <c r="B1004">
        <v>0</v>
      </c>
    </row>
    <row r="1005" spans="1:2">
      <c r="A1005" t="s">
        <v>3904</v>
      </c>
      <c r="B1005">
        <v>0</v>
      </c>
    </row>
    <row r="1006" spans="1:2">
      <c r="A1006" t="s">
        <v>3905</v>
      </c>
      <c r="B1006">
        <v>0</v>
      </c>
    </row>
    <row r="1007" spans="1:2">
      <c r="A1007" t="s">
        <v>3906</v>
      </c>
      <c r="B1007">
        <v>0</v>
      </c>
    </row>
    <row r="1008" spans="1:2">
      <c r="A1008" t="s">
        <v>3907</v>
      </c>
      <c r="B1008">
        <v>0</v>
      </c>
    </row>
    <row r="1009" spans="1:2">
      <c r="A1009" t="s">
        <v>3908</v>
      </c>
      <c r="B1009">
        <v>0</v>
      </c>
    </row>
    <row r="1010" spans="1:2">
      <c r="A1010" t="s">
        <v>3909</v>
      </c>
      <c r="B1010">
        <v>0</v>
      </c>
    </row>
    <row r="1011" spans="1:2">
      <c r="A1011" t="s">
        <v>3910</v>
      </c>
      <c r="B1011">
        <v>0</v>
      </c>
    </row>
    <row r="1012" spans="1:2">
      <c r="A1012" t="s">
        <v>3911</v>
      </c>
      <c r="B1012">
        <v>0</v>
      </c>
    </row>
    <row r="1013" spans="1:2">
      <c r="A1013" t="s">
        <v>3912</v>
      </c>
      <c r="B1013">
        <v>0</v>
      </c>
    </row>
    <row r="1014" spans="1:2">
      <c r="A1014" t="s">
        <v>3913</v>
      </c>
      <c r="B1014">
        <v>0</v>
      </c>
    </row>
    <row r="1015" spans="1:2">
      <c r="A1015" t="s">
        <v>3914</v>
      </c>
      <c r="B1015">
        <v>0</v>
      </c>
    </row>
    <row r="1016" spans="1:2">
      <c r="A1016" t="s">
        <v>3915</v>
      </c>
      <c r="B1016" t="s">
        <v>628</v>
      </c>
    </row>
    <row r="1017" spans="1:2">
      <c r="A1017" t="s">
        <v>3916</v>
      </c>
      <c r="B1017">
        <v>0</v>
      </c>
    </row>
    <row r="1018" spans="1:2">
      <c r="A1018" t="s">
        <v>3917</v>
      </c>
      <c r="B1018">
        <v>0</v>
      </c>
    </row>
    <row r="1019" spans="1:2">
      <c r="A1019" t="s">
        <v>3918</v>
      </c>
      <c r="B1019">
        <v>0</v>
      </c>
    </row>
    <row r="1020" spans="1:2">
      <c r="A1020" t="s">
        <v>3919</v>
      </c>
      <c r="B1020">
        <v>0</v>
      </c>
    </row>
    <row r="1021" spans="1:2">
      <c r="A1021" t="s">
        <v>3920</v>
      </c>
      <c r="B1021">
        <v>0</v>
      </c>
    </row>
    <row r="1022" spans="1:2">
      <c r="A1022" t="s">
        <v>3921</v>
      </c>
      <c r="B1022">
        <v>0</v>
      </c>
    </row>
    <row r="1023" spans="1:2">
      <c r="A1023" t="s">
        <v>3922</v>
      </c>
      <c r="B1023">
        <v>0</v>
      </c>
    </row>
    <row r="1024" spans="1:2">
      <c r="A1024" t="s">
        <v>3923</v>
      </c>
      <c r="B1024">
        <v>0</v>
      </c>
    </row>
    <row r="1025" spans="1:2">
      <c r="A1025" t="s">
        <v>3924</v>
      </c>
      <c r="B1025">
        <v>0</v>
      </c>
    </row>
    <row r="1026" spans="1:2">
      <c r="A1026" t="s">
        <v>3925</v>
      </c>
      <c r="B1026">
        <v>0</v>
      </c>
    </row>
    <row r="1027" spans="1:2">
      <c r="A1027" t="s">
        <v>3926</v>
      </c>
      <c r="B1027">
        <v>0</v>
      </c>
    </row>
    <row r="1028" spans="1:2">
      <c r="A1028" t="s">
        <v>3927</v>
      </c>
      <c r="B1028">
        <v>0</v>
      </c>
    </row>
    <row r="1029" spans="1:2">
      <c r="A1029" t="s">
        <v>3928</v>
      </c>
      <c r="B1029">
        <v>0</v>
      </c>
    </row>
    <row r="1030" spans="1:2">
      <c r="A1030" t="s">
        <v>3929</v>
      </c>
      <c r="B1030">
        <v>0</v>
      </c>
    </row>
    <row r="1031" spans="1:2">
      <c r="A1031" t="s">
        <v>3930</v>
      </c>
      <c r="B1031">
        <v>0</v>
      </c>
    </row>
    <row r="1032" spans="1:2">
      <c r="A1032" t="s">
        <v>3931</v>
      </c>
      <c r="B1032">
        <v>0</v>
      </c>
    </row>
    <row r="1033" spans="1:2">
      <c r="A1033" t="s">
        <v>3932</v>
      </c>
      <c r="B1033">
        <v>0</v>
      </c>
    </row>
    <row r="1034" spans="1:2">
      <c r="A1034" t="s">
        <v>3933</v>
      </c>
      <c r="B1034">
        <v>0</v>
      </c>
    </row>
    <row r="1035" spans="1:2">
      <c r="A1035" t="s">
        <v>3934</v>
      </c>
      <c r="B1035">
        <v>0</v>
      </c>
    </row>
    <row r="1036" spans="1:2">
      <c r="A1036" t="s">
        <v>3935</v>
      </c>
      <c r="B1036">
        <v>0</v>
      </c>
    </row>
    <row r="1037" spans="1:2">
      <c r="A1037" t="s">
        <v>3936</v>
      </c>
      <c r="B1037">
        <v>0</v>
      </c>
    </row>
    <row r="1038" spans="1:2">
      <c r="A1038" t="s">
        <v>3937</v>
      </c>
      <c r="B1038">
        <v>0</v>
      </c>
    </row>
    <row r="1039" spans="1:2">
      <c r="A1039" t="s">
        <v>3938</v>
      </c>
      <c r="B1039">
        <v>0</v>
      </c>
    </row>
    <row r="1040" spans="1:2">
      <c r="A1040" t="s">
        <v>3939</v>
      </c>
      <c r="B1040">
        <v>0</v>
      </c>
    </row>
    <row r="1041" spans="1:2">
      <c r="A1041" t="s">
        <v>3940</v>
      </c>
      <c r="B1041">
        <v>0</v>
      </c>
    </row>
    <row r="1042" spans="1:2">
      <c r="A1042" t="s">
        <v>3941</v>
      </c>
      <c r="B1042">
        <v>0</v>
      </c>
    </row>
    <row r="1043" spans="1:2">
      <c r="A1043" t="s">
        <v>3942</v>
      </c>
      <c r="B1043">
        <v>0</v>
      </c>
    </row>
    <row r="1044" spans="1:2">
      <c r="A1044" t="s">
        <v>3943</v>
      </c>
      <c r="B1044">
        <v>0</v>
      </c>
    </row>
    <row r="1045" spans="1:2">
      <c r="A1045" t="s">
        <v>3944</v>
      </c>
      <c r="B1045">
        <v>0</v>
      </c>
    </row>
    <row r="1046" spans="1:2">
      <c r="A1046" t="s">
        <v>3945</v>
      </c>
      <c r="B1046">
        <v>0</v>
      </c>
    </row>
    <row r="1047" spans="1:2">
      <c r="A1047" t="s">
        <v>3946</v>
      </c>
      <c r="B1047">
        <v>0</v>
      </c>
    </row>
    <row r="1048" spans="1:2">
      <c r="A1048" t="s">
        <v>3947</v>
      </c>
      <c r="B1048">
        <v>0</v>
      </c>
    </row>
    <row r="1049" spans="1:2">
      <c r="A1049" t="s">
        <v>3948</v>
      </c>
      <c r="B1049">
        <v>0</v>
      </c>
    </row>
    <row r="1050" spans="1:2">
      <c r="A1050" t="s">
        <v>3949</v>
      </c>
      <c r="B1050">
        <v>0</v>
      </c>
    </row>
    <row r="1051" spans="1:2">
      <c r="A1051" t="s">
        <v>3950</v>
      </c>
      <c r="B1051">
        <v>0</v>
      </c>
    </row>
    <row r="1052" spans="1:2">
      <c r="A1052" t="s">
        <v>3951</v>
      </c>
      <c r="B1052">
        <v>0</v>
      </c>
    </row>
    <row r="1053" spans="1:2">
      <c r="A1053" t="s">
        <v>3952</v>
      </c>
      <c r="B1053">
        <v>0</v>
      </c>
    </row>
    <row r="1054" spans="1:2">
      <c r="A1054" t="s">
        <v>3953</v>
      </c>
      <c r="B1054">
        <v>0</v>
      </c>
    </row>
    <row r="1055" spans="1:2">
      <c r="A1055" t="s">
        <v>3954</v>
      </c>
      <c r="B1055">
        <v>0</v>
      </c>
    </row>
    <row r="1056" spans="1:2">
      <c r="A1056" t="s">
        <v>3955</v>
      </c>
      <c r="B1056">
        <v>0</v>
      </c>
    </row>
    <row r="1057" spans="1:2">
      <c r="A1057" t="s">
        <v>3956</v>
      </c>
      <c r="B1057">
        <v>0</v>
      </c>
    </row>
    <row r="1058" spans="1:2">
      <c r="A1058" t="s">
        <v>3957</v>
      </c>
      <c r="B1058">
        <v>0</v>
      </c>
    </row>
    <row r="1059" spans="1:2">
      <c r="A1059" t="s">
        <v>3958</v>
      </c>
      <c r="B1059">
        <v>0</v>
      </c>
    </row>
    <row r="1060" spans="1:2">
      <c r="A1060" t="s">
        <v>3959</v>
      </c>
      <c r="B1060">
        <v>0</v>
      </c>
    </row>
    <row r="1061" spans="1:2">
      <c r="A1061" t="s">
        <v>3960</v>
      </c>
      <c r="B1061">
        <v>0</v>
      </c>
    </row>
    <row r="1062" spans="1:2">
      <c r="A1062" t="s">
        <v>3961</v>
      </c>
      <c r="B1062">
        <v>0</v>
      </c>
    </row>
    <row r="1063" spans="1:2">
      <c r="A1063" t="s">
        <v>3962</v>
      </c>
      <c r="B1063">
        <v>0</v>
      </c>
    </row>
    <row r="1064" spans="1:2">
      <c r="A1064" t="s">
        <v>3963</v>
      </c>
      <c r="B1064">
        <v>0</v>
      </c>
    </row>
    <row r="1065" spans="1:2">
      <c r="A1065" t="s">
        <v>3964</v>
      </c>
      <c r="B1065">
        <v>0</v>
      </c>
    </row>
    <row r="1066" spans="1:2">
      <c r="A1066" t="s">
        <v>3965</v>
      </c>
      <c r="B1066">
        <v>0</v>
      </c>
    </row>
    <row r="1067" spans="1:2">
      <c r="A1067" t="s">
        <v>3966</v>
      </c>
      <c r="B1067">
        <v>0</v>
      </c>
    </row>
    <row r="1068" spans="1:2">
      <c r="A1068" t="s">
        <v>3967</v>
      </c>
      <c r="B1068">
        <v>0</v>
      </c>
    </row>
    <row r="1069" spans="1:2">
      <c r="A1069" t="s">
        <v>3968</v>
      </c>
      <c r="B1069">
        <v>0</v>
      </c>
    </row>
    <row r="1070" spans="1:2">
      <c r="A1070" t="s">
        <v>3969</v>
      </c>
      <c r="B1070">
        <v>0</v>
      </c>
    </row>
    <row r="1071" spans="1:2">
      <c r="A1071" t="s">
        <v>3970</v>
      </c>
      <c r="B1071">
        <v>0</v>
      </c>
    </row>
    <row r="1072" spans="1:2">
      <c r="A1072" t="s">
        <v>3971</v>
      </c>
      <c r="B1072">
        <v>0</v>
      </c>
    </row>
    <row r="1073" spans="1:2">
      <c r="A1073" t="s">
        <v>3972</v>
      </c>
      <c r="B1073">
        <v>0</v>
      </c>
    </row>
    <row r="1074" spans="1:2">
      <c r="A1074" t="s">
        <v>3973</v>
      </c>
      <c r="B1074">
        <v>0</v>
      </c>
    </row>
    <row r="1075" spans="1:2">
      <c r="A1075" t="s">
        <v>3974</v>
      </c>
      <c r="B1075">
        <v>0</v>
      </c>
    </row>
    <row r="1076" spans="1:2">
      <c r="A1076" t="s">
        <v>3975</v>
      </c>
      <c r="B1076">
        <v>0</v>
      </c>
    </row>
    <row r="1077" spans="1:2">
      <c r="A1077" t="s">
        <v>3976</v>
      </c>
      <c r="B1077">
        <v>0</v>
      </c>
    </row>
    <row r="1078" spans="1:2">
      <c r="A1078" t="s">
        <v>3977</v>
      </c>
      <c r="B1078">
        <v>0</v>
      </c>
    </row>
    <row r="1079" spans="1:2">
      <c r="A1079" t="s">
        <v>3978</v>
      </c>
      <c r="B1079">
        <v>0</v>
      </c>
    </row>
    <row r="1080" spans="1:2">
      <c r="A1080" t="s">
        <v>3979</v>
      </c>
      <c r="B1080">
        <v>0</v>
      </c>
    </row>
    <row r="1081" spans="1:2">
      <c r="A1081" t="s">
        <v>3980</v>
      </c>
      <c r="B1081">
        <v>0</v>
      </c>
    </row>
    <row r="1082" spans="1:2">
      <c r="A1082" t="s">
        <v>3981</v>
      </c>
      <c r="B1082">
        <v>0</v>
      </c>
    </row>
    <row r="1083" spans="1:2">
      <c r="A1083" t="s">
        <v>3982</v>
      </c>
      <c r="B1083">
        <v>0</v>
      </c>
    </row>
    <row r="1084" spans="1:2">
      <c r="A1084" t="s">
        <v>3983</v>
      </c>
      <c r="B1084">
        <v>0</v>
      </c>
    </row>
    <row r="1085" spans="1:2">
      <c r="A1085" t="s">
        <v>3984</v>
      </c>
      <c r="B1085">
        <v>0</v>
      </c>
    </row>
    <row r="1086" spans="1:2">
      <c r="A1086" t="s">
        <v>3985</v>
      </c>
      <c r="B1086">
        <v>0</v>
      </c>
    </row>
    <row r="1087" spans="1:2">
      <c r="A1087" t="s">
        <v>3986</v>
      </c>
      <c r="B1087">
        <v>0</v>
      </c>
    </row>
    <row r="1088" spans="1:2">
      <c r="A1088" t="s">
        <v>3987</v>
      </c>
      <c r="B1088">
        <v>0</v>
      </c>
    </row>
    <row r="1089" spans="1:2">
      <c r="A1089" t="s">
        <v>3988</v>
      </c>
      <c r="B1089">
        <v>0</v>
      </c>
    </row>
    <row r="1090" spans="1:2">
      <c r="A1090" t="s">
        <v>3989</v>
      </c>
      <c r="B1090">
        <v>0</v>
      </c>
    </row>
    <row r="1091" spans="1:2">
      <c r="A1091" t="s">
        <v>3990</v>
      </c>
      <c r="B1091">
        <v>0</v>
      </c>
    </row>
    <row r="1092" spans="1:2">
      <c r="A1092" t="s">
        <v>3991</v>
      </c>
      <c r="B1092">
        <v>0</v>
      </c>
    </row>
    <row r="1093" spans="1:2">
      <c r="A1093" t="s">
        <v>3992</v>
      </c>
      <c r="B1093">
        <v>0</v>
      </c>
    </row>
    <row r="1094" spans="1:2">
      <c r="A1094" t="s">
        <v>3993</v>
      </c>
      <c r="B1094">
        <v>0</v>
      </c>
    </row>
    <row r="1095" spans="1:2">
      <c r="A1095" t="s">
        <v>3994</v>
      </c>
      <c r="B1095">
        <v>0</v>
      </c>
    </row>
    <row r="1096" spans="1:2">
      <c r="A1096" t="s">
        <v>3995</v>
      </c>
      <c r="B1096">
        <v>0</v>
      </c>
    </row>
    <row r="1097" spans="1:2">
      <c r="A1097" t="s">
        <v>3996</v>
      </c>
      <c r="B1097">
        <v>0</v>
      </c>
    </row>
    <row r="1098" spans="1:2">
      <c r="A1098" t="s">
        <v>3997</v>
      </c>
      <c r="B1098">
        <v>0</v>
      </c>
    </row>
    <row r="1099" spans="1:2">
      <c r="A1099" t="s">
        <v>3998</v>
      </c>
      <c r="B1099">
        <v>0</v>
      </c>
    </row>
    <row r="1100" spans="1:2">
      <c r="A1100" t="s">
        <v>3999</v>
      </c>
      <c r="B1100">
        <v>0</v>
      </c>
    </row>
    <row r="1101" spans="1:2">
      <c r="A1101" t="s">
        <v>4000</v>
      </c>
      <c r="B1101">
        <v>0</v>
      </c>
    </row>
    <row r="1102" spans="1:2">
      <c r="A1102" t="s">
        <v>4001</v>
      </c>
      <c r="B1102">
        <v>0</v>
      </c>
    </row>
    <row r="1103" spans="1:2">
      <c r="A1103" t="s">
        <v>4002</v>
      </c>
      <c r="B1103">
        <v>0</v>
      </c>
    </row>
    <row r="1104" spans="1:2">
      <c r="A1104" t="s">
        <v>4003</v>
      </c>
      <c r="B1104">
        <v>0</v>
      </c>
    </row>
    <row r="1105" spans="1:2">
      <c r="A1105" t="s">
        <v>4004</v>
      </c>
      <c r="B1105">
        <v>0</v>
      </c>
    </row>
    <row r="1106" spans="1:2">
      <c r="A1106" t="s">
        <v>4005</v>
      </c>
      <c r="B1106">
        <v>0</v>
      </c>
    </row>
    <row r="1107" spans="1:2">
      <c r="A1107" t="s">
        <v>4006</v>
      </c>
      <c r="B1107">
        <v>0</v>
      </c>
    </row>
    <row r="1108" spans="1:2">
      <c r="A1108" t="s">
        <v>4007</v>
      </c>
      <c r="B1108">
        <v>0</v>
      </c>
    </row>
    <row r="1109" spans="1:2">
      <c r="A1109" t="s">
        <v>4008</v>
      </c>
      <c r="B1109">
        <v>0</v>
      </c>
    </row>
    <row r="1110" spans="1:2">
      <c r="A1110" t="s">
        <v>4009</v>
      </c>
      <c r="B1110">
        <v>0</v>
      </c>
    </row>
    <row r="1111" spans="1:2">
      <c r="A1111" t="s">
        <v>4010</v>
      </c>
      <c r="B1111">
        <v>0</v>
      </c>
    </row>
    <row r="1112" spans="1:2">
      <c r="A1112" t="s">
        <v>4011</v>
      </c>
      <c r="B1112" t="s">
        <v>628</v>
      </c>
    </row>
    <row r="1113" spans="1:2">
      <c r="A1113" t="s">
        <v>4012</v>
      </c>
      <c r="B1113">
        <v>0</v>
      </c>
    </row>
    <row r="1114" spans="1:2">
      <c r="A1114" t="s">
        <v>4013</v>
      </c>
      <c r="B1114">
        <v>0</v>
      </c>
    </row>
    <row r="1115" spans="1:2">
      <c r="A1115" t="s">
        <v>4014</v>
      </c>
      <c r="B1115">
        <v>0</v>
      </c>
    </row>
    <row r="1116" spans="1:2">
      <c r="A1116" t="s">
        <v>4015</v>
      </c>
      <c r="B1116">
        <v>0</v>
      </c>
    </row>
    <row r="1117" spans="1:2">
      <c r="A1117" t="s">
        <v>4016</v>
      </c>
      <c r="B1117">
        <v>0</v>
      </c>
    </row>
    <row r="1118" spans="1:2">
      <c r="A1118" t="s">
        <v>4017</v>
      </c>
      <c r="B1118">
        <v>0</v>
      </c>
    </row>
    <row r="1119" spans="1:2">
      <c r="A1119" t="s">
        <v>4018</v>
      </c>
      <c r="B1119">
        <v>0</v>
      </c>
    </row>
    <row r="1120" spans="1:2">
      <c r="A1120" t="s">
        <v>4019</v>
      </c>
      <c r="B1120">
        <v>0</v>
      </c>
    </row>
    <row r="1121" spans="1:2">
      <c r="A1121" t="s">
        <v>4020</v>
      </c>
      <c r="B1121">
        <v>0</v>
      </c>
    </row>
    <row r="1122" spans="1:2">
      <c r="A1122" t="s">
        <v>4021</v>
      </c>
      <c r="B1122">
        <v>0</v>
      </c>
    </row>
    <row r="1123" spans="1:2">
      <c r="A1123" t="s">
        <v>4022</v>
      </c>
      <c r="B1123">
        <v>0</v>
      </c>
    </row>
    <row r="1124" spans="1:2">
      <c r="A1124" t="s">
        <v>4023</v>
      </c>
      <c r="B1124">
        <v>0</v>
      </c>
    </row>
    <row r="1125" spans="1:2">
      <c r="A1125" t="s">
        <v>4024</v>
      </c>
      <c r="B1125">
        <v>0</v>
      </c>
    </row>
    <row r="1126" spans="1:2">
      <c r="A1126" t="s">
        <v>4025</v>
      </c>
      <c r="B1126">
        <v>0</v>
      </c>
    </row>
    <row r="1127" spans="1:2">
      <c r="A1127" t="s">
        <v>4026</v>
      </c>
      <c r="B1127">
        <v>0</v>
      </c>
    </row>
    <row r="1128" spans="1:2">
      <c r="A1128" t="s">
        <v>4027</v>
      </c>
      <c r="B1128">
        <v>0</v>
      </c>
    </row>
    <row r="1129" spans="1:2">
      <c r="A1129" t="s">
        <v>4028</v>
      </c>
      <c r="B1129">
        <v>0</v>
      </c>
    </row>
    <row r="1130" spans="1:2">
      <c r="A1130" t="s">
        <v>4029</v>
      </c>
      <c r="B1130">
        <v>0</v>
      </c>
    </row>
    <row r="1131" spans="1:2">
      <c r="A1131" t="s">
        <v>4030</v>
      </c>
      <c r="B1131">
        <v>0</v>
      </c>
    </row>
    <row r="1132" spans="1:2">
      <c r="A1132" t="s">
        <v>4031</v>
      </c>
      <c r="B1132">
        <v>0</v>
      </c>
    </row>
    <row r="1133" spans="1:2">
      <c r="A1133" t="s">
        <v>4032</v>
      </c>
      <c r="B1133">
        <v>0</v>
      </c>
    </row>
    <row r="1134" spans="1:2">
      <c r="A1134" t="s">
        <v>4033</v>
      </c>
      <c r="B1134">
        <v>0</v>
      </c>
    </row>
    <row r="1135" spans="1:2">
      <c r="A1135" t="s">
        <v>4034</v>
      </c>
      <c r="B1135">
        <v>0</v>
      </c>
    </row>
    <row r="1136" spans="1:2">
      <c r="A1136" t="s">
        <v>4035</v>
      </c>
      <c r="B1136">
        <v>0</v>
      </c>
    </row>
    <row r="1137" spans="1:2">
      <c r="A1137" t="s">
        <v>4036</v>
      </c>
      <c r="B1137">
        <v>0</v>
      </c>
    </row>
    <row r="1138" spans="1:2">
      <c r="A1138" t="s">
        <v>4037</v>
      </c>
      <c r="B1138">
        <v>0</v>
      </c>
    </row>
    <row r="1139" spans="1:2">
      <c r="A1139" t="s">
        <v>4038</v>
      </c>
      <c r="B1139">
        <v>0</v>
      </c>
    </row>
    <row r="1140" spans="1:2">
      <c r="A1140" t="s">
        <v>4039</v>
      </c>
      <c r="B1140">
        <v>0</v>
      </c>
    </row>
    <row r="1141" spans="1:2">
      <c r="A1141" t="s">
        <v>4040</v>
      </c>
      <c r="B1141">
        <v>0</v>
      </c>
    </row>
    <row r="1142" spans="1:2">
      <c r="A1142" t="s">
        <v>4041</v>
      </c>
      <c r="B1142">
        <v>0</v>
      </c>
    </row>
    <row r="1143" spans="1:2">
      <c r="A1143" t="s">
        <v>4042</v>
      </c>
      <c r="B1143">
        <v>0</v>
      </c>
    </row>
    <row r="1144" spans="1:2">
      <c r="A1144" t="s">
        <v>4043</v>
      </c>
      <c r="B1144">
        <v>0</v>
      </c>
    </row>
    <row r="1145" spans="1:2">
      <c r="A1145" t="s">
        <v>4044</v>
      </c>
      <c r="B1145">
        <v>0</v>
      </c>
    </row>
    <row r="1146" spans="1:2">
      <c r="A1146" t="s">
        <v>4045</v>
      </c>
      <c r="B1146">
        <v>0</v>
      </c>
    </row>
    <row r="1147" spans="1:2">
      <c r="A1147" t="s">
        <v>4046</v>
      </c>
      <c r="B1147">
        <v>0</v>
      </c>
    </row>
    <row r="1148" spans="1:2">
      <c r="A1148" t="s">
        <v>4047</v>
      </c>
      <c r="B1148">
        <v>0</v>
      </c>
    </row>
    <row r="1149" spans="1:2">
      <c r="A1149" t="s">
        <v>4048</v>
      </c>
      <c r="B1149">
        <v>0</v>
      </c>
    </row>
    <row r="1150" spans="1:2">
      <c r="A1150" t="s">
        <v>4049</v>
      </c>
      <c r="B1150">
        <v>0</v>
      </c>
    </row>
    <row r="1151" spans="1:2">
      <c r="A1151" t="s">
        <v>4050</v>
      </c>
      <c r="B1151">
        <v>0</v>
      </c>
    </row>
    <row r="1152" spans="1:2">
      <c r="A1152" t="s">
        <v>4051</v>
      </c>
      <c r="B1152">
        <v>0</v>
      </c>
    </row>
    <row r="1153" spans="1:2">
      <c r="A1153" t="s">
        <v>4052</v>
      </c>
      <c r="B1153">
        <v>0</v>
      </c>
    </row>
    <row r="1154" spans="1:2">
      <c r="A1154" t="s">
        <v>4053</v>
      </c>
      <c r="B1154">
        <v>0</v>
      </c>
    </row>
    <row r="1155" spans="1:2">
      <c r="A1155" t="s">
        <v>4054</v>
      </c>
      <c r="B1155">
        <v>0</v>
      </c>
    </row>
    <row r="1156" spans="1:2">
      <c r="A1156" t="s">
        <v>4055</v>
      </c>
      <c r="B1156">
        <v>0</v>
      </c>
    </row>
    <row r="1157" spans="1:2">
      <c r="A1157" t="s">
        <v>4056</v>
      </c>
      <c r="B1157">
        <v>0</v>
      </c>
    </row>
    <row r="1158" spans="1:2">
      <c r="A1158" t="s">
        <v>4057</v>
      </c>
      <c r="B1158">
        <v>0</v>
      </c>
    </row>
    <row r="1159" spans="1:2">
      <c r="A1159" t="s">
        <v>4058</v>
      </c>
      <c r="B1159">
        <v>0</v>
      </c>
    </row>
    <row r="1160" spans="1:2">
      <c r="A1160" t="s">
        <v>4059</v>
      </c>
      <c r="B1160">
        <v>0</v>
      </c>
    </row>
    <row r="1161" spans="1:2">
      <c r="A1161" t="s">
        <v>4060</v>
      </c>
      <c r="B1161">
        <v>0</v>
      </c>
    </row>
    <row r="1162" spans="1:2">
      <c r="A1162" t="s">
        <v>4061</v>
      </c>
      <c r="B1162">
        <v>0</v>
      </c>
    </row>
    <row r="1163" spans="1:2">
      <c r="A1163" t="s">
        <v>4062</v>
      </c>
      <c r="B1163">
        <v>0</v>
      </c>
    </row>
    <row r="1164" spans="1:2">
      <c r="A1164" t="s">
        <v>4063</v>
      </c>
      <c r="B1164">
        <v>0</v>
      </c>
    </row>
    <row r="1165" spans="1:2">
      <c r="A1165" t="s">
        <v>4064</v>
      </c>
      <c r="B1165">
        <v>0</v>
      </c>
    </row>
    <row r="1166" spans="1:2">
      <c r="A1166" t="s">
        <v>4065</v>
      </c>
      <c r="B1166">
        <v>0</v>
      </c>
    </row>
    <row r="1167" spans="1:2">
      <c r="A1167" t="s">
        <v>4066</v>
      </c>
      <c r="B1167">
        <v>0</v>
      </c>
    </row>
    <row r="1168" spans="1:2">
      <c r="A1168" t="s">
        <v>4067</v>
      </c>
      <c r="B1168">
        <v>0</v>
      </c>
    </row>
    <row r="1169" spans="1:2">
      <c r="A1169" t="s">
        <v>4068</v>
      </c>
      <c r="B1169">
        <v>0</v>
      </c>
    </row>
    <row r="1170" spans="1:2">
      <c r="A1170" t="s">
        <v>4069</v>
      </c>
      <c r="B1170">
        <v>0</v>
      </c>
    </row>
    <row r="1171" spans="1:2">
      <c r="A1171" t="s">
        <v>4070</v>
      </c>
      <c r="B1171">
        <v>0</v>
      </c>
    </row>
    <row r="1172" spans="1:2">
      <c r="A1172" t="s">
        <v>4071</v>
      </c>
      <c r="B1172">
        <v>0</v>
      </c>
    </row>
    <row r="1173" spans="1:2">
      <c r="A1173" t="s">
        <v>4072</v>
      </c>
      <c r="B1173">
        <v>0</v>
      </c>
    </row>
    <row r="1174" spans="1:2">
      <c r="A1174" t="s">
        <v>4073</v>
      </c>
      <c r="B1174">
        <v>0</v>
      </c>
    </row>
    <row r="1175" spans="1:2">
      <c r="A1175" t="s">
        <v>4074</v>
      </c>
      <c r="B1175">
        <v>0</v>
      </c>
    </row>
    <row r="1176" spans="1:2">
      <c r="A1176" t="s">
        <v>4075</v>
      </c>
      <c r="B1176">
        <v>0</v>
      </c>
    </row>
    <row r="1177" spans="1:2">
      <c r="A1177" t="s">
        <v>4076</v>
      </c>
      <c r="B1177">
        <v>0</v>
      </c>
    </row>
    <row r="1178" spans="1:2">
      <c r="A1178" t="s">
        <v>4077</v>
      </c>
      <c r="B1178">
        <v>0</v>
      </c>
    </row>
    <row r="1179" spans="1:2">
      <c r="A1179" t="s">
        <v>4078</v>
      </c>
      <c r="B1179">
        <v>0</v>
      </c>
    </row>
    <row r="1180" spans="1:2">
      <c r="A1180" t="s">
        <v>4079</v>
      </c>
      <c r="B1180" t="s">
        <v>628</v>
      </c>
    </row>
    <row r="1181" spans="1:2">
      <c r="A1181" t="s">
        <v>4080</v>
      </c>
      <c r="B1181">
        <v>0</v>
      </c>
    </row>
    <row r="1182" spans="1:2">
      <c r="A1182" t="s">
        <v>4081</v>
      </c>
      <c r="B1182">
        <v>0</v>
      </c>
    </row>
    <row r="1183" spans="1:2">
      <c r="A1183" t="s">
        <v>4082</v>
      </c>
      <c r="B1183">
        <v>0</v>
      </c>
    </row>
    <row r="1184" spans="1:2">
      <c r="A1184" t="s">
        <v>4083</v>
      </c>
      <c r="B1184">
        <v>0</v>
      </c>
    </row>
    <row r="1185" spans="1:2">
      <c r="A1185" t="s">
        <v>4084</v>
      </c>
      <c r="B1185">
        <v>0</v>
      </c>
    </row>
    <row r="1186" spans="1:2">
      <c r="A1186" t="s">
        <v>4085</v>
      </c>
      <c r="B1186">
        <v>0</v>
      </c>
    </row>
    <row r="1187" spans="1:2">
      <c r="A1187" t="s">
        <v>4086</v>
      </c>
      <c r="B1187">
        <v>0</v>
      </c>
    </row>
    <row r="1188" spans="1:2">
      <c r="A1188" t="s">
        <v>4087</v>
      </c>
      <c r="B1188">
        <v>0</v>
      </c>
    </row>
    <row r="1189" spans="1:2">
      <c r="A1189" t="s">
        <v>4088</v>
      </c>
      <c r="B1189">
        <v>0</v>
      </c>
    </row>
    <row r="1190" spans="1:2">
      <c r="A1190" t="s">
        <v>4089</v>
      </c>
      <c r="B1190">
        <v>0</v>
      </c>
    </row>
    <row r="1191" spans="1:2">
      <c r="A1191" t="s">
        <v>4090</v>
      </c>
      <c r="B1191" t="s">
        <v>628</v>
      </c>
    </row>
    <row r="1192" spans="1:2">
      <c r="A1192" t="s">
        <v>4091</v>
      </c>
      <c r="B1192">
        <v>0</v>
      </c>
    </row>
    <row r="1193" spans="1:2">
      <c r="A1193" t="s">
        <v>4092</v>
      </c>
      <c r="B1193">
        <v>0</v>
      </c>
    </row>
    <row r="1194" spans="1:2">
      <c r="A1194" t="s">
        <v>4093</v>
      </c>
      <c r="B1194" t="s">
        <v>628</v>
      </c>
    </row>
    <row r="1195" spans="1:2">
      <c r="A1195" t="s">
        <v>4094</v>
      </c>
      <c r="B1195">
        <v>0</v>
      </c>
    </row>
    <row r="1196" spans="1:2">
      <c r="A1196" t="s">
        <v>4095</v>
      </c>
      <c r="B1196">
        <v>0</v>
      </c>
    </row>
    <row r="1197" spans="1:2">
      <c r="A1197" t="s">
        <v>4096</v>
      </c>
      <c r="B1197">
        <v>0</v>
      </c>
    </row>
    <row r="1198" spans="1:2">
      <c r="A1198" t="s">
        <v>4097</v>
      </c>
      <c r="B1198">
        <v>0</v>
      </c>
    </row>
    <row r="1199" spans="1:2">
      <c r="A1199" t="s">
        <v>4098</v>
      </c>
      <c r="B1199">
        <v>0</v>
      </c>
    </row>
    <row r="1200" spans="1:2">
      <c r="A1200" t="s">
        <v>4099</v>
      </c>
      <c r="B1200">
        <v>0</v>
      </c>
    </row>
    <row r="1201" spans="1:2">
      <c r="A1201" t="s">
        <v>4100</v>
      </c>
      <c r="B1201">
        <v>0</v>
      </c>
    </row>
    <row r="1202" spans="1:2">
      <c r="A1202" t="s">
        <v>4101</v>
      </c>
      <c r="B1202">
        <v>0</v>
      </c>
    </row>
    <row r="1203" spans="1:2">
      <c r="A1203" t="s">
        <v>4102</v>
      </c>
      <c r="B1203">
        <v>0</v>
      </c>
    </row>
    <row r="1204" spans="1:2">
      <c r="A1204" t="s">
        <v>4103</v>
      </c>
      <c r="B1204">
        <v>0</v>
      </c>
    </row>
    <row r="1205" spans="1:2">
      <c r="A1205" t="s">
        <v>4104</v>
      </c>
      <c r="B1205">
        <v>0</v>
      </c>
    </row>
    <row r="1206" spans="1:2">
      <c r="A1206" t="s">
        <v>4105</v>
      </c>
      <c r="B1206">
        <v>0</v>
      </c>
    </row>
    <row r="1207" spans="1:2">
      <c r="A1207" t="s">
        <v>4106</v>
      </c>
      <c r="B1207">
        <v>0</v>
      </c>
    </row>
    <row r="1208" spans="1:2">
      <c r="A1208" t="s">
        <v>4107</v>
      </c>
      <c r="B1208">
        <v>0</v>
      </c>
    </row>
    <row r="1209" spans="1:2">
      <c r="A1209" t="s">
        <v>4108</v>
      </c>
      <c r="B1209">
        <v>0</v>
      </c>
    </row>
    <row r="1210" spans="1:2">
      <c r="A1210" t="s">
        <v>4109</v>
      </c>
      <c r="B1210">
        <v>0</v>
      </c>
    </row>
    <row r="1211" spans="1:2">
      <c r="A1211" t="s">
        <v>4110</v>
      </c>
      <c r="B1211" t="s">
        <v>628</v>
      </c>
    </row>
    <row r="1212" spans="1:2">
      <c r="A1212" t="s">
        <v>4111</v>
      </c>
      <c r="B1212">
        <v>0</v>
      </c>
    </row>
    <row r="1213" spans="1:2">
      <c r="A1213" t="s">
        <v>4112</v>
      </c>
      <c r="B1213">
        <v>0</v>
      </c>
    </row>
    <row r="1214" spans="1:2">
      <c r="A1214" t="s">
        <v>4113</v>
      </c>
      <c r="B1214" t="s">
        <v>628</v>
      </c>
    </row>
    <row r="1215" spans="1:2">
      <c r="A1215" t="s">
        <v>4114</v>
      </c>
      <c r="B1215">
        <v>0</v>
      </c>
    </row>
    <row r="1216" spans="1:2">
      <c r="A1216" t="s">
        <v>4115</v>
      </c>
      <c r="B1216">
        <v>0</v>
      </c>
    </row>
    <row r="1217" spans="1:2">
      <c r="A1217" t="s">
        <v>4116</v>
      </c>
      <c r="B1217">
        <v>0</v>
      </c>
    </row>
    <row r="1218" spans="1:2">
      <c r="A1218" t="s">
        <v>4117</v>
      </c>
      <c r="B1218">
        <v>0</v>
      </c>
    </row>
    <row r="1219" spans="1:2">
      <c r="A1219" t="s">
        <v>4118</v>
      </c>
      <c r="B1219">
        <v>0</v>
      </c>
    </row>
    <row r="1220" spans="1:2">
      <c r="A1220" t="s">
        <v>4119</v>
      </c>
      <c r="B1220">
        <v>0</v>
      </c>
    </row>
    <row r="1221" spans="1:2">
      <c r="A1221" t="s">
        <v>4120</v>
      </c>
      <c r="B1221">
        <v>0</v>
      </c>
    </row>
    <row r="1222" spans="1:2">
      <c r="A1222" t="s">
        <v>4121</v>
      </c>
      <c r="B1222">
        <v>0</v>
      </c>
    </row>
    <row r="1223" spans="1:2">
      <c r="A1223" t="s">
        <v>4122</v>
      </c>
      <c r="B1223">
        <v>0</v>
      </c>
    </row>
    <row r="1224" spans="1:2">
      <c r="A1224" t="s">
        <v>4123</v>
      </c>
      <c r="B1224">
        <v>0</v>
      </c>
    </row>
    <row r="1225" spans="1:2">
      <c r="A1225" t="s">
        <v>4124</v>
      </c>
      <c r="B1225">
        <v>0</v>
      </c>
    </row>
    <row r="1226" spans="1:2">
      <c r="A1226" t="s">
        <v>4125</v>
      </c>
      <c r="B1226">
        <v>0</v>
      </c>
    </row>
    <row r="1227" spans="1:2">
      <c r="A1227" t="s">
        <v>4126</v>
      </c>
      <c r="B1227">
        <v>0</v>
      </c>
    </row>
    <row r="1228" spans="1:2">
      <c r="A1228" t="s">
        <v>4127</v>
      </c>
      <c r="B1228">
        <v>0</v>
      </c>
    </row>
    <row r="1229" spans="1:2">
      <c r="A1229" t="s">
        <v>4128</v>
      </c>
      <c r="B1229">
        <v>0</v>
      </c>
    </row>
    <row r="1230" spans="1:2">
      <c r="A1230" t="s">
        <v>4129</v>
      </c>
      <c r="B1230">
        <v>0</v>
      </c>
    </row>
    <row r="1231" spans="1:2">
      <c r="A1231" t="s">
        <v>4130</v>
      </c>
      <c r="B1231">
        <v>0</v>
      </c>
    </row>
    <row r="1232" spans="1:2">
      <c r="A1232" t="s">
        <v>4131</v>
      </c>
      <c r="B1232">
        <v>0</v>
      </c>
    </row>
    <row r="1233" spans="1:2">
      <c r="A1233" t="s">
        <v>4132</v>
      </c>
      <c r="B1233">
        <v>0</v>
      </c>
    </row>
    <row r="1234" spans="1:2">
      <c r="A1234" t="s">
        <v>4133</v>
      </c>
      <c r="B1234">
        <v>0</v>
      </c>
    </row>
    <row r="1235" spans="1:2">
      <c r="A1235" t="s">
        <v>4134</v>
      </c>
      <c r="B1235">
        <v>0</v>
      </c>
    </row>
    <row r="1236" spans="1:2">
      <c r="A1236" t="s">
        <v>4135</v>
      </c>
      <c r="B1236">
        <v>0</v>
      </c>
    </row>
    <row r="1237" spans="1:2">
      <c r="A1237" t="s">
        <v>4136</v>
      </c>
      <c r="B1237">
        <v>0</v>
      </c>
    </row>
    <row r="1238" spans="1:2">
      <c r="A1238" t="s">
        <v>4137</v>
      </c>
      <c r="B1238" t="s">
        <v>628</v>
      </c>
    </row>
    <row r="1239" spans="1:2">
      <c r="A1239" t="s">
        <v>4138</v>
      </c>
      <c r="B1239">
        <v>0</v>
      </c>
    </row>
    <row r="1240" spans="1:2">
      <c r="A1240" t="s">
        <v>4139</v>
      </c>
      <c r="B1240">
        <v>0</v>
      </c>
    </row>
    <row r="1241" spans="1:2">
      <c r="A1241" t="s">
        <v>4140</v>
      </c>
      <c r="B1241">
        <v>0</v>
      </c>
    </row>
    <row r="1242" spans="1:2">
      <c r="A1242" t="s">
        <v>4141</v>
      </c>
      <c r="B1242">
        <v>0</v>
      </c>
    </row>
    <row r="1243" spans="1:2">
      <c r="A1243" t="s">
        <v>4142</v>
      </c>
      <c r="B1243">
        <v>0</v>
      </c>
    </row>
    <row r="1244" spans="1:2">
      <c r="A1244" t="s">
        <v>4143</v>
      </c>
      <c r="B1244">
        <v>0</v>
      </c>
    </row>
    <row r="1245" spans="1:2">
      <c r="A1245" t="s">
        <v>4144</v>
      </c>
      <c r="B1245">
        <v>0</v>
      </c>
    </row>
    <row r="1246" spans="1:2">
      <c r="A1246" t="s">
        <v>4145</v>
      </c>
      <c r="B1246">
        <v>0</v>
      </c>
    </row>
    <row r="1247" spans="1:2">
      <c r="A1247" t="s">
        <v>4146</v>
      </c>
      <c r="B1247">
        <v>0</v>
      </c>
    </row>
    <row r="1248" spans="1:2">
      <c r="A1248" t="s">
        <v>4147</v>
      </c>
      <c r="B1248">
        <v>0</v>
      </c>
    </row>
    <row r="1249" spans="1:2">
      <c r="A1249" t="s">
        <v>4148</v>
      </c>
      <c r="B1249">
        <v>0</v>
      </c>
    </row>
    <row r="1250" spans="1:2">
      <c r="A1250" t="s">
        <v>4149</v>
      </c>
      <c r="B1250">
        <v>0</v>
      </c>
    </row>
    <row r="1251" spans="1:2">
      <c r="A1251" t="s">
        <v>4150</v>
      </c>
      <c r="B1251">
        <v>0</v>
      </c>
    </row>
    <row r="1252" spans="1:2">
      <c r="A1252" t="s">
        <v>4151</v>
      </c>
      <c r="B1252">
        <v>0</v>
      </c>
    </row>
    <row r="1253" spans="1:2">
      <c r="A1253" t="s">
        <v>4152</v>
      </c>
      <c r="B1253">
        <v>0</v>
      </c>
    </row>
    <row r="1254" spans="1:2">
      <c r="A1254" t="s">
        <v>4153</v>
      </c>
      <c r="B1254">
        <v>0</v>
      </c>
    </row>
    <row r="1255" spans="1:2">
      <c r="A1255" t="s">
        <v>4154</v>
      </c>
      <c r="B1255">
        <v>0</v>
      </c>
    </row>
    <row r="1256" spans="1:2">
      <c r="A1256" t="s">
        <v>4155</v>
      </c>
      <c r="B1256" t="s">
        <v>628</v>
      </c>
    </row>
    <row r="1257" spans="1:2">
      <c r="A1257" t="s">
        <v>4156</v>
      </c>
      <c r="B1257">
        <v>0</v>
      </c>
    </row>
    <row r="1258" spans="1:2">
      <c r="A1258" t="s">
        <v>4157</v>
      </c>
      <c r="B1258">
        <v>0</v>
      </c>
    </row>
    <row r="1259" spans="1:2">
      <c r="A1259" t="s">
        <v>4158</v>
      </c>
      <c r="B1259">
        <v>0</v>
      </c>
    </row>
    <row r="1260" spans="1:2">
      <c r="A1260" t="s">
        <v>4159</v>
      </c>
      <c r="B1260">
        <v>0</v>
      </c>
    </row>
    <row r="1261" spans="1:2">
      <c r="A1261" t="s">
        <v>4160</v>
      </c>
      <c r="B1261">
        <v>0</v>
      </c>
    </row>
    <row r="1262" spans="1:2">
      <c r="A1262" t="s">
        <v>4161</v>
      </c>
      <c r="B1262">
        <v>0</v>
      </c>
    </row>
    <row r="1263" spans="1:2">
      <c r="A1263" t="s">
        <v>4162</v>
      </c>
      <c r="B1263">
        <v>0</v>
      </c>
    </row>
    <row r="1264" spans="1:2">
      <c r="A1264" t="s">
        <v>4163</v>
      </c>
      <c r="B1264" t="s">
        <v>628</v>
      </c>
    </row>
    <row r="1265" spans="1:2">
      <c r="A1265" t="s">
        <v>4164</v>
      </c>
      <c r="B1265">
        <v>0</v>
      </c>
    </row>
    <row r="1266" spans="1:2">
      <c r="A1266" t="s">
        <v>4165</v>
      </c>
      <c r="B1266">
        <v>0</v>
      </c>
    </row>
    <row r="1267" spans="1:2">
      <c r="A1267" t="s">
        <v>4166</v>
      </c>
      <c r="B1267">
        <v>0</v>
      </c>
    </row>
    <row r="1268" spans="1:2">
      <c r="A1268" t="s">
        <v>4167</v>
      </c>
      <c r="B1268">
        <v>0</v>
      </c>
    </row>
    <row r="1269" spans="1:2">
      <c r="A1269" t="s">
        <v>4168</v>
      </c>
      <c r="B1269">
        <v>0</v>
      </c>
    </row>
    <row r="1270" spans="1:2">
      <c r="A1270" t="s">
        <v>4169</v>
      </c>
      <c r="B1270">
        <v>0</v>
      </c>
    </row>
    <row r="1271" spans="1:2">
      <c r="A1271" t="s">
        <v>4170</v>
      </c>
      <c r="B1271">
        <v>0</v>
      </c>
    </row>
    <row r="1272" spans="1:2">
      <c r="A1272" t="s">
        <v>4171</v>
      </c>
      <c r="B1272">
        <v>0</v>
      </c>
    </row>
    <row r="1273" spans="1:2">
      <c r="A1273" t="s">
        <v>4172</v>
      </c>
      <c r="B1273">
        <v>0</v>
      </c>
    </row>
    <row r="1274" spans="1:2">
      <c r="A1274" t="s">
        <v>4173</v>
      </c>
      <c r="B1274">
        <v>0</v>
      </c>
    </row>
    <row r="1275" spans="1:2">
      <c r="A1275" t="s">
        <v>4174</v>
      </c>
      <c r="B1275">
        <v>0</v>
      </c>
    </row>
    <row r="1276" spans="1:2">
      <c r="A1276" t="s">
        <v>4175</v>
      </c>
      <c r="B1276">
        <v>0</v>
      </c>
    </row>
    <row r="1277" spans="1:2">
      <c r="A1277" t="s">
        <v>4176</v>
      </c>
      <c r="B1277">
        <v>0</v>
      </c>
    </row>
    <row r="1278" spans="1:2">
      <c r="A1278" t="s">
        <v>4177</v>
      </c>
      <c r="B1278">
        <v>0</v>
      </c>
    </row>
    <row r="1279" spans="1:2">
      <c r="A1279" t="s">
        <v>4178</v>
      </c>
      <c r="B1279">
        <v>0</v>
      </c>
    </row>
    <row r="1280" spans="1:2">
      <c r="A1280" t="s">
        <v>4179</v>
      </c>
      <c r="B1280">
        <v>0</v>
      </c>
    </row>
    <row r="1281" spans="1:2">
      <c r="A1281" t="s">
        <v>4180</v>
      </c>
      <c r="B1281">
        <v>0</v>
      </c>
    </row>
    <row r="1282" spans="1:2">
      <c r="A1282" t="s">
        <v>4181</v>
      </c>
      <c r="B1282">
        <v>0</v>
      </c>
    </row>
    <row r="1283" spans="1:2">
      <c r="A1283" t="s">
        <v>4182</v>
      </c>
      <c r="B1283">
        <v>0</v>
      </c>
    </row>
    <row r="1284" spans="1:2">
      <c r="A1284" t="s">
        <v>4183</v>
      </c>
      <c r="B1284">
        <v>0</v>
      </c>
    </row>
    <row r="1285" spans="1:2">
      <c r="A1285" t="s">
        <v>4184</v>
      </c>
      <c r="B1285">
        <v>0</v>
      </c>
    </row>
    <row r="1286" spans="1:2">
      <c r="A1286" t="s">
        <v>4185</v>
      </c>
      <c r="B1286">
        <v>0</v>
      </c>
    </row>
    <row r="1287" spans="1:2">
      <c r="A1287" t="s">
        <v>4186</v>
      </c>
      <c r="B1287">
        <v>0</v>
      </c>
    </row>
    <row r="1288" spans="1:2">
      <c r="A1288" t="s">
        <v>4187</v>
      </c>
      <c r="B1288">
        <v>0</v>
      </c>
    </row>
    <row r="1289" spans="1:2">
      <c r="A1289" t="s">
        <v>4188</v>
      </c>
      <c r="B1289">
        <v>0</v>
      </c>
    </row>
    <row r="1290" spans="1:2">
      <c r="A1290" t="s">
        <v>4189</v>
      </c>
      <c r="B1290">
        <v>0</v>
      </c>
    </row>
    <row r="1291" spans="1:2">
      <c r="A1291" t="s">
        <v>4190</v>
      </c>
      <c r="B1291">
        <v>0</v>
      </c>
    </row>
    <row r="1292" spans="1:2">
      <c r="A1292" t="s">
        <v>4191</v>
      </c>
      <c r="B1292">
        <v>0</v>
      </c>
    </row>
    <row r="1293" spans="1:2">
      <c r="A1293" t="s">
        <v>4192</v>
      </c>
      <c r="B1293">
        <v>0</v>
      </c>
    </row>
    <row r="1294" spans="1:2">
      <c r="A1294" t="s">
        <v>4193</v>
      </c>
      <c r="B1294">
        <v>0</v>
      </c>
    </row>
    <row r="1295" spans="1:2">
      <c r="A1295" t="s">
        <v>4194</v>
      </c>
      <c r="B1295">
        <v>0</v>
      </c>
    </row>
    <row r="1296" spans="1:2">
      <c r="A1296" t="s">
        <v>4195</v>
      </c>
      <c r="B1296">
        <v>0</v>
      </c>
    </row>
    <row r="1297" spans="1:2">
      <c r="A1297" t="s">
        <v>4196</v>
      </c>
      <c r="B1297">
        <v>0</v>
      </c>
    </row>
    <row r="1298" spans="1:2">
      <c r="A1298" t="s">
        <v>4197</v>
      </c>
      <c r="B1298">
        <v>0</v>
      </c>
    </row>
    <row r="1299" spans="1:2">
      <c r="A1299" t="s">
        <v>4198</v>
      </c>
      <c r="B1299">
        <v>0</v>
      </c>
    </row>
    <row r="1300" spans="1:2">
      <c r="A1300" t="s">
        <v>4199</v>
      </c>
      <c r="B1300">
        <v>0</v>
      </c>
    </row>
    <row r="1301" spans="1:2">
      <c r="A1301" t="s">
        <v>4200</v>
      </c>
      <c r="B1301">
        <v>0</v>
      </c>
    </row>
    <row r="1302" spans="1:2">
      <c r="A1302" t="s">
        <v>4201</v>
      </c>
      <c r="B1302">
        <v>0</v>
      </c>
    </row>
    <row r="1303" spans="1:2">
      <c r="A1303" t="s">
        <v>4202</v>
      </c>
      <c r="B1303">
        <v>0</v>
      </c>
    </row>
    <row r="1304" spans="1:2">
      <c r="A1304" t="s">
        <v>4203</v>
      </c>
      <c r="B1304">
        <v>0</v>
      </c>
    </row>
    <row r="1305" spans="1:2">
      <c r="A1305" t="s">
        <v>4204</v>
      </c>
      <c r="B1305">
        <v>0</v>
      </c>
    </row>
    <row r="1306" spans="1:2">
      <c r="A1306" t="s">
        <v>4205</v>
      </c>
      <c r="B1306">
        <v>0</v>
      </c>
    </row>
    <row r="1307" spans="1:2">
      <c r="A1307" t="s">
        <v>4206</v>
      </c>
      <c r="B1307">
        <v>0</v>
      </c>
    </row>
    <row r="1308" spans="1:2">
      <c r="A1308" t="s">
        <v>4207</v>
      </c>
      <c r="B1308">
        <v>0</v>
      </c>
    </row>
    <row r="1309" spans="1:2">
      <c r="A1309" t="s">
        <v>4208</v>
      </c>
      <c r="B1309">
        <v>0</v>
      </c>
    </row>
    <row r="1310" spans="1:2">
      <c r="A1310" t="s">
        <v>4209</v>
      </c>
      <c r="B1310">
        <v>0</v>
      </c>
    </row>
    <row r="1311" spans="1:2">
      <c r="A1311" t="s">
        <v>4210</v>
      </c>
      <c r="B1311">
        <v>0</v>
      </c>
    </row>
    <row r="1312" spans="1:2">
      <c r="A1312" t="s">
        <v>4211</v>
      </c>
      <c r="B1312">
        <v>0</v>
      </c>
    </row>
    <row r="1313" spans="1:2">
      <c r="A1313" t="s">
        <v>4212</v>
      </c>
      <c r="B1313">
        <v>0</v>
      </c>
    </row>
    <row r="1314" spans="1:2">
      <c r="A1314" t="s">
        <v>4213</v>
      </c>
      <c r="B1314">
        <v>0</v>
      </c>
    </row>
    <row r="1315" spans="1:2">
      <c r="A1315" t="s">
        <v>4214</v>
      </c>
      <c r="B1315">
        <v>0</v>
      </c>
    </row>
    <row r="1316" spans="1:2">
      <c r="A1316" t="s">
        <v>4215</v>
      </c>
      <c r="B1316">
        <v>0</v>
      </c>
    </row>
    <row r="1317" spans="1:2">
      <c r="A1317" t="s">
        <v>4216</v>
      </c>
      <c r="B1317">
        <v>0</v>
      </c>
    </row>
    <row r="1318" spans="1:2">
      <c r="A1318" t="s">
        <v>4217</v>
      </c>
      <c r="B1318">
        <v>0</v>
      </c>
    </row>
    <row r="1319" spans="1:2">
      <c r="A1319" t="s">
        <v>4218</v>
      </c>
      <c r="B1319">
        <v>0</v>
      </c>
    </row>
    <row r="1320" spans="1:2">
      <c r="A1320" t="s">
        <v>4219</v>
      </c>
      <c r="B1320">
        <v>0</v>
      </c>
    </row>
    <row r="1321" spans="1:2">
      <c r="A1321" t="s">
        <v>4220</v>
      </c>
      <c r="B1321">
        <v>0</v>
      </c>
    </row>
    <row r="1322" spans="1:2">
      <c r="A1322" t="s">
        <v>4221</v>
      </c>
      <c r="B1322">
        <v>0</v>
      </c>
    </row>
    <row r="1323" spans="1:2">
      <c r="A1323" t="s">
        <v>4222</v>
      </c>
      <c r="B1323">
        <v>0</v>
      </c>
    </row>
    <row r="1324" spans="1:2">
      <c r="A1324" t="s">
        <v>4223</v>
      </c>
      <c r="B1324">
        <v>0</v>
      </c>
    </row>
    <row r="1325" spans="1:2">
      <c r="A1325" t="s">
        <v>4224</v>
      </c>
      <c r="B1325">
        <v>0</v>
      </c>
    </row>
    <row r="1326" spans="1:2">
      <c r="A1326" t="s">
        <v>4225</v>
      </c>
      <c r="B1326">
        <v>0</v>
      </c>
    </row>
    <row r="1327" spans="1:2">
      <c r="A1327" t="s">
        <v>4226</v>
      </c>
      <c r="B1327">
        <v>0</v>
      </c>
    </row>
    <row r="1328" spans="1:2">
      <c r="A1328" t="s">
        <v>4227</v>
      </c>
      <c r="B1328">
        <v>0</v>
      </c>
    </row>
    <row r="1329" spans="1:2">
      <c r="A1329" t="s">
        <v>4228</v>
      </c>
      <c r="B1329">
        <v>0</v>
      </c>
    </row>
    <row r="1330" spans="1:2">
      <c r="A1330" t="s">
        <v>4229</v>
      </c>
      <c r="B1330">
        <v>0</v>
      </c>
    </row>
    <row r="1331" spans="1:2">
      <c r="A1331" t="s">
        <v>4230</v>
      </c>
      <c r="B1331">
        <v>0</v>
      </c>
    </row>
    <row r="1332" spans="1:2">
      <c r="A1332" t="s">
        <v>4231</v>
      </c>
      <c r="B1332">
        <v>0</v>
      </c>
    </row>
    <row r="1333" spans="1:2">
      <c r="A1333" t="s">
        <v>4232</v>
      </c>
      <c r="B1333">
        <v>0</v>
      </c>
    </row>
    <row r="1334" spans="1:2">
      <c r="A1334" t="s">
        <v>4233</v>
      </c>
      <c r="B1334">
        <v>0</v>
      </c>
    </row>
    <row r="1335" spans="1:2">
      <c r="A1335" t="s">
        <v>4234</v>
      </c>
      <c r="B1335">
        <v>0</v>
      </c>
    </row>
    <row r="1336" spans="1:2">
      <c r="A1336" t="s">
        <v>4235</v>
      </c>
      <c r="B1336">
        <v>0</v>
      </c>
    </row>
    <row r="1337" spans="1:2">
      <c r="A1337" t="s">
        <v>4236</v>
      </c>
      <c r="B1337">
        <v>0</v>
      </c>
    </row>
    <row r="1338" spans="1:2">
      <c r="A1338" t="s">
        <v>4237</v>
      </c>
      <c r="B1338">
        <v>0</v>
      </c>
    </row>
    <row r="1339" spans="1:2">
      <c r="A1339" t="s">
        <v>4238</v>
      </c>
      <c r="B1339">
        <v>0</v>
      </c>
    </row>
    <row r="1340" spans="1:2">
      <c r="A1340" t="s">
        <v>4239</v>
      </c>
      <c r="B1340">
        <v>0</v>
      </c>
    </row>
    <row r="1341" spans="1:2">
      <c r="A1341" t="s">
        <v>4240</v>
      </c>
      <c r="B1341">
        <v>0</v>
      </c>
    </row>
    <row r="1342" spans="1:2">
      <c r="A1342" t="s">
        <v>4241</v>
      </c>
      <c r="B1342">
        <v>0</v>
      </c>
    </row>
    <row r="1343" spans="1:2">
      <c r="A1343" t="s">
        <v>4242</v>
      </c>
      <c r="B1343">
        <v>0</v>
      </c>
    </row>
    <row r="1344" spans="1:2">
      <c r="A1344" t="s">
        <v>4243</v>
      </c>
      <c r="B1344">
        <v>0</v>
      </c>
    </row>
    <row r="1345" spans="1:2">
      <c r="A1345" t="s">
        <v>4244</v>
      </c>
      <c r="B1345">
        <v>0</v>
      </c>
    </row>
    <row r="1346" spans="1:2">
      <c r="A1346" t="s">
        <v>4245</v>
      </c>
      <c r="B1346">
        <v>0</v>
      </c>
    </row>
    <row r="1347" spans="1:2">
      <c r="A1347" t="s">
        <v>4246</v>
      </c>
      <c r="B1347" t="s">
        <v>628</v>
      </c>
    </row>
    <row r="1348" spans="1:2">
      <c r="A1348" t="s">
        <v>4247</v>
      </c>
      <c r="B1348">
        <v>0</v>
      </c>
    </row>
    <row r="1349" spans="1:2">
      <c r="A1349" t="s">
        <v>4248</v>
      </c>
      <c r="B1349">
        <v>0</v>
      </c>
    </row>
    <row r="1350" spans="1:2">
      <c r="A1350" t="s">
        <v>4249</v>
      </c>
      <c r="B1350">
        <v>0</v>
      </c>
    </row>
    <row r="1351" spans="1:2">
      <c r="A1351" t="s">
        <v>4250</v>
      </c>
      <c r="B1351">
        <v>0</v>
      </c>
    </row>
    <row r="1352" spans="1:2">
      <c r="A1352" t="s">
        <v>4251</v>
      </c>
      <c r="B1352">
        <v>0</v>
      </c>
    </row>
    <row r="1353" spans="1:2">
      <c r="A1353" t="s">
        <v>4252</v>
      </c>
      <c r="B1353" t="s">
        <v>628</v>
      </c>
    </row>
    <row r="1354" spans="1:2">
      <c r="A1354" t="s">
        <v>4253</v>
      </c>
      <c r="B1354">
        <v>0</v>
      </c>
    </row>
    <row r="1355" spans="1:2">
      <c r="A1355" t="s">
        <v>4254</v>
      </c>
      <c r="B1355">
        <v>0</v>
      </c>
    </row>
    <row r="1356" spans="1:2">
      <c r="A1356" t="s">
        <v>4255</v>
      </c>
      <c r="B1356">
        <v>0</v>
      </c>
    </row>
    <row r="1357" spans="1:2">
      <c r="A1357" t="s">
        <v>4256</v>
      </c>
      <c r="B1357">
        <v>0</v>
      </c>
    </row>
    <row r="1358" spans="1:2">
      <c r="A1358" t="s">
        <v>4257</v>
      </c>
      <c r="B1358">
        <v>0</v>
      </c>
    </row>
    <row r="1359" spans="1:2">
      <c r="A1359" t="s">
        <v>4258</v>
      </c>
      <c r="B1359">
        <v>0</v>
      </c>
    </row>
    <row r="1360" spans="1:2">
      <c r="A1360" t="s">
        <v>4259</v>
      </c>
      <c r="B1360">
        <v>0</v>
      </c>
    </row>
    <row r="1361" spans="1:2">
      <c r="A1361" t="s">
        <v>4260</v>
      </c>
      <c r="B1361">
        <v>0</v>
      </c>
    </row>
    <row r="1362" spans="1:2">
      <c r="A1362" t="s">
        <v>4261</v>
      </c>
      <c r="B1362">
        <v>0</v>
      </c>
    </row>
    <row r="1363" spans="1:2">
      <c r="A1363" t="s">
        <v>4262</v>
      </c>
      <c r="B1363">
        <v>0</v>
      </c>
    </row>
    <row r="1364" spans="1:2">
      <c r="A1364" t="s">
        <v>4263</v>
      </c>
      <c r="B1364">
        <v>0</v>
      </c>
    </row>
    <row r="1365" spans="1:2">
      <c r="A1365" t="s">
        <v>4264</v>
      </c>
      <c r="B1365">
        <v>0</v>
      </c>
    </row>
    <row r="1366" spans="1:2">
      <c r="A1366" t="s">
        <v>4265</v>
      </c>
      <c r="B1366" t="s">
        <v>628</v>
      </c>
    </row>
    <row r="1367" spans="1:2">
      <c r="A1367" t="s">
        <v>4266</v>
      </c>
      <c r="B1367">
        <v>0</v>
      </c>
    </row>
    <row r="1368" spans="1:2">
      <c r="A1368" t="s">
        <v>4267</v>
      </c>
      <c r="B1368">
        <v>0</v>
      </c>
    </row>
    <row r="1369" spans="1:2">
      <c r="A1369" t="s">
        <v>4268</v>
      </c>
      <c r="B1369">
        <v>0</v>
      </c>
    </row>
    <row r="1370" spans="1:2">
      <c r="A1370" t="s">
        <v>4269</v>
      </c>
      <c r="B1370">
        <v>0</v>
      </c>
    </row>
    <row r="1371" spans="1:2">
      <c r="A1371" t="s">
        <v>4270</v>
      </c>
      <c r="B1371">
        <v>0</v>
      </c>
    </row>
    <row r="1372" spans="1:2">
      <c r="A1372" t="s">
        <v>4271</v>
      </c>
      <c r="B1372">
        <v>0</v>
      </c>
    </row>
    <row r="1373" spans="1:2">
      <c r="A1373" t="s">
        <v>4272</v>
      </c>
      <c r="B1373">
        <v>0</v>
      </c>
    </row>
    <row r="1374" spans="1:2">
      <c r="A1374" t="s">
        <v>4273</v>
      </c>
      <c r="B1374">
        <v>0</v>
      </c>
    </row>
    <row r="1375" spans="1:2">
      <c r="A1375" t="s">
        <v>4274</v>
      </c>
      <c r="B1375">
        <v>0</v>
      </c>
    </row>
    <row r="1376" spans="1:2">
      <c r="A1376" t="s">
        <v>4275</v>
      </c>
      <c r="B1376">
        <v>0</v>
      </c>
    </row>
    <row r="1377" spans="1:2">
      <c r="A1377" t="s">
        <v>4276</v>
      </c>
      <c r="B1377">
        <v>0</v>
      </c>
    </row>
    <row r="1378" spans="1:2">
      <c r="A1378" t="s">
        <v>4277</v>
      </c>
      <c r="B1378">
        <v>0</v>
      </c>
    </row>
    <row r="1379" spans="1:2">
      <c r="A1379" t="s">
        <v>4278</v>
      </c>
      <c r="B1379">
        <v>0</v>
      </c>
    </row>
    <row r="1380" spans="1:2">
      <c r="A1380" t="s">
        <v>4279</v>
      </c>
      <c r="B1380">
        <v>0</v>
      </c>
    </row>
    <row r="1381" spans="1:2">
      <c r="A1381" t="s">
        <v>4280</v>
      </c>
      <c r="B1381">
        <v>0</v>
      </c>
    </row>
    <row r="1382" spans="1:2">
      <c r="A1382" t="s">
        <v>4281</v>
      </c>
      <c r="B1382">
        <v>0</v>
      </c>
    </row>
    <row r="1383" spans="1:2">
      <c r="A1383" t="s">
        <v>795</v>
      </c>
      <c r="B1383">
        <v>0</v>
      </c>
    </row>
    <row r="1384" spans="1:2">
      <c r="A1384" t="s">
        <v>4282</v>
      </c>
      <c r="B1384">
        <v>0</v>
      </c>
    </row>
    <row r="1385" spans="1:2">
      <c r="A1385" t="s">
        <v>4283</v>
      </c>
      <c r="B1385">
        <v>0</v>
      </c>
    </row>
    <row r="1386" spans="1:2">
      <c r="A1386" t="s">
        <v>4284</v>
      </c>
      <c r="B1386">
        <v>0</v>
      </c>
    </row>
    <row r="1387" spans="1:2">
      <c r="A1387" t="s">
        <v>4285</v>
      </c>
      <c r="B1387">
        <v>0</v>
      </c>
    </row>
    <row r="1388" spans="1:2">
      <c r="A1388" t="s">
        <v>4286</v>
      </c>
      <c r="B1388">
        <v>0</v>
      </c>
    </row>
    <row r="1389" spans="1:2">
      <c r="A1389" t="s">
        <v>4287</v>
      </c>
      <c r="B1389">
        <v>0</v>
      </c>
    </row>
    <row r="1390" spans="1:2">
      <c r="A1390" t="s">
        <v>4288</v>
      </c>
      <c r="B1390">
        <v>0</v>
      </c>
    </row>
    <row r="1391" spans="1:2">
      <c r="A1391" t="s">
        <v>4289</v>
      </c>
      <c r="B1391">
        <v>0</v>
      </c>
    </row>
    <row r="1392" spans="1:2">
      <c r="A1392" t="s">
        <v>4290</v>
      </c>
      <c r="B1392">
        <v>0</v>
      </c>
    </row>
    <row r="1393" spans="1:2">
      <c r="A1393" t="s">
        <v>4291</v>
      </c>
      <c r="B1393">
        <v>0</v>
      </c>
    </row>
    <row r="1394" spans="1:2">
      <c r="A1394" t="s">
        <v>4292</v>
      </c>
      <c r="B1394">
        <v>0</v>
      </c>
    </row>
    <row r="1395" spans="1:2">
      <c r="A1395" t="s">
        <v>857</v>
      </c>
      <c r="B1395">
        <v>0</v>
      </c>
    </row>
    <row r="1396" spans="1:2">
      <c r="A1396" t="s">
        <v>4293</v>
      </c>
      <c r="B1396">
        <v>0</v>
      </c>
    </row>
    <row r="1397" spans="1:2">
      <c r="A1397" t="s">
        <v>4294</v>
      </c>
      <c r="B1397">
        <v>0</v>
      </c>
    </row>
    <row r="1398" spans="1:2">
      <c r="A1398" t="s">
        <v>4295</v>
      </c>
      <c r="B1398">
        <v>0</v>
      </c>
    </row>
    <row r="1399" spans="1:2">
      <c r="A1399" t="s">
        <v>4296</v>
      </c>
      <c r="B1399">
        <v>0</v>
      </c>
    </row>
    <row r="1400" spans="1:2">
      <c r="A1400" t="s">
        <v>4297</v>
      </c>
      <c r="B1400">
        <v>0</v>
      </c>
    </row>
    <row r="1401" spans="1:2">
      <c r="A1401" t="s">
        <v>4298</v>
      </c>
      <c r="B1401">
        <v>0</v>
      </c>
    </row>
    <row r="1402" spans="1:2">
      <c r="A1402" t="s">
        <v>4299</v>
      </c>
      <c r="B1402">
        <v>0</v>
      </c>
    </row>
    <row r="1403" spans="1:2">
      <c r="A1403" t="s">
        <v>4300</v>
      </c>
      <c r="B1403">
        <v>0</v>
      </c>
    </row>
    <row r="1404" spans="1:2">
      <c r="A1404" t="s">
        <v>4301</v>
      </c>
      <c r="B1404">
        <v>0</v>
      </c>
    </row>
    <row r="1405" spans="1:2">
      <c r="A1405" t="s">
        <v>4302</v>
      </c>
      <c r="B1405">
        <v>0</v>
      </c>
    </row>
    <row r="1406" spans="1:2">
      <c r="A1406" t="s">
        <v>4303</v>
      </c>
      <c r="B1406">
        <v>0</v>
      </c>
    </row>
    <row r="1407" spans="1:2">
      <c r="A1407" t="s">
        <v>4304</v>
      </c>
      <c r="B1407">
        <v>0</v>
      </c>
    </row>
    <row r="1408" spans="1:2">
      <c r="A1408" t="s">
        <v>4305</v>
      </c>
      <c r="B1408">
        <v>0</v>
      </c>
    </row>
    <row r="1409" spans="1:2">
      <c r="A1409" t="s">
        <v>4306</v>
      </c>
      <c r="B1409">
        <v>0</v>
      </c>
    </row>
    <row r="1410" spans="1:2">
      <c r="A1410" t="s">
        <v>4307</v>
      </c>
      <c r="B1410">
        <v>0</v>
      </c>
    </row>
    <row r="1411" spans="1:2">
      <c r="A1411" t="s">
        <v>4308</v>
      </c>
      <c r="B1411">
        <v>0</v>
      </c>
    </row>
    <row r="1412" spans="1:2">
      <c r="A1412" t="s">
        <v>4309</v>
      </c>
      <c r="B1412">
        <v>0</v>
      </c>
    </row>
    <row r="1413" spans="1:2">
      <c r="A1413" t="s">
        <v>4310</v>
      </c>
      <c r="B1413">
        <v>0</v>
      </c>
    </row>
    <row r="1414" spans="1:2">
      <c r="A1414" t="s">
        <v>4311</v>
      </c>
      <c r="B1414">
        <v>0</v>
      </c>
    </row>
    <row r="1415" spans="1:2">
      <c r="A1415" t="s">
        <v>4312</v>
      </c>
      <c r="B1415">
        <v>0</v>
      </c>
    </row>
    <row r="1416" spans="1:2">
      <c r="A1416" t="s">
        <v>4313</v>
      </c>
      <c r="B1416">
        <v>0</v>
      </c>
    </row>
    <row r="1417" spans="1:2">
      <c r="A1417" t="s">
        <v>4314</v>
      </c>
      <c r="B1417">
        <v>0</v>
      </c>
    </row>
    <row r="1418" spans="1:2">
      <c r="A1418" t="s">
        <v>4315</v>
      </c>
      <c r="B1418">
        <v>0</v>
      </c>
    </row>
    <row r="1419" spans="1:2">
      <c r="A1419" t="s">
        <v>4316</v>
      </c>
      <c r="B1419">
        <v>0</v>
      </c>
    </row>
    <row r="1420" spans="1:2">
      <c r="A1420" t="s">
        <v>4317</v>
      </c>
      <c r="B1420">
        <v>0</v>
      </c>
    </row>
    <row r="1421" spans="1:2">
      <c r="A1421" t="s">
        <v>4318</v>
      </c>
      <c r="B1421">
        <v>0</v>
      </c>
    </row>
    <row r="1422" spans="1:2">
      <c r="A1422" t="s">
        <v>4319</v>
      </c>
      <c r="B1422">
        <v>0</v>
      </c>
    </row>
    <row r="1423" spans="1:2">
      <c r="A1423" t="s">
        <v>4320</v>
      </c>
      <c r="B1423">
        <v>0</v>
      </c>
    </row>
    <row r="1424" spans="1:2">
      <c r="A1424" t="s">
        <v>4321</v>
      </c>
      <c r="B1424">
        <v>0</v>
      </c>
    </row>
    <row r="1425" spans="1:2">
      <c r="A1425" t="s">
        <v>4322</v>
      </c>
      <c r="B1425">
        <v>0</v>
      </c>
    </row>
    <row r="1426" spans="1:2">
      <c r="A1426" t="s">
        <v>4323</v>
      </c>
      <c r="B1426">
        <v>0</v>
      </c>
    </row>
    <row r="1427" spans="1:2">
      <c r="A1427" t="s">
        <v>4324</v>
      </c>
      <c r="B1427">
        <v>0</v>
      </c>
    </row>
    <row r="1428" spans="1:2">
      <c r="A1428" t="s">
        <v>4325</v>
      </c>
      <c r="B1428">
        <v>0</v>
      </c>
    </row>
    <row r="1429" spans="1:2">
      <c r="A1429" t="s">
        <v>4326</v>
      </c>
      <c r="B1429">
        <v>0</v>
      </c>
    </row>
    <row r="1430" spans="1:2">
      <c r="A1430" t="s">
        <v>4327</v>
      </c>
      <c r="B1430">
        <v>0</v>
      </c>
    </row>
    <row r="1431" spans="1:2">
      <c r="A1431" t="s">
        <v>4328</v>
      </c>
      <c r="B1431">
        <v>0</v>
      </c>
    </row>
    <row r="1432" spans="1:2">
      <c r="A1432" t="s">
        <v>4329</v>
      </c>
      <c r="B1432">
        <v>0</v>
      </c>
    </row>
    <row r="1433" spans="1:2">
      <c r="A1433" t="s">
        <v>4330</v>
      </c>
      <c r="B1433">
        <v>0</v>
      </c>
    </row>
    <row r="1434" spans="1:2">
      <c r="A1434" t="s">
        <v>4331</v>
      </c>
      <c r="B1434">
        <v>0</v>
      </c>
    </row>
    <row r="1435" spans="1:2">
      <c r="A1435" t="s">
        <v>4332</v>
      </c>
      <c r="B1435">
        <v>0</v>
      </c>
    </row>
    <row r="1436" spans="1:2">
      <c r="A1436" t="s">
        <v>4333</v>
      </c>
      <c r="B1436">
        <v>0</v>
      </c>
    </row>
    <row r="1437" spans="1:2">
      <c r="A1437" t="s">
        <v>4334</v>
      </c>
      <c r="B1437">
        <v>0</v>
      </c>
    </row>
    <row r="1438" spans="1:2">
      <c r="A1438" t="s">
        <v>4335</v>
      </c>
      <c r="B1438">
        <v>0</v>
      </c>
    </row>
    <row r="1439" spans="1:2">
      <c r="A1439" t="s">
        <v>4336</v>
      </c>
      <c r="B1439">
        <v>0</v>
      </c>
    </row>
    <row r="1440" spans="1:2">
      <c r="A1440" t="s">
        <v>4337</v>
      </c>
      <c r="B1440">
        <v>0</v>
      </c>
    </row>
    <row r="1441" spans="1:2">
      <c r="A1441" t="s">
        <v>4338</v>
      </c>
      <c r="B1441">
        <v>0</v>
      </c>
    </row>
    <row r="1442" spans="1:2">
      <c r="A1442" t="s">
        <v>4339</v>
      </c>
      <c r="B1442">
        <v>0</v>
      </c>
    </row>
    <row r="1443" spans="1:2">
      <c r="A1443" t="s">
        <v>4340</v>
      </c>
      <c r="B1443">
        <v>0</v>
      </c>
    </row>
    <row r="1444" spans="1:2">
      <c r="A1444" t="s">
        <v>4341</v>
      </c>
      <c r="B1444">
        <v>0</v>
      </c>
    </row>
    <row r="1445" spans="1:2">
      <c r="A1445" t="s">
        <v>4342</v>
      </c>
      <c r="B1445">
        <v>0</v>
      </c>
    </row>
    <row r="1446" spans="1:2">
      <c r="A1446" t="s">
        <v>4343</v>
      </c>
      <c r="B1446">
        <v>0</v>
      </c>
    </row>
    <row r="1447" spans="1:2">
      <c r="A1447" t="s">
        <v>1274</v>
      </c>
      <c r="B1447">
        <v>0</v>
      </c>
    </row>
    <row r="1448" spans="1:2">
      <c r="A1448" t="s">
        <v>4344</v>
      </c>
      <c r="B1448">
        <v>0</v>
      </c>
    </row>
    <row r="1449" spans="1:2">
      <c r="A1449" t="s">
        <v>4345</v>
      </c>
      <c r="B1449">
        <v>0</v>
      </c>
    </row>
    <row r="1450" spans="1:2">
      <c r="A1450" t="s">
        <v>4346</v>
      </c>
      <c r="B1450">
        <v>0</v>
      </c>
    </row>
    <row r="1451" spans="1:2">
      <c r="A1451" t="s">
        <v>4347</v>
      </c>
      <c r="B1451">
        <v>0</v>
      </c>
    </row>
    <row r="1452" spans="1:2">
      <c r="A1452" t="s">
        <v>4348</v>
      </c>
      <c r="B1452">
        <v>0</v>
      </c>
    </row>
    <row r="1453" spans="1:2">
      <c r="A1453" t="s">
        <v>4349</v>
      </c>
      <c r="B1453">
        <v>0</v>
      </c>
    </row>
    <row r="1454" spans="1:2">
      <c r="A1454" t="s">
        <v>4350</v>
      </c>
      <c r="B1454">
        <v>0</v>
      </c>
    </row>
    <row r="1455" spans="1:2">
      <c r="A1455" t="s">
        <v>4351</v>
      </c>
      <c r="B1455">
        <v>0</v>
      </c>
    </row>
    <row r="1456" spans="1:2">
      <c r="A1456" t="s">
        <v>4352</v>
      </c>
      <c r="B1456">
        <v>0</v>
      </c>
    </row>
    <row r="1457" spans="1:2">
      <c r="A1457" t="s">
        <v>4353</v>
      </c>
      <c r="B1457">
        <v>0</v>
      </c>
    </row>
    <row r="1458" spans="1:2">
      <c r="A1458" t="s">
        <v>1414</v>
      </c>
      <c r="B1458">
        <v>0</v>
      </c>
    </row>
    <row r="1459" spans="1:2">
      <c r="A1459" t="s">
        <v>4354</v>
      </c>
      <c r="B1459">
        <v>0</v>
      </c>
    </row>
    <row r="1460" spans="1:2">
      <c r="A1460" t="s">
        <v>4355</v>
      </c>
      <c r="B1460">
        <v>0</v>
      </c>
    </row>
    <row r="1461" spans="1:2">
      <c r="A1461" t="s">
        <v>4356</v>
      </c>
      <c r="B1461">
        <v>0</v>
      </c>
    </row>
    <row r="1462" spans="1:2">
      <c r="A1462" t="s">
        <v>4357</v>
      </c>
      <c r="B1462">
        <v>0</v>
      </c>
    </row>
    <row r="1463" spans="1:2">
      <c r="A1463" t="s">
        <v>4358</v>
      </c>
      <c r="B1463">
        <v>0</v>
      </c>
    </row>
    <row r="1464" spans="1:2">
      <c r="A1464" t="s">
        <v>4359</v>
      </c>
      <c r="B1464">
        <v>0</v>
      </c>
    </row>
    <row r="1465" spans="1:2">
      <c r="A1465" t="s">
        <v>4360</v>
      </c>
      <c r="B1465">
        <v>0</v>
      </c>
    </row>
    <row r="1466" spans="1:2">
      <c r="A1466" t="s">
        <v>4361</v>
      </c>
      <c r="B1466">
        <v>0</v>
      </c>
    </row>
    <row r="1467" spans="1:2">
      <c r="A1467" t="s">
        <v>4362</v>
      </c>
      <c r="B1467">
        <v>0</v>
      </c>
    </row>
    <row r="1468" spans="1:2">
      <c r="A1468" t="s">
        <v>4363</v>
      </c>
      <c r="B1468">
        <v>0</v>
      </c>
    </row>
    <row r="1469" spans="1:2">
      <c r="A1469" t="s">
        <v>4364</v>
      </c>
      <c r="B1469">
        <v>0</v>
      </c>
    </row>
    <row r="1470" spans="1:2">
      <c r="A1470" t="s">
        <v>4365</v>
      </c>
      <c r="B1470">
        <v>0</v>
      </c>
    </row>
    <row r="1471" spans="1:2">
      <c r="A1471" t="s">
        <v>4366</v>
      </c>
      <c r="B1471">
        <v>0</v>
      </c>
    </row>
    <row r="1472" spans="1:2">
      <c r="A1472" t="s">
        <v>4367</v>
      </c>
      <c r="B1472">
        <v>0</v>
      </c>
    </row>
    <row r="1473" spans="1:2">
      <c r="A1473" t="s">
        <v>4368</v>
      </c>
      <c r="B1473">
        <v>0</v>
      </c>
    </row>
    <row r="1474" spans="1:2">
      <c r="A1474" t="s">
        <v>4369</v>
      </c>
      <c r="B1474">
        <v>0</v>
      </c>
    </row>
    <row r="1475" spans="1:2">
      <c r="A1475" t="s">
        <v>4370</v>
      </c>
      <c r="B1475">
        <v>0</v>
      </c>
    </row>
    <row r="1476" spans="1:2">
      <c r="A1476" t="s">
        <v>4371</v>
      </c>
      <c r="B1476">
        <v>0</v>
      </c>
    </row>
    <row r="1477" spans="1:2">
      <c r="A1477" t="s">
        <v>4372</v>
      </c>
      <c r="B1477">
        <v>0</v>
      </c>
    </row>
    <row r="1478" spans="1:2">
      <c r="A1478" t="s">
        <v>4373</v>
      </c>
      <c r="B1478">
        <v>0</v>
      </c>
    </row>
    <row r="1479" spans="1:2">
      <c r="A1479" t="s">
        <v>4374</v>
      </c>
      <c r="B1479">
        <v>0</v>
      </c>
    </row>
    <row r="1480" spans="1:2">
      <c r="A1480" t="s">
        <v>4375</v>
      </c>
      <c r="B1480">
        <v>0</v>
      </c>
    </row>
    <row r="1481" spans="1:2">
      <c r="A1481" t="s">
        <v>4376</v>
      </c>
      <c r="B1481">
        <v>0</v>
      </c>
    </row>
    <row r="1482" spans="1:2">
      <c r="A1482" t="s">
        <v>4377</v>
      </c>
      <c r="B1482">
        <v>0</v>
      </c>
    </row>
    <row r="1483" spans="1:2">
      <c r="A1483" t="s">
        <v>4378</v>
      </c>
      <c r="B1483">
        <v>0</v>
      </c>
    </row>
    <row r="1484" spans="1:2">
      <c r="A1484" t="s">
        <v>4379</v>
      </c>
      <c r="B1484">
        <v>0</v>
      </c>
    </row>
    <row r="1485" spans="1:2">
      <c r="A1485" t="s">
        <v>4380</v>
      </c>
      <c r="B1485">
        <v>0</v>
      </c>
    </row>
    <row r="1486" spans="1:2">
      <c r="A1486" t="s">
        <v>4381</v>
      </c>
      <c r="B1486">
        <v>0</v>
      </c>
    </row>
    <row r="1487" spans="1:2">
      <c r="A1487" t="s">
        <v>4382</v>
      </c>
      <c r="B1487">
        <v>0</v>
      </c>
    </row>
    <row r="1488" spans="1:2">
      <c r="A1488" t="s">
        <v>4383</v>
      </c>
      <c r="B1488">
        <v>0</v>
      </c>
    </row>
    <row r="1489" spans="1:2">
      <c r="A1489" t="s">
        <v>4384</v>
      </c>
      <c r="B1489">
        <v>0</v>
      </c>
    </row>
    <row r="1490" spans="1:2">
      <c r="A1490" t="s">
        <v>4385</v>
      </c>
      <c r="B1490">
        <v>0</v>
      </c>
    </row>
    <row r="1491" spans="1:2">
      <c r="A1491" t="s">
        <v>4386</v>
      </c>
      <c r="B1491">
        <v>0</v>
      </c>
    </row>
    <row r="1492" spans="1:2">
      <c r="A1492" t="s">
        <v>4387</v>
      </c>
      <c r="B1492">
        <v>0</v>
      </c>
    </row>
    <row r="1493" spans="1:2">
      <c r="A1493" t="s">
        <v>4388</v>
      </c>
      <c r="B1493">
        <v>0</v>
      </c>
    </row>
    <row r="1494" spans="1:2">
      <c r="A1494" t="s">
        <v>4389</v>
      </c>
      <c r="B1494">
        <v>0</v>
      </c>
    </row>
    <row r="1495" spans="1:2">
      <c r="A1495" t="s">
        <v>4390</v>
      </c>
      <c r="B1495">
        <v>0</v>
      </c>
    </row>
    <row r="1496" spans="1:2">
      <c r="A1496" t="s">
        <v>4391</v>
      </c>
      <c r="B1496">
        <v>0</v>
      </c>
    </row>
    <row r="1497" spans="1:2">
      <c r="A1497" t="s">
        <v>4392</v>
      </c>
      <c r="B1497">
        <v>0</v>
      </c>
    </row>
    <row r="1498" spans="1:2">
      <c r="A1498" t="s">
        <v>4393</v>
      </c>
      <c r="B1498">
        <v>0</v>
      </c>
    </row>
    <row r="1499" spans="1:2">
      <c r="A1499" t="s">
        <v>4394</v>
      </c>
      <c r="B1499">
        <v>0</v>
      </c>
    </row>
    <row r="1500" spans="1:2">
      <c r="A1500" t="s">
        <v>4395</v>
      </c>
      <c r="B1500">
        <v>0</v>
      </c>
    </row>
    <row r="1501" spans="1:2">
      <c r="A1501" t="s">
        <v>4396</v>
      </c>
      <c r="B1501">
        <v>0</v>
      </c>
    </row>
    <row r="1502" spans="1:2">
      <c r="A1502" t="s">
        <v>4397</v>
      </c>
      <c r="B1502">
        <v>0</v>
      </c>
    </row>
    <row r="1503" spans="1:2">
      <c r="A1503" t="s">
        <v>4398</v>
      </c>
      <c r="B1503">
        <v>0</v>
      </c>
    </row>
    <row r="1504" spans="1:2">
      <c r="A1504" t="s">
        <v>4399</v>
      </c>
      <c r="B1504">
        <v>0</v>
      </c>
    </row>
    <row r="1505" spans="1:2">
      <c r="A1505" t="s">
        <v>4400</v>
      </c>
      <c r="B1505">
        <v>0</v>
      </c>
    </row>
    <row r="1506" spans="1:2">
      <c r="A1506" t="s">
        <v>4401</v>
      </c>
      <c r="B1506">
        <v>0</v>
      </c>
    </row>
    <row r="1507" spans="1:2">
      <c r="A1507" t="s">
        <v>1756</v>
      </c>
      <c r="B1507">
        <v>0</v>
      </c>
    </row>
    <row r="1508" spans="1:2">
      <c r="A1508" t="s">
        <v>4402</v>
      </c>
      <c r="B1508">
        <v>0</v>
      </c>
    </row>
    <row r="1509" spans="1:2">
      <c r="A1509" t="s">
        <v>4403</v>
      </c>
      <c r="B1509">
        <v>0</v>
      </c>
    </row>
    <row r="1510" spans="1:2">
      <c r="A1510" t="s">
        <v>4404</v>
      </c>
      <c r="B1510">
        <v>0</v>
      </c>
    </row>
    <row r="1511" spans="1:2">
      <c r="A1511" t="s">
        <v>4405</v>
      </c>
      <c r="B1511">
        <v>0</v>
      </c>
    </row>
    <row r="1512" spans="1:2">
      <c r="A1512" t="s">
        <v>4406</v>
      </c>
      <c r="B1512">
        <v>0</v>
      </c>
    </row>
    <row r="1513" spans="1:2">
      <c r="A1513" t="s">
        <v>4407</v>
      </c>
      <c r="B1513">
        <v>0</v>
      </c>
    </row>
    <row r="1514" spans="1:2">
      <c r="A1514" t="s">
        <v>4408</v>
      </c>
      <c r="B1514">
        <v>0</v>
      </c>
    </row>
    <row r="1515" spans="1:2">
      <c r="A1515" t="s">
        <v>1851</v>
      </c>
      <c r="B1515">
        <v>0</v>
      </c>
    </row>
    <row r="1516" spans="1:2">
      <c r="A1516" t="s">
        <v>4409</v>
      </c>
      <c r="B1516">
        <v>0</v>
      </c>
    </row>
    <row r="1517" spans="1:2">
      <c r="A1517" t="s">
        <v>4410</v>
      </c>
      <c r="B1517">
        <v>0</v>
      </c>
    </row>
    <row r="1518" spans="1:2">
      <c r="A1518" t="s">
        <v>4411</v>
      </c>
      <c r="B1518">
        <v>0</v>
      </c>
    </row>
    <row r="1519" spans="1:2">
      <c r="A1519" t="s">
        <v>823</v>
      </c>
      <c r="B1519">
        <v>0</v>
      </c>
    </row>
    <row r="1520" spans="1:2">
      <c r="A1520" t="s">
        <v>4412</v>
      </c>
      <c r="B1520">
        <v>0</v>
      </c>
    </row>
    <row r="1521" spans="1:2">
      <c r="A1521" t="s">
        <v>4413</v>
      </c>
      <c r="B1521">
        <v>0</v>
      </c>
    </row>
    <row r="1522" spans="1:2">
      <c r="A1522" t="s">
        <v>4414</v>
      </c>
      <c r="B1522">
        <v>0</v>
      </c>
    </row>
    <row r="1523" spans="1:2">
      <c r="A1523" t="s">
        <v>4415</v>
      </c>
      <c r="B1523">
        <v>0</v>
      </c>
    </row>
    <row r="1524" spans="1:2">
      <c r="A1524" t="s">
        <v>4416</v>
      </c>
      <c r="B1524">
        <v>0</v>
      </c>
    </row>
    <row r="1525" spans="1:2">
      <c r="A1525" t="s">
        <v>1411</v>
      </c>
      <c r="B1525">
        <v>0</v>
      </c>
    </row>
    <row r="1526" spans="1:2">
      <c r="A1526" t="s">
        <v>4417</v>
      </c>
      <c r="B1526">
        <v>0</v>
      </c>
    </row>
    <row r="1527" spans="1:2">
      <c r="A1527" t="s">
        <v>4418</v>
      </c>
      <c r="B1527">
        <v>0</v>
      </c>
    </row>
    <row r="1528" spans="1:2">
      <c r="A1528" t="s">
        <v>4419</v>
      </c>
      <c r="B1528">
        <v>0</v>
      </c>
    </row>
    <row r="1529" spans="1:2">
      <c r="A1529" t="s">
        <v>4420</v>
      </c>
      <c r="B1529">
        <v>0</v>
      </c>
    </row>
    <row r="1530" spans="1:2">
      <c r="A1530" t="s">
        <v>4421</v>
      </c>
      <c r="B1530">
        <v>0</v>
      </c>
    </row>
    <row r="1531" spans="1:2">
      <c r="A1531" t="s">
        <v>4422</v>
      </c>
      <c r="B1531">
        <v>0</v>
      </c>
    </row>
    <row r="1532" spans="1:2">
      <c r="A1532" t="s">
        <v>1942</v>
      </c>
      <c r="B1532">
        <v>0</v>
      </c>
    </row>
    <row r="1533" spans="1:2">
      <c r="A1533" t="s">
        <v>4423</v>
      </c>
      <c r="B1533">
        <v>0</v>
      </c>
    </row>
    <row r="1534" spans="1:2">
      <c r="A1534" t="s">
        <v>4424</v>
      </c>
      <c r="B1534">
        <v>0</v>
      </c>
    </row>
    <row r="1535" spans="1:2">
      <c r="A1535" t="s">
        <v>4425</v>
      </c>
      <c r="B1535">
        <v>0</v>
      </c>
    </row>
    <row r="1536" spans="1:2">
      <c r="A1536" t="s">
        <v>4426</v>
      </c>
      <c r="B1536" t="s">
        <v>628</v>
      </c>
    </row>
    <row r="1537" spans="1:2">
      <c r="A1537" t="s">
        <v>4427</v>
      </c>
      <c r="B1537">
        <v>0</v>
      </c>
    </row>
    <row r="1538" spans="1:2">
      <c r="A1538" t="s">
        <v>4428</v>
      </c>
      <c r="B1538">
        <v>0</v>
      </c>
    </row>
    <row r="1539" spans="1:2">
      <c r="A1539" t="s">
        <v>4429</v>
      </c>
      <c r="B1539">
        <v>0</v>
      </c>
    </row>
    <row r="1540" spans="1:2">
      <c r="A1540" t="s">
        <v>4430</v>
      </c>
      <c r="B1540">
        <v>0</v>
      </c>
    </row>
    <row r="1541" spans="1:2">
      <c r="A1541" t="s">
        <v>4431</v>
      </c>
      <c r="B1541">
        <v>0</v>
      </c>
    </row>
    <row r="1542" spans="1:2">
      <c r="A1542" t="s">
        <v>4432</v>
      </c>
      <c r="B1542">
        <v>0</v>
      </c>
    </row>
    <row r="1543" spans="1:2">
      <c r="A1543" t="s">
        <v>4433</v>
      </c>
      <c r="B1543">
        <v>0</v>
      </c>
    </row>
    <row r="1544" spans="1:2">
      <c r="A1544" t="s">
        <v>4434</v>
      </c>
      <c r="B1544">
        <v>0</v>
      </c>
    </row>
    <row r="1545" spans="1:2">
      <c r="A1545" t="s">
        <v>4435</v>
      </c>
      <c r="B1545" t="s">
        <v>628</v>
      </c>
    </row>
    <row r="1546" spans="1:2">
      <c r="A1546" t="s">
        <v>4436</v>
      </c>
      <c r="B1546">
        <v>0</v>
      </c>
    </row>
    <row r="1547" spans="1:2">
      <c r="A1547" t="s">
        <v>4437</v>
      </c>
      <c r="B1547">
        <v>0</v>
      </c>
    </row>
    <row r="1548" spans="1:2">
      <c r="A1548" t="s">
        <v>4438</v>
      </c>
      <c r="B1548">
        <v>0</v>
      </c>
    </row>
    <row r="1549" spans="1:2">
      <c r="A1549" t="s">
        <v>4439</v>
      </c>
      <c r="B1549">
        <v>0</v>
      </c>
    </row>
    <row r="1550" spans="1:2">
      <c r="A1550" t="s">
        <v>4440</v>
      </c>
      <c r="B1550">
        <v>0</v>
      </c>
    </row>
    <row r="1551" spans="1:2">
      <c r="A1551" t="s">
        <v>4441</v>
      </c>
      <c r="B1551">
        <v>0</v>
      </c>
    </row>
    <row r="1552" spans="1:2">
      <c r="A1552" t="s">
        <v>4442</v>
      </c>
      <c r="B1552">
        <v>0</v>
      </c>
    </row>
    <row r="1553" spans="1:2">
      <c r="A1553" t="s">
        <v>4443</v>
      </c>
      <c r="B1553">
        <v>0</v>
      </c>
    </row>
    <row r="1554" spans="1:2">
      <c r="A1554" t="s">
        <v>4444</v>
      </c>
      <c r="B1554">
        <v>0</v>
      </c>
    </row>
    <row r="1555" spans="1:2">
      <c r="A1555" t="s">
        <v>4445</v>
      </c>
      <c r="B1555">
        <v>0</v>
      </c>
    </row>
    <row r="1556" spans="1:2">
      <c r="A1556" t="s">
        <v>4446</v>
      </c>
      <c r="B1556">
        <v>0</v>
      </c>
    </row>
    <row r="1557" spans="1:2">
      <c r="A1557" t="s">
        <v>4447</v>
      </c>
      <c r="B1557">
        <v>0</v>
      </c>
    </row>
    <row r="1558" spans="1:2">
      <c r="A1558" t="s">
        <v>4448</v>
      </c>
      <c r="B1558">
        <v>0</v>
      </c>
    </row>
    <row r="1559" spans="1:2">
      <c r="A1559" t="s">
        <v>4449</v>
      </c>
      <c r="B1559">
        <v>0</v>
      </c>
    </row>
    <row r="1560" spans="1:2">
      <c r="A1560" t="s">
        <v>4450</v>
      </c>
      <c r="B1560">
        <v>0</v>
      </c>
    </row>
    <row r="1561" spans="1:2">
      <c r="A1561" t="s">
        <v>4451</v>
      </c>
      <c r="B1561">
        <v>0</v>
      </c>
    </row>
    <row r="1562" spans="1:2">
      <c r="A1562" t="s">
        <v>4452</v>
      </c>
      <c r="B1562">
        <v>0</v>
      </c>
    </row>
    <row r="1563" spans="1:2">
      <c r="A1563" t="s">
        <v>4453</v>
      </c>
      <c r="B1563">
        <v>0</v>
      </c>
    </row>
    <row r="1564" spans="1:2">
      <c r="A1564" t="s">
        <v>4454</v>
      </c>
      <c r="B1564">
        <v>0</v>
      </c>
    </row>
    <row r="1565" spans="1:2">
      <c r="A1565" t="s">
        <v>4455</v>
      </c>
      <c r="B1565">
        <v>0</v>
      </c>
    </row>
    <row r="1566" spans="1:2">
      <c r="A1566" t="s">
        <v>4456</v>
      </c>
      <c r="B1566">
        <v>0</v>
      </c>
    </row>
    <row r="1567" spans="1:2">
      <c r="A1567" t="s">
        <v>4457</v>
      </c>
      <c r="B1567">
        <v>0</v>
      </c>
    </row>
    <row r="1568" spans="1:2">
      <c r="A1568" t="s">
        <v>4458</v>
      </c>
      <c r="B1568">
        <v>0</v>
      </c>
    </row>
    <row r="1569" spans="1:2">
      <c r="A1569" t="s">
        <v>4459</v>
      </c>
      <c r="B1569">
        <v>0</v>
      </c>
    </row>
    <row r="1570" spans="1:2">
      <c r="A1570" t="s">
        <v>4460</v>
      </c>
      <c r="B1570">
        <v>0</v>
      </c>
    </row>
    <row r="1571" spans="1:2">
      <c r="A1571" t="s">
        <v>4461</v>
      </c>
      <c r="B1571">
        <v>0</v>
      </c>
    </row>
    <row r="1572" spans="1:2">
      <c r="A1572" t="s">
        <v>4462</v>
      </c>
      <c r="B1572">
        <v>0</v>
      </c>
    </row>
    <row r="1573" spans="1:2">
      <c r="A1573" t="s">
        <v>4463</v>
      </c>
      <c r="B1573">
        <v>0</v>
      </c>
    </row>
    <row r="1574" spans="1:2">
      <c r="A1574" t="s">
        <v>4464</v>
      </c>
      <c r="B1574">
        <v>0</v>
      </c>
    </row>
    <row r="1575" spans="1:2">
      <c r="A1575" t="s">
        <v>4465</v>
      </c>
      <c r="B1575">
        <v>0</v>
      </c>
    </row>
    <row r="1576" spans="1:2">
      <c r="A1576" t="s">
        <v>4466</v>
      </c>
      <c r="B1576">
        <v>0</v>
      </c>
    </row>
    <row r="1577" spans="1:2">
      <c r="A1577" t="s">
        <v>4467</v>
      </c>
      <c r="B1577">
        <v>0</v>
      </c>
    </row>
    <row r="1578" spans="1:2">
      <c r="A1578" t="s">
        <v>4468</v>
      </c>
      <c r="B1578">
        <v>0</v>
      </c>
    </row>
    <row r="1579" spans="1:2">
      <c r="A1579" t="s">
        <v>4469</v>
      </c>
      <c r="B1579">
        <v>0</v>
      </c>
    </row>
    <row r="1580" spans="1:2">
      <c r="A1580" t="s">
        <v>4470</v>
      </c>
      <c r="B1580">
        <v>0</v>
      </c>
    </row>
    <row r="1581" spans="1:2">
      <c r="A1581" t="s">
        <v>4471</v>
      </c>
      <c r="B1581">
        <v>0</v>
      </c>
    </row>
    <row r="1582" spans="1:2">
      <c r="A1582" t="s">
        <v>4472</v>
      </c>
      <c r="B1582">
        <v>0</v>
      </c>
    </row>
    <row r="1583" spans="1:2">
      <c r="A1583" t="s">
        <v>4473</v>
      </c>
      <c r="B1583">
        <v>0</v>
      </c>
    </row>
    <row r="1584" spans="1:2">
      <c r="A1584" t="s">
        <v>4474</v>
      </c>
      <c r="B1584">
        <v>0</v>
      </c>
    </row>
    <row r="1585" spans="1:2">
      <c r="A1585" t="s">
        <v>4475</v>
      </c>
      <c r="B1585">
        <v>0</v>
      </c>
    </row>
    <row r="1586" spans="1:2">
      <c r="A1586" t="s">
        <v>4476</v>
      </c>
      <c r="B1586">
        <v>0</v>
      </c>
    </row>
    <row r="1587" spans="1:2">
      <c r="A1587" t="s">
        <v>4477</v>
      </c>
      <c r="B1587">
        <v>0</v>
      </c>
    </row>
    <row r="1588" spans="1:2">
      <c r="A1588" t="s">
        <v>4478</v>
      </c>
      <c r="B1588">
        <v>0</v>
      </c>
    </row>
    <row r="1589" spans="1:2">
      <c r="A1589" t="s">
        <v>4479</v>
      </c>
      <c r="B1589">
        <v>0</v>
      </c>
    </row>
    <row r="1590" spans="1:2">
      <c r="A1590" t="s">
        <v>4480</v>
      </c>
      <c r="B1590">
        <v>0</v>
      </c>
    </row>
    <row r="1591" spans="1:2">
      <c r="A1591" t="s">
        <v>4481</v>
      </c>
      <c r="B1591">
        <v>0</v>
      </c>
    </row>
    <row r="1592" spans="1:2">
      <c r="A1592" t="s">
        <v>4482</v>
      </c>
      <c r="B1592">
        <v>0</v>
      </c>
    </row>
    <row r="1593" spans="1:2">
      <c r="A1593" t="s">
        <v>4483</v>
      </c>
      <c r="B1593">
        <v>0</v>
      </c>
    </row>
    <row r="1594" spans="1:2">
      <c r="A1594" t="s">
        <v>4484</v>
      </c>
      <c r="B1594">
        <v>0</v>
      </c>
    </row>
    <row r="1595" spans="1:2">
      <c r="A1595" t="s">
        <v>4485</v>
      </c>
      <c r="B1595">
        <v>0</v>
      </c>
    </row>
    <row r="1596" spans="1:2">
      <c r="A1596" t="s">
        <v>4486</v>
      </c>
      <c r="B1596">
        <v>0</v>
      </c>
    </row>
    <row r="1597" spans="1:2">
      <c r="A1597" t="s">
        <v>4487</v>
      </c>
      <c r="B1597">
        <v>0</v>
      </c>
    </row>
    <row r="1598" spans="1:2">
      <c r="A1598" t="s">
        <v>4488</v>
      </c>
      <c r="B1598">
        <v>0</v>
      </c>
    </row>
    <row r="1599" spans="1:2">
      <c r="A1599" t="s">
        <v>4489</v>
      </c>
      <c r="B1599">
        <v>0</v>
      </c>
    </row>
    <row r="1600" spans="1:2">
      <c r="A1600" t="s">
        <v>2612</v>
      </c>
      <c r="B1600">
        <v>0</v>
      </c>
    </row>
    <row r="1601" spans="1:2">
      <c r="A1601" t="s">
        <v>4490</v>
      </c>
      <c r="B1601">
        <v>0</v>
      </c>
    </row>
    <row r="1602" spans="1:2">
      <c r="A1602" t="s">
        <v>4491</v>
      </c>
      <c r="B1602">
        <v>0</v>
      </c>
    </row>
    <row r="1603" spans="1:2">
      <c r="A1603" t="s">
        <v>4492</v>
      </c>
      <c r="B1603">
        <v>0</v>
      </c>
    </row>
    <row r="1604" spans="1:2">
      <c r="A1604" t="s">
        <v>4493</v>
      </c>
      <c r="B1604">
        <v>0</v>
      </c>
    </row>
    <row r="1605" spans="1:2">
      <c r="A1605" t="s">
        <v>4494</v>
      </c>
      <c r="B1605">
        <v>0</v>
      </c>
    </row>
    <row r="1606" spans="1:2">
      <c r="A1606" t="s">
        <v>4495</v>
      </c>
      <c r="B1606">
        <v>0</v>
      </c>
    </row>
    <row r="1607" spans="1:2">
      <c r="A1607" t="s">
        <v>4496</v>
      </c>
      <c r="B1607">
        <v>0</v>
      </c>
    </row>
    <row r="1608" spans="1:2">
      <c r="A1608" t="s">
        <v>4497</v>
      </c>
      <c r="B1608">
        <v>0</v>
      </c>
    </row>
    <row r="1609" spans="1:2">
      <c r="A1609" t="s">
        <v>4498</v>
      </c>
      <c r="B1609">
        <v>0</v>
      </c>
    </row>
    <row r="1610" spans="1:2">
      <c r="A1610" t="s">
        <v>4499</v>
      </c>
      <c r="B1610">
        <v>0</v>
      </c>
    </row>
    <row r="1611" spans="1:2">
      <c r="A1611" t="s">
        <v>4500</v>
      </c>
      <c r="B1611">
        <v>0</v>
      </c>
    </row>
    <row r="1612" spans="1:2">
      <c r="A1612" t="s">
        <v>4501</v>
      </c>
      <c r="B1612">
        <v>0</v>
      </c>
    </row>
    <row r="1613" spans="1:2">
      <c r="A1613" t="s">
        <v>4502</v>
      </c>
      <c r="B1613">
        <v>0</v>
      </c>
    </row>
    <row r="1614" spans="1:2">
      <c r="A1614" t="s">
        <v>4503</v>
      </c>
      <c r="B1614">
        <v>0</v>
      </c>
    </row>
    <row r="1615" spans="1:2">
      <c r="A1615" t="s">
        <v>4504</v>
      </c>
      <c r="B1615">
        <v>0</v>
      </c>
    </row>
    <row r="1616" spans="1:2">
      <c r="A1616" t="s">
        <v>4505</v>
      </c>
      <c r="B1616">
        <v>0</v>
      </c>
    </row>
    <row r="1617" spans="1:2">
      <c r="A1617" t="s">
        <v>4506</v>
      </c>
      <c r="B1617">
        <v>0</v>
      </c>
    </row>
    <row r="1618" spans="1:2">
      <c r="A1618" t="s">
        <v>4507</v>
      </c>
      <c r="B1618">
        <v>0</v>
      </c>
    </row>
    <row r="1619" spans="1:2">
      <c r="A1619" t="s">
        <v>2061</v>
      </c>
      <c r="B1619">
        <v>0</v>
      </c>
    </row>
    <row r="1620" spans="1:2">
      <c r="A1620" t="s">
        <v>4508</v>
      </c>
      <c r="B1620">
        <v>0</v>
      </c>
    </row>
    <row r="1621" spans="1:2">
      <c r="A1621" t="s">
        <v>4509</v>
      </c>
      <c r="B1621">
        <v>0</v>
      </c>
    </row>
    <row r="1622" spans="1:2">
      <c r="A1622" t="s">
        <v>4510</v>
      </c>
      <c r="B1622">
        <v>0</v>
      </c>
    </row>
    <row r="1623" spans="1:2">
      <c r="A1623" t="s">
        <v>4511</v>
      </c>
      <c r="B1623">
        <v>0</v>
      </c>
    </row>
    <row r="1624" spans="1:2">
      <c r="A1624" t="s">
        <v>4512</v>
      </c>
      <c r="B1624">
        <v>0</v>
      </c>
    </row>
    <row r="1625" spans="1:2">
      <c r="A1625" t="s">
        <v>4513</v>
      </c>
      <c r="B1625">
        <v>0</v>
      </c>
    </row>
    <row r="1626" spans="1:2">
      <c r="A1626" t="s">
        <v>4514</v>
      </c>
      <c r="B1626">
        <v>0</v>
      </c>
    </row>
    <row r="1627" spans="1:2">
      <c r="A1627" t="s">
        <v>4515</v>
      </c>
      <c r="B1627">
        <v>0</v>
      </c>
    </row>
    <row r="1628" spans="1:2">
      <c r="A1628" t="s">
        <v>4516</v>
      </c>
      <c r="B1628">
        <v>0</v>
      </c>
    </row>
    <row r="1629" spans="1:2">
      <c r="A1629" t="s">
        <v>4517</v>
      </c>
      <c r="B1629">
        <v>0</v>
      </c>
    </row>
    <row r="1630" spans="1:2">
      <c r="A1630" t="s">
        <v>4518</v>
      </c>
      <c r="B1630">
        <v>0</v>
      </c>
    </row>
    <row r="1631" spans="1:2">
      <c r="A1631" t="s">
        <v>4519</v>
      </c>
      <c r="B1631">
        <v>0</v>
      </c>
    </row>
    <row r="1632" spans="1:2">
      <c r="A1632" t="s">
        <v>4520</v>
      </c>
      <c r="B1632">
        <v>0</v>
      </c>
    </row>
    <row r="1633" spans="1:2">
      <c r="A1633" t="s">
        <v>4521</v>
      </c>
      <c r="B1633">
        <v>0</v>
      </c>
    </row>
    <row r="1634" spans="1:2">
      <c r="A1634" t="s">
        <v>4522</v>
      </c>
      <c r="B1634">
        <v>0</v>
      </c>
    </row>
    <row r="1635" spans="1:2">
      <c r="A1635" t="s">
        <v>4523</v>
      </c>
      <c r="B1635">
        <v>0</v>
      </c>
    </row>
    <row r="1636" spans="1:2">
      <c r="A1636" t="s">
        <v>4524</v>
      </c>
      <c r="B1636">
        <v>0</v>
      </c>
    </row>
    <row r="1637" spans="1:2">
      <c r="A1637" t="s">
        <v>4525</v>
      </c>
      <c r="B1637">
        <v>0</v>
      </c>
    </row>
    <row r="1638" spans="1:2">
      <c r="A1638" t="s">
        <v>4526</v>
      </c>
      <c r="B1638">
        <v>0</v>
      </c>
    </row>
    <row r="1639" spans="1:2">
      <c r="A1639" t="s">
        <v>4527</v>
      </c>
      <c r="B1639">
        <v>0</v>
      </c>
    </row>
    <row r="1640" spans="1:2">
      <c r="A1640" t="s">
        <v>1614</v>
      </c>
      <c r="B1640">
        <v>0</v>
      </c>
    </row>
    <row r="1641" spans="1:2">
      <c r="A1641" t="s">
        <v>4528</v>
      </c>
      <c r="B1641">
        <v>0</v>
      </c>
    </row>
    <row r="1642" spans="1:2">
      <c r="A1642" t="s">
        <v>1686</v>
      </c>
      <c r="B1642">
        <v>0</v>
      </c>
    </row>
    <row r="1643" spans="1:2">
      <c r="A1643" t="s">
        <v>4529</v>
      </c>
      <c r="B1643">
        <v>0</v>
      </c>
    </row>
    <row r="1644" spans="1:2">
      <c r="A1644" t="s">
        <v>4530</v>
      </c>
      <c r="B1644">
        <v>0</v>
      </c>
    </row>
    <row r="1645" spans="1:2">
      <c r="A1645" t="s">
        <v>4531</v>
      </c>
      <c r="B1645">
        <v>0</v>
      </c>
    </row>
    <row r="1646" spans="1:2">
      <c r="A1646" t="s">
        <v>4532</v>
      </c>
      <c r="B1646">
        <v>0</v>
      </c>
    </row>
    <row r="1647" spans="1:2">
      <c r="A1647" t="s">
        <v>4533</v>
      </c>
      <c r="B1647">
        <v>0</v>
      </c>
    </row>
    <row r="1648" spans="1:2">
      <c r="A1648" t="s">
        <v>4534</v>
      </c>
      <c r="B1648">
        <v>0</v>
      </c>
    </row>
    <row r="1649" spans="1:2">
      <c r="A1649" t="s">
        <v>4535</v>
      </c>
      <c r="B1649">
        <v>0</v>
      </c>
    </row>
    <row r="1650" spans="1:2">
      <c r="A1650" t="s">
        <v>4536</v>
      </c>
      <c r="B1650">
        <v>0</v>
      </c>
    </row>
    <row r="1651" spans="1:2">
      <c r="A1651" t="s">
        <v>4537</v>
      </c>
      <c r="B1651">
        <v>0</v>
      </c>
    </row>
    <row r="1652" spans="1:2">
      <c r="A1652" t="s">
        <v>4538</v>
      </c>
      <c r="B1652">
        <v>0</v>
      </c>
    </row>
    <row r="1653" spans="1:2">
      <c r="A1653" t="s">
        <v>4539</v>
      </c>
      <c r="B1653">
        <v>0</v>
      </c>
    </row>
    <row r="1654" spans="1:2">
      <c r="A1654" t="s">
        <v>4540</v>
      </c>
      <c r="B1654">
        <v>0</v>
      </c>
    </row>
    <row r="1655" spans="1:2">
      <c r="A1655" t="s">
        <v>4541</v>
      </c>
      <c r="B1655">
        <v>0</v>
      </c>
    </row>
    <row r="1656" spans="1:2">
      <c r="A1656" t="s">
        <v>4542</v>
      </c>
      <c r="B1656">
        <v>0</v>
      </c>
    </row>
    <row r="1657" spans="1:2">
      <c r="A1657" t="s">
        <v>4543</v>
      </c>
      <c r="B1657">
        <v>0</v>
      </c>
    </row>
    <row r="1658" spans="1:2">
      <c r="A1658" t="s">
        <v>4544</v>
      </c>
      <c r="B1658">
        <v>0</v>
      </c>
    </row>
    <row r="1659" spans="1:2">
      <c r="A1659" t="s">
        <v>4545</v>
      </c>
      <c r="B1659">
        <v>0</v>
      </c>
    </row>
    <row r="1660" spans="1:2">
      <c r="A1660" t="s">
        <v>4546</v>
      </c>
      <c r="B1660">
        <v>0</v>
      </c>
    </row>
    <row r="1661" spans="1:2">
      <c r="A1661" t="s">
        <v>4547</v>
      </c>
      <c r="B1661">
        <v>0</v>
      </c>
    </row>
    <row r="1662" spans="1:2">
      <c r="A1662" t="s">
        <v>4548</v>
      </c>
      <c r="B1662">
        <v>0</v>
      </c>
    </row>
    <row r="1663" spans="1:2">
      <c r="A1663" t="s">
        <v>4549</v>
      </c>
      <c r="B1663">
        <v>0</v>
      </c>
    </row>
    <row r="1664" spans="1:2">
      <c r="A1664" t="s">
        <v>4550</v>
      </c>
      <c r="B1664">
        <v>0</v>
      </c>
    </row>
    <row r="1665" spans="1:2">
      <c r="A1665" t="s">
        <v>4551</v>
      </c>
      <c r="B1665">
        <v>0</v>
      </c>
    </row>
    <row r="1666" spans="1:2">
      <c r="A1666" t="s">
        <v>4552</v>
      </c>
      <c r="B1666">
        <v>0</v>
      </c>
    </row>
    <row r="1667" spans="1:2">
      <c r="A1667" t="s">
        <v>4553</v>
      </c>
      <c r="B1667">
        <v>0</v>
      </c>
    </row>
    <row r="1668" spans="1:2">
      <c r="A1668" t="s">
        <v>4554</v>
      </c>
      <c r="B1668">
        <v>0</v>
      </c>
    </row>
    <row r="1669" spans="1:2">
      <c r="A1669" t="s">
        <v>4555</v>
      </c>
      <c r="B1669">
        <v>0</v>
      </c>
    </row>
    <row r="1670" spans="1:2">
      <c r="A1670" t="s">
        <v>1822</v>
      </c>
      <c r="B1670">
        <v>0</v>
      </c>
    </row>
    <row r="1671" spans="1:2">
      <c r="A1671" t="s">
        <v>4556</v>
      </c>
      <c r="B1671">
        <v>0</v>
      </c>
    </row>
    <row r="1672" spans="1:2">
      <c r="A1672" t="s">
        <v>4557</v>
      </c>
      <c r="B1672">
        <v>0</v>
      </c>
    </row>
    <row r="1673" spans="1:2">
      <c r="A1673" t="s">
        <v>4558</v>
      </c>
      <c r="B1673">
        <v>0</v>
      </c>
    </row>
    <row r="1674" spans="1:2">
      <c r="A1674" t="s">
        <v>2197</v>
      </c>
      <c r="B1674">
        <v>0</v>
      </c>
    </row>
    <row r="1675" spans="1:2">
      <c r="A1675" t="s">
        <v>4559</v>
      </c>
      <c r="B1675">
        <v>0</v>
      </c>
    </row>
    <row r="1676" spans="1:2">
      <c r="A1676" t="s">
        <v>4560</v>
      </c>
      <c r="B1676">
        <v>0</v>
      </c>
    </row>
    <row r="1677" spans="1:2">
      <c r="A1677" t="s">
        <v>4561</v>
      </c>
      <c r="B1677">
        <v>0</v>
      </c>
    </row>
    <row r="1678" spans="1:2">
      <c r="A1678" t="s">
        <v>4562</v>
      </c>
      <c r="B1678">
        <v>0</v>
      </c>
    </row>
    <row r="1679" spans="1:2">
      <c r="A1679" t="s">
        <v>4563</v>
      </c>
      <c r="B1679">
        <v>0</v>
      </c>
    </row>
    <row r="1680" spans="1:2">
      <c r="A1680" t="s">
        <v>4564</v>
      </c>
      <c r="B1680">
        <v>0</v>
      </c>
    </row>
    <row r="1681" spans="1:2">
      <c r="A1681" t="s">
        <v>4565</v>
      </c>
      <c r="B1681">
        <v>0</v>
      </c>
    </row>
    <row r="1682" spans="1:2">
      <c r="A1682" t="s">
        <v>4566</v>
      </c>
      <c r="B1682">
        <v>0</v>
      </c>
    </row>
    <row r="1683" spans="1:2">
      <c r="A1683" t="s">
        <v>4567</v>
      </c>
      <c r="B1683">
        <v>0</v>
      </c>
    </row>
    <row r="1684" spans="1:2">
      <c r="A1684" t="s">
        <v>4568</v>
      </c>
      <c r="B1684">
        <v>0</v>
      </c>
    </row>
    <row r="1685" spans="1:2">
      <c r="A1685" t="s">
        <v>4569</v>
      </c>
      <c r="B1685" t="s">
        <v>237</v>
      </c>
    </row>
    <row r="1686" spans="1:2">
      <c r="A1686" t="s">
        <v>4570</v>
      </c>
      <c r="B1686" t="s">
        <v>246</v>
      </c>
    </row>
    <row r="1687" spans="1:2">
      <c r="A1687" t="s">
        <v>4571</v>
      </c>
      <c r="B1687" t="s">
        <v>241</v>
      </c>
    </row>
    <row r="1688" spans="1:2">
      <c r="A1688" t="s">
        <v>670</v>
      </c>
      <c r="B1688">
        <v>0</v>
      </c>
    </row>
    <row r="1689" spans="1:2">
      <c r="A1689" t="s">
        <v>4572</v>
      </c>
      <c r="B1689" t="s">
        <v>197</v>
      </c>
    </row>
    <row r="1690" spans="1:2">
      <c r="A1690" t="s">
        <v>4573</v>
      </c>
      <c r="B1690" t="s">
        <v>232</v>
      </c>
    </row>
    <row r="1691" spans="1:2">
      <c r="A1691" t="s">
        <v>4574</v>
      </c>
      <c r="B1691" t="s">
        <v>222</v>
      </c>
    </row>
    <row r="1692" spans="1:2">
      <c r="A1692" t="s">
        <v>4575</v>
      </c>
      <c r="B1692" t="s">
        <v>215</v>
      </c>
    </row>
    <row r="1693" spans="1:2">
      <c r="A1693" t="s">
        <v>4576</v>
      </c>
      <c r="B1693" t="s">
        <v>205</v>
      </c>
    </row>
    <row r="1694" spans="1:2">
      <c r="A1694" t="s">
        <v>4577</v>
      </c>
      <c r="B1694" t="s">
        <v>205</v>
      </c>
    </row>
    <row r="1695" spans="1:2">
      <c r="A1695" t="s">
        <v>4578</v>
      </c>
      <c r="B1695" t="s">
        <v>158</v>
      </c>
    </row>
    <row r="1696" spans="1:2">
      <c r="A1696" t="s">
        <v>4579</v>
      </c>
      <c r="B1696" t="s">
        <v>200</v>
      </c>
    </row>
    <row r="1697" spans="1:2">
      <c r="A1697" t="s">
        <v>4580</v>
      </c>
      <c r="B1697" t="s">
        <v>231</v>
      </c>
    </row>
    <row r="1698" spans="1:2">
      <c r="A1698" t="s">
        <v>4581</v>
      </c>
      <c r="B1698" t="s">
        <v>237</v>
      </c>
    </row>
    <row r="1699" spans="1:2">
      <c r="A1699" t="s">
        <v>4582</v>
      </c>
      <c r="B1699" t="s">
        <v>158</v>
      </c>
    </row>
    <row r="1700" spans="1:2">
      <c r="A1700" t="s">
        <v>4583</v>
      </c>
      <c r="B1700" t="s">
        <v>158</v>
      </c>
    </row>
    <row r="1701" spans="1:2">
      <c r="A1701" t="s">
        <v>4584</v>
      </c>
      <c r="B1701" t="s">
        <v>200</v>
      </c>
    </row>
    <row r="1702" spans="1:2">
      <c r="A1702" t="s">
        <v>4585</v>
      </c>
      <c r="B1702" t="s">
        <v>222</v>
      </c>
    </row>
    <row r="1703" spans="1:2">
      <c r="A1703" t="s">
        <v>4586</v>
      </c>
      <c r="B1703" t="s">
        <v>246</v>
      </c>
    </row>
    <row r="1704" spans="1:2">
      <c r="A1704" t="s">
        <v>4587</v>
      </c>
      <c r="B1704" t="s">
        <v>628</v>
      </c>
    </row>
    <row r="1705" spans="1:2">
      <c r="A1705" t="s">
        <v>4588</v>
      </c>
      <c r="B1705" t="s">
        <v>219</v>
      </c>
    </row>
    <row r="1706" spans="1:2">
      <c r="A1706" t="s">
        <v>4589</v>
      </c>
      <c r="B1706" t="s">
        <v>158</v>
      </c>
    </row>
    <row r="1707" spans="1:2">
      <c r="A1707" t="s">
        <v>4590</v>
      </c>
      <c r="B1707" t="s">
        <v>246</v>
      </c>
    </row>
    <row r="1708" spans="1:2">
      <c r="A1708" t="s">
        <v>4591</v>
      </c>
      <c r="B1708" t="s">
        <v>232</v>
      </c>
    </row>
    <row r="1709" spans="1:2">
      <c r="A1709" t="s">
        <v>4592</v>
      </c>
      <c r="B1709" t="s">
        <v>158</v>
      </c>
    </row>
    <row r="1710" spans="1:2">
      <c r="A1710" t="s">
        <v>4593</v>
      </c>
      <c r="B1710" t="s">
        <v>231</v>
      </c>
    </row>
    <row r="1711" spans="1:2">
      <c r="A1711" t="s">
        <v>4594</v>
      </c>
      <c r="B1711" t="s">
        <v>200</v>
      </c>
    </row>
    <row r="1712" spans="1:2">
      <c r="A1712" t="s">
        <v>4595</v>
      </c>
      <c r="B1712" t="s">
        <v>231</v>
      </c>
    </row>
    <row r="1713" spans="1:2">
      <c r="A1713" t="s">
        <v>4596</v>
      </c>
      <c r="B1713" t="s">
        <v>158</v>
      </c>
    </row>
    <row r="1714" spans="1:2">
      <c r="A1714" t="s">
        <v>4597</v>
      </c>
      <c r="B1714" t="s">
        <v>158</v>
      </c>
    </row>
    <row r="1715" spans="1:2">
      <c r="A1715" t="s">
        <v>4598</v>
      </c>
      <c r="B1715" t="s">
        <v>208</v>
      </c>
    </row>
    <row r="1716" spans="1:2">
      <c r="A1716" t="s">
        <v>4599</v>
      </c>
      <c r="B1716" t="s">
        <v>158</v>
      </c>
    </row>
    <row r="1717" spans="1:2">
      <c r="A1717" t="s">
        <v>4600</v>
      </c>
      <c r="B1717" t="s">
        <v>200</v>
      </c>
    </row>
    <row r="1718" spans="1:2">
      <c r="A1718" t="s">
        <v>4601</v>
      </c>
      <c r="B1718" t="s">
        <v>222</v>
      </c>
    </row>
    <row r="1719" spans="1:2">
      <c r="A1719" t="s">
        <v>4602</v>
      </c>
      <c r="B1719" t="s">
        <v>200</v>
      </c>
    </row>
    <row r="1720" spans="1:2">
      <c r="A1720" t="s">
        <v>4603</v>
      </c>
      <c r="B1720" t="s">
        <v>241</v>
      </c>
    </row>
    <row r="1721" spans="1:2">
      <c r="A1721" t="s">
        <v>4604</v>
      </c>
      <c r="B1721" t="s">
        <v>222</v>
      </c>
    </row>
    <row r="1722" spans="1:2">
      <c r="A1722" t="s">
        <v>4605</v>
      </c>
      <c r="B1722" t="s">
        <v>158</v>
      </c>
    </row>
    <row r="1723" spans="1:2">
      <c r="A1723" t="s">
        <v>4606</v>
      </c>
      <c r="B1723" t="s">
        <v>158</v>
      </c>
    </row>
    <row r="1724" spans="1:2">
      <c r="A1724" t="s">
        <v>4607</v>
      </c>
      <c r="B1724" t="s">
        <v>232</v>
      </c>
    </row>
    <row r="1725" spans="1:2">
      <c r="A1725" t="s">
        <v>4608</v>
      </c>
      <c r="B1725" t="s">
        <v>222</v>
      </c>
    </row>
    <row r="1726" spans="1:2">
      <c r="A1726" t="s">
        <v>4609</v>
      </c>
      <c r="B1726" t="s">
        <v>262</v>
      </c>
    </row>
    <row r="1727" spans="1:2">
      <c r="A1727" t="s">
        <v>4610</v>
      </c>
      <c r="B1727" t="s">
        <v>158</v>
      </c>
    </row>
    <row r="1728" spans="1:2">
      <c r="A1728" t="s">
        <v>931</v>
      </c>
      <c r="B1728">
        <v>0</v>
      </c>
    </row>
    <row r="1729" spans="1:2">
      <c r="A1729" t="s">
        <v>4611</v>
      </c>
      <c r="B1729" t="s">
        <v>158</v>
      </c>
    </row>
    <row r="1730" spans="1:2">
      <c r="A1730" t="s">
        <v>4612</v>
      </c>
      <c r="B1730" t="s">
        <v>246</v>
      </c>
    </row>
    <row r="1731" spans="1:2">
      <c r="A1731" t="s">
        <v>4613</v>
      </c>
      <c r="B1731" t="s">
        <v>222</v>
      </c>
    </row>
    <row r="1732" spans="1:2">
      <c r="A1732" t="s">
        <v>4614</v>
      </c>
      <c r="B1732" t="s">
        <v>237</v>
      </c>
    </row>
    <row r="1733" spans="1:2">
      <c r="A1733" t="s">
        <v>4615</v>
      </c>
      <c r="B1733" t="s">
        <v>158</v>
      </c>
    </row>
    <row r="1734" spans="1:2">
      <c r="A1734" t="s">
        <v>4616</v>
      </c>
      <c r="B1734" t="s">
        <v>158</v>
      </c>
    </row>
    <row r="1735" spans="1:2">
      <c r="A1735" t="s">
        <v>4617</v>
      </c>
      <c r="B1735" t="s">
        <v>158</v>
      </c>
    </row>
    <row r="1736" spans="1:2">
      <c r="A1736" t="s">
        <v>4618</v>
      </c>
      <c r="B1736" t="s">
        <v>158</v>
      </c>
    </row>
    <row r="1737" spans="1:2">
      <c r="A1737" t="s">
        <v>4619</v>
      </c>
      <c r="B1737" t="s">
        <v>246</v>
      </c>
    </row>
    <row r="1738" spans="1:2">
      <c r="A1738" t="s">
        <v>4620</v>
      </c>
      <c r="B1738" t="s">
        <v>226</v>
      </c>
    </row>
    <row r="1739" spans="1:2">
      <c r="A1739" t="s">
        <v>4621</v>
      </c>
      <c r="B1739" t="s">
        <v>200</v>
      </c>
    </row>
    <row r="1740" spans="1:2">
      <c r="A1740" t="s">
        <v>1008</v>
      </c>
      <c r="B1740" t="s">
        <v>628</v>
      </c>
    </row>
    <row r="1741" spans="1:2">
      <c r="A1741" t="s">
        <v>4622</v>
      </c>
      <c r="B1741" t="s">
        <v>212</v>
      </c>
    </row>
    <row r="1742" spans="1:2">
      <c r="A1742" t="s">
        <v>4623</v>
      </c>
      <c r="B1742" t="s">
        <v>215</v>
      </c>
    </row>
    <row r="1743" spans="1:2">
      <c r="A1743" t="s">
        <v>4624</v>
      </c>
      <c r="B1743" t="s">
        <v>254</v>
      </c>
    </row>
    <row r="1744" spans="1:2">
      <c r="A1744" t="s">
        <v>4625</v>
      </c>
      <c r="B1744" t="s">
        <v>241</v>
      </c>
    </row>
    <row r="1745" spans="1:2">
      <c r="A1745" t="s">
        <v>4626</v>
      </c>
      <c r="B1745" t="s">
        <v>205</v>
      </c>
    </row>
    <row r="1746" spans="1:2">
      <c r="A1746" t="s">
        <v>4627</v>
      </c>
      <c r="B1746" t="s">
        <v>205</v>
      </c>
    </row>
    <row r="1747" spans="1:2">
      <c r="A1747" t="s">
        <v>4628</v>
      </c>
      <c r="B1747" t="s">
        <v>158</v>
      </c>
    </row>
    <row r="1748" spans="1:2">
      <c r="A1748" t="s">
        <v>4629</v>
      </c>
      <c r="B1748" t="s">
        <v>262</v>
      </c>
    </row>
    <row r="1749" spans="1:2">
      <c r="A1749" t="s">
        <v>4630</v>
      </c>
      <c r="B1749" t="s">
        <v>669</v>
      </c>
    </row>
    <row r="1750" spans="1:2">
      <c r="A1750" t="s">
        <v>4631</v>
      </c>
      <c r="B1750" t="s">
        <v>219</v>
      </c>
    </row>
    <row r="1751" spans="1:2">
      <c r="A1751" t="s">
        <v>4632</v>
      </c>
      <c r="B1751" t="s">
        <v>201</v>
      </c>
    </row>
    <row r="1752" spans="1:2">
      <c r="A1752" t="s">
        <v>4633</v>
      </c>
      <c r="B1752" t="s">
        <v>237</v>
      </c>
    </row>
    <row r="1753" spans="1:2">
      <c r="A1753" t="s">
        <v>4634</v>
      </c>
      <c r="B1753" t="s">
        <v>232</v>
      </c>
    </row>
    <row r="1754" spans="1:2">
      <c r="A1754" t="s">
        <v>4635</v>
      </c>
      <c r="B1754" t="s">
        <v>200</v>
      </c>
    </row>
    <row r="1755" spans="1:2">
      <c r="A1755" t="s">
        <v>4636</v>
      </c>
      <c r="B1755" t="s">
        <v>237</v>
      </c>
    </row>
    <row r="1756" spans="1:2">
      <c r="A1756" t="s">
        <v>4637</v>
      </c>
      <c r="B1756" t="s">
        <v>246</v>
      </c>
    </row>
    <row r="1757" spans="1:2">
      <c r="A1757" t="s">
        <v>4638</v>
      </c>
      <c r="B1757" t="s">
        <v>232</v>
      </c>
    </row>
    <row r="1758" spans="1:2">
      <c r="A1758" t="s">
        <v>4639</v>
      </c>
      <c r="B1758" t="s">
        <v>246</v>
      </c>
    </row>
    <row r="1759" spans="1:2">
      <c r="A1759" t="s">
        <v>4640</v>
      </c>
      <c r="B1759" t="s">
        <v>219</v>
      </c>
    </row>
    <row r="1760" spans="1:2">
      <c r="A1760" t="s">
        <v>4641</v>
      </c>
      <c r="B1760" t="s">
        <v>201</v>
      </c>
    </row>
    <row r="1761" spans="1:2">
      <c r="A1761" t="s">
        <v>4642</v>
      </c>
      <c r="B1761" t="s">
        <v>215</v>
      </c>
    </row>
    <row r="1762" spans="1:2">
      <c r="A1762" t="s">
        <v>4643</v>
      </c>
      <c r="B1762" t="s">
        <v>232</v>
      </c>
    </row>
    <row r="1763" spans="1:2">
      <c r="A1763" t="s">
        <v>4644</v>
      </c>
      <c r="B1763" t="s">
        <v>158</v>
      </c>
    </row>
    <row r="1764" spans="1:2">
      <c r="A1764" t="s">
        <v>4645</v>
      </c>
      <c r="B1764" t="s">
        <v>262</v>
      </c>
    </row>
    <row r="1765" spans="1:2">
      <c r="A1765" t="s">
        <v>4646</v>
      </c>
      <c r="B1765" t="s">
        <v>158</v>
      </c>
    </row>
    <row r="1766" spans="1:2">
      <c r="A1766" t="s">
        <v>4647</v>
      </c>
      <c r="B1766" t="s">
        <v>219</v>
      </c>
    </row>
    <row r="1767" spans="1:2">
      <c r="A1767" t="s">
        <v>1186</v>
      </c>
      <c r="B1767">
        <v>0</v>
      </c>
    </row>
    <row r="1768" spans="1:2">
      <c r="A1768" t="s">
        <v>4648</v>
      </c>
      <c r="B1768" t="s">
        <v>241</v>
      </c>
    </row>
    <row r="1769" spans="1:2">
      <c r="A1769" t="s">
        <v>4649</v>
      </c>
      <c r="B1769" t="s">
        <v>158</v>
      </c>
    </row>
    <row r="1770" spans="1:2">
      <c r="A1770" t="s">
        <v>4650</v>
      </c>
      <c r="B1770" t="s">
        <v>158</v>
      </c>
    </row>
    <row r="1771" spans="1:2">
      <c r="A1771" t="s">
        <v>4651</v>
      </c>
      <c r="B1771" t="s">
        <v>232</v>
      </c>
    </row>
    <row r="1772" spans="1:2">
      <c r="A1772" t="s">
        <v>4652</v>
      </c>
      <c r="B1772" t="s">
        <v>158</v>
      </c>
    </row>
    <row r="1773" spans="1:2">
      <c r="A1773" t="s">
        <v>4653</v>
      </c>
      <c r="B1773" t="s">
        <v>669</v>
      </c>
    </row>
    <row r="1774" spans="1:2">
      <c r="A1774" t="s">
        <v>4654</v>
      </c>
      <c r="B1774" t="s">
        <v>158</v>
      </c>
    </row>
    <row r="1775" spans="1:2">
      <c r="A1775" t="s">
        <v>4655</v>
      </c>
      <c r="B1775" t="s">
        <v>193</v>
      </c>
    </row>
    <row r="1776" spans="1:2">
      <c r="A1776" t="s">
        <v>4656</v>
      </c>
      <c r="B1776" t="s">
        <v>158</v>
      </c>
    </row>
    <row r="1777" spans="1:2">
      <c r="A1777" t="s">
        <v>4657</v>
      </c>
      <c r="B1777" t="s">
        <v>201</v>
      </c>
    </row>
    <row r="1778" spans="1:2">
      <c r="A1778" t="s">
        <v>4658</v>
      </c>
      <c r="B1778" t="s">
        <v>200</v>
      </c>
    </row>
    <row r="1779" spans="1:2">
      <c r="A1779" t="s">
        <v>4659</v>
      </c>
      <c r="B1779" t="s">
        <v>158</v>
      </c>
    </row>
    <row r="1780" spans="1:2">
      <c r="A1780" t="s">
        <v>4660</v>
      </c>
      <c r="B1780" t="s">
        <v>254</v>
      </c>
    </row>
    <row r="1781" spans="1:2">
      <c r="A1781" t="s">
        <v>4661</v>
      </c>
      <c r="B1781" t="s">
        <v>231</v>
      </c>
    </row>
    <row r="1782" spans="1:2">
      <c r="A1782" t="s">
        <v>4662</v>
      </c>
      <c r="B1782" t="s">
        <v>254</v>
      </c>
    </row>
    <row r="1783" spans="1:2">
      <c r="A1783" t="s">
        <v>4663</v>
      </c>
      <c r="B1783" t="s">
        <v>232</v>
      </c>
    </row>
    <row r="1784" spans="1:2">
      <c r="A1784" t="s">
        <v>4664</v>
      </c>
      <c r="B1784" t="s">
        <v>197</v>
      </c>
    </row>
    <row r="1785" spans="1:2">
      <c r="A1785" t="s">
        <v>4665</v>
      </c>
      <c r="B1785" t="s">
        <v>262</v>
      </c>
    </row>
    <row r="1786" spans="1:2">
      <c r="A1786" t="s">
        <v>4666</v>
      </c>
      <c r="B1786" t="s">
        <v>226</v>
      </c>
    </row>
    <row r="1787" spans="1:2">
      <c r="A1787" t="s">
        <v>4667</v>
      </c>
      <c r="B1787" t="s">
        <v>232</v>
      </c>
    </row>
    <row r="1788" spans="1:2">
      <c r="A1788" t="s">
        <v>4668</v>
      </c>
      <c r="B1788" t="s">
        <v>254</v>
      </c>
    </row>
    <row r="1789" spans="1:2">
      <c r="A1789" t="s">
        <v>4669</v>
      </c>
      <c r="B1789" t="s">
        <v>200</v>
      </c>
    </row>
    <row r="1790" spans="1:2">
      <c r="A1790" t="s">
        <v>4670</v>
      </c>
      <c r="B1790" t="s">
        <v>158</v>
      </c>
    </row>
    <row r="1791" spans="1:2">
      <c r="A1791" t="s">
        <v>4671</v>
      </c>
      <c r="B1791" t="s">
        <v>215</v>
      </c>
    </row>
    <row r="1792" spans="1:2">
      <c r="A1792" t="s">
        <v>4672</v>
      </c>
      <c r="B1792" t="s">
        <v>158</v>
      </c>
    </row>
    <row r="1793" spans="1:2">
      <c r="A1793" t="s">
        <v>4673</v>
      </c>
      <c r="B1793" t="s">
        <v>232</v>
      </c>
    </row>
    <row r="1794" spans="1:2">
      <c r="A1794" t="s">
        <v>4674</v>
      </c>
      <c r="B1794" t="s">
        <v>241</v>
      </c>
    </row>
    <row r="1795" spans="1:2">
      <c r="A1795" t="s">
        <v>4675</v>
      </c>
      <c r="B1795" t="s">
        <v>158</v>
      </c>
    </row>
    <row r="1796" spans="1:2">
      <c r="A1796" t="s">
        <v>4676</v>
      </c>
      <c r="B1796" t="s">
        <v>237</v>
      </c>
    </row>
    <row r="1797" spans="1:2">
      <c r="A1797" t="s">
        <v>4677</v>
      </c>
      <c r="B1797" t="s">
        <v>219</v>
      </c>
    </row>
    <row r="1798" spans="1:2">
      <c r="A1798" t="s">
        <v>4678</v>
      </c>
      <c r="B1798">
        <v>0</v>
      </c>
    </row>
    <row r="1799" spans="1:2">
      <c r="A1799" t="s">
        <v>4679</v>
      </c>
      <c r="B1799" t="s">
        <v>241</v>
      </c>
    </row>
    <row r="1800" spans="1:2">
      <c r="A1800" t="s">
        <v>4680</v>
      </c>
      <c r="B1800" t="s">
        <v>219</v>
      </c>
    </row>
    <row r="1801" spans="1:2">
      <c r="A1801" t="s">
        <v>4681</v>
      </c>
      <c r="B1801" t="s">
        <v>219</v>
      </c>
    </row>
    <row r="1802" spans="1:2">
      <c r="A1802" t="s">
        <v>4682</v>
      </c>
      <c r="B1802" t="s">
        <v>222</v>
      </c>
    </row>
    <row r="1803" spans="1:2">
      <c r="A1803" t="s">
        <v>4683</v>
      </c>
      <c r="B1803" t="s">
        <v>158</v>
      </c>
    </row>
    <row r="1804" spans="1:2">
      <c r="A1804" t="s">
        <v>4684</v>
      </c>
      <c r="B1804" t="s">
        <v>158</v>
      </c>
    </row>
    <row r="1805" spans="1:2">
      <c r="A1805" t="s">
        <v>4685</v>
      </c>
      <c r="B1805" t="s">
        <v>158</v>
      </c>
    </row>
    <row r="1806" spans="1:2">
      <c r="A1806" t="s">
        <v>4686</v>
      </c>
      <c r="B1806" t="s">
        <v>158</v>
      </c>
    </row>
    <row r="1807" spans="1:2">
      <c r="A1807" t="s">
        <v>4687</v>
      </c>
      <c r="B1807" t="s">
        <v>219</v>
      </c>
    </row>
    <row r="1808" spans="1:2">
      <c r="A1808" t="s">
        <v>4688</v>
      </c>
      <c r="B1808" t="s">
        <v>254</v>
      </c>
    </row>
    <row r="1809" spans="1:2">
      <c r="A1809" t="s">
        <v>4689</v>
      </c>
      <c r="B1809" t="s">
        <v>158</v>
      </c>
    </row>
    <row r="1810" spans="1:2">
      <c r="A1810" t="s">
        <v>4690</v>
      </c>
      <c r="B1810" t="s">
        <v>215</v>
      </c>
    </row>
    <row r="1811" spans="1:2">
      <c r="A1811" t="s">
        <v>1466</v>
      </c>
      <c r="B1811">
        <v>0</v>
      </c>
    </row>
    <row r="1812" spans="1:2">
      <c r="A1812" t="s">
        <v>4691</v>
      </c>
      <c r="B1812" t="s">
        <v>193</v>
      </c>
    </row>
    <row r="1813" spans="1:2">
      <c r="A1813" t="s">
        <v>4692</v>
      </c>
      <c r="B1813" t="s">
        <v>231</v>
      </c>
    </row>
    <row r="1814" spans="1:2">
      <c r="A1814" t="s">
        <v>4693</v>
      </c>
      <c r="B1814" t="s">
        <v>231</v>
      </c>
    </row>
    <row r="1815" spans="1:2">
      <c r="A1815" t="s">
        <v>4694</v>
      </c>
      <c r="B1815" t="s">
        <v>158</v>
      </c>
    </row>
    <row r="1816" spans="1:2">
      <c r="A1816" t="s">
        <v>4695</v>
      </c>
      <c r="B1816" t="s">
        <v>205</v>
      </c>
    </row>
    <row r="1817" spans="1:2">
      <c r="A1817" t="s">
        <v>4696</v>
      </c>
      <c r="B1817" t="s">
        <v>219</v>
      </c>
    </row>
    <row r="1818" spans="1:2">
      <c r="A1818" t="s">
        <v>4697</v>
      </c>
      <c r="B1818" t="s">
        <v>219</v>
      </c>
    </row>
    <row r="1819" spans="1:2">
      <c r="A1819" t="s">
        <v>4698</v>
      </c>
      <c r="B1819" t="s">
        <v>219</v>
      </c>
    </row>
    <row r="1820" spans="1:2">
      <c r="A1820" t="s">
        <v>1516</v>
      </c>
      <c r="B1820">
        <v>0</v>
      </c>
    </row>
    <row r="1821" spans="1:2">
      <c r="A1821" t="s">
        <v>4699</v>
      </c>
      <c r="B1821" t="s">
        <v>231</v>
      </c>
    </row>
    <row r="1822" spans="1:2">
      <c r="A1822" t="s">
        <v>4700</v>
      </c>
      <c r="B1822" t="s">
        <v>215</v>
      </c>
    </row>
    <row r="1823" spans="1:2">
      <c r="A1823" t="s">
        <v>4701</v>
      </c>
      <c r="B1823" t="s">
        <v>212</v>
      </c>
    </row>
    <row r="1824" spans="1:2">
      <c r="A1824" t="s">
        <v>4702</v>
      </c>
      <c r="B1824" t="s">
        <v>205</v>
      </c>
    </row>
    <row r="1825" spans="1:2">
      <c r="A1825" t="s">
        <v>4703</v>
      </c>
      <c r="B1825" t="s">
        <v>231</v>
      </c>
    </row>
    <row r="1826" spans="1:2">
      <c r="A1826" t="s">
        <v>4704</v>
      </c>
      <c r="B1826" t="s">
        <v>246</v>
      </c>
    </row>
    <row r="1827" spans="1:2">
      <c r="A1827" t="s">
        <v>4705</v>
      </c>
      <c r="B1827" t="s">
        <v>231</v>
      </c>
    </row>
    <row r="1828" spans="1:2">
      <c r="A1828" t="s">
        <v>4706</v>
      </c>
      <c r="B1828" t="s">
        <v>254</v>
      </c>
    </row>
    <row r="1829" spans="1:2">
      <c r="A1829" t="s">
        <v>4707</v>
      </c>
      <c r="B1829" t="s">
        <v>262</v>
      </c>
    </row>
    <row r="1830" spans="1:2">
      <c r="A1830" t="s">
        <v>4708</v>
      </c>
      <c r="B1830" t="s">
        <v>205</v>
      </c>
    </row>
    <row r="1831" spans="1:2">
      <c r="A1831" t="s">
        <v>4709</v>
      </c>
      <c r="B1831" t="s">
        <v>200</v>
      </c>
    </row>
    <row r="1832" spans="1:2">
      <c r="A1832" t="s">
        <v>4710</v>
      </c>
      <c r="B1832" t="s">
        <v>200</v>
      </c>
    </row>
    <row r="1833" spans="1:2">
      <c r="A1833" t="s">
        <v>4711</v>
      </c>
      <c r="B1833" t="s">
        <v>226</v>
      </c>
    </row>
    <row r="1834" spans="1:2">
      <c r="A1834" t="s">
        <v>4712</v>
      </c>
      <c r="B1834" t="s">
        <v>201</v>
      </c>
    </row>
    <row r="1835" spans="1:2">
      <c r="A1835" t="s">
        <v>4713</v>
      </c>
      <c r="B1835" t="s">
        <v>200</v>
      </c>
    </row>
    <row r="1836" spans="1:2">
      <c r="A1836" t="s">
        <v>4714</v>
      </c>
      <c r="B1836" t="s">
        <v>237</v>
      </c>
    </row>
    <row r="1837" spans="1:2">
      <c r="A1837" t="s">
        <v>4715</v>
      </c>
      <c r="B1837" t="s">
        <v>158</v>
      </c>
    </row>
    <row r="1838" spans="1:2">
      <c r="A1838" t="s">
        <v>4716</v>
      </c>
      <c r="B1838" t="s">
        <v>246</v>
      </c>
    </row>
    <row r="1839" spans="1:2">
      <c r="A1839" t="s">
        <v>4717</v>
      </c>
      <c r="B1839" t="s">
        <v>158</v>
      </c>
    </row>
    <row r="1840" spans="1:2">
      <c r="A1840" t="s">
        <v>4718</v>
      </c>
      <c r="B1840" t="s">
        <v>158</v>
      </c>
    </row>
    <row r="1841" spans="1:2">
      <c r="A1841" t="s">
        <v>4719</v>
      </c>
      <c r="B1841" t="s">
        <v>254</v>
      </c>
    </row>
    <row r="1842" spans="1:2">
      <c r="A1842" t="s">
        <v>4720</v>
      </c>
      <c r="B1842" t="s">
        <v>219</v>
      </c>
    </row>
    <row r="1843" spans="1:2">
      <c r="A1843" t="s">
        <v>4721</v>
      </c>
      <c r="B1843" t="s">
        <v>158</v>
      </c>
    </row>
    <row r="1844" spans="1:2">
      <c r="A1844" t="s">
        <v>4722</v>
      </c>
      <c r="B1844" t="s">
        <v>158</v>
      </c>
    </row>
    <row r="1845" spans="1:2">
      <c r="A1845" t="s">
        <v>4723</v>
      </c>
      <c r="B1845" t="s">
        <v>246</v>
      </c>
    </row>
    <row r="1846" spans="1:2">
      <c r="A1846" t="s">
        <v>4724</v>
      </c>
      <c r="B1846" t="s">
        <v>241</v>
      </c>
    </row>
    <row r="1847" spans="1:2">
      <c r="A1847" t="s">
        <v>4725</v>
      </c>
      <c r="B1847" t="s">
        <v>232</v>
      </c>
    </row>
    <row r="1848" spans="1:2">
      <c r="A1848" t="s">
        <v>4726</v>
      </c>
      <c r="B1848" t="s">
        <v>241</v>
      </c>
    </row>
    <row r="1849" spans="1:2">
      <c r="A1849" t="s">
        <v>4727</v>
      </c>
      <c r="B1849" t="s">
        <v>158</v>
      </c>
    </row>
    <row r="1850" spans="1:2">
      <c r="A1850" t="s">
        <v>4728</v>
      </c>
      <c r="B1850" t="s">
        <v>158</v>
      </c>
    </row>
    <row r="1851" spans="1:2">
      <c r="A1851" t="s">
        <v>4729</v>
      </c>
      <c r="B1851" t="s">
        <v>212</v>
      </c>
    </row>
    <row r="1852" spans="1:2">
      <c r="A1852" t="s">
        <v>1507</v>
      </c>
      <c r="B1852">
        <v>0</v>
      </c>
    </row>
    <row r="1853" spans="1:2">
      <c r="A1853" t="s">
        <v>4730</v>
      </c>
      <c r="B1853" t="s">
        <v>200</v>
      </c>
    </row>
    <row r="1854" spans="1:2">
      <c r="A1854" t="s">
        <v>4731</v>
      </c>
      <c r="B1854" t="s">
        <v>219</v>
      </c>
    </row>
    <row r="1855" spans="1:2">
      <c r="A1855" t="s">
        <v>4732</v>
      </c>
      <c r="B1855" t="s">
        <v>208</v>
      </c>
    </row>
    <row r="1856" spans="1:2">
      <c r="A1856" t="s">
        <v>4733</v>
      </c>
      <c r="B1856" t="s">
        <v>212</v>
      </c>
    </row>
    <row r="1857" spans="1:2">
      <c r="A1857" t="s">
        <v>4734</v>
      </c>
      <c r="B1857" t="s">
        <v>158</v>
      </c>
    </row>
    <row r="1858" spans="1:2">
      <c r="A1858" t="s">
        <v>4735</v>
      </c>
      <c r="B1858" t="s">
        <v>246</v>
      </c>
    </row>
    <row r="1859" spans="1:2">
      <c r="A1859" t="s">
        <v>4736</v>
      </c>
      <c r="B1859" t="s">
        <v>222</v>
      </c>
    </row>
    <row r="1860" spans="1:2">
      <c r="A1860" t="s">
        <v>4737</v>
      </c>
      <c r="B1860" t="s">
        <v>158</v>
      </c>
    </row>
    <row r="1861" spans="1:2">
      <c r="A1861" t="s">
        <v>4738</v>
      </c>
      <c r="B1861" t="s">
        <v>246</v>
      </c>
    </row>
    <row r="1862" spans="1:2">
      <c r="A1862" t="s">
        <v>4739</v>
      </c>
      <c r="B1862" t="s">
        <v>158</v>
      </c>
    </row>
    <row r="1863" spans="1:2">
      <c r="A1863" t="s">
        <v>4740</v>
      </c>
      <c r="B1863" t="s">
        <v>158</v>
      </c>
    </row>
    <row r="1864" spans="1:2">
      <c r="A1864" t="s">
        <v>4741</v>
      </c>
      <c r="B1864" t="s">
        <v>669</v>
      </c>
    </row>
    <row r="1865" spans="1:2">
      <c r="A1865" t="s">
        <v>4742</v>
      </c>
      <c r="B1865" t="s">
        <v>246</v>
      </c>
    </row>
    <row r="1866" spans="1:2">
      <c r="A1866" t="s">
        <v>4743</v>
      </c>
      <c r="B1866" t="s">
        <v>254</v>
      </c>
    </row>
    <row r="1867" spans="1:2">
      <c r="A1867" t="s">
        <v>4744</v>
      </c>
      <c r="B1867" t="s">
        <v>158</v>
      </c>
    </row>
    <row r="1868" spans="1:2">
      <c r="A1868" t="s">
        <v>4745</v>
      </c>
      <c r="B1868" t="s">
        <v>208</v>
      </c>
    </row>
    <row r="1869" spans="1:2">
      <c r="A1869" t="s">
        <v>4746</v>
      </c>
      <c r="B1869" t="s">
        <v>158</v>
      </c>
    </row>
    <row r="1870" spans="1:2">
      <c r="A1870" t="s">
        <v>4747</v>
      </c>
      <c r="B1870" t="s">
        <v>246</v>
      </c>
    </row>
    <row r="1871" spans="1:2">
      <c r="A1871" t="s">
        <v>4748</v>
      </c>
      <c r="B1871" t="s">
        <v>219</v>
      </c>
    </row>
    <row r="1872" spans="1:2">
      <c r="A1872" t="s">
        <v>4749</v>
      </c>
      <c r="B1872" t="s">
        <v>197</v>
      </c>
    </row>
    <row r="1873" spans="1:2">
      <c r="A1873" t="s">
        <v>4750</v>
      </c>
      <c r="B1873" t="s">
        <v>237</v>
      </c>
    </row>
    <row r="1874" spans="1:2">
      <c r="A1874" t="s">
        <v>4751</v>
      </c>
      <c r="B1874" t="s">
        <v>186</v>
      </c>
    </row>
    <row r="1875" spans="1:2">
      <c r="A1875" t="s">
        <v>4752</v>
      </c>
      <c r="B1875" t="s">
        <v>205</v>
      </c>
    </row>
    <row r="1876" spans="1:2">
      <c r="A1876" t="s">
        <v>4753</v>
      </c>
      <c r="B1876" t="s">
        <v>246</v>
      </c>
    </row>
    <row r="1877" spans="1:2">
      <c r="A1877" t="s">
        <v>4754</v>
      </c>
      <c r="B1877" t="s">
        <v>226</v>
      </c>
    </row>
    <row r="1878" spans="1:2">
      <c r="A1878" t="s">
        <v>4755</v>
      </c>
      <c r="B1878" t="s">
        <v>241</v>
      </c>
    </row>
    <row r="1879" spans="1:2">
      <c r="A1879" t="s">
        <v>4756</v>
      </c>
      <c r="B1879" t="s">
        <v>262</v>
      </c>
    </row>
    <row r="1880" spans="1:2">
      <c r="A1880" t="s">
        <v>4757</v>
      </c>
      <c r="B1880" t="s">
        <v>158</v>
      </c>
    </row>
    <row r="1881" spans="1:2">
      <c r="A1881" t="s">
        <v>4758</v>
      </c>
      <c r="B1881" t="s">
        <v>158</v>
      </c>
    </row>
    <row r="1882" spans="1:2">
      <c r="A1882" t="s">
        <v>4759</v>
      </c>
      <c r="B1882" t="s">
        <v>197</v>
      </c>
    </row>
    <row r="1883" spans="1:2">
      <c r="A1883" t="s">
        <v>4760</v>
      </c>
      <c r="B1883" t="s">
        <v>262</v>
      </c>
    </row>
    <row r="1884" spans="1:2">
      <c r="A1884" t="s">
        <v>4761</v>
      </c>
      <c r="B1884" t="s">
        <v>158</v>
      </c>
    </row>
    <row r="1885" spans="1:2">
      <c r="A1885" t="s">
        <v>4762</v>
      </c>
      <c r="B1885" t="s">
        <v>241</v>
      </c>
    </row>
    <row r="1886" spans="1:2">
      <c r="A1886" t="s">
        <v>4763</v>
      </c>
      <c r="B1886" t="s">
        <v>231</v>
      </c>
    </row>
    <row r="1887" spans="1:2">
      <c r="A1887" t="s">
        <v>4764</v>
      </c>
      <c r="B1887" t="s">
        <v>158</v>
      </c>
    </row>
    <row r="1888" spans="1:2">
      <c r="A1888" t="s">
        <v>4765</v>
      </c>
      <c r="B1888" t="s">
        <v>158</v>
      </c>
    </row>
    <row r="1889" spans="1:2">
      <c r="A1889" t="s">
        <v>4766</v>
      </c>
      <c r="B1889" t="s">
        <v>158</v>
      </c>
    </row>
    <row r="1890" spans="1:2">
      <c r="A1890" t="s">
        <v>4767</v>
      </c>
      <c r="B1890" t="s">
        <v>158</v>
      </c>
    </row>
    <row r="1891" spans="1:2">
      <c r="A1891" t="s">
        <v>4768</v>
      </c>
      <c r="B1891" t="s">
        <v>262</v>
      </c>
    </row>
    <row r="1892" spans="1:2">
      <c r="A1892" t="s">
        <v>4769</v>
      </c>
      <c r="B1892" t="s">
        <v>232</v>
      </c>
    </row>
    <row r="1893" spans="1:2">
      <c r="A1893" t="s">
        <v>4770</v>
      </c>
      <c r="B1893" t="s">
        <v>232</v>
      </c>
    </row>
    <row r="1894" spans="1:2">
      <c r="A1894" t="s">
        <v>4771</v>
      </c>
      <c r="B1894" t="s">
        <v>262</v>
      </c>
    </row>
    <row r="1895" spans="1:2">
      <c r="A1895" t="s">
        <v>4772</v>
      </c>
      <c r="B1895" t="s">
        <v>212</v>
      </c>
    </row>
    <row r="1896" spans="1:2">
      <c r="A1896" t="s">
        <v>4773</v>
      </c>
      <c r="B1896" t="s">
        <v>200</v>
      </c>
    </row>
    <row r="1897" spans="1:2">
      <c r="A1897" t="s">
        <v>4774</v>
      </c>
      <c r="B1897" t="s">
        <v>246</v>
      </c>
    </row>
    <row r="1898" spans="1:2">
      <c r="A1898" t="s">
        <v>4775</v>
      </c>
      <c r="B1898" t="s">
        <v>262</v>
      </c>
    </row>
    <row r="1899" spans="1:2">
      <c r="A1899" t="s">
        <v>4776</v>
      </c>
      <c r="B1899" t="s">
        <v>158</v>
      </c>
    </row>
    <row r="1900" spans="1:2">
      <c r="A1900" t="s">
        <v>4777</v>
      </c>
      <c r="B1900" t="s">
        <v>226</v>
      </c>
    </row>
    <row r="1901" spans="1:2">
      <c r="A1901" t="s">
        <v>4778</v>
      </c>
      <c r="B1901" t="s">
        <v>231</v>
      </c>
    </row>
    <row r="1902" spans="1:2">
      <c r="A1902" t="s">
        <v>4779</v>
      </c>
      <c r="B1902" t="s">
        <v>246</v>
      </c>
    </row>
    <row r="1903" spans="1:2">
      <c r="A1903" t="s">
        <v>4780</v>
      </c>
      <c r="B1903" t="s">
        <v>158</v>
      </c>
    </row>
    <row r="1904" spans="1:2">
      <c r="A1904" t="s">
        <v>4781</v>
      </c>
      <c r="B1904" t="s">
        <v>226</v>
      </c>
    </row>
    <row r="1905" spans="1:2">
      <c r="A1905" t="s">
        <v>4782</v>
      </c>
      <c r="B1905" t="s">
        <v>200</v>
      </c>
    </row>
    <row r="1906" spans="1:2">
      <c r="A1906" t="s">
        <v>1381</v>
      </c>
      <c r="B1906">
        <v>0</v>
      </c>
    </row>
    <row r="1907" spans="1:2">
      <c r="A1907" t="s">
        <v>4783</v>
      </c>
      <c r="B1907" t="s">
        <v>208</v>
      </c>
    </row>
    <row r="1908" spans="1:2">
      <c r="A1908" t="s">
        <v>4784</v>
      </c>
      <c r="B1908" t="s">
        <v>246</v>
      </c>
    </row>
    <row r="1909" spans="1:2">
      <c r="A1909" t="s">
        <v>4785</v>
      </c>
      <c r="B1909" t="s">
        <v>246</v>
      </c>
    </row>
    <row r="1910" spans="1:2">
      <c r="A1910" t="s">
        <v>4786</v>
      </c>
      <c r="B1910" t="s">
        <v>158</v>
      </c>
    </row>
    <row r="1911" spans="1:2">
      <c r="A1911" t="s">
        <v>4787</v>
      </c>
      <c r="B1911" t="s">
        <v>232</v>
      </c>
    </row>
    <row r="1912" spans="1:2">
      <c r="A1912" t="s">
        <v>4788</v>
      </c>
      <c r="B1912" t="s">
        <v>158</v>
      </c>
    </row>
    <row r="1913" spans="1:2">
      <c r="A1913" t="s">
        <v>4789</v>
      </c>
      <c r="B1913" t="s">
        <v>232</v>
      </c>
    </row>
    <row r="1914" spans="1:2">
      <c r="A1914" t="s">
        <v>4790</v>
      </c>
      <c r="B1914" t="s">
        <v>237</v>
      </c>
    </row>
    <row r="1915" spans="1:2">
      <c r="A1915" t="s">
        <v>4791</v>
      </c>
      <c r="B1915" t="s">
        <v>205</v>
      </c>
    </row>
    <row r="1916" spans="1:2">
      <c r="A1916" t="s">
        <v>4792</v>
      </c>
      <c r="B1916" t="s">
        <v>219</v>
      </c>
    </row>
    <row r="1917" spans="1:2">
      <c r="A1917" t="s">
        <v>4793</v>
      </c>
      <c r="B1917" t="s">
        <v>186</v>
      </c>
    </row>
    <row r="1918" spans="1:2">
      <c r="A1918" t="s">
        <v>4794</v>
      </c>
      <c r="B1918" t="s">
        <v>232</v>
      </c>
    </row>
    <row r="1919" spans="1:2">
      <c r="A1919" t="s">
        <v>4795</v>
      </c>
      <c r="B1919" t="s">
        <v>186</v>
      </c>
    </row>
    <row r="1920" spans="1:2">
      <c r="A1920" t="s">
        <v>4796</v>
      </c>
      <c r="B1920" t="s">
        <v>241</v>
      </c>
    </row>
    <row r="1921" spans="1:2">
      <c r="A1921" t="s">
        <v>4797</v>
      </c>
      <c r="B1921" t="s">
        <v>232</v>
      </c>
    </row>
    <row r="1922" spans="1:2">
      <c r="A1922" t="s">
        <v>4798</v>
      </c>
      <c r="B1922" t="s">
        <v>193</v>
      </c>
    </row>
    <row r="1923" spans="1:2">
      <c r="A1923" t="s">
        <v>4799</v>
      </c>
      <c r="B1923" t="s">
        <v>262</v>
      </c>
    </row>
    <row r="1924" spans="1:2">
      <c r="A1924" t="s">
        <v>1262</v>
      </c>
      <c r="B1924">
        <v>0</v>
      </c>
    </row>
    <row r="1925" spans="1:2">
      <c r="A1925" t="s">
        <v>4800</v>
      </c>
      <c r="B1925" t="s">
        <v>208</v>
      </c>
    </row>
    <row r="1926" spans="1:2">
      <c r="A1926" t="s">
        <v>4801</v>
      </c>
      <c r="B1926" t="s">
        <v>226</v>
      </c>
    </row>
    <row r="1927" spans="1:2">
      <c r="A1927" t="s">
        <v>4802</v>
      </c>
      <c r="B1927" t="s">
        <v>262</v>
      </c>
    </row>
    <row r="1928" spans="1:2">
      <c r="A1928" t="s">
        <v>4803</v>
      </c>
      <c r="B1928" t="s">
        <v>158</v>
      </c>
    </row>
    <row r="1929" spans="1:2">
      <c r="A1929" t="s">
        <v>4804</v>
      </c>
      <c r="B1929" t="s">
        <v>219</v>
      </c>
    </row>
    <row r="1930" spans="1:2">
      <c r="A1930" t="s">
        <v>4805</v>
      </c>
      <c r="B1930" t="s">
        <v>208</v>
      </c>
    </row>
    <row r="1931" spans="1:2">
      <c r="A1931" t="s">
        <v>4806</v>
      </c>
      <c r="B1931" t="s">
        <v>246</v>
      </c>
    </row>
    <row r="1932" spans="1:2">
      <c r="A1932" t="s">
        <v>4807</v>
      </c>
      <c r="B1932" t="s">
        <v>241</v>
      </c>
    </row>
    <row r="1933" spans="1:2">
      <c r="A1933" t="s">
        <v>4808</v>
      </c>
      <c r="B1933" t="s">
        <v>669</v>
      </c>
    </row>
    <row r="1934" spans="1:2">
      <c r="A1934" t="s">
        <v>4809</v>
      </c>
      <c r="B1934" t="s">
        <v>222</v>
      </c>
    </row>
    <row r="1935" spans="1:2">
      <c r="A1935" t="s">
        <v>2233</v>
      </c>
      <c r="B1935">
        <v>0</v>
      </c>
    </row>
    <row r="1936" spans="1:2">
      <c r="A1936" t="s">
        <v>4810</v>
      </c>
      <c r="B1936" t="s">
        <v>669</v>
      </c>
    </row>
    <row r="1937" spans="1:2">
      <c r="A1937" t="s">
        <v>4811</v>
      </c>
      <c r="B1937" t="s">
        <v>246</v>
      </c>
    </row>
    <row r="1938" spans="1:2">
      <c r="A1938" t="s">
        <v>4812</v>
      </c>
      <c r="B1938" t="s">
        <v>246</v>
      </c>
    </row>
    <row r="1939" spans="1:2">
      <c r="A1939" t="s">
        <v>4813</v>
      </c>
      <c r="B1939" t="s">
        <v>232</v>
      </c>
    </row>
    <row r="1940" spans="1:2">
      <c r="A1940" t="s">
        <v>4814</v>
      </c>
      <c r="B1940" t="s">
        <v>200</v>
      </c>
    </row>
    <row r="1941" spans="1:2">
      <c r="A1941" t="s">
        <v>4815</v>
      </c>
      <c r="B1941" t="s">
        <v>219</v>
      </c>
    </row>
    <row r="1942" spans="1:2">
      <c r="A1942" t="s">
        <v>4816</v>
      </c>
      <c r="B1942" t="s">
        <v>241</v>
      </c>
    </row>
    <row r="1943" spans="1:2">
      <c r="A1943" t="s">
        <v>4817</v>
      </c>
      <c r="B1943" t="s">
        <v>237</v>
      </c>
    </row>
    <row r="1944" spans="1:2">
      <c r="A1944" t="s">
        <v>4818</v>
      </c>
      <c r="B1944" t="s">
        <v>237</v>
      </c>
    </row>
    <row r="1945" spans="1:2">
      <c r="A1945" t="s">
        <v>1185</v>
      </c>
      <c r="B1945">
        <v>0</v>
      </c>
    </row>
    <row r="1946" spans="1:2">
      <c r="A1946" t="s">
        <v>4819</v>
      </c>
      <c r="B1946" t="s">
        <v>232</v>
      </c>
    </row>
    <row r="1947" spans="1:2">
      <c r="A1947" t="s">
        <v>4820</v>
      </c>
      <c r="B1947" t="s">
        <v>262</v>
      </c>
    </row>
    <row r="1948" spans="1:2">
      <c r="A1948" t="s">
        <v>4821</v>
      </c>
      <c r="B1948" t="s">
        <v>158</v>
      </c>
    </row>
    <row r="1949" spans="1:2">
      <c r="A1949" t="s">
        <v>4822</v>
      </c>
      <c r="B1949" t="s">
        <v>237</v>
      </c>
    </row>
    <row r="1950" spans="1:2">
      <c r="A1950" t="s">
        <v>4823</v>
      </c>
      <c r="B1950" t="s">
        <v>158</v>
      </c>
    </row>
    <row r="1951" spans="1:2">
      <c r="A1951" t="s">
        <v>4824</v>
      </c>
      <c r="B1951" t="s">
        <v>193</v>
      </c>
    </row>
    <row r="1952" spans="1:2">
      <c r="A1952" t="s">
        <v>4825</v>
      </c>
      <c r="B1952" t="s">
        <v>232</v>
      </c>
    </row>
    <row r="1953" spans="1:2">
      <c r="A1953" t="s">
        <v>4826</v>
      </c>
      <c r="B1953" t="s">
        <v>237</v>
      </c>
    </row>
    <row r="1954" spans="1:2">
      <c r="A1954" t="s">
        <v>4827</v>
      </c>
      <c r="B1954" t="s">
        <v>158</v>
      </c>
    </row>
    <row r="1955" spans="1:2">
      <c r="A1955" t="s">
        <v>4828</v>
      </c>
      <c r="B1955" t="s">
        <v>193</v>
      </c>
    </row>
    <row r="1956" spans="1:2">
      <c r="A1956" t="s">
        <v>4829</v>
      </c>
      <c r="B1956" t="s">
        <v>200</v>
      </c>
    </row>
    <row r="1957" spans="1:2">
      <c r="A1957" t="s">
        <v>4830</v>
      </c>
      <c r="B1957" t="s">
        <v>200</v>
      </c>
    </row>
    <row r="1958" spans="1:2">
      <c r="A1958" t="s">
        <v>4831</v>
      </c>
      <c r="B1958" t="s">
        <v>246</v>
      </c>
    </row>
    <row r="1959" spans="1:2">
      <c r="A1959" t="s">
        <v>4832</v>
      </c>
      <c r="B1959" t="s">
        <v>222</v>
      </c>
    </row>
    <row r="1960" spans="1:2">
      <c r="A1960" t="s">
        <v>4833</v>
      </c>
      <c r="B1960" t="s">
        <v>158</v>
      </c>
    </row>
    <row r="1961" spans="1:2">
      <c r="A1961" t="s">
        <v>4834</v>
      </c>
      <c r="B1961" t="s">
        <v>158</v>
      </c>
    </row>
    <row r="1962" spans="1:2">
      <c r="A1962" t="s">
        <v>4835</v>
      </c>
      <c r="B1962" t="s">
        <v>237</v>
      </c>
    </row>
    <row r="1963" spans="1:2">
      <c r="A1963" t="s">
        <v>4836</v>
      </c>
      <c r="B1963" t="s">
        <v>241</v>
      </c>
    </row>
    <row r="1964" spans="1:2">
      <c r="A1964" t="s">
        <v>4837</v>
      </c>
      <c r="B1964" t="s">
        <v>232</v>
      </c>
    </row>
    <row r="1965" spans="1:2">
      <c r="A1965" t="s">
        <v>4838</v>
      </c>
      <c r="B1965" t="s">
        <v>246</v>
      </c>
    </row>
    <row r="1966" spans="1:2">
      <c r="A1966" t="s">
        <v>908</v>
      </c>
      <c r="B1966" t="s">
        <v>628</v>
      </c>
    </row>
    <row r="1967" spans="1:2">
      <c r="A1967" t="s">
        <v>4839</v>
      </c>
      <c r="B1967" t="s">
        <v>158</v>
      </c>
    </row>
    <row r="1968" spans="1:2">
      <c r="A1968" t="s">
        <v>4840</v>
      </c>
      <c r="B1968" t="s">
        <v>219</v>
      </c>
    </row>
    <row r="1969" spans="1:2">
      <c r="A1969" t="s">
        <v>4841</v>
      </c>
      <c r="B1969" t="s">
        <v>246</v>
      </c>
    </row>
    <row r="1970" spans="1:2">
      <c r="A1970" t="s">
        <v>4842</v>
      </c>
      <c r="B1970" t="s">
        <v>158</v>
      </c>
    </row>
    <row r="1971" spans="1:2">
      <c r="A1971" t="s">
        <v>4843</v>
      </c>
      <c r="B1971" t="s">
        <v>197</v>
      </c>
    </row>
    <row r="1972" spans="1:2">
      <c r="A1972" t="s">
        <v>4844</v>
      </c>
      <c r="B1972" t="s">
        <v>158</v>
      </c>
    </row>
    <row r="1973" spans="1:2">
      <c r="A1973" t="s">
        <v>4845</v>
      </c>
      <c r="B1973" t="s">
        <v>222</v>
      </c>
    </row>
    <row r="1974" spans="1:2">
      <c r="A1974" t="s">
        <v>4846</v>
      </c>
      <c r="B1974" t="s">
        <v>226</v>
      </c>
    </row>
    <row r="1975" spans="1:2">
      <c r="A1975" t="s">
        <v>4847</v>
      </c>
      <c r="B1975" t="s">
        <v>205</v>
      </c>
    </row>
    <row r="1976" spans="1:2">
      <c r="A1976" t="s">
        <v>4848</v>
      </c>
      <c r="B1976" t="s">
        <v>231</v>
      </c>
    </row>
    <row r="1977" spans="1:2">
      <c r="A1977" t="s">
        <v>4849</v>
      </c>
      <c r="B1977" t="s">
        <v>200</v>
      </c>
    </row>
    <row r="1978" spans="1:2">
      <c r="A1978" t="s">
        <v>4850</v>
      </c>
      <c r="B1978" t="s">
        <v>158</v>
      </c>
    </row>
    <row r="1979" spans="1:2">
      <c r="A1979" t="s">
        <v>4851</v>
      </c>
      <c r="B1979" t="s">
        <v>158</v>
      </c>
    </row>
    <row r="1980" spans="1:2">
      <c r="A1980" t="s">
        <v>4852</v>
      </c>
      <c r="B1980" t="s">
        <v>215</v>
      </c>
    </row>
    <row r="1981" spans="1:2">
      <c r="A1981" t="s">
        <v>4853</v>
      </c>
      <c r="B1981" t="s">
        <v>262</v>
      </c>
    </row>
    <row r="1982" spans="1:2">
      <c r="A1982" t="s">
        <v>4854</v>
      </c>
      <c r="B1982" t="s">
        <v>158</v>
      </c>
    </row>
    <row r="1983" spans="1:2">
      <c r="A1983" t="s">
        <v>4855</v>
      </c>
      <c r="B1983" t="s">
        <v>200</v>
      </c>
    </row>
    <row r="1984" spans="1:2">
      <c r="A1984" t="s">
        <v>4856</v>
      </c>
      <c r="B1984" t="s">
        <v>158</v>
      </c>
    </row>
    <row r="1985" spans="1:2">
      <c r="A1985" t="s">
        <v>4857</v>
      </c>
      <c r="B1985" t="s">
        <v>246</v>
      </c>
    </row>
    <row r="1986" spans="1:2">
      <c r="A1986" t="s">
        <v>4858</v>
      </c>
      <c r="B1986" t="s">
        <v>208</v>
      </c>
    </row>
    <row r="1987" spans="1:2">
      <c r="A1987" t="s">
        <v>4859</v>
      </c>
      <c r="B1987" t="s">
        <v>231</v>
      </c>
    </row>
    <row r="1988" spans="1:2">
      <c r="A1988" t="s">
        <v>4860</v>
      </c>
      <c r="B1988" t="s">
        <v>237</v>
      </c>
    </row>
    <row r="1989" spans="1:2">
      <c r="A1989" t="s">
        <v>4861</v>
      </c>
      <c r="B1989" t="s">
        <v>262</v>
      </c>
    </row>
    <row r="1990" spans="1:2">
      <c r="A1990" t="s">
        <v>4862</v>
      </c>
      <c r="B1990" t="s">
        <v>212</v>
      </c>
    </row>
    <row r="1991" spans="1:2">
      <c r="A1991" t="s">
        <v>4863</v>
      </c>
      <c r="B1991" t="s">
        <v>226</v>
      </c>
    </row>
    <row r="1992" spans="1:2">
      <c r="A1992" t="s">
        <v>4864</v>
      </c>
      <c r="B1992" t="s">
        <v>158</v>
      </c>
    </row>
    <row r="1993" spans="1:2">
      <c r="A1993" t="s">
        <v>4865</v>
      </c>
      <c r="B1993" t="s">
        <v>197</v>
      </c>
    </row>
    <row r="1994" spans="1:2">
      <c r="A1994" t="s">
        <v>4866</v>
      </c>
      <c r="B1994" t="s">
        <v>158</v>
      </c>
    </row>
    <row r="1995" spans="1:2">
      <c r="A1995" t="s">
        <v>4867</v>
      </c>
      <c r="B1995" t="s">
        <v>246</v>
      </c>
    </row>
    <row r="1996" spans="1:2">
      <c r="A1996" t="s">
        <v>4868</v>
      </c>
      <c r="B1996" t="s">
        <v>158</v>
      </c>
    </row>
    <row r="1997" spans="1:2">
      <c r="A1997" t="s">
        <v>4869</v>
      </c>
      <c r="B1997" t="s">
        <v>231</v>
      </c>
    </row>
    <row r="1998" spans="1:2">
      <c r="A1998" t="s">
        <v>4870</v>
      </c>
      <c r="B1998" t="s">
        <v>237</v>
      </c>
    </row>
    <row r="1999" spans="1:2">
      <c r="A1999" t="s">
        <v>4871</v>
      </c>
      <c r="B1999" t="s">
        <v>262</v>
      </c>
    </row>
    <row r="2000" spans="1:2">
      <c r="A2000" t="s">
        <v>4872</v>
      </c>
      <c r="B2000" t="s">
        <v>219</v>
      </c>
    </row>
    <row r="2001" spans="1:2">
      <c r="A2001" t="s">
        <v>4873</v>
      </c>
      <c r="B2001" t="s">
        <v>222</v>
      </c>
    </row>
    <row r="2002" spans="1:2">
      <c r="A2002" t="s">
        <v>4874</v>
      </c>
      <c r="B2002" t="s">
        <v>226</v>
      </c>
    </row>
    <row r="2003" spans="1:2">
      <c r="A2003" t="s">
        <v>4875</v>
      </c>
      <c r="B2003" t="s">
        <v>158</v>
      </c>
    </row>
    <row r="2004" spans="1:2">
      <c r="A2004" t="s">
        <v>4876</v>
      </c>
      <c r="B2004" t="s">
        <v>226</v>
      </c>
    </row>
    <row r="2005" spans="1:2">
      <c r="A2005" t="s">
        <v>4877</v>
      </c>
      <c r="B2005" t="s">
        <v>232</v>
      </c>
    </row>
    <row r="2006" spans="1:2">
      <c r="A2006" t="s">
        <v>4878</v>
      </c>
      <c r="B2006" t="s">
        <v>241</v>
      </c>
    </row>
    <row r="2007" spans="1:2">
      <c r="A2007" t="s">
        <v>4879</v>
      </c>
      <c r="B2007" t="s">
        <v>262</v>
      </c>
    </row>
    <row r="2008" spans="1:2">
      <c r="A2008" t="s">
        <v>4880</v>
      </c>
      <c r="B2008" t="s">
        <v>226</v>
      </c>
    </row>
    <row r="2009" spans="1:2">
      <c r="A2009" t="s">
        <v>4881</v>
      </c>
      <c r="B2009" t="s">
        <v>158</v>
      </c>
    </row>
    <row r="2010" spans="1:2">
      <c r="A2010" t="s">
        <v>4882</v>
      </c>
      <c r="B2010" t="s">
        <v>219</v>
      </c>
    </row>
    <row r="2011" spans="1:2">
      <c r="A2011" t="s">
        <v>4883</v>
      </c>
      <c r="B2011" t="s">
        <v>158</v>
      </c>
    </row>
    <row r="2012" spans="1:2">
      <c r="A2012" t="s">
        <v>4884</v>
      </c>
      <c r="B2012" t="s">
        <v>231</v>
      </c>
    </row>
    <row r="2013" spans="1:2">
      <c r="A2013" t="s">
        <v>4885</v>
      </c>
      <c r="B2013" t="s">
        <v>219</v>
      </c>
    </row>
    <row r="2014" spans="1:2">
      <c r="A2014" t="s">
        <v>4886</v>
      </c>
      <c r="B2014" t="s">
        <v>262</v>
      </c>
    </row>
    <row r="2015" spans="1:2">
      <c r="A2015" t="s">
        <v>4887</v>
      </c>
      <c r="B2015" t="s">
        <v>219</v>
      </c>
    </row>
    <row r="2016" spans="1:2">
      <c r="A2016" t="s">
        <v>4888</v>
      </c>
      <c r="B2016" t="s">
        <v>215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31"/>
  <sheetViews>
    <sheetView zoomScale="75" zoomScaleNormal="75" workbookViewId="0">
      <selection activeCell="B1" sqref="B1"/>
    </sheetView>
  </sheetViews>
  <sheetFormatPr defaultRowHeight="15"/>
  <cols>
    <col min="1" max="1" width="29.5703125" customWidth="1"/>
    <col min="2" max="2" width="30.140625" customWidth="1"/>
    <col min="3" max="3" width="16.140625" customWidth="1"/>
    <col min="4" max="4" width="31" customWidth="1"/>
    <col min="5" max="5" width="24.42578125" customWidth="1"/>
    <col min="7" max="7" width="25.5703125" customWidth="1"/>
    <col min="8" max="8" width="32.85546875" customWidth="1"/>
    <col min="9" max="9" width="6.28515625" customWidth="1"/>
    <col min="10" max="10" width="27" customWidth="1"/>
    <col min="11" max="11" width="24.28515625" customWidth="1"/>
    <col min="13" max="13" width="19.5703125" customWidth="1"/>
    <col min="14" max="14" width="21" customWidth="1"/>
    <col min="257" max="257" width="29.5703125" customWidth="1"/>
    <col min="258" max="258" width="30.140625" customWidth="1"/>
    <col min="259" max="259" width="14.28515625" customWidth="1"/>
    <col min="260" max="260" width="31" customWidth="1"/>
    <col min="261" max="261" width="24.42578125" customWidth="1"/>
    <col min="263" max="263" width="25.5703125" customWidth="1"/>
    <col min="264" max="264" width="32.85546875" customWidth="1"/>
    <col min="265" max="265" width="6.28515625" customWidth="1"/>
    <col min="266" max="266" width="27" customWidth="1"/>
    <col min="267" max="267" width="24.28515625" customWidth="1"/>
    <col min="269" max="269" width="19.5703125" customWidth="1"/>
    <col min="270" max="270" width="21" customWidth="1"/>
    <col min="513" max="513" width="29.5703125" customWidth="1"/>
    <col min="514" max="514" width="30.140625" customWidth="1"/>
    <col min="515" max="515" width="14.28515625" customWidth="1"/>
    <col min="516" max="516" width="31" customWidth="1"/>
    <col min="517" max="517" width="24.42578125" customWidth="1"/>
    <col min="519" max="519" width="25.5703125" customWidth="1"/>
    <col min="520" max="520" width="32.85546875" customWidth="1"/>
    <col min="521" max="521" width="6.28515625" customWidth="1"/>
    <col min="522" max="522" width="27" customWidth="1"/>
    <col min="523" max="523" width="24.28515625" customWidth="1"/>
    <col min="525" max="525" width="19.5703125" customWidth="1"/>
    <col min="526" max="526" width="21" customWidth="1"/>
    <col min="769" max="769" width="29.5703125" customWidth="1"/>
    <col min="770" max="770" width="30.140625" customWidth="1"/>
    <col min="771" max="771" width="14.28515625" customWidth="1"/>
    <col min="772" max="772" width="31" customWidth="1"/>
    <col min="773" max="773" width="24.42578125" customWidth="1"/>
    <col min="775" max="775" width="25.5703125" customWidth="1"/>
    <col min="776" max="776" width="32.85546875" customWidth="1"/>
    <col min="777" max="777" width="6.28515625" customWidth="1"/>
    <col min="778" max="778" width="27" customWidth="1"/>
    <col min="779" max="779" width="24.28515625" customWidth="1"/>
    <col min="781" max="781" width="19.5703125" customWidth="1"/>
    <col min="782" max="782" width="21" customWidth="1"/>
    <col min="1025" max="1025" width="29.5703125" customWidth="1"/>
    <col min="1026" max="1026" width="30.140625" customWidth="1"/>
    <col min="1027" max="1027" width="14.28515625" customWidth="1"/>
    <col min="1028" max="1028" width="31" customWidth="1"/>
    <col min="1029" max="1029" width="24.42578125" customWidth="1"/>
    <col min="1031" max="1031" width="25.5703125" customWidth="1"/>
    <col min="1032" max="1032" width="32.85546875" customWidth="1"/>
    <col min="1033" max="1033" width="6.28515625" customWidth="1"/>
    <col min="1034" max="1034" width="27" customWidth="1"/>
    <col min="1035" max="1035" width="24.28515625" customWidth="1"/>
    <col min="1037" max="1037" width="19.5703125" customWidth="1"/>
    <col min="1038" max="1038" width="21" customWidth="1"/>
    <col min="1281" max="1281" width="29.5703125" customWidth="1"/>
    <col min="1282" max="1282" width="30.140625" customWidth="1"/>
    <col min="1283" max="1283" width="14.28515625" customWidth="1"/>
    <col min="1284" max="1284" width="31" customWidth="1"/>
    <col min="1285" max="1285" width="24.42578125" customWidth="1"/>
    <col min="1287" max="1287" width="25.5703125" customWidth="1"/>
    <col min="1288" max="1288" width="32.85546875" customWidth="1"/>
    <col min="1289" max="1289" width="6.28515625" customWidth="1"/>
    <col min="1290" max="1290" width="27" customWidth="1"/>
    <col min="1291" max="1291" width="24.28515625" customWidth="1"/>
    <col min="1293" max="1293" width="19.5703125" customWidth="1"/>
    <col min="1294" max="1294" width="21" customWidth="1"/>
    <col min="1537" max="1537" width="29.5703125" customWidth="1"/>
    <col min="1538" max="1538" width="30.140625" customWidth="1"/>
    <col min="1539" max="1539" width="14.28515625" customWidth="1"/>
    <col min="1540" max="1540" width="31" customWidth="1"/>
    <col min="1541" max="1541" width="24.42578125" customWidth="1"/>
    <col min="1543" max="1543" width="25.5703125" customWidth="1"/>
    <col min="1544" max="1544" width="32.85546875" customWidth="1"/>
    <col min="1545" max="1545" width="6.28515625" customWidth="1"/>
    <col min="1546" max="1546" width="27" customWidth="1"/>
    <col min="1547" max="1547" width="24.28515625" customWidth="1"/>
    <col min="1549" max="1549" width="19.5703125" customWidth="1"/>
    <col min="1550" max="1550" width="21" customWidth="1"/>
    <col min="1793" max="1793" width="29.5703125" customWidth="1"/>
    <col min="1794" max="1794" width="30.140625" customWidth="1"/>
    <col min="1795" max="1795" width="14.28515625" customWidth="1"/>
    <col min="1796" max="1796" width="31" customWidth="1"/>
    <col min="1797" max="1797" width="24.42578125" customWidth="1"/>
    <col min="1799" max="1799" width="25.5703125" customWidth="1"/>
    <col min="1800" max="1800" width="32.85546875" customWidth="1"/>
    <col min="1801" max="1801" width="6.28515625" customWidth="1"/>
    <col min="1802" max="1802" width="27" customWidth="1"/>
    <col min="1803" max="1803" width="24.28515625" customWidth="1"/>
    <col min="1805" max="1805" width="19.5703125" customWidth="1"/>
    <col min="1806" max="1806" width="21" customWidth="1"/>
    <col min="2049" max="2049" width="29.5703125" customWidth="1"/>
    <col min="2050" max="2050" width="30.140625" customWidth="1"/>
    <col min="2051" max="2051" width="14.28515625" customWidth="1"/>
    <col min="2052" max="2052" width="31" customWidth="1"/>
    <col min="2053" max="2053" width="24.42578125" customWidth="1"/>
    <col min="2055" max="2055" width="25.5703125" customWidth="1"/>
    <col min="2056" max="2056" width="32.85546875" customWidth="1"/>
    <col min="2057" max="2057" width="6.28515625" customWidth="1"/>
    <col min="2058" max="2058" width="27" customWidth="1"/>
    <col min="2059" max="2059" width="24.28515625" customWidth="1"/>
    <col min="2061" max="2061" width="19.5703125" customWidth="1"/>
    <col min="2062" max="2062" width="21" customWidth="1"/>
    <col min="2305" max="2305" width="29.5703125" customWidth="1"/>
    <col min="2306" max="2306" width="30.140625" customWidth="1"/>
    <col min="2307" max="2307" width="14.28515625" customWidth="1"/>
    <col min="2308" max="2308" width="31" customWidth="1"/>
    <col min="2309" max="2309" width="24.42578125" customWidth="1"/>
    <col min="2311" max="2311" width="25.5703125" customWidth="1"/>
    <col min="2312" max="2312" width="32.85546875" customWidth="1"/>
    <col min="2313" max="2313" width="6.28515625" customWidth="1"/>
    <col min="2314" max="2314" width="27" customWidth="1"/>
    <col min="2315" max="2315" width="24.28515625" customWidth="1"/>
    <col min="2317" max="2317" width="19.5703125" customWidth="1"/>
    <col min="2318" max="2318" width="21" customWidth="1"/>
    <col min="2561" max="2561" width="29.5703125" customWidth="1"/>
    <col min="2562" max="2562" width="30.140625" customWidth="1"/>
    <col min="2563" max="2563" width="14.28515625" customWidth="1"/>
    <col min="2564" max="2564" width="31" customWidth="1"/>
    <col min="2565" max="2565" width="24.42578125" customWidth="1"/>
    <col min="2567" max="2567" width="25.5703125" customWidth="1"/>
    <col min="2568" max="2568" width="32.85546875" customWidth="1"/>
    <col min="2569" max="2569" width="6.28515625" customWidth="1"/>
    <col min="2570" max="2570" width="27" customWidth="1"/>
    <col min="2571" max="2571" width="24.28515625" customWidth="1"/>
    <col min="2573" max="2573" width="19.5703125" customWidth="1"/>
    <col min="2574" max="2574" width="21" customWidth="1"/>
    <col min="2817" max="2817" width="29.5703125" customWidth="1"/>
    <col min="2818" max="2818" width="30.140625" customWidth="1"/>
    <col min="2819" max="2819" width="14.28515625" customWidth="1"/>
    <col min="2820" max="2820" width="31" customWidth="1"/>
    <col min="2821" max="2821" width="24.42578125" customWidth="1"/>
    <col min="2823" max="2823" width="25.5703125" customWidth="1"/>
    <col min="2824" max="2824" width="32.85546875" customWidth="1"/>
    <col min="2825" max="2825" width="6.28515625" customWidth="1"/>
    <col min="2826" max="2826" width="27" customWidth="1"/>
    <col min="2827" max="2827" width="24.28515625" customWidth="1"/>
    <col min="2829" max="2829" width="19.5703125" customWidth="1"/>
    <col min="2830" max="2830" width="21" customWidth="1"/>
    <col min="3073" max="3073" width="29.5703125" customWidth="1"/>
    <col min="3074" max="3074" width="30.140625" customWidth="1"/>
    <col min="3075" max="3075" width="14.28515625" customWidth="1"/>
    <col min="3076" max="3076" width="31" customWidth="1"/>
    <col min="3077" max="3077" width="24.42578125" customWidth="1"/>
    <col min="3079" max="3079" width="25.5703125" customWidth="1"/>
    <col min="3080" max="3080" width="32.85546875" customWidth="1"/>
    <col min="3081" max="3081" width="6.28515625" customWidth="1"/>
    <col min="3082" max="3082" width="27" customWidth="1"/>
    <col min="3083" max="3083" width="24.28515625" customWidth="1"/>
    <col min="3085" max="3085" width="19.5703125" customWidth="1"/>
    <col min="3086" max="3086" width="21" customWidth="1"/>
    <col min="3329" max="3329" width="29.5703125" customWidth="1"/>
    <col min="3330" max="3330" width="30.140625" customWidth="1"/>
    <col min="3331" max="3331" width="14.28515625" customWidth="1"/>
    <col min="3332" max="3332" width="31" customWidth="1"/>
    <col min="3333" max="3333" width="24.42578125" customWidth="1"/>
    <col min="3335" max="3335" width="25.5703125" customWidth="1"/>
    <col min="3336" max="3336" width="32.85546875" customWidth="1"/>
    <col min="3337" max="3337" width="6.28515625" customWidth="1"/>
    <col min="3338" max="3338" width="27" customWidth="1"/>
    <col min="3339" max="3339" width="24.28515625" customWidth="1"/>
    <col min="3341" max="3341" width="19.5703125" customWidth="1"/>
    <col min="3342" max="3342" width="21" customWidth="1"/>
    <col min="3585" max="3585" width="29.5703125" customWidth="1"/>
    <col min="3586" max="3586" width="30.140625" customWidth="1"/>
    <col min="3587" max="3587" width="14.28515625" customWidth="1"/>
    <col min="3588" max="3588" width="31" customWidth="1"/>
    <col min="3589" max="3589" width="24.42578125" customWidth="1"/>
    <col min="3591" max="3591" width="25.5703125" customWidth="1"/>
    <col min="3592" max="3592" width="32.85546875" customWidth="1"/>
    <col min="3593" max="3593" width="6.28515625" customWidth="1"/>
    <col min="3594" max="3594" width="27" customWidth="1"/>
    <col min="3595" max="3595" width="24.28515625" customWidth="1"/>
    <col min="3597" max="3597" width="19.5703125" customWidth="1"/>
    <col min="3598" max="3598" width="21" customWidth="1"/>
    <col min="3841" max="3841" width="29.5703125" customWidth="1"/>
    <col min="3842" max="3842" width="30.140625" customWidth="1"/>
    <col min="3843" max="3843" width="14.28515625" customWidth="1"/>
    <col min="3844" max="3844" width="31" customWidth="1"/>
    <col min="3845" max="3845" width="24.42578125" customWidth="1"/>
    <col min="3847" max="3847" width="25.5703125" customWidth="1"/>
    <col min="3848" max="3848" width="32.85546875" customWidth="1"/>
    <col min="3849" max="3849" width="6.28515625" customWidth="1"/>
    <col min="3850" max="3850" width="27" customWidth="1"/>
    <col min="3851" max="3851" width="24.28515625" customWidth="1"/>
    <col min="3853" max="3853" width="19.5703125" customWidth="1"/>
    <col min="3854" max="3854" width="21" customWidth="1"/>
    <col min="4097" max="4097" width="29.5703125" customWidth="1"/>
    <col min="4098" max="4098" width="30.140625" customWidth="1"/>
    <col min="4099" max="4099" width="14.28515625" customWidth="1"/>
    <col min="4100" max="4100" width="31" customWidth="1"/>
    <col min="4101" max="4101" width="24.42578125" customWidth="1"/>
    <col min="4103" max="4103" width="25.5703125" customWidth="1"/>
    <col min="4104" max="4104" width="32.85546875" customWidth="1"/>
    <col min="4105" max="4105" width="6.28515625" customWidth="1"/>
    <col min="4106" max="4106" width="27" customWidth="1"/>
    <col min="4107" max="4107" width="24.28515625" customWidth="1"/>
    <col min="4109" max="4109" width="19.5703125" customWidth="1"/>
    <col min="4110" max="4110" width="21" customWidth="1"/>
    <col min="4353" max="4353" width="29.5703125" customWidth="1"/>
    <col min="4354" max="4354" width="30.140625" customWidth="1"/>
    <col min="4355" max="4355" width="14.28515625" customWidth="1"/>
    <col min="4356" max="4356" width="31" customWidth="1"/>
    <col min="4357" max="4357" width="24.42578125" customWidth="1"/>
    <col min="4359" max="4359" width="25.5703125" customWidth="1"/>
    <col min="4360" max="4360" width="32.85546875" customWidth="1"/>
    <col min="4361" max="4361" width="6.28515625" customWidth="1"/>
    <col min="4362" max="4362" width="27" customWidth="1"/>
    <col min="4363" max="4363" width="24.28515625" customWidth="1"/>
    <col min="4365" max="4365" width="19.5703125" customWidth="1"/>
    <col min="4366" max="4366" width="21" customWidth="1"/>
    <col min="4609" max="4609" width="29.5703125" customWidth="1"/>
    <col min="4610" max="4610" width="30.140625" customWidth="1"/>
    <col min="4611" max="4611" width="14.28515625" customWidth="1"/>
    <col min="4612" max="4612" width="31" customWidth="1"/>
    <col min="4613" max="4613" width="24.42578125" customWidth="1"/>
    <col min="4615" max="4615" width="25.5703125" customWidth="1"/>
    <col min="4616" max="4616" width="32.85546875" customWidth="1"/>
    <col min="4617" max="4617" width="6.28515625" customWidth="1"/>
    <col min="4618" max="4618" width="27" customWidth="1"/>
    <col min="4619" max="4619" width="24.28515625" customWidth="1"/>
    <col min="4621" max="4621" width="19.5703125" customWidth="1"/>
    <col min="4622" max="4622" width="21" customWidth="1"/>
    <col min="4865" max="4865" width="29.5703125" customWidth="1"/>
    <col min="4866" max="4866" width="30.140625" customWidth="1"/>
    <col min="4867" max="4867" width="14.28515625" customWidth="1"/>
    <col min="4868" max="4868" width="31" customWidth="1"/>
    <col min="4869" max="4869" width="24.42578125" customWidth="1"/>
    <col min="4871" max="4871" width="25.5703125" customWidth="1"/>
    <col min="4872" max="4872" width="32.85546875" customWidth="1"/>
    <col min="4873" max="4873" width="6.28515625" customWidth="1"/>
    <col min="4874" max="4874" width="27" customWidth="1"/>
    <col min="4875" max="4875" width="24.28515625" customWidth="1"/>
    <col min="4877" max="4877" width="19.5703125" customWidth="1"/>
    <col min="4878" max="4878" width="21" customWidth="1"/>
    <col min="5121" max="5121" width="29.5703125" customWidth="1"/>
    <col min="5122" max="5122" width="30.140625" customWidth="1"/>
    <col min="5123" max="5123" width="14.28515625" customWidth="1"/>
    <col min="5124" max="5124" width="31" customWidth="1"/>
    <col min="5125" max="5125" width="24.42578125" customWidth="1"/>
    <col min="5127" max="5127" width="25.5703125" customWidth="1"/>
    <col min="5128" max="5128" width="32.85546875" customWidth="1"/>
    <col min="5129" max="5129" width="6.28515625" customWidth="1"/>
    <col min="5130" max="5130" width="27" customWidth="1"/>
    <col min="5131" max="5131" width="24.28515625" customWidth="1"/>
    <col min="5133" max="5133" width="19.5703125" customWidth="1"/>
    <col min="5134" max="5134" width="21" customWidth="1"/>
    <col min="5377" max="5377" width="29.5703125" customWidth="1"/>
    <col min="5378" max="5378" width="30.140625" customWidth="1"/>
    <col min="5379" max="5379" width="14.28515625" customWidth="1"/>
    <col min="5380" max="5380" width="31" customWidth="1"/>
    <col min="5381" max="5381" width="24.42578125" customWidth="1"/>
    <col min="5383" max="5383" width="25.5703125" customWidth="1"/>
    <col min="5384" max="5384" width="32.85546875" customWidth="1"/>
    <col min="5385" max="5385" width="6.28515625" customWidth="1"/>
    <col min="5386" max="5386" width="27" customWidth="1"/>
    <col min="5387" max="5387" width="24.28515625" customWidth="1"/>
    <col min="5389" max="5389" width="19.5703125" customWidth="1"/>
    <col min="5390" max="5390" width="21" customWidth="1"/>
    <col min="5633" max="5633" width="29.5703125" customWidth="1"/>
    <col min="5634" max="5634" width="30.140625" customWidth="1"/>
    <col min="5635" max="5635" width="14.28515625" customWidth="1"/>
    <col min="5636" max="5636" width="31" customWidth="1"/>
    <col min="5637" max="5637" width="24.42578125" customWidth="1"/>
    <col min="5639" max="5639" width="25.5703125" customWidth="1"/>
    <col min="5640" max="5640" width="32.85546875" customWidth="1"/>
    <col min="5641" max="5641" width="6.28515625" customWidth="1"/>
    <col min="5642" max="5642" width="27" customWidth="1"/>
    <col min="5643" max="5643" width="24.28515625" customWidth="1"/>
    <col min="5645" max="5645" width="19.5703125" customWidth="1"/>
    <col min="5646" max="5646" width="21" customWidth="1"/>
    <col min="5889" max="5889" width="29.5703125" customWidth="1"/>
    <col min="5890" max="5890" width="30.140625" customWidth="1"/>
    <col min="5891" max="5891" width="14.28515625" customWidth="1"/>
    <col min="5892" max="5892" width="31" customWidth="1"/>
    <col min="5893" max="5893" width="24.42578125" customWidth="1"/>
    <col min="5895" max="5895" width="25.5703125" customWidth="1"/>
    <col min="5896" max="5896" width="32.85546875" customWidth="1"/>
    <col min="5897" max="5897" width="6.28515625" customWidth="1"/>
    <col min="5898" max="5898" width="27" customWidth="1"/>
    <col min="5899" max="5899" width="24.28515625" customWidth="1"/>
    <col min="5901" max="5901" width="19.5703125" customWidth="1"/>
    <col min="5902" max="5902" width="21" customWidth="1"/>
    <col min="6145" max="6145" width="29.5703125" customWidth="1"/>
    <col min="6146" max="6146" width="30.140625" customWidth="1"/>
    <col min="6147" max="6147" width="14.28515625" customWidth="1"/>
    <col min="6148" max="6148" width="31" customWidth="1"/>
    <col min="6149" max="6149" width="24.42578125" customWidth="1"/>
    <col min="6151" max="6151" width="25.5703125" customWidth="1"/>
    <col min="6152" max="6152" width="32.85546875" customWidth="1"/>
    <col min="6153" max="6153" width="6.28515625" customWidth="1"/>
    <col min="6154" max="6154" width="27" customWidth="1"/>
    <col min="6155" max="6155" width="24.28515625" customWidth="1"/>
    <col min="6157" max="6157" width="19.5703125" customWidth="1"/>
    <col min="6158" max="6158" width="21" customWidth="1"/>
    <col min="6401" max="6401" width="29.5703125" customWidth="1"/>
    <col min="6402" max="6402" width="30.140625" customWidth="1"/>
    <col min="6403" max="6403" width="14.28515625" customWidth="1"/>
    <col min="6404" max="6404" width="31" customWidth="1"/>
    <col min="6405" max="6405" width="24.42578125" customWidth="1"/>
    <col min="6407" max="6407" width="25.5703125" customWidth="1"/>
    <col min="6408" max="6408" width="32.85546875" customWidth="1"/>
    <col min="6409" max="6409" width="6.28515625" customWidth="1"/>
    <col min="6410" max="6410" width="27" customWidth="1"/>
    <col min="6411" max="6411" width="24.28515625" customWidth="1"/>
    <col min="6413" max="6413" width="19.5703125" customWidth="1"/>
    <col min="6414" max="6414" width="21" customWidth="1"/>
    <col min="6657" max="6657" width="29.5703125" customWidth="1"/>
    <col min="6658" max="6658" width="30.140625" customWidth="1"/>
    <col min="6659" max="6659" width="14.28515625" customWidth="1"/>
    <col min="6660" max="6660" width="31" customWidth="1"/>
    <col min="6661" max="6661" width="24.42578125" customWidth="1"/>
    <col min="6663" max="6663" width="25.5703125" customWidth="1"/>
    <col min="6664" max="6664" width="32.85546875" customWidth="1"/>
    <col min="6665" max="6665" width="6.28515625" customWidth="1"/>
    <col min="6666" max="6666" width="27" customWidth="1"/>
    <col min="6667" max="6667" width="24.28515625" customWidth="1"/>
    <col min="6669" max="6669" width="19.5703125" customWidth="1"/>
    <col min="6670" max="6670" width="21" customWidth="1"/>
    <col min="6913" max="6913" width="29.5703125" customWidth="1"/>
    <col min="6914" max="6914" width="30.140625" customWidth="1"/>
    <col min="6915" max="6915" width="14.28515625" customWidth="1"/>
    <col min="6916" max="6916" width="31" customWidth="1"/>
    <col min="6917" max="6917" width="24.42578125" customWidth="1"/>
    <col min="6919" max="6919" width="25.5703125" customWidth="1"/>
    <col min="6920" max="6920" width="32.85546875" customWidth="1"/>
    <col min="6921" max="6921" width="6.28515625" customWidth="1"/>
    <col min="6922" max="6922" width="27" customWidth="1"/>
    <col min="6923" max="6923" width="24.28515625" customWidth="1"/>
    <col min="6925" max="6925" width="19.5703125" customWidth="1"/>
    <col min="6926" max="6926" width="21" customWidth="1"/>
    <col min="7169" max="7169" width="29.5703125" customWidth="1"/>
    <col min="7170" max="7170" width="30.140625" customWidth="1"/>
    <col min="7171" max="7171" width="14.28515625" customWidth="1"/>
    <col min="7172" max="7172" width="31" customWidth="1"/>
    <col min="7173" max="7173" width="24.42578125" customWidth="1"/>
    <col min="7175" max="7175" width="25.5703125" customWidth="1"/>
    <col min="7176" max="7176" width="32.85546875" customWidth="1"/>
    <col min="7177" max="7177" width="6.28515625" customWidth="1"/>
    <col min="7178" max="7178" width="27" customWidth="1"/>
    <col min="7179" max="7179" width="24.28515625" customWidth="1"/>
    <col min="7181" max="7181" width="19.5703125" customWidth="1"/>
    <col min="7182" max="7182" width="21" customWidth="1"/>
    <col min="7425" max="7425" width="29.5703125" customWidth="1"/>
    <col min="7426" max="7426" width="30.140625" customWidth="1"/>
    <col min="7427" max="7427" width="14.28515625" customWidth="1"/>
    <col min="7428" max="7428" width="31" customWidth="1"/>
    <col min="7429" max="7429" width="24.42578125" customWidth="1"/>
    <col min="7431" max="7431" width="25.5703125" customWidth="1"/>
    <col min="7432" max="7432" width="32.85546875" customWidth="1"/>
    <col min="7433" max="7433" width="6.28515625" customWidth="1"/>
    <col min="7434" max="7434" width="27" customWidth="1"/>
    <col min="7435" max="7435" width="24.28515625" customWidth="1"/>
    <col min="7437" max="7437" width="19.5703125" customWidth="1"/>
    <col min="7438" max="7438" width="21" customWidth="1"/>
    <col min="7681" max="7681" width="29.5703125" customWidth="1"/>
    <col min="7682" max="7682" width="30.140625" customWidth="1"/>
    <col min="7683" max="7683" width="14.28515625" customWidth="1"/>
    <col min="7684" max="7684" width="31" customWidth="1"/>
    <col min="7685" max="7685" width="24.42578125" customWidth="1"/>
    <col min="7687" max="7687" width="25.5703125" customWidth="1"/>
    <col min="7688" max="7688" width="32.85546875" customWidth="1"/>
    <col min="7689" max="7689" width="6.28515625" customWidth="1"/>
    <col min="7690" max="7690" width="27" customWidth="1"/>
    <col min="7691" max="7691" width="24.28515625" customWidth="1"/>
    <col min="7693" max="7693" width="19.5703125" customWidth="1"/>
    <col min="7694" max="7694" width="21" customWidth="1"/>
    <col min="7937" max="7937" width="29.5703125" customWidth="1"/>
    <col min="7938" max="7938" width="30.140625" customWidth="1"/>
    <col min="7939" max="7939" width="14.28515625" customWidth="1"/>
    <col min="7940" max="7940" width="31" customWidth="1"/>
    <col min="7941" max="7941" width="24.42578125" customWidth="1"/>
    <col min="7943" max="7943" width="25.5703125" customWidth="1"/>
    <col min="7944" max="7944" width="32.85546875" customWidth="1"/>
    <col min="7945" max="7945" width="6.28515625" customWidth="1"/>
    <col min="7946" max="7946" width="27" customWidth="1"/>
    <col min="7947" max="7947" width="24.28515625" customWidth="1"/>
    <col min="7949" max="7949" width="19.5703125" customWidth="1"/>
    <col min="7950" max="7950" width="21" customWidth="1"/>
    <col min="8193" max="8193" width="29.5703125" customWidth="1"/>
    <col min="8194" max="8194" width="30.140625" customWidth="1"/>
    <col min="8195" max="8195" width="14.28515625" customWidth="1"/>
    <col min="8196" max="8196" width="31" customWidth="1"/>
    <col min="8197" max="8197" width="24.42578125" customWidth="1"/>
    <col min="8199" max="8199" width="25.5703125" customWidth="1"/>
    <col min="8200" max="8200" width="32.85546875" customWidth="1"/>
    <col min="8201" max="8201" width="6.28515625" customWidth="1"/>
    <col min="8202" max="8202" width="27" customWidth="1"/>
    <col min="8203" max="8203" width="24.28515625" customWidth="1"/>
    <col min="8205" max="8205" width="19.5703125" customWidth="1"/>
    <col min="8206" max="8206" width="21" customWidth="1"/>
    <col min="8449" max="8449" width="29.5703125" customWidth="1"/>
    <col min="8450" max="8450" width="30.140625" customWidth="1"/>
    <col min="8451" max="8451" width="14.28515625" customWidth="1"/>
    <col min="8452" max="8452" width="31" customWidth="1"/>
    <col min="8453" max="8453" width="24.42578125" customWidth="1"/>
    <col min="8455" max="8455" width="25.5703125" customWidth="1"/>
    <col min="8456" max="8456" width="32.85546875" customWidth="1"/>
    <col min="8457" max="8457" width="6.28515625" customWidth="1"/>
    <col min="8458" max="8458" width="27" customWidth="1"/>
    <col min="8459" max="8459" width="24.28515625" customWidth="1"/>
    <col min="8461" max="8461" width="19.5703125" customWidth="1"/>
    <col min="8462" max="8462" width="21" customWidth="1"/>
    <col min="8705" max="8705" width="29.5703125" customWidth="1"/>
    <col min="8706" max="8706" width="30.140625" customWidth="1"/>
    <col min="8707" max="8707" width="14.28515625" customWidth="1"/>
    <col min="8708" max="8708" width="31" customWidth="1"/>
    <col min="8709" max="8709" width="24.42578125" customWidth="1"/>
    <col min="8711" max="8711" width="25.5703125" customWidth="1"/>
    <col min="8712" max="8712" width="32.85546875" customWidth="1"/>
    <col min="8713" max="8713" width="6.28515625" customWidth="1"/>
    <col min="8714" max="8714" width="27" customWidth="1"/>
    <col min="8715" max="8715" width="24.28515625" customWidth="1"/>
    <col min="8717" max="8717" width="19.5703125" customWidth="1"/>
    <col min="8718" max="8718" width="21" customWidth="1"/>
    <col min="8961" max="8961" width="29.5703125" customWidth="1"/>
    <col min="8962" max="8962" width="30.140625" customWidth="1"/>
    <col min="8963" max="8963" width="14.28515625" customWidth="1"/>
    <col min="8964" max="8964" width="31" customWidth="1"/>
    <col min="8965" max="8965" width="24.42578125" customWidth="1"/>
    <col min="8967" max="8967" width="25.5703125" customWidth="1"/>
    <col min="8968" max="8968" width="32.85546875" customWidth="1"/>
    <col min="8969" max="8969" width="6.28515625" customWidth="1"/>
    <col min="8970" max="8970" width="27" customWidth="1"/>
    <col min="8971" max="8971" width="24.28515625" customWidth="1"/>
    <col min="8973" max="8973" width="19.5703125" customWidth="1"/>
    <col min="8974" max="8974" width="21" customWidth="1"/>
    <col min="9217" max="9217" width="29.5703125" customWidth="1"/>
    <col min="9218" max="9218" width="30.140625" customWidth="1"/>
    <col min="9219" max="9219" width="14.28515625" customWidth="1"/>
    <col min="9220" max="9220" width="31" customWidth="1"/>
    <col min="9221" max="9221" width="24.42578125" customWidth="1"/>
    <col min="9223" max="9223" width="25.5703125" customWidth="1"/>
    <col min="9224" max="9224" width="32.85546875" customWidth="1"/>
    <col min="9225" max="9225" width="6.28515625" customWidth="1"/>
    <col min="9226" max="9226" width="27" customWidth="1"/>
    <col min="9227" max="9227" width="24.28515625" customWidth="1"/>
    <col min="9229" max="9229" width="19.5703125" customWidth="1"/>
    <col min="9230" max="9230" width="21" customWidth="1"/>
    <col min="9473" max="9473" width="29.5703125" customWidth="1"/>
    <col min="9474" max="9474" width="30.140625" customWidth="1"/>
    <col min="9475" max="9475" width="14.28515625" customWidth="1"/>
    <col min="9476" max="9476" width="31" customWidth="1"/>
    <col min="9477" max="9477" width="24.42578125" customWidth="1"/>
    <col min="9479" max="9479" width="25.5703125" customWidth="1"/>
    <col min="9480" max="9480" width="32.85546875" customWidth="1"/>
    <col min="9481" max="9481" width="6.28515625" customWidth="1"/>
    <col min="9482" max="9482" width="27" customWidth="1"/>
    <col min="9483" max="9483" width="24.28515625" customWidth="1"/>
    <col min="9485" max="9485" width="19.5703125" customWidth="1"/>
    <col min="9486" max="9486" width="21" customWidth="1"/>
    <col min="9729" max="9729" width="29.5703125" customWidth="1"/>
    <col min="9730" max="9730" width="30.140625" customWidth="1"/>
    <col min="9731" max="9731" width="14.28515625" customWidth="1"/>
    <col min="9732" max="9732" width="31" customWidth="1"/>
    <col min="9733" max="9733" width="24.42578125" customWidth="1"/>
    <col min="9735" max="9735" width="25.5703125" customWidth="1"/>
    <col min="9736" max="9736" width="32.85546875" customWidth="1"/>
    <col min="9737" max="9737" width="6.28515625" customWidth="1"/>
    <col min="9738" max="9738" width="27" customWidth="1"/>
    <col min="9739" max="9739" width="24.28515625" customWidth="1"/>
    <col min="9741" max="9741" width="19.5703125" customWidth="1"/>
    <col min="9742" max="9742" width="21" customWidth="1"/>
    <col min="9985" max="9985" width="29.5703125" customWidth="1"/>
    <col min="9986" max="9986" width="30.140625" customWidth="1"/>
    <col min="9987" max="9987" width="14.28515625" customWidth="1"/>
    <col min="9988" max="9988" width="31" customWidth="1"/>
    <col min="9989" max="9989" width="24.42578125" customWidth="1"/>
    <col min="9991" max="9991" width="25.5703125" customWidth="1"/>
    <col min="9992" max="9992" width="32.85546875" customWidth="1"/>
    <col min="9993" max="9993" width="6.28515625" customWidth="1"/>
    <col min="9994" max="9994" width="27" customWidth="1"/>
    <col min="9995" max="9995" width="24.28515625" customWidth="1"/>
    <col min="9997" max="9997" width="19.5703125" customWidth="1"/>
    <col min="9998" max="9998" width="21" customWidth="1"/>
    <col min="10241" max="10241" width="29.5703125" customWidth="1"/>
    <col min="10242" max="10242" width="30.140625" customWidth="1"/>
    <col min="10243" max="10243" width="14.28515625" customWidth="1"/>
    <col min="10244" max="10244" width="31" customWidth="1"/>
    <col min="10245" max="10245" width="24.42578125" customWidth="1"/>
    <col min="10247" max="10247" width="25.5703125" customWidth="1"/>
    <col min="10248" max="10248" width="32.85546875" customWidth="1"/>
    <col min="10249" max="10249" width="6.28515625" customWidth="1"/>
    <col min="10250" max="10250" width="27" customWidth="1"/>
    <col min="10251" max="10251" width="24.28515625" customWidth="1"/>
    <col min="10253" max="10253" width="19.5703125" customWidth="1"/>
    <col min="10254" max="10254" width="21" customWidth="1"/>
    <col min="10497" max="10497" width="29.5703125" customWidth="1"/>
    <col min="10498" max="10498" width="30.140625" customWidth="1"/>
    <col min="10499" max="10499" width="14.28515625" customWidth="1"/>
    <col min="10500" max="10500" width="31" customWidth="1"/>
    <col min="10501" max="10501" width="24.42578125" customWidth="1"/>
    <col min="10503" max="10503" width="25.5703125" customWidth="1"/>
    <col min="10504" max="10504" width="32.85546875" customWidth="1"/>
    <col min="10505" max="10505" width="6.28515625" customWidth="1"/>
    <col min="10506" max="10506" width="27" customWidth="1"/>
    <col min="10507" max="10507" width="24.28515625" customWidth="1"/>
    <col min="10509" max="10509" width="19.5703125" customWidth="1"/>
    <col min="10510" max="10510" width="21" customWidth="1"/>
    <col min="10753" max="10753" width="29.5703125" customWidth="1"/>
    <col min="10754" max="10754" width="30.140625" customWidth="1"/>
    <col min="10755" max="10755" width="14.28515625" customWidth="1"/>
    <col min="10756" max="10756" width="31" customWidth="1"/>
    <col min="10757" max="10757" width="24.42578125" customWidth="1"/>
    <col min="10759" max="10759" width="25.5703125" customWidth="1"/>
    <col min="10760" max="10760" width="32.85546875" customWidth="1"/>
    <col min="10761" max="10761" width="6.28515625" customWidth="1"/>
    <col min="10762" max="10762" width="27" customWidth="1"/>
    <col min="10763" max="10763" width="24.28515625" customWidth="1"/>
    <col min="10765" max="10765" width="19.5703125" customWidth="1"/>
    <col min="10766" max="10766" width="21" customWidth="1"/>
    <col min="11009" max="11009" width="29.5703125" customWidth="1"/>
    <col min="11010" max="11010" width="30.140625" customWidth="1"/>
    <col min="11011" max="11011" width="14.28515625" customWidth="1"/>
    <col min="11012" max="11012" width="31" customWidth="1"/>
    <col min="11013" max="11013" width="24.42578125" customWidth="1"/>
    <col min="11015" max="11015" width="25.5703125" customWidth="1"/>
    <col min="11016" max="11016" width="32.85546875" customWidth="1"/>
    <col min="11017" max="11017" width="6.28515625" customWidth="1"/>
    <col min="11018" max="11018" width="27" customWidth="1"/>
    <col min="11019" max="11019" width="24.28515625" customWidth="1"/>
    <col min="11021" max="11021" width="19.5703125" customWidth="1"/>
    <col min="11022" max="11022" width="21" customWidth="1"/>
    <col min="11265" max="11265" width="29.5703125" customWidth="1"/>
    <col min="11266" max="11266" width="30.140625" customWidth="1"/>
    <col min="11267" max="11267" width="14.28515625" customWidth="1"/>
    <col min="11268" max="11268" width="31" customWidth="1"/>
    <col min="11269" max="11269" width="24.42578125" customWidth="1"/>
    <col min="11271" max="11271" width="25.5703125" customWidth="1"/>
    <col min="11272" max="11272" width="32.85546875" customWidth="1"/>
    <col min="11273" max="11273" width="6.28515625" customWidth="1"/>
    <col min="11274" max="11274" width="27" customWidth="1"/>
    <col min="11275" max="11275" width="24.28515625" customWidth="1"/>
    <col min="11277" max="11277" width="19.5703125" customWidth="1"/>
    <col min="11278" max="11278" width="21" customWidth="1"/>
    <col min="11521" max="11521" width="29.5703125" customWidth="1"/>
    <col min="11522" max="11522" width="30.140625" customWidth="1"/>
    <col min="11523" max="11523" width="14.28515625" customWidth="1"/>
    <col min="11524" max="11524" width="31" customWidth="1"/>
    <col min="11525" max="11525" width="24.42578125" customWidth="1"/>
    <col min="11527" max="11527" width="25.5703125" customWidth="1"/>
    <col min="11528" max="11528" width="32.85546875" customWidth="1"/>
    <col min="11529" max="11529" width="6.28515625" customWidth="1"/>
    <col min="11530" max="11530" width="27" customWidth="1"/>
    <col min="11531" max="11531" width="24.28515625" customWidth="1"/>
    <col min="11533" max="11533" width="19.5703125" customWidth="1"/>
    <col min="11534" max="11534" width="21" customWidth="1"/>
    <col min="11777" max="11777" width="29.5703125" customWidth="1"/>
    <col min="11778" max="11778" width="30.140625" customWidth="1"/>
    <col min="11779" max="11779" width="14.28515625" customWidth="1"/>
    <col min="11780" max="11780" width="31" customWidth="1"/>
    <col min="11781" max="11781" width="24.42578125" customWidth="1"/>
    <col min="11783" max="11783" width="25.5703125" customWidth="1"/>
    <col min="11784" max="11784" width="32.85546875" customWidth="1"/>
    <col min="11785" max="11785" width="6.28515625" customWidth="1"/>
    <col min="11786" max="11786" width="27" customWidth="1"/>
    <col min="11787" max="11787" width="24.28515625" customWidth="1"/>
    <col min="11789" max="11789" width="19.5703125" customWidth="1"/>
    <col min="11790" max="11790" width="21" customWidth="1"/>
    <col min="12033" max="12033" width="29.5703125" customWidth="1"/>
    <col min="12034" max="12034" width="30.140625" customWidth="1"/>
    <col min="12035" max="12035" width="14.28515625" customWidth="1"/>
    <col min="12036" max="12036" width="31" customWidth="1"/>
    <col min="12037" max="12037" width="24.42578125" customWidth="1"/>
    <col min="12039" max="12039" width="25.5703125" customWidth="1"/>
    <col min="12040" max="12040" width="32.85546875" customWidth="1"/>
    <col min="12041" max="12041" width="6.28515625" customWidth="1"/>
    <col min="12042" max="12042" width="27" customWidth="1"/>
    <col min="12043" max="12043" width="24.28515625" customWidth="1"/>
    <col min="12045" max="12045" width="19.5703125" customWidth="1"/>
    <col min="12046" max="12046" width="21" customWidth="1"/>
    <col min="12289" max="12289" width="29.5703125" customWidth="1"/>
    <col min="12290" max="12290" width="30.140625" customWidth="1"/>
    <col min="12291" max="12291" width="14.28515625" customWidth="1"/>
    <col min="12292" max="12292" width="31" customWidth="1"/>
    <col min="12293" max="12293" width="24.42578125" customWidth="1"/>
    <col min="12295" max="12295" width="25.5703125" customWidth="1"/>
    <col min="12296" max="12296" width="32.85546875" customWidth="1"/>
    <col min="12297" max="12297" width="6.28515625" customWidth="1"/>
    <col min="12298" max="12298" width="27" customWidth="1"/>
    <col min="12299" max="12299" width="24.28515625" customWidth="1"/>
    <col min="12301" max="12301" width="19.5703125" customWidth="1"/>
    <col min="12302" max="12302" width="21" customWidth="1"/>
    <col min="12545" max="12545" width="29.5703125" customWidth="1"/>
    <col min="12546" max="12546" width="30.140625" customWidth="1"/>
    <col min="12547" max="12547" width="14.28515625" customWidth="1"/>
    <col min="12548" max="12548" width="31" customWidth="1"/>
    <col min="12549" max="12549" width="24.42578125" customWidth="1"/>
    <col min="12551" max="12551" width="25.5703125" customWidth="1"/>
    <col min="12552" max="12552" width="32.85546875" customWidth="1"/>
    <col min="12553" max="12553" width="6.28515625" customWidth="1"/>
    <col min="12554" max="12554" width="27" customWidth="1"/>
    <col min="12555" max="12555" width="24.28515625" customWidth="1"/>
    <col min="12557" max="12557" width="19.5703125" customWidth="1"/>
    <col min="12558" max="12558" width="21" customWidth="1"/>
    <col min="12801" max="12801" width="29.5703125" customWidth="1"/>
    <col min="12802" max="12802" width="30.140625" customWidth="1"/>
    <col min="12803" max="12803" width="14.28515625" customWidth="1"/>
    <col min="12804" max="12804" width="31" customWidth="1"/>
    <col min="12805" max="12805" width="24.42578125" customWidth="1"/>
    <col min="12807" max="12807" width="25.5703125" customWidth="1"/>
    <col min="12808" max="12808" width="32.85546875" customWidth="1"/>
    <col min="12809" max="12809" width="6.28515625" customWidth="1"/>
    <col min="12810" max="12810" width="27" customWidth="1"/>
    <col min="12811" max="12811" width="24.28515625" customWidth="1"/>
    <col min="12813" max="12813" width="19.5703125" customWidth="1"/>
    <col min="12814" max="12814" width="21" customWidth="1"/>
    <col min="13057" max="13057" width="29.5703125" customWidth="1"/>
    <col min="13058" max="13058" width="30.140625" customWidth="1"/>
    <col min="13059" max="13059" width="14.28515625" customWidth="1"/>
    <col min="13060" max="13060" width="31" customWidth="1"/>
    <col min="13061" max="13061" width="24.42578125" customWidth="1"/>
    <col min="13063" max="13063" width="25.5703125" customWidth="1"/>
    <col min="13064" max="13064" width="32.85546875" customWidth="1"/>
    <col min="13065" max="13065" width="6.28515625" customWidth="1"/>
    <col min="13066" max="13066" width="27" customWidth="1"/>
    <col min="13067" max="13067" width="24.28515625" customWidth="1"/>
    <col min="13069" max="13069" width="19.5703125" customWidth="1"/>
    <col min="13070" max="13070" width="21" customWidth="1"/>
    <col min="13313" max="13313" width="29.5703125" customWidth="1"/>
    <col min="13314" max="13314" width="30.140625" customWidth="1"/>
    <col min="13315" max="13315" width="14.28515625" customWidth="1"/>
    <col min="13316" max="13316" width="31" customWidth="1"/>
    <col min="13317" max="13317" width="24.42578125" customWidth="1"/>
    <col min="13319" max="13319" width="25.5703125" customWidth="1"/>
    <col min="13320" max="13320" width="32.85546875" customWidth="1"/>
    <col min="13321" max="13321" width="6.28515625" customWidth="1"/>
    <col min="13322" max="13322" width="27" customWidth="1"/>
    <col min="13323" max="13323" width="24.28515625" customWidth="1"/>
    <col min="13325" max="13325" width="19.5703125" customWidth="1"/>
    <col min="13326" max="13326" width="21" customWidth="1"/>
    <col min="13569" max="13569" width="29.5703125" customWidth="1"/>
    <col min="13570" max="13570" width="30.140625" customWidth="1"/>
    <col min="13571" max="13571" width="14.28515625" customWidth="1"/>
    <col min="13572" max="13572" width="31" customWidth="1"/>
    <col min="13573" max="13573" width="24.42578125" customWidth="1"/>
    <col min="13575" max="13575" width="25.5703125" customWidth="1"/>
    <col min="13576" max="13576" width="32.85546875" customWidth="1"/>
    <col min="13577" max="13577" width="6.28515625" customWidth="1"/>
    <col min="13578" max="13578" width="27" customWidth="1"/>
    <col min="13579" max="13579" width="24.28515625" customWidth="1"/>
    <col min="13581" max="13581" width="19.5703125" customWidth="1"/>
    <col min="13582" max="13582" width="21" customWidth="1"/>
    <col min="13825" max="13825" width="29.5703125" customWidth="1"/>
    <col min="13826" max="13826" width="30.140625" customWidth="1"/>
    <col min="13827" max="13827" width="14.28515625" customWidth="1"/>
    <col min="13828" max="13828" width="31" customWidth="1"/>
    <col min="13829" max="13829" width="24.42578125" customWidth="1"/>
    <col min="13831" max="13831" width="25.5703125" customWidth="1"/>
    <col min="13832" max="13832" width="32.85546875" customWidth="1"/>
    <col min="13833" max="13833" width="6.28515625" customWidth="1"/>
    <col min="13834" max="13834" width="27" customWidth="1"/>
    <col min="13835" max="13835" width="24.28515625" customWidth="1"/>
    <col min="13837" max="13837" width="19.5703125" customWidth="1"/>
    <col min="13838" max="13838" width="21" customWidth="1"/>
    <col min="14081" max="14081" width="29.5703125" customWidth="1"/>
    <col min="14082" max="14082" width="30.140625" customWidth="1"/>
    <col min="14083" max="14083" width="14.28515625" customWidth="1"/>
    <col min="14084" max="14084" width="31" customWidth="1"/>
    <col min="14085" max="14085" width="24.42578125" customWidth="1"/>
    <col min="14087" max="14087" width="25.5703125" customWidth="1"/>
    <col min="14088" max="14088" width="32.85546875" customWidth="1"/>
    <col min="14089" max="14089" width="6.28515625" customWidth="1"/>
    <col min="14090" max="14090" width="27" customWidth="1"/>
    <col min="14091" max="14091" width="24.28515625" customWidth="1"/>
    <col min="14093" max="14093" width="19.5703125" customWidth="1"/>
    <col min="14094" max="14094" width="21" customWidth="1"/>
    <col min="14337" max="14337" width="29.5703125" customWidth="1"/>
    <col min="14338" max="14338" width="30.140625" customWidth="1"/>
    <col min="14339" max="14339" width="14.28515625" customWidth="1"/>
    <col min="14340" max="14340" width="31" customWidth="1"/>
    <col min="14341" max="14341" width="24.42578125" customWidth="1"/>
    <col min="14343" max="14343" width="25.5703125" customWidth="1"/>
    <col min="14344" max="14344" width="32.85546875" customWidth="1"/>
    <col min="14345" max="14345" width="6.28515625" customWidth="1"/>
    <col min="14346" max="14346" width="27" customWidth="1"/>
    <col min="14347" max="14347" width="24.28515625" customWidth="1"/>
    <col min="14349" max="14349" width="19.5703125" customWidth="1"/>
    <col min="14350" max="14350" width="21" customWidth="1"/>
    <col min="14593" max="14593" width="29.5703125" customWidth="1"/>
    <col min="14594" max="14594" width="30.140625" customWidth="1"/>
    <col min="14595" max="14595" width="14.28515625" customWidth="1"/>
    <col min="14596" max="14596" width="31" customWidth="1"/>
    <col min="14597" max="14597" width="24.42578125" customWidth="1"/>
    <col min="14599" max="14599" width="25.5703125" customWidth="1"/>
    <col min="14600" max="14600" width="32.85546875" customWidth="1"/>
    <col min="14601" max="14601" width="6.28515625" customWidth="1"/>
    <col min="14602" max="14602" width="27" customWidth="1"/>
    <col min="14603" max="14603" width="24.28515625" customWidth="1"/>
    <col min="14605" max="14605" width="19.5703125" customWidth="1"/>
    <col min="14606" max="14606" width="21" customWidth="1"/>
    <col min="14849" max="14849" width="29.5703125" customWidth="1"/>
    <col min="14850" max="14850" width="30.140625" customWidth="1"/>
    <col min="14851" max="14851" width="14.28515625" customWidth="1"/>
    <col min="14852" max="14852" width="31" customWidth="1"/>
    <col min="14853" max="14853" width="24.42578125" customWidth="1"/>
    <col min="14855" max="14855" width="25.5703125" customWidth="1"/>
    <col min="14856" max="14856" width="32.85546875" customWidth="1"/>
    <col min="14857" max="14857" width="6.28515625" customWidth="1"/>
    <col min="14858" max="14858" width="27" customWidth="1"/>
    <col min="14859" max="14859" width="24.28515625" customWidth="1"/>
    <col min="14861" max="14861" width="19.5703125" customWidth="1"/>
    <col min="14862" max="14862" width="21" customWidth="1"/>
    <col min="15105" max="15105" width="29.5703125" customWidth="1"/>
    <col min="15106" max="15106" width="30.140625" customWidth="1"/>
    <col min="15107" max="15107" width="14.28515625" customWidth="1"/>
    <col min="15108" max="15108" width="31" customWidth="1"/>
    <col min="15109" max="15109" width="24.42578125" customWidth="1"/>
    <col min="15111" max="15111" width="25.5703125" customWidth="1"/>
    <col min="15112" max="15112" width="32.85546875" customWidth="1"/>
    <col min="15113" max="15113" width="6.28515625" customWidth="1"/>
    <col min="15114" max="15114" width="27" customWidth="1"/>
    <col min="15115" max="15115" width="24.28515625" customWidth="1"/>
    <col min="15117" max="15117" width="19.5703125" customWidth="1"/>
    <col min="15118" max="15118" width="21" customWidth="1"/>
    <col min="15361" max="15361" width="29.5703125" customWidth="1"/>
    <col min="15362" max="15362" width="30.140625" customWidth="1"/>
    <col min="15363" max="15363" width="14.28515625" customWidth="1"/>
    <col min="15364" max="15364" width="31" customWidth="1"/>
    <col min="15365" max="15365" width="24.42578125" customWidth="1"/>
    <col min="15367" max="15367" width="25.5703125" customWidth="1"/>
    <col min="15368" max="15368" width="32.85546875" customWidth="1"/>
    <col min="15369" max="15369" width="6.28515625" customWidth="1"/>
    <col min="15370" max="15370" width="27" customWidth="1"/>
    <col min="15371" max="15371" width="24.28515625" customWidth="1"/>
    <col min="15373" max="15373" width="19.5703125" customWidth="1"/>
    <col min="15374" max="15374" width="21" customWidth="1"/>
    <col min="15617" max="15617" width="29.5703125" customWidth="1"/>
    <col min="15618" max="15618" width="30.140625" customWidth="1"/>
    <col min="15619" max="15619" width="14.28515625" customWidth="1"/>
    <col min="15620" max="15620" width="31" customWidth="1"/>
    <col min="15621" max="15621" width="24.42578125" customWidth="1"/>
    <col min="15623" max="15623" width="25.5703125" customWidth="1"/>
    <col min="15624" max="15624" width="32.85546875" customWidth="1"/>
    <col min="15625" max="15625" width="6.28515625" customWidth="1"/>
    <col min="15626" max="15626" width="27" customWidth="1"/>
    <col min="15627" max="15627" width="24.28515625" customWidth="1"/>
    <col min="15629" max="15629" width="19.5703125" customWidth="1"/>
    <col min="15630" max="15630" width="21" customWidth="1"/>
    <col min="15873" max="15873" width="29.5703125" customWidth="1"/>
    <col min="15874" max="15874" width="30.140625" customWidth="1"/>
    <col min="15875" max="15875" width="14.28515625" customWidth="1"/>
    <col min="15876" max="15876" width="31" customWidth="1"/>
    <col min="15877" max="15877" width="24.42578125" customWidth="1"/>
    <col min="15879" max="15879" width="25.5703125" customWidth="1"/>
    <col min="15880" max="15880" width="32.85546875" customWidth="1"/>
    <col min="15881" max="15881" width="6.28515625" customWidth="1"/>
    <col min="15882" max="15882" width="27" customWidth="1"/>
    <col min="15883" max="15883" width="24.28515625" customWidth="1"/>
    <col min="15885" max="15885" width="19.5703125" customWidth="1"/>
    <col min="15886" max="15886" width="21" customWidth="1"/>
    <col min="16129" max="16129" width="29.5703125" customWidth="1"/>
    <col min="16130" max="16130" width="30.140625" customWidth="1"/>
    <col min="16131" max="16131" width="14.28515625" customWidth="1"/>
    <col min="16132" max="16132" width="31" customWidth="1"/>
    <col min="16133" max="16133" width="24.42578125" customWidth="1"/>
    <col min="16135" max="16135" width="25.5703125" customWidth="1"/>
    <col min="16136" max="16136" width="32.85546875" customWidth="1"/>
    <col min="16137" max="16137" width="6.28515625" customWidth="1"/>
    <col min="16138" max="16138" width="27" customWidth="1"/>
    <col min="16139" max="16139" width="24.28515625" customWidth="1"/>
    <col min="16141" max="16141" width="19.5703125" customWidth="1"/>
    <col min="16142" max="16142" width="21" customWidth="1"/>
  </cols>
  <sheetData>
    <row r="1" spans="1:14" ht="15.75" thickBot="1">
      <c r="A1" s="85" t="s">
        <v>7302</v>
      </c>
      <c r="B1" s="86"/>
      <c r="D1" s="86"/>
    </row>
    <row r="2" spans="1:14" ht="19.5" thickBot="1">
      <c r="A2" s="87"/>
      <c r="B2" s="87" t="s">
        <v>2850</v>
      </c>
      <c r="D2" s="88"/>
      <c r="E2" s="89" t="s">
        <v>2851</v>
      </c>
      <c r="F2" s="90"/>
      <c r="G2" s="91" t="s">
        <v>2852</v>
      </c>
      <c r="H2" s="92" t="s">
        <v>2853</v>
      </c>
      <c r="I2" s="90"/>
      <c r="J2" s="93" t="s">
        <v>2854</v>
      </c>
      <c r="K2" s="94"/>
      <c r="M2" s="93" t="s">
        <v>2854</v>
      </c>
      <c r="N2" s="94"/>
    </row>
    <row r="3" spans="1:14" ht="18.75">
      <c r="A3" s="95"/>
      <c r="B3" s="96" t="e">
        <v>#N/A</v>
      </c>
      <c r="D3" s="97"/>
      <c r="E3" s="98"/>
      <c r="F3" s="90"/>
      <c r="G3" s="99"/>
      <c r="H3" s="100" t="s">
        <v>2855</v>
      </c>
      <c r="I3" s="90"/>
      <c r="J3" s="101"/>
      <c r="K3" s="102"/>
      <c r="M3" s="101"/>
      <c r="N3" s="102"/>
    </row>
    <row r="4" spans="1:14" ht="18.75">
      <c r="A4" s="103"/>
      <c r="B4" s="104" t="s">
        <v>333</v>
      </c>
      <c r="C4" s="105"/>
      <c r="D4" s="106"/>
      <c r="E4" s="107" t="s">
        <v>2856</v>
      </c>
      <c r="F4" s="90"/>
      <c r="G4" s="108" t="s">
        <v>2857</v>
      </c>
      <c r="H4" s="109" t="s">
        <v>2857</v>
      </c>
      <c r="I4" s="90"/>
      <c r="J4" s="110" t="s">
        <v>2856</v>
      </c>
      <c r="K4" s="111"/>
      <c r="M4" s="110" t="s">
        <v>2856</v>
      </c>
      <c r="N4" s="111"/>
    </row>
    <row r="5" spans="1:14" ht="19.5" thickBot="1">
      <c r="A5" s="112"/>
      <c r="B5" s="105" t="s">
        <v>2899</v>
      </c>
      <c r="D5" s="106"/>
      <c r="E5" s="113" t="s">
        <v>2858</v>
      </c>
      <c r="F5" s="90"/>
      <c r="G5" s="114" t="s">
        <v>2858</v>
      </c>
      <c r="H5" s="115" t="s">
        <v>2859</v>
      </c>
      <c r="I5" s="90"/>
      <c r="J5" s="110" t="s">
        <v>2860</v>
      </c>
      <c r="K5" s="116"/>
      <c r="M5" s="110" t="s">
        <v>2860</v>
      </c>
      <c r="N5" s="116"/>
    </row>
    <row r="6" spans="1:14" ht="19.5" thickBot="1">
      <c r="A6" s="117"/>
      <c r="B6" s="118"/>
      <c r="C6" t="e">
        <f>RawGrade</f>
        <v>#NAME?</v>
      </c>
      <c r="D6" s="119"/>
      <c r="E6" s="120" t="s">
        <v>2861</v>
      </c>
      <c r="F6" s="90"/>
      <c r="G6" s="121" t="s">
        <v>2861</v>
      </c>
      <c r="H6" s="122" t="s">
        <v>2861</v>
      </c>
      <c r="I6" s="90"/>
      <c r="J6" s="123" t="s">
        <v>2861</v>
      </c>
      <c r="K6" s="124"/>
      <c r="M6" s="123" t="s">
        <v>2861</v>
      </c>
      <c r="N6" s="124"/>
    </row>
    <row r="7" spans="1:14" ht="19.5" thickBot="1">
      <c r="C7" t="e">
        <f ca="1">INDIRECT("'"&amp;MyWorkSheet&amp;"'")</f>
        <v>#REF!</v>
      </c>
      <c r="D7" s="90"/>
      <c r="E7" s="90"/>
      <c r="F7" s="90"/>
      <c r="G7" s="90"/>
      <c r="H7" s="90"/>
      <c r="I7" s="90"/>
      <c r="J7" s="125"/>
      <c r="K7" s="90"/>
      <c r="M7" s="125"/>
      <c r="N7" s="90"/>
    </row>
    <row r="8" spans="1:14" ht="19.5" thickBot="1">
      <c r="A8" s="126" t="s">
        <v>2862</v>
      </c>
      <c r="B8" s="127" t="s">
        <v>2863</v>
      </c>
      <c r="C8" s="128" t="e">
        <v>#REF!</v>
      </c>
      <c r="D8" s="87" t="s">
        <v>2864</v>
      </c>
      <c r="E8" s="129" t="s">
        <v>2865</v>
      </c>
      <c r="F8" s="130"/>
      <c r="G8" s="91" t="s">
        <v>2866</v>
      </c>
      <c r="H8" s="126" t="s">
        <v>2867</v>
      </c>
      <c r="I8" s="131"/>
      <c r="J8" s="132" t="s">
        <v>2868</v>
      </c>
      <c r="K8" s="133" t="s">
        <v>2869</v>
      </c>
      <c r="M8" s="132" t="s">
        <v>2868</v>
      </c>
      <c r="N8" s="133" t="s">
        <v>2869</v>
      </c>
    </row>
    <row r="9" spans="1:14" ht="18.75">
      <c r="A9" s="134" t="s">
        <v>2870</v>
      </c>
      <c r="B9" s="95"/>
      <c r="C9" t="str">
        <f ca="1">INDIRECT("'"&amp;MyWorkSheet&amp;"'!b$2")</f>
        <v>Abbott, Glen</v>
      </c>
      <c r="D9" s="95"/>
      <c r="E9" s="95"/>
      <c r="F9" s="125"/>
      <c r="G9" s="135"/>
      <c r="H9" s="136" t="s">
        <v>2871</v>
      </c>
      <c r="I9" s="131"/>
      <c r="J9" s="136" t="s">
        <v>9</v>
      </c>
      <c r="K9" s="137"/>
      <c r="M9" s="136" t="s">
        <v>9</v>
      </c>
      <c r="N9" s="137"/>
    </row>
    <row r="10" spans="1:14" ht="18.75">
      <c r="A10" s="138" t="s">
        <v>2872</v>
      </c>
      <c r="B10" s="138" t="s">
        <v>2872</v>
      </c>
      <c r="C10" t="str">
        <f ca="1">MyWorkSheet</f>
        <v>seating plan example</v>
      </c>
      <c r="D10" s="139" t="s">
        <v>2872</v>
      </c>
      <c r="E10" s="138" t="s">
        <v>2856</v>
      </c>
      <c r="F10" s="90"/>
      <c r="G10" s="139" t="s">
        <v>2872</v>
      </c>
      <c r="H10" s="138" t="s">
        <v>2873</v>
      </c>
      <c r="I10" s="90"/>
      <c r="J10" s="140" t="s">
        <v>2857</v>
      </c>
      <c r="K10" s="141" t="s">
        <v>2856</v>
      </c>
      <c r="M10" s="140" t="s">
        <v>2857</v>
      </c>
      <c r="N10" s="141" t="s">
        <v>2856</v>
      </c>
    </row>
    <row r="11" spans="1:14" ht="19.5" thickBot="1">
      <c r="A11" s="142" t="s">
        <v>2874</v>
      </c>
      <c r="B11" s="142" t="s">
        <v>2859</v>
      </c>
      <c r="C11" t="b">
        <v>1</v>
      </c>
      <c r="D11" s="143" t="s">
        <v>2875</v>
      </c>
      <c r="E11" s="144" t="s">
        <v>2875</v>
      </c>
      <c r="F11" s="90"/>
      <c r="G11" s="143" t="s">
        <v>2858</v>
      </c>
      <c r="H11" s="144" t="s">
        <v>2858</v>
      </c>
      <c r="I11" s="90"/>
      <c r="J11" s="145" t="s">
        <v>2859</v>
      </c>
      <c r="K11" s="146" t="s">
        <v>2858</v>
      </c>
      <c r="M11" s="145" t="s">
        <v>2859</v>
      </c>
      <c r="N11" s="146" t="s">
        <v>2858</v>
      </c>
    </row>
    <row r="12" spans="1:14" ht="18.75">
      <c r="A12" s="118"/>
      <c r="B12" s="118"/>
      <c r="C12" t="b">
        <f ca="1">OR(INDIRECT("'"&amp;MyWorkSheet&amp;"'!A$1") = "Aut 1",INDIRECT("'"&amp;MyWorkSheet&amp;"'!A$1") = "Aut 2", INDIRECT("'"&amp;MyWorkSheet&amp;"'!A$1") = "Spr 1",INDIRECT("'"&amp;MyWorkSheet&amp;"'!A$1") = "Spr 2", INDIRECT("'"&amp;MyWorkSheet&amp;"'!A$1") = "Sum 1",INDIRECT("'"&amp;MyWorkSheet&amp;"'!A$1") = "Sum 2")</f>
        <v>0</v>
      </c>
      <c r="D12" s="147" t="s">
        <v>2861</v>
      </c>
      <c r="E12" s="148" t="s">
        <v>2861</v>
      </c>
      <c r="F12" s="90"/>
      <c r="G12" s="147" t="s">
        <v>2861</v>
      </c>
      <c r="H12" s="148" t="s">
        <v>2861</v>
      </c>
      <c r="I12" s="90"/>
      <c r="J12" s="148" t="s">
        <v>2861</v>
      </c>
      <c r="K12" s="141" t="s">
        <v>2861</v>
      </c>
      <c r="M12" s="148" t="s">
        <v>2861</v>
      </c>
      <c r="N12" s="141" t="s">
        <v>2861</v>
      </c>
    </row>
    <row r="13" spans="1:14" ht="18.75">
      <c r="C13" t="b">
        <v>1</v>
      </c>
      <c r="D13" s="90"/>
      <c r="E13" s="90"/>
      <c r="F13" s="90"/>
      <c r="G13" s="90"/>
      <c r="H13" s="90"/>
      <c r="I13" s="90"/>
      <c r="J13" s="90"/>
      <c r="K13" s="90"/>
      <c r="M13" s="90"/>
      <c r="N13" s="90"/>
    </row>
    <row r="14" spans="1:14" ht="19.5" thickBot="1">
      <c r="D14" s="90"/>
      <c r="E14" s="90"/>
      <c r="F14" s="90"/>
      <c r="G14" s="125"/>
      <c r="H14" s="90"/>
      <c r="I14" s="90"/>
      <c r="J14" s="90"/>
      <c r="K14" s="90"/>
      <c r="M14" s="90"/>
      <c r="N14" s="90"/>
    </row>
    <row r="15" spans="1:14" ht="19.5" thickBot="1">
      <c r="A15" s="91" t="s">
        <v>2876</v>
      </c>
      <c r="B15" s="149" t="s">
        <v>2877</v>
      </c>
      <c r="C15" s="150"/>
      <c r="D15" s="151" t="s">
        <v>2878</v>
      </c>
      <c r="E15" s="149" t="s">
        <v>2879</v>
      </c>
      <c r="F15" s="152"/>
      <c r="G15" s="126" t="s">
        <v>2880</v>
      </c>
      <c r="H15" s="91" t="s">
        <v>2881</v>
      </c>
      <c r="I15" s="90"/>
      <c r="J15" s="153" t="s">
        <v>2882</v>
      </c>
      <c r="K15" s="91" t="s">
        <v>2883</v>
      </c>
      <c r="M15" s="153" t="s">
        <v>2882</v>
      </c>
      <c r="N15" s="91" t="s">
        <v>2883</v>
      </c>
    </row>
    <row r="16" spans="1:14" ht="19.5" thickBot="1">
      <c r="A16" s="134" t="s">
        <v>2855</v>
      </c>
      <c r="B16" s="154"/>
      <c r="D16" s="154"/>
      <c r="E16" s="134" t="s">
        <v>2870</v>
      </c>
      <c r="F16" s="90"/>
      <c r="G16" s="155"/>
      <c r="H16" s="156" t="s">
        <v>2855</v>
      </c>
      <c r="I16" s="90"/>
      <c r="J16" s="157" t="s">
        <v>2870</v>
      </c>
      <c r="K16" s="158" t="s">
        <v>2870</v>
      </c>
      <c r="M16" s="157" t="s">
        <v>2870</v>
      </c>
      <c r="N16" s="158" t="s">
        <v>2870</v>
      </c>
    </row>
    <row r="17" spans="1:14" ht="18.75">
      <c r="A17" s="138" t="s">
        <v>2856</v>
      </c>
      <c r="B17" s="138" t="s">
        <v>2884</v>
      </c>
      <c r="D17" s="138" t="s">
        <v>2872</v>
      </c>
      <c r="E17" s="139" t="s">
        <v>2885</v>
      </c>
      <c r="F17" s="90"/>
      <c r="G17" s="138" t="s">
        <v>2856</v>
      </c>
      <c r="H17" s="159" t="s">
        <v>2872</v>
      </c>
      <c r="I17" s="90"/>
      <c r="J17" s="160" t="s">
        <v>2872</v>
      </c>
      <c r="K17" s="161" t="s">
        <v>2872</v>
      </c>
      <c r="M17" s="160" t="s">
        <v>2872</v>
      </c>
      <c r="N17" s="161" t="s">
        <v>2872</v>
      </c>
    </row>
    <row r="18" spans="1:14" ht="19.5" thickBot="1">
      <c r="A18" s="142" t="s">
        <v>2860</v>
      </c>
      <c r="B18" s="142" t="s">
        <v>2875</v>
      </c>
      <c r="D18" s="144" t="s">
        <v>2886</v>
      </c>
      <c r="E18" s="143" t="s">
        <v>2860</v>
      </c>
      <c r="F18" s="90"/>
      <c r="G18" s="144" t="s">
        <v>2860</v>
      </c>
      <c r="H18" s="162" t="s">
        <v>2887</v>
      </c>
      <c r="I18" s="90"/>
      <c r="J18" s="144" t="s">
        <v>2860</v>
      </c>
      <c r="K18" s="163" t="s">
        <v>2859</v>
      </c>
      <c r="M18" s="144" t="s">
        <v>2860</v>
      </c>
      <c r="N18" s="163" t="s">
        <v>2859</v>
      </c>
    </row>
    <row r="19" spans="1:14" ht="18.75">
      <c r="A19" s="118"/>
      <c r="B19" s="118"/>
      <c r="D19" s="148" t="s">
        <v>2861</v>
      </c>
      <c r="E19" s="147" t="s">
        <v>2861</v>
      </c>
      <c r="F19" s="90"/>
      <c r="G19" s="148" t="s">
        <v>2861</v>
      </c>
      <c r="H19" s="164" t="s">
        <v>2861</v>
      </c>
      <c r="I19" s="90"/>
      <c r="J19" s="148" t="s">
        <v>2861</v>
      </c>
      <c r="K19" s="165" t="s">
        <v>2861</v>
      </c>
      <c r="M19" s="148" t="s">
        <v>2861</v>
      </c>
      <c r="N19" s="165" t="s">
        <v>2861</v>
      </c>
    </row>
    <row r="20" spans="1:14" ht="19.5" thickBot="1">
      <c r="D20" s="125"/>
      <c r="E20" s="90"/>
      <c r="F20" s="90"/>
      <c r="G20" s="90"/>
      <c r="H20" s="90"/>
      <c r="I20" s="90"/>
      <c r="J20" s="90"/>
      <c r="K20" s="90"/>
      <c r="M20" s="90"/>
      <c r="N20" s="90"/>
    </row>
    <row r="21" spans="1:14" ht="19.5" thickBot="1">
      <c r="A21" s="91"/>
      <c r="B21" s="149" t="s">
        <v>2888</v>
      </c>
      <c r="C21" s="86"/>
      <c r="D21" s="91" t="s">
        <v>2889</v>
      </c>
      <c r="E21" s="166" t="s">
        <v>2890</v>
      </c>
      <c r="F21" s="90"/>
      <c r="G21" s="132" t="s">
        <v>2891</v>
      </c>
      <c r="H21" s="126" t="s">
        <v>2892</v>
      </c>
      <c r="I21" s="90"/>
      <c r="J21" s="167" t="s">
        <v>2893</v>
      </c>
      <c r="K21" s="91" t="s">
        <v>2894</v>
      </c>
      <c r="M21" s="167" t="s">
        <v>2893</v>
      </c>
      <c r="N21" s="91" t="s">
        <v>2894</v>
      </c>
    </row>
    <row r="22" spans="1:14" ht="19.5" thickBot="1">
      <c r="A22" s="154"/>
      <c r="B22" s="168" t="s">
        <v>2895</v>
      </c>
      <c r="C22" s="86"/>
      <c r="D22" s="169" t="s">
        <v>2855</v>
      </c>
      <c r="E22" s="170" t="s">
        <v>2871</v>
      </c>
      <c r="F22" s="90"/>
      <c r="G22" s="170"/>
      <c r="H22" s="171"/>
      <c r="I22" s="90"/>
      <c r="J22" s="172"/>
      <c r="K22" s="99"/>
      <c r="M22" s="172"/>
      <c r="N22" s="99"/>
    </row>
    <row r="23" spans="1:14" ht="18.75">
      <c r="A23" s="173"/>
      <c r="B23" s="159" t="s">
        <v>2856</v>
      </c>
      <c r="C23" s="86"/>
      <c r="D23" s="138" t="s">
        <v>2872</v>
      </c>
      <c r="E23" s="138" t="s">
        <v>2873</v>
      </c>
      <c r="F23" s="90"/>
      <c r="G23" s="138" t="s">
        <v>2884</v>
      </c>
      <c r="H23" s="159" t="s">
        <v>2856</v>
      </c>
      <c r="I23" s="90"/>
      <c r="J23" s="174" t="s">
        <v>2872</v>
      </c>
      <c r="K23" s="138" t="s">
        <v>2884</v>
      </c>
      <c r="M23" s="174" t="s">
        <v>2872</v>
      </c>
      <c r="N23" s="138" t="s">
        <v>2884</v>
      </c>
    </row>
    <row r="24" spans="1:14" ht="19.5" thickBot="1">
      <c r="A24" s="175"/>
      <c r="B24" s="176" t="s">
        <v>2875</v>
      </c>
      <c r="C24" s="86"/>
      <c r="D24" s="144" t="s">
        <v>2886</v>
      </c>
      <c r="E24" s="144" t="s">
        <v>2859</v>
      </c>
      <c r="F24" s="90"/>
      <c r="G24" s="144" t="s">
        <v>2875</v>
      </c>
      <c r="H24" s="162" t="s">
        <v>2874</v>
      </c>
      <c r="I24" s="90"/>
      <c r="J24" s="177" t="s">
        <v>2858</v>
      </c>
      <c r="K24" s="144" t="s">
        <v>2858</v>
      </c>
      <c r="M24" s="177" t="s">
        <v>2858</v>
      </c>
      <c r="N24" s="144" t="s">
        <v>2858</v>
      </c>
    </row>
    <row r="25" spans="1:14" ht="18.75">
      <c r="A25" s="117"/>
      <c r="B25" s="178"/>
      <c r="C25" s="86"/>
      <c r="D25" s="148" t="s">
        <v>2861</v>
      </c>
      <c r="E25" s="148" t="s">
        <v>2861</v>
      </c>
      <c r="F25" s="90"/>
      <c r="G25" s="148" t="s">
        <v>2861</v>
      </c>
      <c r="H25" s="164" t="s">
        <v>2861</v>
      </c>
      <c r="I25" s="90"/>
      <c r="J25" s="179" t="s">
        <v>2861</v>
      </c>
      <c r="K25" s="148" t="s">
        <v>2861</v>
      </c>
      <c r="M25" s="179" t="s">
        <v>2861</v>
      </c>
      <c r="N25" s="148" t="s">
        <v>2861</v>
      </c>
    </row>
    <row r="26" spans="1:14" ht="18.75">
      <c r="D26" s="90"/>
      <c r="E26" s="90"/>
      <c r="F26" s="90"/>
      <c r="G26" s="90"/>
      <c r="H26" s="90"/>
      <c r="I26" s="90"/>
      <c r="J26" s="90"/>
      <c r="K26" s="90"/>
    </row>
    <row r="28" spans="1:14">
      <c r="J28" s="180"/>
      <c r="K28" s="128" t="s">
        <v>2896</v>
      </c>
    </row>
    <row r="29" spans="1:14">
      <c r="J29" s="181"/>
      <c r="K29" s="128" t="s">
        <v>2897</v>
      </c>
    </row>
    <row r="30" spans="1:14">
      <c r="G30" s="182"/>
      <c r="J30" s="183"/>
      <c r="K30" s="128" t="s">
        <v>2898</v>
      </c>
    </row>
    <row r="31" spans="1:14">
      <c r="J31" s="23"/>
      <c r="K31" s="128"/>
    </row>
  </sheetData>
  <sheetProtection formatCells="0" formatColumns="0" formatRows="0" insertColumns="0" insertRows="0" insertHyperlinks="0" deleteColumns="0" deleteRows="0" sort="0" autoFilter="0" pivotTables="0"/>
  <conditionalFormatting sqref="B5">
    <cfRule type="cellIs" dxfId="2501" priority="11" operator="equal">
      <formula>"_"</formula>
    </cfRule>
    <cfRule type="cellIs" dxfId="2500" priority="12" operator="equal">
      <formula>" "</formula>
    </cfRule>
    <cfRule type="cellIs" dxfId="2499" priority="13" operator="greaterThan">
      <formula>0</formula>
    </cfRule>
    <cfRule type="cellIs" dxfId="2498" priority="14" operator="equal">
      <formula>0</formula>
    </cfRule>
    <cfRule type="cellIs" dxfId="2497" priority="15" operator="lessThan">
      <formula>0</formula>
    </cfRule>
  </conditionalFormatting>
  <conditionalFormatting sqref="C4">
    <cfRule type="cellIs" dxfId="2496" priority="6" operator="equal">
      <formula>"_"</formula>
    </cfRule>
    <cfRule type="cellIs" dxfId="2495" priority="7" operator="equal">
      <formula>" "</formula>
    </cfRule>
    <cfRule type="cellIs" dxfId="2494" priority="8" operator="greaterThan">
      <formula>0</formula>
    </cfRule>
    <cfRule type="cellIs" dxfId="2493" priority="9" operator="equal">
      <formula>0</formula>
    </cfRule>
    <cfRule type="cellIs" dxfId="2492" priority="10" operator="lessThan">
      <formula>0</formula>
    </cfRule>
  </conditionalFormatting>
  <conditionalFormatting sqref="B4">
    <cfRule type="expression" priority="1">
      <formula>AND((RawGrade = "_"),RawTerm)</formula>
    </cfRule>
    <cfRule type="expression" dxfId="2491" priority="2">
      <formula>AND((RawGrade =""),RawTerm)</formula>
    </cfRule>
    <cfRule type="expression" dxfId="2490" priority="3">
      <formula>AND((RawGrade &gt;0),RawTerm)</formula>
    </cfRule>
    <cfRule type="expression" dxfId="2489" priority="4">
      <formula>AND((RawGrade =0),RawTerm)</formula>
    </cfRule>
    <cfRule type="expression" dxfId="2488" priority="5">
      <formula>AND((RawGrade &lt;0),RawTerm)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L25"/>
  <sheetViews>
    <sheetView workbookViewId="0">
      <selection activeCell="E20" sqref="E20"/>
    </sheetView>
  </sheetViews>
  <sheetFormatPr defaultRowHeight="15"/>
  <cols>
    <col min="2" max="4" width="10.7109375" bestFit="1" customWidth="1"/>
    <col min="12" max="12" width="25.28515625" bestFit="1" customWidth="1"/>
  </cols>
  <sheetData>
    <row r="2" spans="2:12">
      <c r="B2" s="25"/>
      <c r="C2" s="25" t="s">
        <v>20</v>
      </c>
      <c r="D2" s="25" t="s">
        <v>21</v>
      </c>
      <c r="E2" s="25"/>
      <c r="F2" s="25" t="s">
        <v>22</v>
      </c>
      <c r="G2" s="25" t="s">
        <v>23</v>
      </c>
      <c r="H2" s="25" t="s">
        <v>24</v>
      </c>
      <c r="I2" s="25"/>
      <c r="J2" s="25"/>
      <c r="K2" s="25"/>
    </row>
    <row r="3" spans="2:12">
      <c r="B3" s="25" t="s">
        <v>32</v>
      </c>
      <c r="C3" s="80">
        <f>DATE(2014,9,3)</f>
        <v>41885</v>
      </c>
      <c r="D3" s="80">
        <f>DATE(2014,11,4)</f>
        <v>41947</v>
      </c>
      <c r="E3" s="25"/>
      <c r="F3" s="25">
        <f>MATCH(C3,$C$3:$C$8,1)</f>
        <v>1</v>
      </c>
      <c r="G3" s="25">
        <f>MATCH(D3,$C$3:$C$8,1)</f>
        <v>1</v>
      </c>
      <c r="H3" s="25">
        <f t="shared" ref="H3:H8" si="0">MATCH((D3-C3)/2+C3,$C$3:$C$8,1)</f>
        <v>1</v>
      </c>
      <c r="I3" s="25"/>
      <c r="J3" s="25"/>
      <c r="K3" s="25"/>
      <c r="L3" s="81"/>
    </row>
    <row r="4" spans="2:12">
      <c r="B4" s="25" t="s">
        <v>43</v>
      </c>
      <c r="C4" s="80">
        <f>DATE(2014,11,5)</f>
        <v>41948</v>
      </c>
      <c r="D4" s="80">
        <f>DATE(2015,1,6)</f>
        <v>42010</v>
      </c>
      <c r="E4" s="25"/>
      <c r="F4" s="25">
        <f t="shared" ref="F4:G8" si="1">MATCH(C4,$C$3:$C$8,1)</f>
        <v>2</v>
      </c>
      <c r="G4" s="25">
        <f t="shared" si="1"/>
        <v>2</v>
      </c>
      <c r="H4" s="25">
        <f t="shared" si="0"/>
        <v>2</v>
      </c>
      <c r="I4" s="25"/>
      <c r="J4" s="25"/>
      <c r="K4" s="25"/>
      <c r="L4" s="81"/>
    </row>
    <row r="5" spans="2:12">
      <c r="B5" s="25" t="s">
        <v>54</v>
      </c>
      <c r="C5" s="80">
        <f>DATE(2015,1,7)</f>
        <v>42011</v>
      </c>
      <c r="D5" s="80">
        <f>DATE(2015,2,24)</f>
        <v>42059</v>
      </c>
      <c r="E5" s="25"/>
      <c r="F5" s="25">
        <f t="shared" si="1"/>
        <v>3</v>
      </c>
      <c r="G5" s="25">
        <f t="shared" si="1"/>
        <v>3</v>
      </c>
      <c r="H5" s="25">
        <f t="shared" si="0"/>
        <v>3</v>
      </c>
      <c r="I5" s="25"/>
      <c r="J5" s="25"/>
      <c r="K5" s="25"/>
      <c r="L5" s="81"/>
    </row>
    <row r="6" spans="2:12">
      <c r="B6" s="25" t="s">
        <v>65</v>
      </c>
      <c r="C6" s="80">
        <f>DATE(2015,2,25)</f>
        <v>42060</v>
      </c>
      <c r="D6" s="80">
        <f>DATE(2015,4,14)</f>
        <v>42108</v>
      </c>
      <c r="E6" s="25"/>
      <c r="F6" s="25">
        <f t="shared" si="1"/>
        <v>4</v>
      </c>
      <c r="G6" s="25">
        <f t="shared" si="1"/>
        <v>4</v>
      </c>
      <c r="H6" s="25">
        <f t="shared" si="0"/>
        <v>4</v>
      </c>
      <c r="I6" s="25"/>
      <c r="J6" s="25"/>
      <c r="K6" s="25"/>
      <c r="L6" s="81"/>
    </row>
    <row r="7" spans="2:12">
      <c r="B7" s="25" t="s">
        <v>75</v>
      </c>
      <c r="C7" s="80">
        <f>DATE(2015,4,15)</f>
        <v>42109</v>
      </c>
      <c r="D7" s="80">
        <f>DATE(2015,6,2)</f>
        <v>42157</v>
      </c>
      <c r="E7" s="25"/>
      <c r="F7" s="25">
        <f t="shared" si="1"/>
        <v>5</v>
      </c>
      <c r="G7" s="25">
        <f t="shared" si="1"/>
        <v>5</v>
      </c>
      <c r="H7" s="25">
        <f t="shared" si="0"/>
        <v>5</v>
      </c>
      <c r="I7" s="25"/>
      <c r="J7" s="25"/>
      <c r="K7" s="25"/>
    </row>
    <row r="8" spans="2:12">
      <c r="B8" s="25" t="s">
        <v>85</v>
      </c>
      <c r="C8" s="80">
        <f>DATE(2015,6,3)</f>
        <v>42158</v>
      </c>
      <c r="D8" s="80">
        <f>DATE(2015,9,1)</f>
        <v>42248</v>
      </c>
      <c r="E8" s="25"/>
      <c r="F8" s="25">
        <f t="shared" si="1"/>
        <v>6</v>
      </c>
      <c r="G8" s="25">
        <f t="shared" si="1"/>
        <v>6</v>
      </c>
      <c r="H8" s="25">
        <f t="shared" si="0"/>
        <v>6</v>
      </c>
      <c r="I8" s="25"/>
      <c r="J8" s="25"/>
      <c r="K8" s="25"/>
      <c r="L8" s="81"/>
    </row>
    <row r="9" spans="2:12">
      <c r="L9" s="81"/>
    </row>
    <row r="10" spans="2:12">
      <c r="L10" s="81"/>
    </row>
    <row r="11" spans="2:12">
      <c r="L11" s="81"/>
    </row>
    <row r="12" spans="2:12">
      <c r="L12" s="81"/>
    </row>
    <row r="13" spans="2:12">
      <c r="L13" s="81"/>
    </row>
    <row r="14" spans="2:12">
      <c r="L14" s="81"/>
    </row>
    <row r="15" spans="2:12">
      <c r="L15" s="81"/>
    </row>
    <row r="20" spans="2:4">
      <c r="B20" s="82">
        <f>Main!D2</f>
        <v>41888</v>
      </c>
      <c r="C20" s="25">
        <f>MATCH(B20,$C$3:$C$8,1)</f>
        <v>1</v>
      </c>
      <c r="D20" s="83" t="str">
        <f>SPtemplate2!AZ23</f>
        <v>SPR 1</v>
      </c>
    </row>
    <row r="25" spans="2:4">
      <c r="D25" s="84">
        <v>41614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FD471"/>
  <sheetViews>
    <sheetView showGridLines="0" topLeftCell="C206" workbookViewId="0">
      <selection activeCell="E215" sqref="E215:E232"/>
    </sheetView>
  </sheetViews>
  <sheetFormatPr defaultColWidth="9.140625" defaultRowHeight="15"/>
  <cols>
    <col min="1" max="1" width="3.28515625" style="32" hidden="1" customWidth="1"/>
    <col min="2" max="2" width="3" style="32" hidden="1" customWidth="1"/>
    <col min="3" max="3" width="2.42578125" style="32" customWidth="1"/>
    <col min="4" max="4" width="3.28515625" style="32" customWidth="1"/>
    <col min="5" max="5" width="3" style="32" customWidth="1"/>
    <col min="6" max="6" width="9" style="32" bestFit="1" customWidth="1"/>
    <col min="7" max="7" width="7" bestFit="1" customWidth="1"/>
    <col min="8" max="8" width="7.85546875" bestFit="1" customWidth="1"/>
    <col min="9" max="9" width="10.140625" style="32" bestFit="1" customWidth="1"/>
    <col min="10" max="10" width="11.28515625" style="32" bestFit="1" customWidth="1"/>
    <col min="11" max="11" width="12.85546875" style="32" bestFit="1" customWidth="1"/>
    <col min="12" max="12" width="13.5703125" style="32" bestFit="1" customWidth="1"/>
    <col min="13" max="13" width="6.7109375" style="32" bestFit="1" customWidth="1"/>
    <col min="14" max="14" width="7" style="32" bestFit="1" customWidth="1"/>
    <col min="15" max="15" width="9" style="32" bestFit="1" customWidth="1"/>
    <col min="16" max="16" width="8.7109375" style="32" bestFit="1" customWidth="1"/>
    <col min="17" max="17" width="10.28515625" style="32" bestFit="1" customWidth="1"/>
    <col min="18" max="18" width="13.5703125" style="32" bestFit="1" customWidth="1"/>
    <col min="19" max="19" width="13.140625" style="32" bestFit="1" customWidth="1"/>
    <col min="20" max="20" width="8.7109375" style="32" bestFit="1" customWidth="1"/>
    <col min="21" max="21" width="6.85546875" style="32" customWidth="1"/>
    <col min="22" max="22" width="7.85546875" style="32" bestFit="1" customWidth="1"/>
    <col min="23" max="23" width="11" style="32" bestFit="1" customWidth="1"/>
    <col min="24" max="24" width="6.85546875" style="32" customWidth="1"/>
    <col min="25" max="25" width="7.42578125" style="32" bestFit="1" customWidth="1"/>
    <col min="26" max="26" width="17" style="32" bestFit="1" customWidth="1"/>
    <col min="27" max="27" width="11.140625" style="32" bestFit="1" customWidth="1"/>
    <col min="28" max="28" width="18.42578125" style="32" bestFit="1" customWidth="1"/>
    <col min="29" max="29" width="17.42578125" style="32" bestFit="1" customWidth="1"/>
    <col min="30" max="30" width="9.5703125" style="32" bestFit="1" customWidth="1"/>
    <col min="31" max="31" width="16.140625" style="32" bestFit="1" customWidth="1"/>
    <col min="32" max="32" width="5.5703125" style="32" bestFit="1" customWidth="1"/>
    <col min="33" max="34" width="6.28515625" style="32" bestFit="1" customWidth="1"/>
    <col min="35" max="35" width="18" style="32" bestFit="1" customWidth="1"/>
    <col min="36" max="36" width="6.28515625" style="32" bestFit="1" customWidth="1"/>
    <col min="37" max="37" width="18" style="32" bestFit="1" customWidth="1"/>
    <col min="38" max="38" width="24.7109375" style="32" bestFit="1" customWidth="1"/>
    <col min="39" max="39" width="16.42578125" style="32" bestFit="1" customWidth="1"/>
    <col min="40" max="40" width="14" style="32" bestFit="1" customWidth="1"/>
    <col min="41" max="41" width="13.5703125" style="32" bestFit="1" customWidth="1"/>
    <col min="42" max="16384" width="9.140625" style="32"/>
  </cols>
  <sheetData>
    <row r="1" spans="1:72" ht="16.5" hidden="1" thickTop="1" thickBot="1">
      <c r="A1" s="19" t="s">
        <v>10</v>
      </c>
      <c r="B1" s="19">
        <v>1</v>
      </c>
      <c r="E1" s="337" t="s">
        <v>2762</v>
      </c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9"/>
      <c r="Y1" s="337" t="s">
        <v>2763</v>
      </c>
      <c r="Z1" s="338"/>
      <c r="AA1" s="338"/>
      <c r="AB1" s="338"/>
      <c r="AC1" s="338"/>
      <c r="AD1" s="338"/>
      <c r="AE1" s="338"/>
      <c r="AF1" s="338"/>
      <c r="AG1" s="338"/>
      <c r="AH1" s="339"/>
    </row>
    <row r="2" spans="1:72" ht="16.5" hidden="1" thickTop="1" thickBot="1">
      <c r="A2" s="19" t="s">
        <v>19</v>
      </c>
      <c r="B2" s="19">
        <v>2</v>
      </c>
      <c r="E2" s="38" t="s">
        <v>2764</v>
      </c>
      <c r="F2" s="39" t="s">
        <v>2765</v>
      </c>
      <c r="I2" s="39" t="s">
        <v>2766</v>
      </c>
      <c r="J2" s="39" t="s">
        <v>2767</v>
      </c>
      <c r="K2" s="39" t="s">
        <v>2768</v>
      </c>
      <c r="L2" s="39" t="s">
        <v>2769</v>
      </c>
      <c r="M2" s="39" t="s">
        <v>2770</v>
      </c>
      <c r="N2" s="39" t="s">
        <v>2771</v>
      </c>
      <c r="O2" s="39" t="s">
        <v>2772</v>
      </c>
      <c r="P2" s="39" t="s">
        <v>2773</v>
      </c>
      <c r="Q2" s="39" t="s">
        <v>2774</v>
      </c>
      <c r="R2" s="40" t="s">
        <v>2775</v>
      </c>
      <c r="S2" s="340" t="s">
        <v>2776</v>
      </c>
      <c r="T2" s="341"/>
      <c r="U2" s="341"/>
      <c r="V2" s="341"/>
      <c r="W2" s="342"/>
      <c r="Z2" s="41" t="s">
        <v>2777</v>
      </c>
      <c r="AA2" s="42" t="s">
        <v>614</v>
      </c>
      <c r="BJ2" s="32" t="s">
        <v>10</v>
      </c>
      <c r="BK2" s="32">
        <v>1</v>
      </c>
      <c r="BM2" s="32" t="s">
        <v>127</v>
      </c>
      <c r="BN2" s="32">
        <v>58</v>
      </c>
      <c r="BP2" s="32" t="s">
        <v>10</v>
      </c>
      <c r="BQ2" s="32">
        <v>1</v>
      </c>
      <c r="BS2" s="32">
        <v>1</v>
      </c>
      <c r="BT2" s="32" t="s">
        <v>10</v>
      </c>
    </row>
    <row r="3" spans="1:72" ht="16.5" hidden="1" thickTop="1" thickBot="1">
      <c r="A3" s="19" t="s">
        <v>10</v>
      </c>
      <c r="B3" s="19">
        <v>3</v>
      </c>
      <c r="D3" s="32" t="s">
        <v>2778</v>
      </c>
      <c r="E3" s="43" t="s">
        <v>2778</v>
      </c>
      <c r="F3" s="44" t="s">
        <v>2778</v>
      </c>
      <c r="I3" s="43" t="s">
        <v>2778</v>
      </c>
      <c r="J3" s="43" t="s">
        <v>2778</v>
      </c>
      <c r="K3" s="43" t="s">
        <v>2778</v>
      </c>
      <c r="L3" s="43" t="s">
        <v>2778</v>
      </c>
      <c r="M3" s="43" t="s">
        <v>2778</v>
      </c>
      <c r="N3" s="43" t="s">
        <v>2778</v>
      </c>
      <c r="O3" s="44" t="s">
        <v>32</v>
      </c>
      <c r="P3" s="45" t="s">
        <v>32</v>
      </c>
      <c r="Q3" s="46" t="s">
        <v>85</v>
      </c>
      <c r="R3" s="47" t="s">
        <v>32</v>
      </c>
      <c r="S3" s="48" t="s">
        <v>2779</v>
      </c>
      <c r="T3" s="49" t="s">
        <v>2780</v>
      </c>
      <c r="U3" s="49" t="s">
        <v>2781</v>
      </c>
      <c r="V3" s="49" t="s">
        <v>2782</v>
      </c>
      <c r="W3" s="50" t="s">
        <v>2783</v>
      </c>
      <c r="Z3" s="41" t="s">
        <v>2784</v>
      </c>
      <c r="AA3" s="45" t="s">
        <v>2902</v>
      </c>
      <c r="AX3" s="32" t="s">
        <v>325</v>
      </c>
      <c r="AY3" s="32" t="s">
        <v>628</v>
      </c>
      <c r="BA3" s="32" t="s">
        <v>2785</v>
      </c>
      <c r="BJ3" s="32" t="s">
        <v>53</v>
      </c>
      <c r="BK3" s="32">
        <v>3</v>
      </c>
      <c r="BM3" s="32" t="s">
        <v>186</v>
      </c>
      <c r="BN3" s="32">
        <v>52</v>
      </c>
      <c r="BP3" s="32" t="s">
        <v>53</v>
      </c>
      <c r="BQ3" s="32">
        <v>3</v>
      </c>
      <c r="BS3" s="32">
        <v>1.1000000000000001</v>
      </c>
      <c r="BT3" s="32" t="s">
        <v>10</v>
      </c>
    </row>
    <row r="4" spans="1:72" ht="16.5" hidden="1" thickTop="1" thickBot="1">
      <c r="A4" s="19" t="s">
        <v>42</v>
      </c>
      <c r="B4" s="19">
        <v>4</v>
      </c>
      <c r="D4" s="45" t="str">
        <f>RIGHT(E4,LEN(E4)-SEARCH("_",E4,1))</f>
        <v>7</v>
      </c>
      <c r="E4" s="44" t="s">
        <v>2779</v>
      </c>
      <c r="F4" s="44" t="s">
        <v>628</v>
      </c>
      <c r="I4" s="44" t="s">
        <v>630</v>
      </c>
      <c r="J4" s="44" t="s">
        <v>16</v>
      </c>
      <c r="K4" s="44" t="s">
        <v>627</v>
      </c>
      <c r="L4" s="44"/>
      <c r="M4" s="44">
        <v>0</v>
      </c>
      <c r="N4" s="44" t="s">
        <v>627</v>
      </c>
      <c r="O4" s="44" t="s">
        <v>43</v>
      </c>
      <c r="P4" s="51">
        <v>1</v>
      </c>
      <c r="Q4" s="52">
        <v>6</v>
      </c>
      <c r="R4" s="53">
        <v>1</v>
      </c>
      <c r="S4" s="44" t="str">
        <f t="array" ref="S4">IFERROR(INDEX(#REF!,MATCH(0,IF(#REF!&lt;&gt;"",IF(#REF!=7,COUNTIF($S$3:S3,#REF!))),0)),"")</f>
        <v/>
      </c>
      <c r="T4" s="44" t="str">
        <f t="array" ref="T4">IFERROR(INDEX(#REF!,MATCH(0,IF(#REF!&lt;&gt;"",IF(#REF!=8,COUNTIF($S$3:T3,#REF!))),0)),"")</f>
        <v/>
      </c>
      <c r="U4" s="44" t="str">
        <f t="array" ref="U4">IFERROR(INDEX(#REF!,MATCH(0,IF(#REF!&lt;&gt;"",IF(#REF!=9,COUNTIF($S$3:U3,#REF!))),0)),"")</f>
        <v/>
      </c>
      <c r="V4" s="44" t="str">
        <f t="array" ref="V4">IFERROR(INDEX(#REF!,MATCH(0,IF(#REF!&lt;&gt;"",IF(#REF!=10,COUNTIF($S$3:V3,#REF!))),0)),"")</f>
        <v/>
      </c>
      <c r="W4" s="44" t="str">
        <f t="array" ref="W4">IFERROR(INDEX(#REF!,MATCH(0,IF(#REF!&lt;&gt;"",IF(#REF!=11,COUNTIF($S$3:W3,#REF!))),0)),"")</f>
        <v/>
      </c>
      <c r="Z4" s="32" t="s">
        <v>2787</v>
      </c>
      <c r="AB4" s="32" t="s">
        <v>2788</v>
      </c>
      <c r="AC4" s="44" t="s">
        <v>2789</v>
      </c>
      <c r="AD4" s="44" t="s">
        <v>2790</v>
      </c>
      <c r="AE4" s="44" t="s">
        <v>2791</v>
      </c>
      <c r="AI4" s="32" t="s">
        <v>2792</v>
      </c>
      <c r="AJ4" s="44" t="s">
        <v>2793</v>
      </c>
      <c r="AK4" s="44" t="s">
        <v>2807</v>
      </c>
      <c r="AU4" s="32" t="s">
        <v>135</v>
      </c>
      <c r="AV4" s="32">
        <v>22</v>
      </c>
      <c r="AX4" s="32" t="s">
        <v>64</v>
      </c>
      <c r="AY4" s="32">
        <v>6</v>
      </c>
      <c r="BB4" s="32" t="s">
        <v>10</v>
      </c>
      <c r="BC4" s="32">
        <v>1</v>
      </c>
      <c r="BJ4" s="32" t="s">
        <v>111</v>
      </c>
      <c r="BK4" s="32">
        <v>5</v>
      </c>
      <c r="BM4" s="32" t="s">
        <v>197</v>
      </c>
      <c r="BN4" s="32">
        <v>46</v>
      </c>
      <c r="BP4" s="32" t="s">
        <v>111</v>
      </c>
      <c r="BQ4" s="32">
        <v>5</v>
      </c>
      <c r="BS4" s="32">
        <v>1.2</v>
      </c>
      <c r="BT4" s="32" t="s">
        <v>10</v>
      </c>
    </row>
    <row r="5" spans="1:72" ht="16.5" hidden="1" thickTop="1" thickBot="1">
      <c r="A5" s="19" t="s">
        <v>53</v>
      </c>
      <c r="B5" s="19">
        <v>5</v>
      </c>
      <c r="D5" s="45" t="str">
        <f>RIGHT(E5,LEN(E5)-SEARCH("_",E5,1))</f>
        <v>8</v>
      </c>
      <c r="E5" s="44" t="s">
        <v>2780</v>
      </c>
      <c r="F5" s="44" t="s">
        <v>628</v>
      </c>
      <c r="I5" s="44" t="s">
        <v>246</v>
      </c>
      <c r="J5" s="44" t="s">
        <v>2794</v>
      </c>
      <c r="K5" s="44" t="s">
        <v>631</v>
      </c>
      <c r="L5" s="44"/>
      <c r="M5" s="44">
        <v>1</v>
      </c>
      <c r="N5" s="44" t="s">
        <v>631</v>
      </c>
      <c r="O5" s="44" t="s">
        <v>54</v>
      </c>
      <c r="R5" s="51">
        <v>1</v>
      </c>
      <c r="S5" s="44" t="str">
        <f t="array" ref="S5">IFERROR(INDEX(#REF!,MATCH(0,IF(#REF!&lt;&gt;"",IF(#REF!=7,COUNTIF($S$3:S4,#REF!))),0)),"")</f>
        <v/>
      </c>
      <c r="T5" s="44" t="str">
        <f t="array" ref="T5">IFERROR(INDEX(#REF!,MATCH(0,IF(#REF!&lt;&gt;"",IF(#REF!=8,COUNTIF($S$3:T4,#REF!))),0)),"")</f>
        <v/>
      </c>
      <c r="U5" s="44" t="str">
        <f t="array" ref="U5">IFERROR(INDEX(#REF!,MATCH(0,IF(#REF!&lt;&gt;"",IF(#REF!=9,COUNTIF($S$3:U4,#REF!))),0)),"")</f>
        <v/>
      </c>
      <c r="V5" s="44" t="str">
        <f t="array" ref="V5">IFERROR(INDEX(#REF!,MATCH(0,IF(#REF!&lt;&gt;"",IF(#REF!=10,COUNTIF($S$3:V4,#REF!))),0)),"")</f>
        <v/>
      </c>
      <c r="W5" s="44" t="str">
        <f t="array" ref="W5">IFERROR(INDEX(#REF!,MATCH(0,IF(#REF!&lt;&gt;"",IF(#REF!=11,COUNTIF($S$3:W4,#REF!))),0)),"")</f>
        <v/>
      </c>
      <c r="Z5" s="54" t="s">
        <v>614</v>
      </c>
      <c r="AA5" s="32">
        <v>2</v>
      </c>
      <c r="AB5" s="44" t="s">
        <v>628</v>
      </c>
      <c r="AC5" s="44" t="e">
        <f t="shared" ref="AC5:AE5" ca="1" si="0">bochange($AB5,AC$4)</f>
        <v>#NAME?</v>
      </c>
      <c r="AD5" s="44" t="e">
        <f t="shared" ca="1" si="0"/>
        <v>#NAME?</v>
      </c>
      <c r="AE5" s="44" t="e">
        <f t="shared" ca="1" si="0"/>
        <v>#NAME?</v>
      </c>
      <c r="AI5" s="44" t="e">
        <f>selComp1</f>
        <v>#NAME?</v>
      </c>
      <c r="AJ5" s="44" t="e">
        <f ca="1">cntcompare(AI5)</f>
        <v>#NAME?</v>
      </c>
      <c r="AK5" s="55" t="e">
        <v>#NAME?</v>
      </c>
      <c r="AU5" s="32" t="s">
        <v>12</v>
      </c>
      <c r="AV5" s="32">
        <v>21</v>
      </c>
      <c r="AX5" s="32" t="s">
        <v>119</v>
      </c>
      <c r="AY5" s="32">
        <v>12</v>
      </c>
      <c r="BB5" s="32" t="s">
        <v>19</v>
      </c>
      <c r="BC5" s="32">
        <v>2</v>
      </c>
      <c r="BJ5" s="32" t="s">
        <v>325</v>
      </c>
      <c r="BK5" s="32">
        <v>7</v>
      </c>
      <c r="BM5" s="32" t="s">
        <v>208</v>
      </c>
      <c r="BN5" s="32">
        <v>40</v>
      </c>
      <c r="BP5" s="32" t="s">
        <v>325</v>
      </c>
      <c r="BQ5" s="32">
        <v>7</v>
      </c>
      <c r="BS5" s="32">
        <v>1.3</v>
      </c>
      <c r="BT5" s="32" t="s">
        <v>10</v>
      </c>
    </row>
    <row r="6" spans="1:72" ht="16.5" hidden="1" thickTop="1" thickBot="1">
      <c r="A6" s="19" t="s">
        <v>64</v>
      </c>
      <c r="B6" s="19">
        <v>6</v>
      </c>
      <c r="D6" s="45" t="str">
        <f>RIGHT(E6,LEN(E6)-SEARCH("_",E6,1))</f>
        <v>9</v>
      </c>
      <c r="E6" s="44" t="s">
        <v>2781</v>
      </c>
      <c r="F6" s="44" t="s">
        <v>628</v>
      </c>
      <c r="I6" s="51">
        <v>1</v>
      </c>
      <c r="J6" s="44" t="s">
        <v>2795</v>
      </c>
      <c r="K6" s="51">
        <v>1</v>
      </c>
      <c r="L6" s="44"/>
      <c r="M6" s="44">
        <v>2</v>
      </c>
      <c r="N6" s="51">
        <v>1</v>
      </c>
      <c r="O6" s="44" t="s">
        <v>65</v>
      </c>
      <c r="R6" s="45" t="s">
        <v>32</v>
      </c>
      <c r="S6" s="44" t="str">
        <f t="array" ref="S6">IFERROR(INDEX(#REF!,MATCH(0,IF(#REF!&lt;&gt;"",IF(#REF!=7,COUNTIF($S$3:S5,#REF!))),0)),"")</f>
        <v/>
      </c>
      <c r="T6" s="44" t="str">
        <f t="array" ref="T6">IFERROR(INDEX(#REF!,MATCH(0,IF(#REF!&lt;&gt;"",IF(#REF!=8,COUNTIF($S$3:T5,#REF!))),0)),"")</f>
        <v/>
      </c>
      <c r="U6" s="44" t="str">
        <f t="array" ref="U6">IFERROR(INDEX(#REF!,MATCH(0,IF(#REF!&lt;&gt;"",IF(#REF!=9,COUNTIF($S$3:U5,#REF!))),0)),"")</f>
        <v/>
      </c>
      <c r="V6" s="44" t="str">
        <f t="array" ref="V6">IFERROR(INDEX(#REF!,MATCH(0,IF(#REF!&lt;&gt;"",IF(#REF!=10,COUNTIF($S$3:V5,#REF!))),0)),"")</f>
        <v/>
      </c>
      <c r="W6" s="44" t="str">
        <f t="array" ref="W6">IFERROR(INDEX(#REF!,MATCH(0,IF(#REF!&lt;&gt;"",IF(#REF!=11,COUNTIF($S$3:W5,#REF!))),0)),"")</f>
        <v/>
      </c>
      <c r="Z6" s="32">
        <v>1</v>
      </c>
      <c r="AA6" s="32">
        <v>3</v>
      </c>
      <c r="AB6" s="44" t="s">
        <v>628</v>
      </c>
      <c r="AC6" s="44" t="e">
        <f t="shared" ref="AC6:AE6" ca="1" si="1">bochange($AB6,AC$4)</f>
        <v>#NAME?</v>
      </c>
      <c r="AD6" s="44" t="e">
        <f t="shared" ca="1" si="1"/>
        <v>#NAME?</v>
      </c>
      <c r="AE6" s="44" t="e">
        <f t="shared" ca="1" si="1"/>
        <v>#NAME?</v>
      </c>
      <c r="AI6" s="44" t="e">
        <f>selComp2</f>
        <v>#NAME?</v>
      </c>
      <c r="AJ6" s="44" t="e">
        <f ca="1">cntcompare(AI6)</f>
        <v>#NAME?</v>
      </c>
      <c r="AK6" s="55" t="e">
        <v>#NAME?</v>
      </c>
      <c r="AU6" s="32" t="s">
        <v>150</v>
      </c>
      <c r="AV6" s="32">
        <v>20</v>
      </c>
      <c r="AX6" s="32" t="s">
        <v>165</v>
      </c>
      <c r="AY6" s="32">
        <v>18</v>
      </c>
      <c r="BB6" s="32" t="s">
        <v>10</v>
      </c>
      <c r="BC6" s="32">
        <v>3</v>
      </c>
      <c r="BJ6" s="32" t="s">
        <v>64</v>
      </c>
      <c r="BK6" s="32">
        <v>9</v>
      </c>
      <c r="BM6" s="32" t="s">
        <v>219</v>
      </c>
      <c r="BN6" s="32">
        <v>34</v>
      </c>
      <c r="BP6" s="32" t="s">
        <v>64</v>
      </c>
      <c r="BQ6" s="32">
        <v>9</v>
      </c>
      <c r="BS6" s="32">
        <v>1.4</v>
      </c>
      <c r="BT6" s="32" t="s">
        <v>10</v>
      </c>
    </row>
    <row r="7" spans="1:72" ht="16.5" hidden="1" thickTop="1" thickBot="1">
      <c r="A7" s="19" t="s">
        <v>53</v>
      </c>
      <c r="B7" s="19">
        <v>7</v>
      </c>
      <c r="D7" s="45" t="str">
        <f>RIGHT(E7,LEN(E7)-SEARCH("_",E7,1))</f>
        <v>10</v>
      </c>
      <c r="E7" s="44" t="s">
        <v>2782</v>
      </c>
      <c r="F7" s="44" t="s">
        <v>628</v>
      </c>
      <c r="I7" s="45" t="s">
        <v>2778</v>
      </c>
      <c r="J7" s="44" t="s">
        <v>2796</v>
      </c>
      <c r="K7" s="45" t="s">
        <v>2778</v>
      </c>
      <c r="L7" s="44"/>
      <c r="M7" s="44">
        <v>3</v>
      </c>
      <c r="N7" s="45" t="s">
        <v>2778</v>
      </c>
      <c r="O7" s="44" t="s">
        <v>75</v>
      </c>
      <c r="R7" s="32" t="s">
        <v>2797</v>
      </c>
      <c r="S7" s="44" t="str">
        <f t="array" ref="S7">IFERROR(INDEX(#REF!,MATCH(0,IF(#REF!&lt;&gt;"",IF(#REF!=7,COUNTIF($S$3:S6,#REF!))),0)),"")</f>
        <v/>
      </c>
      <c r="T7" s="44" t="str">
        <f t="array" ref="T7">IFERROR(INDEX(#REF!,MATCH(0,IF(#REF!&lt;&gt;"",IF(#REF!=8,COUNTIF($S$3:T6,#REF!))),0)),"")</f>
        <v/>
      </c>
      <c r="U7" s="44" t="str">
        <f t="array" ref="U7">IFERROR(INDEX(#REF!,MATCH(0,IF(#REF!&lt;&gt;"",IF(#REF!=9,COUNTIF($S$3:U6,#REF!))),0)),"")</f>
        <v/>
      </c>
      <c r="V7" s="44" t="str">
        <f t="array" ref="V7">IFERROR(INDEX(#REF!,MATCH(0,IF(#REF!&lt;&gt;"",IF(#REF!=10,COUNTIF($S$3:V6,#REF!))),0)),"")</f>
        <v/>
      </c>
      <c r="W7" s="44" t="str">
        <f t="array" ref="W7">IFERROR(INDEX(#REF!,MATCH(0,IF(#REF!&lt;&gt;"",IF(#REF!=11,COUNTIF($S$3:W6,#REF!))),0)),"")</f>
        <v/>
      </c>
      <c r="Y7" s="51">
        <v>1</v>
      </c>
      <c r="Z7" s="32" t="s">
        <v>2798</v>
      </c>
      <c r="AA7" s="32">
        <v>4</v>
      </c>
      <c r="AB7" s="44" t="s">
        <v>628</v>
      </c>
      <c r="AC7" s="44" t="e">
        <f t="shared" ref="AC7:AE7" ca="1" si="2">bochange($AB7,AC$4)</f>
        <v>#NAME?</v>
      </c>
      <c r="AD7" s="44" t="e">
        <f t="shared" ca="1" si="2"/>
        <v>#NAME?</v>
      </c>
      <c r="AE7" s="44" t="e">
        <f t="shared" ca="1" si="2"/>
        <v>#NAME?</v>
      </c>
      <c r="AI7" s="32" t="s">
        <v>2799</v>
      </c>
      <c r="AU7" s="32" t="s">
        <v>35</v>
      </c>
      <c r="AV7" s="32">
        <v>19</v>
      </c>
      <c r="AX7" s="32" t="s">
        <v>189</v>
      </c>
      <c r="AY7" s="32">
        <v>24</v>
      </c>
      <c r="BB7" s="32" t="s">
        <v>42</v>
      </c>
      <c r="BC7" s="32">
        <v>4</v>
      </c>
      <c r="BJ7" s="32" t="s">
        <v>119</v>
      </c>
      <c r="BK7" s="32">
        <v>11</v>
      </c>
      <c r="BM7" s="32" t="s">
        <v>232</v>
      </c>
      <c r="BN7" s="32">
        <v>28</v>
      </c>
      <c r="BP7" s="32" t="s">
        <v>119</v>
      </c>
      <c r="BQ7" s="32">
        <v>11</v>
      </c>
      <c r="BS7" s="32">
        <v>1.5</v>
      </c>
      <c r="BT7" s="32" t="s">
        <v>10</v>
      </c>
    </row>
    <row r="8" spans="1:72" ht="16.5" hidden="1" thickTop="1" thickBot="1">
      <c r="A8" s="19" t="s">
        <v>84</v>
      </c>
      <c r="B8" s="19">
        <v>8</v>
      </c>
      <c r="D8" s="45" t="str">
        <f>RIGHT(E8,LEN(E8)-SEARCH("_",E8,1))</f>
        <v>11</v>
      </c>
      <c r="E8" s="44" t="s">
        <v>2783</v>
      </c>
      <c r="F8" s="44" t="s">
        <v>628</v>
      </c>
      <c r="I8" s="32" t="s">
        <v>2800</v>
      </c>
      <c r="J8" s="44" t="s">
        <v>2801</v>
      </c>
      <c r="K8" s="32" t="s">
        <v>2802</v>
      </c>
      <c r="L8" s="51">
        <v>1</v>
      </c>
      <c r="M8" s="44">
        <v>4</v>
      </c>
      <c r="N8" s="32" t="s">
        <v>2803</v>
      </c>
      <c r="O8" s="44" t="s">
        <v>85</v>
      </c>
      <c r="S8" s="44" t="str">
        <f t="array" ref="S8">IFERROR(INDEX(#REF!,MATCH(0,IF(#REF!&lt;&gt;"",IF(#REF!=7,COUNTIF($S$3:S7,#REF!))),0)),"")</f>
        <v/>
      </c>
      <c r="T8" s="44" t="str">
        <f t="array" ref="T8">IFERROR(INDEX(#REF!,MATCH(0,IF(#REF!&lt;&gt;"",IF(#REF!=8,COUNTIF($S$3:T7,#REF!))),0)),"")</f>
        <v/>
      </c>
      <c r="U8" s="44" t="str">
        <f t="array" ref="U8">IFERROR(INDEX(#REF!,MATCH(0,IF(#REF!&lt;&gt;"",IF(#REF!=9,COUNTIF($S$3:U7,#REF!))),0)),"")</f>
        <v/>
      </c>
      <c r="V8" s="44" t="str">
        <f t="array" ref="V8">IFERROR(INDEX(#REF!,MATCH(0,IF(#REF!&lt;&gt;"",IF(#REF!=10,COUNTIF($S$3:V7,#REF!))),0)),"")</f>
        <v/>
      </c>
      <c r="W8" s="44" t="str">
        <f t="array" ref="W8">IFERROR(INDEX(#REF!,MATCH(0,IF(#REF!&lt;&gt;"",IF(#REF!=11,COUNTIF($S$3:W7,#REF!))),0)),"")</f>
        <v/>
      </c>
      <c r="Z8" s="45" t="s">
        <v>614</v>
      </c>
      <c r="AA8" s="32">
        <v>5</v>
      </c>
      <c r="AB8" s="44" t="s">
        <v>628</v>
      </c>
      <c r="AC8" s="44" t="e">
        <f t="shared" ref="AC8:AE8" ca="1" si="3">bochange($AB8,AC$4)</f>
        <v>#NAME?</v>
      </c>
      <c r="AD8" s="44" t="e">
        <f t="shared" ca="1" si="3"/>
        <v>#NAME?</v>
      </c>
      <c r="AE8" s="44" t="e">
        <f t="shared" ca="1" si="3"/>
        <v>#NAME?</v>
      </c>
      <c r="AI8" s="44" t="s">
        <v>2903</v>
      </c>
      <c r="AJ8" s="51">
        <v>90</v>
      </c>
      <c r="AK8" s="32" t="s">
        <v>2804</v>
      </c>
      <c r="AU8" s="32" t="s">
        <v>46</v>
      </c>
      <c r="AV8" s="32">
        <v>18</v>
      </c>
      <c r="AX8" s="32" t="s">
        <v>211</v>
      </c>
      <c r="AY8" s="32">
        <v>30</v>
      </c>
      <c r="BB8" s="32" t="s">
        <v>53</v>
      </c>
      <c r="BC8" s="32">
        <v>5</v>
      </c>
      <c r="BJ8" s="32" t="s">
        <v>165</v>
      </c>
      <c r="BK8" s="32">
        <v>13</v>
      </c>
      <c r="BM8" s="32" t="s">
        <v>246</v>
      </c>
      <c r="BN8" s="32">
        <v>22</v>
      </c>
      <c r="BP8" s="32" t="s">
        <v>165</v>
      </c>
      <c r="BQ8" s="32">
        <v>13</v>
      </c>
      <c r="BS8" s="32">
        <v>1.6</v>
      </c>
      <c r="BT8" s="32" t="s">
        <v>10</v>
      </c>
    </row>
    <row r="9" spans="1:72" ht="16.5" hidden="1" thickTop="1" thickBot="1">
      <c r="A9" s="19" t="s">
        <v>53</v>
      </c>
      <c r="B9" s="19">
        <v>9</v>
      </c>
      <c r="E9" s="51">
        <v>2</v>
      </c>
      <c r="F9" s="44" t="s">
        <v>628</v>
      </c>
      <c r="J9" s="44" t="s">
        <v>2805</v>
      </c>
      <c r="L9" s="45" t="s">
        <v>2778</v>
      </c>
      <c r="M9" s="44">
        <v>5</v>
      </c>
      <c r="S9" s="44" t="str">
        <f t="array" ref="S9">IFERROR(INDEX(#REF!,MATCH(0,IF(#REF!&lt;&gt;"",IF(#REF!=7,COUNTIF($S$3:S8,#REF!))),0)),"")</f>
        <v/>
      </c>
      <c r="T9" s="44" t="str">
        <f t="array" ref="T9">IFERROR(INDEX(#REF!,MATCH(0,IF(#REF!&lt;&gt;"",IF(#REF!=8,COUNTIF($S$3:T8,#REF!))),0)),"")</f>
        <v/>
      </c>
      <c r="U9" s="44" t="str">
        <f t="array" ref="U9">IFERROR(INDEX(#REF!,MATCH(0,IF(#REF!&lt;&gt;"",IF(#REF!=9,COUNTIF($S$3:U8,#REF!))),0)),"")</f>
        <v/>
      </c>
      <c r="V9" s="44" t="str">
        <f t="array" ref="V9">IFERROR(INDEX(#REF!,MATCH(0,IF(#REF!&lt;&gt;"",IF(#REF!=10,COUNTIF($S$3:V8,#REF!))),0)),"")</f>
        <v/>
      </c>
      <c r="W9" s="44" t="str">
        <f t="array" ref="W9">IFERROR(INDEX(#REF!,MATCH(0,IF(#REF!&lt;&gt;"",IF(#REF!=11,COUNTIF($S$3:W8,#REF!))),0)),"")</f>
        <v/>
      </c>
      <c r="Z9" s="32" t="s">
        <v>2806</v>
      </c>
      <c r="AA9" s="32">
        <v>6</v>
      </c>
      <c r="AB9" s="44" t="s">
        <v>628</v>
      </c>
      <c r="AC9" s="44" t="e">
        <f t="shared" ref="AC9:AE9" ca="1" si="4">bochange($AB9,AC$4)</f>
        <v>#NAME?</v>
      </c>
      <c r="AD9" s="44" t="e">
        <f t="shared" ca="1" si="4"/>
        <v>#NAME?</v>
      </c>
      <c r="AE9" s="44" t="e">
        <f t="shared" ca="1" si="4"/>
        <v>#NAME?</v>
      </c>
      <c r="AI9" s="44" t="s">
        <v>2807</v>
      </c>
      <c r="AU9" s="32" t="s">
        <v>57</v>
      </c>
      <c r="AV9" s="32">
        <v>17</v>
      </c>
      <c r="AX9" s="32" t="s">
        <v>236</v>
      </c>
      <c r="AY9" s="32">
        <v>36</v>
      </c>
      <c r="BB9" s="32" t="s">
        <v>64</v>
      </c>
      <c r="BC9" s="32">
        <v>6</v>
      </c>
      <c r="BJ9" s="32" t="s">
        <v>189</v>
      </c>
      <c r="BK9" s="32">
        <v>15</v>
      </c>
      <c r="BM9" s="32" t="s">
        <v>200</v>
      </c>
      <c r="BN9" s="32">
        <v>16</v>
      </c>
      <c r="BP9" s="32" t="s">
        <v>189</v>
      </c>
      <c r="BQ9" s="32">
        <v>15</v>
      </c>
      <c r="BS9" s="32">
        <v>1.7</v>
      </c>
      <c r="BT9" s="32" t="s">
        <v>10</v>
      </c>
    </row>
    <row r="10" spans="1:72" ht="16.5" hidden="1" thickTop="1" thickBot="1">
      <c r="A10" s="19" t="s">
        <v>104</v>
      </c>
      <c r="B10" s="19">
        <v>10</v>
      </c>
      <c r="E10" s="45" t="s">
        <v>2779</v>
      </c>
      <c r="F10" s="44" t="s">
        <v>628</v>
      </c>
      <c r="J10" s="44" t="s">
        <v>29</v>
      </c>
      <c r="L10" s="32" t="s">
        <v>2809</v>
      </c>
      <c r="M10" s="51">
        <v>1</v>
      </c>
      <c r="S10" s="44" t="str">
        <f t="array" ref="S10">IFERROR(INDEX(#REF!,MATCH(0,IF(#REF!&lt;&gt;"",IF(#REF!=7,COUNTIF($S$3:S9,#REF!))),0)),"")</f>
        <v/>
      </c>
      <c r="T10" s="44" t="str">
        <f t="array" ref="T10">IFERROR(INDEX(#REF!,MATCH(0,IF(#REF!&lt;&gt;"",IF(#REF!=8,COUNTIF($S$3:T9,#REF!))),0)),"")</f>
        <v/>
      </c>
      <c r="U10" s="44" t="str">
        <f t="array" ref="U10">IFERROR(INDEX(#REF!,MATCH(0,IF(#REF!&lt;&gt;"",IF(#REF!=9,COUNTIF($S$3:U9,#REF!))),0)),"")</f>
        <v/>
      </c>
      <c r="V10" s="44" t="str">
        <f t="array" ref="V10">IFERROR(INDEX(#REF!,MATCH(0,IF(#REF!&lt;&gt;"",IF(#REF!=10,COUNTIF($S$3:V9,#REF!))),0)),"")</f>
        <v/>
      </c>
      <c r="W10" s="44" t="str">
        <f t="array" ref="W10">IFERROR(INDEX(#REF!,MATCH(0,IF(#REF!&lt;&gt;"",IF(#REF!=11,COUNTIF($S$3:W9,#REF!))),0)),"")</f>
        <v/>
      </c>
      <c r="Z10" s="45" t="s">
        <v>2901</v>
      </c>
      <c r="AA10" s="32">
        <v>7</v>
      </c>
      <c r="AB10" s="44" t="s">
        <v>628</v>
      </c>
      <c r="AC10" s="44" t="e">
        <f t="shared" ref="AC10:AE10" ca="1" si="5">bochange($AB10,AC$4)</f>
        <v>#NAME?</v>
      </c>
      <c r="AD10" s="44" t="e">
        <f t="shared" ca="1" si="5"/>
        <v>#NAME?</v>
      </c>
      <c r="AE10" s="44" t="e">
        <f t="shared" ca="1" si="5"/>
        <v>#NAME?</v>
      </c>
      <c r="AI10" s="44" t="s">
        <v>2810</v>
      </c>
      <c r="AU10" s="32" t="s">
        <v>68</v>
      </c>
      <c r="AV10" s="32">
        <v>16</v>
      </c>
      <c r="AX10" s="32" t="s">
        <v>261</v>
      </c>
      <c r="AY10" s="32">
        <v>42</v>
      </c>
      <c r="BB10" s="32" t="s">
        <v>53</v>
      </c>
      <c r="BC10" s="32">
        <v>7</v>
      </c>
      <c r="BJ10" s="32" t="s">
        <v>211</v>
      </c>
      <c r="BK10" s="32">
        <v>17</v>
      </c>
      <c r="BP10" s="32" t="s">
        <v>211</v>
      </c>
      <c r="BQ10" s="32">
        <v>17</v>
      </c>
      <c r="BS10" s="32">
        <v>1.8</v>
      </c>
      <c r="BT10" s="32" t="s">
        <v>10</v>
      </c>
    </row>
    <row r="11" spans="1:72" ht="16.5" hidden="1" thickTop="1" thickBot="1">
      <c r="A11" s="19" t="s">
        <v>111</v>
      </c>
      <c r="B11" s="19">
        <v>11</v>
      </c>
      <c r="E11" s="32" t="s">
        <v>2811</v>
      </c>
      <c r="F11" s="44" t="s">
        <v>628</v>
      </c>
      <c r="J11" s="44" t="s">
        <v>2813</v>
      </c>
      <c r="M11" s="45" t="s">
        <v>2778</v>
      </c>
      <c r="S11" s="44" t="str">
        <f t="array" ref="S11">IFERROR(INDEX(#REF!,MATCH(0,IF(#REF!&lt;&gt;"",IF(#REF!=7,COUNTIF($S$3:S10,#REF!))),0)),"")</f>
        <v/>
      </c>
      <c r="T11" s="44" t="str">
        <f t="array" ref="T11">IFERROR(INDEX(#REF!,MATCH(0,IF(#REF!&lt;&gt;"",IF(#REF!=8,COUNTIF($S$3:T10,#REF!))),0)),"")</f>
        <v/>
      </c>
      <c r="U11" s="44" t="str">
        <f t="array" ref="U11">IFERROR(INDEX(#REF!,MATCH(0,IF(#REF!&lt;&gt;"",IF(#REF!=9,COUNTIF($S$3:U10,#REF!))),0)),"")</f>
        <v/>
      </c>
      <c r="V11" s="44" t="str">
        <f t="array" ref="V11">IFERROR(INDEX(#REF!,MATCH(0,IF(#REF!&lt;&gt;"",IF(#REF!=10,COUNTIF($S$3:V10,#REF!))),0)),"")</f>
        <v/>
      </c>
      <c r="W11" s="44" t="str">
        <f t="array" ref="W11">IFERROR(INDEX(#REF!,MATCH(0,IF(#REF!&lt;&gt;"",IF(#REF!=11,COUNTIF($S$3:W10,#REF!))),0)),"")</f>
        <v/>
      </c>
      <c r="AA11" s="32">
        <v>8</v>
      </c>
      <c r="AB11" s="44" t="s">
        <v>628</v>
      </c>
      <c r="AC11" s="44" t="e">
        <f t="shared" ref="AC11:AE11" ca="1" si="6">bochange($AB11,AC$4)</f>
        <v>#NAME?</v>
      </c>
      <c r="AD11" s="44" t="e">
        <f t="shared" ca="1" si="6"/>
        <v>#NAME?</v>
      </c>
      <c r="AE11" s="44" t="e">
        <f t="shared" ca="1" si="6"/>
        <v>#NAME?</v>
      </c>
      <c r="AI11" s="53">
        <v>2</v>
      </c>
      <c r="AU11" s="32" t="s">
        <v>77</v>
      </c>
      <c r="AV11" s="32">
        <v>15</v>
      </c>
      <c r="AX11" s="32" t="s">
        <v>283</v>
      </c>
      <c r="AY11" s="32">
        <v>48</v>
      </c>
      <c r="BB11" s="32" t="s">
        <v>84</v>
      </c>
      <c r="BC11" s="32">
        <v>8</v>
      </c>
      <c r="BJ11" s="32" t="s">
        <v>236</v>
      </c>
      <c r="BK11" s="32">
        <v>19</v>
      </c>
      <c r="BP11" s="32" t="s">
        <v>236</v>
      </c>
      <c r="BQ11" s="32">
        <v>19</v>
      </c>
      <c r="BS11" s="32">
        <v>1.9</v>
      </c>
      <c r="BT11" s="32" t="s">
        <v>10</v>
      </c>
    </row>
    <row r="12" spans="1:72" ht="16.5" hidden="1" thickTop="1" thickBot="1">
      <c r="A12" s="19" t="s">
        <v>119</v>
      </c>
      <c r="B12" s="19">
        <v>12</v>
      </c>
      <c r="E12" s="54" t="str">
        <f>INDEX(D3:D8,E9)</f>
        <v>7</v>
      </c>
      <c r="F12" s="44" t="s">
        <v>628</v>
      </c>
      <c r="J12" s="44" t="s">
        <v>2814</v>
      </c>
      <c r="M12" s="32" t="s">
        <v>2815</v>
      </c>
      <c r="S12" s="44" t="str">
        <f t="array" ref="S12">IFERROR(INDEX(#REF!,MATCH(0,IF(#REF!&lt;&gt;"",IF(#REF!=7,COUNTIF($S$3:S11,#REF!))),0)),"")</f>
        <v/>
      </c>
      <c r="T12" s="44" t="str">
        <f t="array" ref="T12">IFERROR(INDEX(#REF!,MATCH(0,IF(#REF!&lt;&gt;"",IF(#REF!=8,COUNTIF($S$3:T11,#REF!))),0)),"")</f>
        <v/>
      </c>
      <c r="U12" s="44" t="str">
        <f t="array" ref="U12">IFERROR(INDEX(#REF!,MATCH(0,IF(#REF!&lt;&gt;"",IF(#REF!=9,COUNTIF($S$3:U11,#REF!))),0)),"")</f>
        <v/>
      </c>
      <c r="V12" s="44" t="str">
        <f t="array" ref="V12">IFERROR(INDEX(#REF!,MATCH(0,IF(#REF!&lt;&gt;"",IF(#REF!=10,COUNTIF($S$3:V11,#REF!))),0)),"")</f>
        <v/>
      </c>
      <c r="W12" s="44" t="str">
        <f t="array" ref="W12">IFERROR(INDEX(#REF!,MATCH(0,IF(#REF!&lt;&gt;"",IF(#REF!=11,COUNTIF($S$3:W11,#REF!))),0)),"")</f>
        <v/>
      </c>
      <c r="AA12" s="32">
        <v>9</v>
      </c>
      <c r="AB12" s="44" t="s">
        <v>628</v>
      </c>
      <c r="AC12" s="44" t="e">
        <f t="shared" ref="AC12:AE12" ca="1" si="7">bochange($AB12,AC$4)</f>
        <v>#NAME?</v>
      </c>
      <c r="AD12" s="44" t="e">
        <f t="shared" ca="1" si="7"/>
        <v>#NAME?</v>
      </c>
      <c r="AE12" s="44" t="e">
        <f t="shared" ca="1" si="7"/>
        <v>#NAME?</v>
      </c>
      <c r="AI12" s="45" t="s">
        <v>2807</v>
      </c>
      <c r="AU12" s="32" t="s">
        <v>88</v>
      </c>
      <c r="AV12" s="32">
        <v>14</v>
      </c>
      <c r="AX12" s="32" t="s">
        <v>302</v>
      </c>
      <c r="AY12" s="32">
        <v>54</v>
      </c>
      <c r="BB12" s="32" t="s">
        <v>53</v>
      </c>
      <c r="BC12" s="32">
        <v>9</v>
      </c>
      <c r="BJ12" s="32" t="s">
        <v>261</v>
      </c>
      <c r="BK12" s="32">
        <v>21</v>
      </c>
      <c r="BP12" s="32" t="s">
        <v>261</v>
      </c>
      <c r="BQ12" s="32">
        <v>21</v>
      </c>
      <c r="BS12" s="32">
        <v>2</v>
      </c>
      <c r="BT12" s="32" t="s">
        <v>53</v>
      </c>
    </row>
    <row r="13" spans="1:72" ht="16.5" hidden="1" thickTop="1" thickBot="1">
      <c r="A13" s="19" t="s">
        <v>111</v>
      </c>
      <c r="B13" s="19">
        <v>13</v>
      </c>
      <c r="E13" s="32" t="s">
        <v>2816</v>
      </c>
      <c r="F13" s="44" t="s">
        <v>628</v>
      </c>
      <c r="J13" s="44" t="s">
        <v>2817</v>
      </c>
      <c r="S13" s="44" t="str">
        <f t="array" ref="S13">IFERROR(INDEX(#REF!,MATCH(0,IF(#REF!&lt;&gt;"",IF(#REF!=7,COUNTIF($S$3:S12,#REF!))),0)),"")</f>
        <v/>
      </c>
      <c r="T13" s="44" t="str">
        <f t="array" ref="T13">IFERROR(INDEX(#REF!,MATCH(0,IF(#REF!&lt;&gt;"",IF(#REF!=8,COUNTIF($S$3:T12,#REF!))),0)),"")</f>
        <v/>
      </c>
      <c r="U13" s="44" t="str">
        <f t="array" ref="U13">IFERROR(INDEX(#REF!,MATCH(0,IF(#REF!&lt;&gt;"",IF(#REF!=9,COUNTIF($S$3:U12,#REF!))),0)),"")</f>
        <v/>
      </c>
      <c r="V13" s="44" t="str">
        <f t="array" ref="V13">IFERROR(INDEX(#REF!,MATCH(0,IF(#REF!&lt;&gt;"",IF(#REF!=10,COUNTIF($S$3:V12,#REF!))),0)),"")</f>
        <v/>
      </c>
      <c r="W13" s="44" t="str">
        <f t="array" ref="W13">IFERROR(INDEX(#REF!,MATCH(0,IF(#REF!&lt;&gt;"",IF(#REF!=11,COUNTIF($S$3:W12,#REF!))),0)),"")</f>
        <v/>
      </c>
      <c r="AA13" s="32">
        <v>10</v>
      </c>
      <c r="AB13" s="44" t="s">
        <v>628</v>
      </c>
      <c r="AC13" s="44" t="e">
        <f t="shared" ref="AC13:AE13" ca="1" si="8">bochange($AB13,AC$4)</f>
        <v>#NAME?</v>
      </c>
      <c r="AD13" s="44" t="e">
        <f t="shared" ca="1" si="8"/>
        <v>#NAME?</v>
      </c>
      <c r="AE13" s="44" t="e">
        <f t="shared" ca="1" si="8"/>
        <v>#NAME?</v>
      </c>
      <c r="AU13" s="32" t="s">
        <v>97</v>
      </c>
      <c r="AV13" s="32">
        <v>13</v>
      </c>
      <c r="AX13" s="32" t="s">
        <v>317</v>
      </c>
      <c r="AY13" s="32">
        <v>60</v>
      </c>
      <c r="BB13" s="32" t="s">
        <v>104</v>
      </c>
      <c r="BC13" s="32">
        <v>10</v>
      </c>
      <c r="BJ13" s="32" t="s">
        <v>283</v>
      </c>
      <c r="BK13" s="32">
        <v>23</v>
      </c>
      <c r="BP13" s="32" t="s">
        <v>283</v>
      </c>
      <c r="BQ13" s="32">
        <v>23</v>
      </c>
      <c r="BS13" s="32">
        <v>2.1</v>
      </c>
      <c r="BT13" s="32" t="s">
        <v>53</v>
      </c>
    </row>
    <row r="14" spans="1:72" ht="16.5" hidden="1" thickTop="1" thickBot="1">
      <c r="A14" s="19" t="s">
        <v>136</v>
      </c>
      <c r="B14" s="19">
        <v>14</v>
      </c>
      <c r="F14" s="44" t="s">
        <v>628</v>
      </c>
      <c r="J14" s="44" t="s">
        <v>2818</v>
      </c>
      <c r="S14" s="44" t="str">
        <f t="array" ref="S14">IFERROR(INDEX(#REF!,MATCH(0,IF(#REF!&lt;&gt;"",IF(#REF!=7,COUNTIF($S$3:S13,#REF!))),0)),"")</f>
        <v/>
      </c>
      <c r="T14" s="44" t="str">
        <f t="array" ref="T14">IFERROR(INDEX(#REF!,MATCH(0,IF(#REF!&lt;&gt;"",IF(#REF!=8,COUNTIF($S$3:T13,#REF!))),0)),"")</f>
        <v/>
      </c>
      <c r="U14" s="44" t="str">
        <f t="array" ref="U14">IFERROR(INDEX(#REF!,MATCH(0,IF(#REF!&lt;&gt;"",IF(#REF!=9,COUNTIF($S$3:U13,#REF!))),0)),"")</f>
        <v/>
      </c>
      <c r="V14" s="44" t="str">
        <f t="array" ref="V14">IFERROR(INDEX(#REF!,MATCH(0,IF(#REF!&lt;&gt;"",IF(#REF!=10,COUNTIF($S$3:V13,#REF!))),0)),"")</f>
        <v/>
      </c>
      <c r="W14" s="44" t="str">
        <f t="array" ref="W14">IFERROR(INDEX(#REF!,MATCH(0,IF(#REF!&lt;&gt;"",IF(#REF!=11,COUNTIF($S$3:W13,#REF!))),0)),"")</f>
        <v/>
      </c>
      <c r="AA14" s="32">
        <v>11</v>
      </c>
      <c r="AB14" s="44" t="s">
        <v>628</v>
      </c>
      <c r="AC14" s="44" t="e">
        <f t="shared" ref="AC14:AE14" ca="1" si="9">bochange($AB14,AC$4)</f>
        <v>#NAME?</v>
      </c>
      <c r="AD14" s="44" t="e">
        <f t="shared" ca="1" si="9"/>
        <v>#NAME?</v>
      </c>
      <c r="AE14" s="44" t="e">
        <f t="shared" ca="1" si="9"/>
        <v>#NAME?</v>
      </c>
      <c r="AU14" s="32" t="s">
        <v>106</v>
      </c>
      <c r="AV14" s="32">
        <v>12</v>
      </c>
      <c r="AX14" s="32" t="s">
        <v>333</v>
      </c>
      <c r="AY14" s="32">
        <v>66</v>
      </c>
      <c r="BB14" s="32" t="s">
        <v>111</v>
      </c>
      <c r="BC14" s="32">
        <v>11</v>
      </c>
      <c r="BJ14" s="32" t="s">
        <v>302</v>
      </c>
      <c r="BK14" s="32">
        <v>25</v>
      </c>
      <c r="BP14" s="32" t="s">
        <v>302</v>
      </c>
      <c r="BQ14" s="32">
        <v>25</v>
      </c>
      <c r="BS14" s="32">
        <v>2.2000000000000002</v>
      </c>
      <c r="BT14" s="32" t="s">
        <v>53</v>
      </c>
    </row>
    <row r="15" spans="1:72" ht="16.5" hidden="1" thickTop="1" thickBot="1">
      <c r="A15" s="19" t="s">
        <v>111</v>
      </c>
      <c r="B15" s="19">
        <v>15</v>
      </c>
      <c r="F15" s="44" t="s">
        <v>628</v>
      </c>
      <c r="J15" s="44" t="s">
        <v>164</v>
      </c>
      <c r="S15" s="44" t="str">
        <f t="array" ref="S15">IFERROR(INDEX(#REF!,MATCH(0,IF(#REF!&lt;&gt;"",IF(#REF!=7,COUNTIF($S$3:S14,#REF!))),0)),"")</f>
        <v/>
      </c>
      <c r="T15" s="44" t="str">
        <f t="array" ref="T15">IFERROR(INDEX(#REF!,MATCH(0,IF(#REF!&lt;&gt;"",IF(#REF!=8,COUNTIF($S$3:T14,#REF!))),0)),"")</f>
        <v/>
      </c>
      <c r="U15" s="44" t="str">
        <f t="array" ref="U15">IFERROR(INDEX(#REF!,MATCH(0,IF(#REF!&lt;&gt;"",IF(#REF!=9,COUNTIF($S$3:U14,#REF!))),0)),"")</f>
        <v/>
      </c>
      <c r="V15" s="44" t="str">
        <f t="array" ref="V15">IFERROR(INDEX(#REF!,MATCH(0,IF(#REF!&lt;&gt;"",IF(#REF!=10,COUNTIF($S$3:V14,#REF!))),0)),"")</f>
        <v/>
      </c>
      <c r="W15" s="44" t="str">
        <f t="array" ref="W15">IFERROR(INDEX(#REF!,MATCH(0,IF(#REF!&lt;&gt;"",IF(#REF!=11,COUNTIF($S$3:W14,#REF!))),0)),"")</f>
        <v/>
      </c>
      <c r="AA15" s="32">
        <v>12</v>
      </c>
      <c r="AB15" s="44" t="s">
        <v>628</v>
      </c>
      <c r="AC15" s="44" t="e">
        <f t="shared" ref="AC15:AE15" ca="1" si="10">bochange($AB15,AC$4)</f>
        <v>#NAME?</v>
      </c>
      <c r="AD15" s="44" t="e">
        <f t="shared" ca="1" si="10"/>
        <v>#NAME?</v>
      </c>
      <c r="AE15" s="44" t="e">
        <f t="shared" ca="1" si="10"/>
        <v>#NAME?</v>
      </c>
      <c r="AU15" s="32" t="s">
        <v>114</v>
      </c>
      <c r="AV15" s="32">
        <v>11</v>
      </c>
      <c r="AX15" s="32" t="s">
        <v>348</v>
      </c>
      <c r="AY15" s="32">
        <v>72</v>
      </c>
      <c r="BB15" s="32" t="s">
        <v>119</v>
      </c>
      <c r="BC15" s="32">
        <v>12</v>
      </c>
      <c r="BJ15" s="32" t="s">
        <v>317</v>
      </c>
      <c r="BK15" s="32">
        <v>27</v>
      </c>
      <c r="BP15" s="32" t="s">
        <v>317</v>
      </c>
      <c r="BQ15" s="32">
        <v>27</v>
      </c>
      <c r="BS15" s="32">
        <v>2.2999999999999998</v>
      </c>
      <c r="BT15" s="32" t="s">
        <v>53</v>
      </c>
    </row>
    <row r="16" spans="1:72" ht="16.5" hidden="1" thickTop="1" thickBot="1">
      <c r="A16" s="19" t="s">
        <v>151</v>
      </c>
      <c r="B16" s="19">
        <v>16</v>
      </c>
      <c r="F16" s="44" t="s">
        <v>628</v>
      </c>
      <c r="J16" s="44" t="s">
        <v>2819</v>
      </c>
      <c r="S16" s="44" t="str">
        <f t="array" ref="S16">IFERROR(INDEX(#REF!,MATCH(0,IF(#REF!&lt;&gt;"",IF(#REF!=7,COUNTIF($S$3:S15,#REF!))),0)),"")</f>
        <v/>
      </c>
      <c r="T16" s="44" t="str">
        <f t="array" ref="T16">IFERROR(INDEX(#REF!,MATCH(0,IF(#REF!&lt;&gt;"",IF(#REF!=8,COUNTIF($S$3:T15,#REF!))),0)),"")</f>
        <v/>
      </c>
      <c r="U16" s="44" t="str">
        <f t="array" ref="U16">IFERROR(INDEX(#REF!,MATCH(0,IF(#REF!&lt;&gt;"",IF(#REF!=9,COUNTIF($S$3:U15,#REF!))),0)),"")</f>
        <v/>
      </c>
      <c r="V16" s="44" t="str">
        <f t="array" ref="V16">IFERROR(INDEX(#REF!,MATCH(0,IF(#REF!&lt;&gt;"",IF(#REF!=10,COUNTIF($S$3:V15,#REF!))),0)),"")</f>
        <v/>
      </c>
      <c r="W16" s="44" t="str">
        <f t="array" ref="W16">IFERROR(INDEX(#REF!,MATCH(0,IF(#REF!&lt;&gt;"",IF(#REF!=11,COUNTIF($S$3:W15,#REF!))),0)),"")</f>
        <v/>
      </c>
      <c r="AA16" s="32">
        <v>13</v>
      </c>
      <c r="AB16" s="44" t="s">
        <v>628</v>
      </c>
      <c r="AC16" s="44" t="e">
        <f t="shared" ref="AC16:AE22" ca="1" si="11">bochange($AB16,AC$4)</f>
        <v>#NAME?</v>
      </c>
      <c r="AD16" s="44" t="e">
        <f t="shared" ca="1" si="11"/>
        <v>#NAME?</v>
      </c>
      <c r="AE16" s="44" t="e">
        <f t="shared" ca="1" si="11"/>
        <v>#NAME?</v>
      </c>
      <c r="AU16" s="32" t="s">
        <v>122</v>
      </c>
      <c r="AV16" s="32">
        <v>10</v>
      </c>
      <c r="AX16" s="32" t="s">
        <v>359</v>
      </c>
      <c r="AY16" s="32">
        <v>78</v>
      </c>
      <c r="BB16" s="32" t="s">
        <v>111</v>
      </c>
      <c r="BC16" s="32">
        <v>13</v>
      </c>
      <c r="BJ16" s="32" t="s">
        <v>333</v>
      </c>
      <c r="BK16" s="32">
        <v>29</v>
      </c>
      <c r="BP16" s="32" t="s">
        <v>333</v>
      </c>
      <c r="BQ16" s="32">
        <v>29</v>
      </c>
      <c r="BS16" s="32">
        <v>2.4</v>
      </c>
      <c r="BT16" s="32" t="s">
        <v>53</v>
      </c>
    </row>
    <row r="17" spans="1:72 16384:16384" ht="16.5" hidden="1" thickTop="1" thickBot="1">
      <c r="A17" s="19" t="s">
        <v>158</v>
      </c>
      <c r="B17" s="19">
        <v>17</v>
      </c>
      <c r="F17" s="51">
        <v>1</v>
      </c>
      <c r="J17" s="44" t="s">
        <v>2820</v>
      </c>
      <c r="S17" s="32" t="s">
        <v>2821</v>
      </c>
      <c r="AA17" s="32">
        <v>14</v>
      </c>
      <c r="AB17" s="44" t="s">
        <v>628</v>
      </c>
      <c r="AC17" s="44" t="e">
        <f t="shared" ca="1" si="11"/>
        <v>#NAME?</v>
      </c>
      <c r="AD17" s="44" t="e">
        <f t="shared" ca="1" si="11"/>
        <v>#NAME?</v>
      </c>
      <c r="AE17" s="44" t="e">
        <f t="shared" ca="1" si="11"/>
        <v>#NAME?</v>
      </c>
      <c r="AI17" s="32" t="s">
        <v>2822</v>
      </c>
      <c r="AJ17" s="56"/>
      <c r="AK17" s="57" t="s">
        <v>158</v>
      </c>
      <c r="AL17" s="57" t="s">
        <v>2823</v>
      </c>
      <c r="AM17" s="58" t="s">
        <v>232</v>
      </c>
      <c r="AN17" s="39"/>
      <c r="AO17" s="56"/>
      <c r="AP17" s="57" t="s">
        <v>158</v>
      </c>
      <c r="AQ17" s="57" t="s">
        <v>2823</v>
      </c>
      <c r="AR17" s="58" t="s">
        <v>232</v>
      </c>
      <c r="AU17" s="32" t="s">
        <v>232</v>
      </c>
      <c r="AV17" s="32">
        <v>9</v>
      </c>
      <c r="AX17" s="32" t="s">
        <v>362</v>
      </c>
      <c r="AY17" s="32">
        <v>84</v>
      </c>
      <c r="BB17" s="32" t="s">
        <v>136</v>
      </c>
      <c r="BC17" s="32">
        <v>14</v>
      </c>
      <c r="BJ17" s="32" t="s">
        <v>348</v>
      </c>
      <c r="BK17" s="32">
        <v>31</v>
      </c>
      <c r="BP17" s="32" t="s">
        <v>348</v>
      </c>
      <c r="BQ17" s="32">
        <v>31</v>
      </c>
      <c r="BS17" s="32">
        <v>2.5</v>
      </c>
      <c r="BT17" s="32" t="s">
        <v>53</v>
      </c>
    </row>
    <row r="18" spans="1:72 16384:16384" ht="16.5" hidden="1" thickTop="1" thickBot="1">
      <c r="A18" s="19" t="s">
        <v>165</v>
      </c>
      <c r="B18" s="19">
        <v>18</v>
      </c>
      <c r="F18" s="45" t="s">
        <v>2778</v>
      </c>
      <c r="J18" s="44" t="s">
        <v>2824</v>
      </c>
      <c r="S18" s="51" t="s">
        <v>628</v>
      </c>
      <c r="AA18" s="32">
        <v>15</v>
      </c>
      <c r="AB18" s="44" t="s">
        <v>628</v>
      </c>
      <c r="AC18" s="44" t="e">
        <f t="shared" ca="1" si="11"/>
        <v>#NAME?</v>
      </c>
      <c r="AD18" s="44" t="e">
        <f t="shared" ca="1" si="11"/>
        <v>#NAME?</v>
      </c>
      <c r="AE18" s="44" t="e">
        <f t="shared" ca="1" si="11"/>
        <v>#NAME?</v>
      </c>
      <c r="AJ18" s="59" t="s">
        <v>2825</v>
      </c>
      <c r="AK18" s="60">
        <v>0</v>
      </c>
      <c r="AL18" s="60">
        <v>0</v>
      </c>
      <c r="AM18" s="61">
        <v>0</v>
      </c>
      <c r="AN18" s="39"/>
      <c r="AO18" s="62" t="s">
        <v>2825</v>
      </c>
      <c r="AP18" s="63" t="str">
        <f>IFERROR(AK18/SUM($AK$18:$AM$18),"")</f>
        <v/>
      </c>
      <c r="AQ18" s="63" t="str">
        <f>IFERROR(AL18/SUM($AK$18:$AM$18),"")</f>
        <v/>
      </c>
      <c r="AR18" s="63" t="str">
        <f>IFERROR(AM18/SUM($AK$18:$AM$18),"")</f>
        <v/>
      </c>
      <c r="AU18" s="32" t="s">
        <v>138</v>
      </c>
      <c r="AV18" s="32">
        <v>8</v>
      </c>
      <c r="AX18" s="32" t="s">
        <v>365</v>
      </c>
      <c r="AY18" s="32">
        <v>90</v>
      </c>
      <c r="BB18" s="32" t="s">
        <v>111</v>
      </c>
      <c r="BC18" s="32">
        <v>15</v>
      </c>
      <c r="BJ18" s="32" t="s">
        <v>359</v>
      </c>
      <c r="BK18" s="32">
        <v>33</v>
      </c>
      <c r="BP18" s="32" t="s">
        <v>359</v>
      </c>
      <c r="BQ18" s="32">
        <v>33</v>
      </c>
      <c r="BS18" s="32">
        <v>2.6</v>
      </c>
      <c r="BT18" s="32" t="s">
        <v>53</v>
      </c>
    </row>
    <row r="19" spans="1:72 16384:16384" ht="16.5" hidden="1" thickTop="1" thickBot="1">
      <c r="A19" s="19" t="s">
        <v>158</v>
      </c>
      <c r="B19" s="19">
        <v>19</v>
      </c>
      <c r="F19" s="32" t="s">
        <v>2826</v>
      </c>
      <c r="J19" s="44" t="s">
        <v>2827</v>
      </c>
      <c r="S19" s="64"/>
      <c r="AA19" s="32">
        <v>16</v>
      </c>
      <c r="AB19" s="44" t="s">
        <v>628</v>
      </c>
      <c r="AC19" s="44" t="e">
        <f t="shared" ca="1" si="11"/>
        <v>#NAME?</v>
      </c>
      <c r="AD19" s="44" t="e">
        <f t="shared" ca="1" si="11"/>
        <v>#NAME?</v>
      </c>
      <c r="AE19" s="44" t="e">
        <f t="shared" ca="1" si="11"/>
        <v>#NAME?</v>
      </c>
      <c r="AJ19" s="59" t="s">
        <v>2758</v>
      </c>
      <c r="AK19" s="60">
        <v>0</v>
      </c>
      <c r="AL19" s="60">
        <v>0</v>
      </c>
      <c r="AM19" s="61">
        <v>0</v>
      </c>
      <c r="AN19" s="39"/>
      <c r="AO19" s="59" t="s">
        <v>2758</v>
      </c>
      <c r="AP19" s="63" t="str">
        <f>IFERROR(AK19/SUM($AK$19:$AM$19),"")</f>
        <v/>
      </c>
      <c r="AQ19" s="63" t="str">
        <f>IFERROR(AL19/SUM($AK$19:$AM$19),"")</f>
        <v/>
      </c>
      <c r="AR19" s="63" t="str">
        <f>IFERROR(AM19/SUM($AK$19:$AM$19),"")</f>
        <v/>
      </c>
      <c r="AU19" s="32" t="s">
        <v>145</v>
      </c>
      <c r="AV19" s="32">
        <v>7</v>
      </c>
      <c r="AX19" s="32" t="s">
        <v>368</v>
      </c>
      <c r="AY19" s="32">
        <v>96</v>
      </c>
      <c r="BB19" s="32" t="s">
        <v>151</v>
      </c>
      <c r="BC19" s="32">
        <v>16</v>
      </c>
      <c r="BJ19" s="32" t="s">
        <v>362</v>
      </c>
      <c r="BK19" s="32">
        <v>35</v>
      </c>
      <c r="BP19" s="32" t="s">
        <v>362</v>
      </c>
      <c r="BQ19" s="32">
        <v>35</v>
      </c>
      <c r="BS19" s="32">
        <v>2.7</v>
      </c>
      <c r="BT19" s="32" t="s">
        <v>53</v>
      </c>
    </row>
    <row r="20" spans="1:72 16384:16384" ht="16.5" hidden="1" thickTop="1" thickBot="1">
      <c r="A20" s="19" t="s">
        <v>176</v>
      </c>
      <c r="B20" s="19">
        <v>20</v>
      </c>
      <c r="J20" s="44" t="s">
        <v>2828</v>
      </c>
      <c r="S20" s="64"/>
      <c r="AA20" s="32">
        <v>17</v>
      </c>
      <c r="AB20" s="44" t="s">
        <v>628</v>
      </c>
      <c r="AC20" s="44" t="e">
        <f t="shared" ca="1" si="11"/>
        <v>#NAME?</v>
      </c>
      <c r="AD20" s="44" t="e">
        <f t="shared" ca="1" si="11"/>
        <v>#NAME?</v>
      </c>
      <c r="AE20" s="44" t="e">
        <f t="shared" ca="1" si="11"/>
        <v>#NAME?</v>
      </c>
      <c r="AJ20" s="59" t="s">
        <v>2759</v>
      </c>
      <c r="AK20" s="60">
        <v>0</v>
      </c>
      <c r="AL20" s="60">
        <v>0</v>
      </c>
      <c r="AM20" s="61">
        <v>0</v>
      </c>
      <c r="AN20" s="39"/>
      <c r="AO20" s="59" t="s">
        <v>2759</v>
      </c>
      <c r="AP20" s="63" t="str">
        <f>IFERROR(AK20/SUM($AK$20:$AM$20),"")</f>
        <v/>
      </c>
      <c r="AQ20" s="63" t="str">
        <f>IFERROR(AL20/SUM($AK$20:$AM$20),"")</f>
        <v/>
      </c>
      <c r="AR20" s="63" t="str">
        <f>IFERROR(AM20/SUM($AK$20:$AM$20),"")</f>
        <v/>
      </c>
      <c r="AU20" s="32" t="s">
        <v>153</v>
      </c>
      <c r="AV20" s="32">
        <v>6</v>
      </c>
      <c r="AX20" s="32" t="s">
        <v>372</v>
      </c>
      <c r="AY20" s="32">
        <v>102</v>
      </c>
      <c r="BB20" s="32" t="s">
        <v>158</v>
      </c>
      <c r="BC20" s="32">
        <v>17</v>
      </c>
      <c r="BJ20" s="32" t="s">
        <v>365</v>
      </c>
      <c r="BK20" s="32">
        <v>37</v>
      </c>
      <c r="BP20" s="32" t="s">
        <v>365</v>
      </c>
      <c r="BQ20" s="32">
        <v>37</v>
      </c>
      <c r="BS20" s="32">
        <v>2.8</v>
      </c>
      <c r="BT20" s="32" t="s">
        <v>53</v>
      </c>
    </row>
    <row r="21" spans="1:72 16384:16384" ht="16.5" hidden="1" thickTop="1" thickBot="1">
      <c r="A21" s="19" t="s">
        <v>158</v>
      </c>
      <c r="B21" s="19">
        <v>21</v>
      </c>
      <c r="J21" s="44" t="s">
        <v>2829</v>
      </c>
      <c r="S21" s="64"/>
      <c r="AA21" s="32">
        <v>18</v>
      </c>
      <c r="AB21" s="44" t="s">
        <v>628</v>
      </c>
      <c r="AC21" s="44" t="e">
        <f t="shared" ca="1" si="11"/>
        <v>#NAME?</v>
      </c>
      <c r="AD21" s="44" t="e">
        <f t="shared" ca="1" si="11"/>
        <v>#NAME?</v>
      </c>
      <c r="AE21" s="44" t="e">
        <f t="shared" ca="1" si="11"/>
        <v>#NAME?</v>
      </c>
      <c r="AJ21" s="59" t="s">
        <v>2760</v>
      </c>
      <c r="AK21" s="60">
        <v>0</v>
      </c>
      <c r="AL21" s="60">
        <v>0</v>
      </c>
      <c r="AM21" s="61">
        <v>0</v>
      </c>
      <c r="AN21" s="39"/>
      <c r="AO21" s="59" t="s">
        <v>2760</v>
      </c>
      <c r="AP21" s="63" t="str">
        <f>IFERROR(AK21/SUM($AK$21:$AM$21),"")</f>
        <v/>
      </c>
      <c r="AQ21" s="63" t="str">
        <f>IFERROR(AL21/SUM($AK$21:$AM$21),"")</f>
        <v/>
      </c>
      <c r="AR21" s="63" t="str">
        <f>IFERROR(AM21/SUM($AK$21:$AM$21),"")</f>
        <v/>
      </c>
      <c r="AU21" s="32" t="s">
        <v>160</v>
      </c>
      <c r="AV21" s="32">
        <v>5</v>
      </c>
      <c r="AX21" s="32" t="s">
        <v>375</v>
      </c>
      <c r="AY21" s="32">
        <v>108</v>
      </c>
      <c r="BB21" s="32" t="s">
        <v>165</v>
      </c>
      <c r="BC21" s="32">
        <v>18</v>
      </c>
      <c r="BJ21" s="32" t="s">
        <v>368</v>
      </c>
      <c r="BK21" s="32">
        <v>39</v>
      </c>
      <c r="BP21" s="32" t="s">
        <v>368</v>
      </c>
      <c r="BQ21" s="32">
        <v>39</v>
      </c>
      <c r="BS21" s="32">
        <v>2.9</v>
      </c>
      <c r="BT21" s="32" t="s">
        <v>53</v>
      </c>
    </row>
    <row r="22" spans="1:72 16384:16384" ht="16.5" hidden="1" thickTop="1" thickBot="1">
      <c r="A22" s="19" t="s">
        <v>183</v>
      </c>
      <c r="B22" s="19">
        <v>22</v>
      </c>
      <c r="J22" s="44" t="s">
        <v>2830</v>
      </c>
      <c r="K22" s="32" t="s">
        <v>2831</v>
      </c>
      <c r="L22" s="32" t="s">
        <v>2832</v>
      </c>
      <c r="M22" s="32" t="s">
        <v>602</v>
      </c>
      <c r="N22" s="32" t="s">
        <v>614</v>
      </c>
      <c r="O22" s="32" t="s">
        <v>603</v>
      </c>
      <c r="P22" s="32" t="s">
        <v>605</v>
      </c>
      <c r="Q22" s="32" t="s">
        <v>2833</v>
      </c>
      <c r="R22" s="32" t="s">
        <v>2834</v>
      </c>
      <c r="S22" s="32" t="s">
        <v>604</v>
      </c>
      <c r="T22" s="32" t="s">
        <v>2835</v>
      </c>
      <c r="U22" s="32" t="s">
        <v>606</v>
      </c>
      <c r="V22" s="32" t="s">
        <v>607</v>
      </c>
      <c r="W22" s="32" t="s">
        <v>2836</v>
      </c>
      <c r="AA22" s="32">
        <v>19</v>
      </c>
      <c r="AB22" s="44" t="s">
        <v>628</v>
      </c>
      <c r="AC22" s="44" t="e">
        <f t="shared" ca="1" si="11"/>
        <v>#NAME?</v>
      </c>
      <c r="AD22" s="44" t="e">
        <f t="shared" ca="1" si="11"/>
        <v>#NAME?</v>
      </c>
      <c r="AE22" s="44" t="e">
        <f t="shared" ca="1" si="11"/>
        <v>#NAME?</v>
      </c>
      <c r="AJ22" s="59" t="s">
        <v>2761</v>
      </c>
      <c r="AK22" s="60">
        <v>0</v>
      </c>
      <c r="AL22" s="60">
        <v>0</v>
      </c>
      <c r="AM22" s="61">
        <v>0</v>
      </c>
      <c r="AN22" s="39"/>
      <c r="AO22" s="59" t="s">
        <v>2761</v>
      </c>
      <c r="AP22" s="63" t="str">
        <f>IFERROR(AK22/SUM($AK$22:$AM$22),"")</f>
        <v/>
      </c>
      <c r="AQ22" s="63" t="str">
        <f>IFERROR(AL22/SUM($AK$22:$AM$22),"")</f>
        <v/>
      </c>
      <c r="AR22" s="63" t="str">
        <f>IFERROR(AM22/SUM($AK$22:$AM$22),"")</f>
        <v/>
      </c>
      <c r="AU22" s="32" t="s">
        <v>167</v>
      </c>
      <c r="AV22" s="32">
        <v>4</v>
      </c>
      <c r="AX22" s="32" t="s">
        <v>379</v>
      </c>
      <c r="AY22" s="32">
        <v>114</v>
      </c>
      <c r="BB22" s="32" t="s">
        <v>158</v>
      </c>
      <c r="BC22" s="32">
        <v>19</v>
      </c>
      <c r="BJ22" s="32" t="s">
        <v>372</v>
      </c>
      <c r="BK22" s="32">
        <v>41</v>
      </c>
      <c r="BP22" s="32" t="s">
        <v>372</v>
      </c>
      <c r="BQ22" s="32">
        <v>41</v>
      </c>
      <c r="BS22" s="32">
        <v>3</v>
      </c>
      <c r="BT22" s="32" t="s">
        <v>53</v>
      </c>
    </row>
    <row r="23" spans="1:72 16384:16384" ht="16.5" hidden="1" thickTop="1" thickBot="1">
      <c r="A23" s="19" t="s">
        <v>158</v>
      </c>
      <c r="B23" s="19">
        <v>23</v>
      </c>
      <c r="J23" s="52">
        <v>1</v>
      </c>
      <c r="K23" s="44" t="str">
        <f>IFERROR(REPLACE(L23,SEARCH("_",L23,1),1," "),L23)</f>
        <v>Year</v>
      </c>
      <c r="L23" s="44" t="s">
        <v>602</v>
      </c>
      <c r="M23" s="44">
        <v>7</v>
      </c>
      <c r="N23" s="44" t="str">
        <f t="array" ref="N23">IFERROR(INDEX(#REF!,MATCH(0,IF(#REF!&lt;&gt;"",COUNTIF($N$22:N22,#REF!)),0)),"")</f>
        <v/>
      </c>
      <c r="O23" s="44" t="s">
        <v>630</v>
      </c>
      <c r="P23" s="44" t="s">
        <v>16</v>
      </c>
      <c r="Q23" s="44" t="s">
        <v>186</v>
      </c>
      <c r="R23" s="44" t="s">
        <v>2786</v>
      </c>
      <c r="S23" s="44" t="s">
        <v>627</v>
      </c>
      <c r="T23" s="44"/>
      <c r="U23" s="44">
        <v>0</v>
      </c>
      <c r="V23" s="48" t="s">
        <v>627</v>
      </c>
      <c r="W23" s="44">
        <v>7</v>
      </c>
      <c r="AA23" s="32">
        <v>20</v>
      </c>
      <c r="AB23" s="44" t="s">
        <v>628</v>
      </c>
      <c r="AC23" s="44" t="e">
        <f t="shared" ref="AC23:AE23" ca="1" si="12">bochange($AB23,AC$4)</f>
        <v>#NAME?</v>
      </c>
      <c r="AD23" s="44" t="e">
        <f t="shared" ca="1" si="12"/>
        <v>#NAME?</v>
      </c>
      <c r="AE23" s="44" t="e">
        <f t="shared" ca="1" si="12"/>
        <v>#NAME?</v>
      </c>
      <c r="AJ23" s="59" t="s">
        <v>85</v>
      </c>
      <c r="AK23" s="60">
        <v>0</v>
      </c>
      <c r="AL23" s="60">
        <v>0</v>
      </c>
      <c r="AM23" s="61">
        <v>0</v>
      </c>
      <c r="AN23" s="39"/>
      <c r="AO23" s="59" t="s">
        <v>85</v>
      </c>
      <c r="AP23" s="63" t="str">
        <f>IFERROR(AK23/SUM($AK$23:$AM$23),"")</f>
        <v/>
      </c>
      <c r="AQ23" s="63" t="str">
        <f>IFERROR(AL23/SUM($AK$23:$AM$23),"")</f>
        <v/>
      </c>
      <c r="AR23" s="63" t="str">
        <f>IFERROR(AM23/SUM($AK$23:$AM$23),"")</f>
        <v/>
      </c>
      <c r="AU23" s="32" t="s">
        <v>173</v>
      </c>
      <c r="AV23" s="32">
        <v>3</v>
      </c>
      <c r="AX23" s="32" t="s">
        <v>382</v>
      </c>
      <c r="AY23" s="32">
        <v>120</v>
      </c>
      <c r="BB23" s="32" t="s">
        <v>176</v>
      </c>
      <c r="BC23" s="32">
        <v>20</v>
      </c>
      <c r="BJ23" s="32" t="s">
        <v>375</v>
      </c>
      <c r="BK23" s="32">
        <v>43</v>
      </c>
      <c r="BP23" s="32" t="s">
        <v>375</v>
      </c>
      <c r="BQ23" s="32">
        <v>43</v>
      </c>
      <c r="BS23" s="32">
        <v>3.1</v>
      </c>
      <c r="BT23" s="32" t="s">
        <v>53</v>
      </c>
    </row>
    <row r="24" spans="1:72 16384:16384" ht="16.5" hidden="1" thickTop="1" thickBot="1">
      <c r="A24" s="19" t="s">
        <v>189</v>
      </c>
      <c r="B24" s="19">
        <v>24</v>
      </c>
      <c r="J24" s="46" t="s">
        <v>2778</v>
      </c>
      <c r="K24" s="44" t="str">
        <f t="shared" ref="K24:K32" si="13">IFERROR(REPLACE(L24,SEARCH("_",L24,1),1," "),L24)</f>
        <v>Group</v>
      </c>
      <c r="L24" s="44" t="s">
        <v>614</v>
      </c>
      <c r="M24" s="44">
        <v>8</v>
      </c>
      <c r="N24" s="44" t="str">
        <f t="array" ref="N24">IFERROR(INDEX(#REF!,MATCH(0,IF(#REF!&lt;&gt;"",COUNTIF($N$22:N23,#REF!)),0)),"")</f>
        <v/>
      </c>
      <c r="O24" s="44" t="s">
        <v>246</v>
      </c>
      <c r="P24" s="44" t="s">
        <v>2794</v>
      </c>
      <c r="Q24" s="44" t="s">
        <v>631</v>
      </c>
      <c r="R24" s="44">
        <v>0</v>
      </c>
      <c r="S24" s="44" t="s">
        <v>631</v>
      </c>
      <c r="T24" s="44"/>
      <c r="U24" s="44">
        <v>1</v>
      </c>
      <c r="V24" s="48" t="s">
        <v>631</v>
      </c>
      <c r="W24" s="44">
        <v>8</v>
      </c>
      <c r="AU24" s="32" t="s">
        <v>178</v>
      </c>
      <c r="AV24" s="32">
        <v>2</v>
      </c>
      <c r="AX24" s="32" t="s">
        <v>385</v>
      </c>
      <c r="AY24" s="32" t="s">
        <v>628</v>
      </c>
      <c r="BB24" s="32" t="s">
        <v>158</v>
      </c>
      <c r="BC24" s="32">
        <v>21</v>
      </c>
      <c r="BJ24" s="32" t="s">
        <v>379</v>
      </c>
      <c r="BK24" s="32">
        <v>45</v>
      </c>
      <c r="BP24" s="32" t="s">
        <v>379</v>
      </c>
      <c r="BQ24" s="32">
        <v>45</v>
      </c>
      <c r="BS24" s="32">
        <v>3.2</v>
      </c>
      <c r="BT24" s="32" t="s">
        <v>53</v>
      </c>
    </row>
    <row r="25" spans="1:72 16384:16384" ht="16.5" hidden="1" thickTop="1" thickBot="1">
      <c r="A25" s="19" t="s">
        <v>158</v>
      </c>
      <c r="B25" s="19">
        <v>25</v>
      </c>
      <c r="J25" s="32" t="s">
        <v>2837</v>
      </c>
      <c r="K25" s="44" t="str">
        <f t="shared" si="13"/>
        <v>Gender</v>
      </c>
      <c r="L25" s="44" t="s">
        <v>603</v>
      </c>
      <c r="M25" s="44">
        <v>9</v>
      </c>
      <c r="N25" s="44" t="str">
        <f t="array" ref="N25">IFERROR(INDEX(#REF!,MATCH(0,IF(#REF!&lt;&gt;"",COUNTIF($N$22:N24,#REF!)),0)),"")</f>
        <v/>
      </c>
      <c r="P25" s="44" t="s">
        <v>2795</v>
      </c>
      <c r="Q25" s="44" t="s">
        <v>779</v>
      </c>
      <c r="R25" s="44" t="s">
        <v>63</v>
      </c>
      <c r="T25" s="44"/>
      <c r="U25" s="44">
        <v>2</v>
      </c>
      <c r="W25" s="44">
        <v>9</v>
      </c>
      <c r="AB25" s="32" t="s">
        <v>2838</v>
      </c>
      <c r="AC25" s="44" t="s">
        <v>32</v>
      </c>
      <c r="AD25" s="44" t="s">
        <v>43</v>
      </c>
      <c r="AE25" s="44" t="s">
        <v>54</v>
      </c>
      <c r="AF25" s="44" t="s">
        <v>65</v>
      </c>
      <c r="AG25" s="44" t="s">
        <v>75</v>
      </c>
      <c r="AH25" s="44" t="s">
        <v>85</v>
      </c>
      <c r="AJ25" s="32" t="b">
        <v>1</v>
      </c>
      <c r="AU25" s="32" t="s">
        <v>230</v>
      </c>
      <c r="AV25" s="32">
        <v>1</v>
      </c>
      <c r="AX25" s="32" t="s">
        <v>388</v>
      </c>
      <c r="AY25" s="32">
        <v>137</v>
      </c>
      <c r="BB25" s="32" t="s">
        <v>183</v>
      </c>
      <c r="BC25" s="32">
        <v>22</v>
      </c>
      <c r="BJ25" s="32" t="s">
        <v>382</v>
      </c>
      <c r="BK25" s="32">
        <v>47</v>
      </c>
      <c r="BP25" s="32" t="s">
        <v>382</v>
      </c>
      <c r="BQ25" s="32">
        <v>47</v>
      </c>
      <c r="BS25" s="32">
        <v>3.3</v>
      </c>
      <c r="BT25" s="32" t="s">
        <v>53</v>
      </c>
    </row>
    <row r="26" spans="1:72 16384:16384" ht="16.5" hidden="1" thickTop="1" thickBot="1">
      <c r="A26" s="19" t="s">
        <v>196</v>
      </c>
      <c r="B26" s="19">
        <v>26</v>
      </c>
      <c r="K26" s="44" t="str">
        <f t="shared" si="13"/>
        <v>Ethnicity</v>
      </c>
      <c r="L26" s="44" t="s">
        <v>605</v>
      </c>
      <c r="M26" s="44">
        <v>10</v>
      </c>
      <c r="N26" s="44" t="str">
        <f t="array" ref="N26">IFERROR(INDEX(#REF!,MATCH(0,IF(#REF!&lt;&gt;"",COUNTIF($N$22:N25,#REF!)),0)),"")</f>
        <v/>
      </c>
      <c r="P26" s="44" t="s">
        <v>2796</v>
      </c>
      <c r="Q26" s="44" t="s">
        <v>1030</v>
      </c>
      <c r="R26" s="44" t="s">
        <v>52</v>
      </c>
      <c r="T26" s="44"/>
      <c r="U26" s="44">
        <v>3</v>
      </c>
      <c r="W26" s="44">
        <v>10</v>
      </c>
      <c r="Y26" s="45" t="s">
        <v>2900</v>
      </c>
      <c r="Z26" s="51">
        <v>1</v>
      </c>
      <c r="AA26" s="65" t="str">
        <f>"--------&gt;"</f>
        <v>--------&gt;</v>
      </c>
      <c r="AB26" s="44" t="str">
        <f>Y26</f>
        <v>Avg Pts</v>
      </c>
      <c r="AC26" s="55" t="e">
        <v>#N/A</v>
      </c>
      <c r="AD26" s="66" t="e">
        <v>#N/A</v>
      </c>
      <c r="AE26" s="66" t="e">
        <v>#N/A</v>
      </c>
      <c r="AF26" s="66" t="e">
        <v>#N/A</v>
      </c>
      <c r="AG26" s="66" t="e">
        <v>#N/A</v>
      </c>
      <c r="AH26" s="66" t="e">
        <v>#N/A</v>
      </c>
      <c r="AJ26" s="56"/>
      <c r="AK26" s="57" t="s">
        <v>158</v>
      </c>
      <c r="AL26" s="57" t="s">
        <v>2823</v>
      </c>
      <c r="AM26" s="58" t="s">
        <v>232</v>
      </c>
      <c r="AO26" s="56"/>
      <c r="AP26" s="57" t="s">
        <v>158</v>
      </c>
      <c r="AQ26" s="57" t="s">
        <v>2823</v>
      </c>
      <c r="AR26" s="58" t="s">
        <v>232</v>
      </c>
      <c r="AU26" s="32" t="s">
        <v>229</v>
      </c>
      <c r="AV26" s="32">
        <v>19</v>
      </c>
      <c r="AX26" s="32" t="s">
        <v>186</v>
      </c>
      <c r="AY26" s="32">
        <v>131</v>
      </c>
      <c r="BB26" s="32" t="s">
        <v>158</v>
      </c>
      <c r="BC26" s="32">
        <v>23</v>
      </c>
      <c r="BJ26" s="32" t="s">
        <v>385</v>
      </c>
      <c r="BK26" s="32">
        <v>3</v>
      </c>
      <c r="BP26" s="32" t="s">
        <v>385</v>
      </c>
      <c r="BQ26" s="32">
        <v>3</v>
      </c>
      <c r="BS26" s="32">
        <v>3.4</v>
      </c>
      <c r="BT26" s="32" t="s">
        <v>53</v>
      </c>
      <c r="XFD26" s="67"/>
    </row>
    <row r="27" spans="1:72 16384:16384" ht="16.5" hidden="1" thickTop="1" thickBot="1">
      <c r="A27" s="19" t="s">
        <v>200</v>
      </c>
      <c r="B27" s="19">
        <v>27</v>
      </c>
      <c r="K27" s="44" t="str">
        <f t="shared" si="13"/>
        <v>SEN Stage</v>
      </c>
      <c r="L27" s="44" t="s">
        <v>2833</v>
      </c>
      <c r="M27" s="44">
        <v>11</v>
      </c>
      <c r="N27" s="44" t="str">
        <f t="array" ref="N27">IFERROR(INDEX(#REF!,MATCH(0,IF(#REF!&lt;&gt;"",COUNTIF($N$22:N26,#REF!)),0)),"")</f>
        <v/>
      </c>
      <c r="P27" s="44" t="s">
        <v>2801</v>
      </c>
      <c r="R27" s="44" t="s">
        <v>18</v>
      </c>
      <c r="T27" s="44"/>
      <c r="U27" s="44">
        <v>4</v>
      </c>
      <c r="W27" s="44">
        <v>11</v>
      </c>
      <c r="AB27" s="44" t="str">
        <f>Y26&amp;" Schoolwide"</f>
        <v>Avg Pts Schoolwide</v>
      </c>
      <c r="AC27" s="55" t="e">
        <v>#N/A</v>
      </c>
      <c r="AD27" s="66" t="e">
        <v>#N/A</v>
      </c>
      <c r="AE27" s="66" t="e">
        <v>#N/A</v>
      </c>
      <c r="AF27" s="66" t="e">
        <v>#N/A</v>
      </c>
      <c r="AG27" s="66" t="e">
        <v>#N/A</v>
      </c>
      <c r="AH27" s="66" t="e">
        <v>#N/A</v>
      </c>
      <c r="AJ27" s="59" t="s">
        <v>2825</v>
      </c>
      <c r="AK27" s="60">
        <v>0</v>
      </c>
      <c r="AL27" s="60">
        <v>0</v>
      </c>
      <c r="AM27" s="61">
        <v>0</v>
      </c>
      <c r="AO27" s="62" t="s">
        <v>2825</v>
      </c>
      <c r="AP27" s="63" t="str">
        <f>IFERROR(AK27/SUM($AK$27:$AM$27),"")</f>
        <v/>
      </c>
      <c r="AQ27" s="63" t="str">
        <f>IFERROR(AL27/SUM($AK$27:$AM$27),"")</f>
        <v/>
      </c>
      <c r="AR27" s="63" t="str">
        <f>IFERROR(AM27/SUM($AK$27:$AM$27),"")</f>
        <v/>
      </c>
      <c r="AU27" s="32" t="s">
        <v>235</v>
      </c>
      <c r="AV27" s="32">
        <v>18</v>
      </c>
      <c r="AX27" s="32" t="s">
        <v>190</v>
      </c>
      <c r="AY27" s="32">
        <v>125</v>
      </c>
      <c r="BB27" s="32" t="s">
        <v>189</v>
      </c>
      <c r="BC27" s="32">
        <v>24</v>
      </c>
      <c r="BJ27" s="32" t="s">
        <v>388</v>
      </c>
      <c r="BK27" s="32">
        <v>54</v>
      </c>
      <c r="BP27" s="32">
        <v>1</v>
      </c>
      <c r="BQ27" s="32">
        <v>9</v>
      </c>
      <c r="BS27" s="32">
        <v>3.5</v>
      </c>
      <c r="BT27" s="32" t="s">
        <v>53</v>
      </c>
    </row>
    <row r="28" spans="1:72 16384:16384" ht="16.5" hidden="1" thickTop="1" thickBot="1">
      <c r="A28" s="19" t="s">
        <v>204</v>
      </c>
      <c r="B28" s="19">
        <v>28</v>
      </c>
      <c r="K28" s="44" t="str">
        <f t="shared" si="13"/>
        <v>Ranked Need</v>
      </c>
      <c r="L28" s="44" t="s">
        <v>2834</v>
      </c>
      <c r="N28" s="44" t="str">
        <f t="array" ref="N28">IFERROR(INDEX(#REF!,MATCH(0,IF(#REF!&lt;&gt;"",COUNTIF($N$22:N27,#REF!)),0)),"")</f>
        <v/>
      </c>
      <c r="P28" s="44" t="s">
        <v>2805</v>
      </c>
      <c r="R28" s="44" t="s">
        <v>9</v>
      </c>
      <c r="T28" s="44"/>
      <c r="U28" s="44">
        <v>5</v>
      </c>
      <c r="W28" s="44" t="s">
        <v>628</v>
      </c>
      <c r="AJ28" s="59" t="s">
        <v>2758</v>
      </c>
      <c r="AK28" s="60">
        <v>0</v>
      </c>
      <c r="AL28" s="60">
        <v>0</v>
      </c>
      <c r="AM28" s="61">
        <v>0</v>
      </c>
      <c r="AO28" s="59" t="s">
        <v>2758</v>
      </c>
      <c r="AP28" s="63" t="str">
        <f>IFERROR(AK28/SUM($AK$28:$AM$28),"")</f>
        <v/>
      </c>
      <c r="AQ28" s="63" t="str">
        <f>IFERROR(AL28/SUM($AK$28:$AM$28),"")</f>
        <v/>
      </c>
      <c r="AR28" s="63" t="str">
        <f>IFERROR(AM28/SUM($AK$28:$AM$28),"")</f>
        <v/>
      </c>
      <c r="AU28" s="32" t="s">
        <v>240</v>
      </c>
      <c r="AV28" s="32">
        <v>17</v>
      </c>
      <c r="AX28" s="32" t="s">
        <v>193</v>
      </c>
      <c r="AY28" s="32">
        <v>119</v>
      </c>
      <c r="BB28" s="32" t="s">
        <v>158</v>
      </c>
      <c r="BC28" s="32">
        <v>25</v>
      </c>
      <c r="BJ28" s="32" t="s">
        <v>186</v>
      </c>
      <c r="BK28" s="32">
        <v>52</v>
      </c>
      <c r="BP28" s="32">
        <v>2</v>
      </c>
      <c r="BQ28" s="32">
        <v>15</v>
      </c>
      <c r="BS28" s="32">
        <v>3.6</v>
      </c>
      <c r="BT28" s="32" t="s">
        <v>53</v>
      </c>
    </row>
    <row r="29" spans="1:72 16384:16384" ht="16.5" hidden="1" thickTop="1" thickBot="1">
      <c r="A29" s="19" t="s">
        <v>200</v>
      </c>
      <c r="B29" s="19">
        <v>29</v>
      </c>
      <c r="K29" s="44" t="str">
        <f t="shared" si="13"/>
        <v>FSM</v>
      </c>
      <c r="L29" s="44" t="s">
        <v>604</v>
      </c>
      <c r="N29" s="44" t="str">
        <f t="array" ref="N29">IFERROR(INDEX(#REF!,MATCH(0,IF(#REF!&lt;&gt;"",COUNTIF($N$22:N28,#REF!)),0)),"")</f>
        <v/>
      </c>
      <c r="P29" s="44" t="s">
        <v>29</v>
      </c>
      <c r="R29" s="44" t="s">
        <v>2808</v>
      </c>
      <c r="T29" s="44"/>
      <c r="W29" s="44" t="s">
        <v>628</v>
      </c>
      <c r="AC29" s="32" t="s">
        <v>2839</v>
      </c>
      <c r="AJ29" s="59" t="s">
        <v>2759</v>
      </c>
      <c r="AK29" s="60">
        <v>0</v>
      </c>
      <c r="AL29" s="60">
        <v>0</v>
      </c>
      <c r="AM29" s="61">
        <v>0</v>
      </c>
      <c r="AO29" s="59" t="s">
        <v>2759</v>
      </c>
      <c r="AP29" s="63" t="str">
        <f>IFERROR(AK29/SUM($AK$29:$AM$29),"")</f>
        <v/>
      </c>
      <c r="AQ29" s="63" t="str">
        <f>IFERROR(AL29/SUM($AK$29:$AM$29),"")</f>
        <v/>
      </c>
      <c r="AR29" s="63" t="str">
        <f>IFERROR(AM29/SUM($AK$29:$AM$29),"")</f>
        <v/>
      </c>
      <c r="AU29" s="32" t="s">
        <v>244</v>
      </c>
      <c r="AV29" s="32">
        <v>16</v>
      </c>
      <c r="AX29" s="32" t="s">
        <v>197</v>
      </c>
      <c r="AY29" s="32">
        <v>113</v>
      </c>
      <c r="BB29" s="32" t="s">
        <v>196</v>
      </c>
      <c r="BC29" s="32">
        <v>26</v>
      </c>
      <c r="BJ29" s="32" t="s">
        <v>190</v>
      </c>
      <c r="BK29" s="32">
        <v>50</v>
      </c>
      <c r="BP29" s="32">
        <v>3</v>
      </c>
      <c r="BQ29" s="32">
        <v>21</v>
      </c>
      <c r="BS29" s="32">
        <v>3.7</v>
      </c>
      <c r="BT29" s="32" t="s">
        <v>53</v>
      </c>
    </row>
    <row r="30" spans="1:72 16384:16384" ht="16.5" hidden="1" thickTop="1" thickBot="1">
      <c r="A30" s="19" t="s">
        <v>211</v>
      </c>
      <c r="B30" s="19">
        <v>30</v>
      </c>
      <c r="K30" s="44" t="str">
        <f t="shared" si="13"/>
        <v>Disabled</v>
      </c>
      <c r="L30" s="44" t="s">
        <v>2835</v>
      </c>
      <c r="N30" s="44" t="str">
        <f t="array" ref="N30">IFERROR(INDEX(#REF!,MATCH(0,IF(#REF!&lt;&gt;"",COUNTIF($N$22:N29,#REF!)),0)),"")</f>
        <v/>
      </c>
      <c r="P30" s="44" t="s">
        <v>2813</v>
      </c>
      <c r="R30" s="44" t="s">
        <v>2812</v>
      </c>
      <c r="T30" s="44"/>
      <c r="W30" s="44" t="s">
        <v>628</v>
      </c>
      <c r="AB30" s="32" t="s">
        <v>2840</v>
      </c>
      <c r="AC30" s="68" t="s">
        <v>2902</v>
      </c>
      <c r="AJ30" s="59" t="s">
        <v>2760</v>
      </c>
      <c r="AK30" s="60">
        <v>0</v>
      </c>
      <c r="AL30" s="60">
        <v>0</v>
      </c>
      <c r="AM30" s="61">
        <v>0</v>
      </c>
      <c r="AO30" s="59" t="s">
        <v>2760</v>
      </c>
      <c r="AP30" s="63" t="str">
        <f>IFERROR(AK30/SUM($AK$30:$AM$30),"")</f>
        <v/>
      </c>
      <c r="AQ30" s="63" t="str">
        <f>IFERROR(AL30/SUM($AK$30:$AM$30),"")</f>
        <v/>
      </c>
      <c r="AR30" s="63" t="str">
        <f>IFERROR(AM30/SUM($AK$30:$AM$30),"")</f>
        <v/>
      </c>
      <c r="AU30" s="32" t="s">
        <v>249</v>
      </c>
      <c r="AV30" s="32">
        <v>15</v>
      </c>
      <c r="AX30" s="32" t="s">
        <v>201</v>
      </c>
      <c r="AY30" s="32">
        <v>107</v>
      </c>
      <c r="BB30" s="32" t="s">
        <v>200</v>
      </c>
      <c r="BC30" s="32">
        <v>27</v>
      </c>
      <c r="BJ30" s="32" t="s">
        <v>193</v>
      </c>
      <c r="BK30" s="32">
        <v>48</v>
      </c>
      <c r="BP30" s="32">
        <v>4</v>
      </c>
      <c r="BQ30" s="32">
        <v>27</v>
      </c>
      <c r="BS30" s="32">
        <v>3.8</v>
      </c>
      <c r="BT30" s="32" t="s">
        <v>53</v>
      </c>
    </row>
    <row r="31" spans="1:72 16384:16384" ht="16.5" hidden="1" thickTop="1" thickBot="1">
      <c r="A31" s="19" t="s">
        <v>200</v>
      </c>
      <c r="B31" s="19">
        <v>31</v>
      </c>
      <c r="K31" s="44" t="str">
        <f t="shared" si="13"/>
        <v>EAL</v>
      </c>
      <c r="L31" s="44" t="s">
        <v>606</v>
      </c>
      <c r="N31" s="44" t="str">
        <f t="array" ref="N31">IFERROR(INDEX(#REF!,MATCH(0,IF(#REF!&lt;&gt;"",COUNTIF($N$22:N30,#REF!)),0)),"")</f>
        <v/>
      </c>
      <c r="P31" s="44" t="s">
        <v>2814</v>
      </c>
      <c r="R31" s="44" t="s">
        <v>31</v>
      </c>
      <c r="T31" s="44"/>
      <c r="W31" s="44" t="s">
        <v>628</v>
      </c>
      <c r="AB31" s="44"/>
      <c r="AC31" s="69" t="s">
        <v>2789</v>
      </c>
      <c r="AD31" s="69" t="s">
        <v>2790</v>
      </c>
      <c r="AE31" s="69" t="s">
        <v>2841</v>
      </c>
      <c r="AF31" s="44" t="s">
        <v>2842</v>
      </c>
      <c r="AG31" s="44" t="s">
        <v>2843</v>
      </c>
      <c r="AH31" s="44" t="s">
        <v>2844</v>
      </c>
      <c r="AJ31" s="59" t="s">
        <v>2761</v>
      </c>
      <c r="AK31" s="60">
        <v>0</v>
      </c>
      <c r="AL31" s="60">
        <v>0</v>
      </c>
      <c r="AM31" s="61">
        <v>0</v>
      </c>
      <c r="AO31" s="59" t="s">
        <v>2761</v>
      </c>
      <c r="AP31" s="63" t="str">
        <f>IFERROR(AK31/SUM($AK$31:$AM$31),"")</f>
        <v/>
      </c>
      <c r="AQ31" s="63" t="str">
        <f>IFERROR(AL31/SUM($AK$31:$AM$31),"")</f>
        <v/>
      </c>
      <c r="AR31" s="63" t="str">
        <f>IFERROR(AM31/SUM($AK$31:$AM$31),"")</f>
        <v/>
      </c>
      <c r="AU31" s="32" t="s">
        <v>252</v>
      </c>
      <c r="AV31" s="32">
        <v>14</v>
      </c>
      <c r="AX31" s="32" t="s">
        <v>205</v>
      </c>
      <c r="AY31" s="32">
        <v>101</v>
      </c>
      <c r="BB31" s="32" t="s">
        <v>204</v>
      </c>
      <c r="BC31" s="32">
        <v>28</v>
      </c>
      <c r="BJ31" s="32" t="s">
        <v>197</v>
      </c>
      <c r="BK31" s="32">
        <v>46</v>
      </c>
      <c r="BP31" s="32">
        <v>5</v>
      </c>
      <c r="BQ31" s="32">
        <v>33</v>
      </c>
      <c r="BS31" s="32">
        <v>3.9</v>
      </c>
      <c r="BT31" s="32" t="s">
        <v>53</v>
      </c>
    </row>
    <row r="32" spans="1:72 16384:16384" ht="16.5" hidden="1" thickTop="1" thickBot="1">
      <c r="A32" s="19" t="s">
        <v>218</v>
      </c>
      <c r="B32" s="19">
        <v>32</v>
      </c>
      <c r="K32" s="44" t="str">
        <f t="shared" si="13"/>
        <v>GandT</v>
      </c>
      <c r="L32" s="44" t="s">
        <v>607</v>
      </c>
      <c r="N32" s="44" t="str">
        <f t="array" ref="N32">IFERROR(INDEX(#REF!,MATCH(0,IF(#REF!&lt;&gt;"",COUNTIF($N$22:N31,#REF!)),0)),"")</f>
        <v/>
      </c>
      <c r="P32" s="44" t="s">
        <v>2817</v>
      </c>
      <c r="W32" s="44" t="s">
        <v>628</v>
      </c>
      <c r="AB32" s="44">
        <v>1</v>
      </c>
      <c r="AC32" s="44" t="e">
        <f t="shared" ref="AC32:AE32" ca="1" si="14">IF(scatterchange($AB32,AC$31)=0,NA(),scatterchange($AB32,AC$31))</f>
        <v>#NAME?</v>
      </c>
      <c r="AD32" s="44" t="e">
        <f t="shared" ca="1" si="14"/>
        <v>#NAME?</v>
      </c>
      <c r="AE32" s="44" t="e">
        <f t="shared" ca="1" si="14"/>
        <v>#NAME?</v>
      </c>
      <c r="AF32" s="44">
        <v>0.5</v>
      </c>
      <c r="AG32" s="44">
        <v>1.5</v>
      </c>
      <c r="AH32" s="44">
        <v>2.5</v>
      </c>
      <c r="AJ32" s="59" t="s">
        <v>85</v>
      </c>
      <c r="AK32" s="60">
        <v>0</v>
      </c>
      <c r="AL32" s="60">
        <v>0</v>
      </c>
      <c r="AM32" s="61">
        <v>0</v>
      </c>
      <c r="AO32" s="59" t="s">
        <v>85</v>
      </c>
      <c r="AP32" s="63" t="str">
        <f>IFERROR(AK32/SUM($AK$32:$AM$32),"")</f>
        <v/>
      </c>
      <c r="AQ32" s="63" t="str">
        <f>IFERROR(AL32/SUM($AK$32:$AM$32),"")</f>
        <v/>
      </c>
      <c r="AR32" s="63" t="str">
        <f>IFERROR(AM32/SUM($AK$32:$AM$32),"")</f>
        <v/>
      </c>
      <c r="AU32" s="32" t="s">
        <v>257</v>
      </c>
      <c r="AV32" s="32">
        <v>13</v>
      </c>
      <c r="AX32" s="32" t="s">
        <v>208</v>
      </c>
      <c r="AY32" s="32">
        <v>95</v>
      </c>
      <c r="BB32" s="32" t="s">
        <v>200</v>
      </c>
      <c r="BC32" s="32">
        <v>29</v>
      </c>
      <c r="BJ32" s="32" t="s">
        <v>201</v>
      </c>
      <c r="BK32" s="32">
        <v>44</v>
      </c>
      <c r="BP32" s="32">
        <v>6</v>
      </c>
      <c r="BQ32" s="32">
        <v>39</v>
      </c>
      <c r="BS32" s="32">
        <v>4</v>
      </c>
      <c r="BT32" s="32" t="s">
        <v>111</v>
      </c>
    </row>
    <row r="33" spans="1:72" ht="16.5" hidden="1" thickTop="1" thickBot="1">
      <c r="A33" s="19" t="s">
        <v>200</v>
      </c>
      <c r="B33" s="19">
        <v>33</v>
      </c>
      <c r="K33" s="51">
        <f>L33</f>
        <v>1</v>
      </c>
      <c r="L33" s="51">
        <v>1</v>
      </c>
      <c r="N33" s="44" t="str">
        <f t="array" ref="N33">IFERROR(INDEX(#REF!,MATCH(0,IF(#REF!&lt;&gt;"",COUNTIF($N$22:N32,#REF!)),0)),"")</f>
        <v/>
      </c>
      <c r="P33" s="44" t="s">
        <v>2818</v>
      </c>
      <c r="W33" s="44" t="s">
        <v>628</v>
      </c>
      <c r="AB33" s="44">
        <v>2</v>
      </c>
      <c r="AC33" s="44" t="e">
        <f t="shared" ref="AC33:AE33" ca="1" si="15">IF(scatterchange($AB33,AC$31)=0,NA(),scatterchange($AB33,AC$31))</f>
        <v>#NAME?</v>
      </c>
      <c r="AD33" s="44" t="e">
        <f t="shared" ca="1" si="15"/>
        <v>#NAME?</v>
      </c>
      <c r="AE33" s="44" t="e">
        <f t="shared" ca="1" si="15"/>
        <v>#NAME?</v>
      </c>
      <c r="AF33" s="44">
        <v>0.5</v>
      </c>
      <c r="AG33" s="44">
        <v>1.5</v>
      </c>
      <c r="AH33" s="44">
        <v>2.5</v>
      </c>
      <c r="AU33" s="32" t="s">
        <v>260</v>
      </c>
      <c r="AV33" s="32">
        <v>12</v>
      </c>
      <c r="AX33" s="32" t="s">
        <v>212</v>
      </c>
      <c r="AY33" s="32">
        <v>89</v>
      </c>
      <c r="BB33" s="32" t="s">
        <v>211</v>
      </c>
      <c r="BC33" s="32">
        <v>30</v>
      </c>
      <c r="BJ33" s="32" t="s">
        <v>205</v>
      </c>
      <c r="BK33" s="32">
        <v>42</v>
      </c>
      <c r="BS33" s="32">
        <v>4.0999999999999996</v>
      </c>
      <c r="BT33" s="32" t="s">
        <v>111</v>
      </c>
    </row>
    <row r="34" spans="1:72" ht="16.5" hidden="1" thickTop="1" thickBot="1">
      <c r="A34" s="19" t="s">
        <v>225</v>
      </c>
      <c r="B34" s="19">
        <v>34</v>
      </c>
      <c r="K34" s="45" t="str">
        <f>INDEX(K23:K32,K33)</f>
        <v>Year</v>
      </c>
      <c r="L34" s="45" t="s">
        <v>602</v>
      </c>
      <c r="N34" s="44" t="str">
        <f t="array" ref="N34">IFERROR(INDEX(#REF!,MATCH(0,IF(#REF!&lt;&gt;"",COUNTIF($N$22:N33,#REF!)),0)),"")</f>
        <v/>
      </c>
      <c r="P34" s="44" t="s">
        <v>164</v>
      </c>
      <c r="R34" s="44" t="s">
        <v>2845</v>
      </c>
      <c r="S34" s="51">
        <v>3</v>
      </c>
      <c r="T34" s="45" t="e">
        <f>INDEX(lstSelComp,S34)</f>
        <v>#NAME?</v>
      </c>
      <c r="W34" s="44" t="s">
        <v>628</v>
      </c>
      <c r="AB34" s="44">
        <v>3</v>
      </c>
      <c r="AC34" s="44" t="e">
        <f t="shared" ref="AC34:AE34" ca="1" si="16">IF(scatterchange($AB34,AC$31)=0,NA(),scatterchange($AB34,AC$31))</f>
        <v>#NAME?</v>
      </c>
      <c r="AD34" s="44" t="e">
        <f t="shared" ca="1" si="16"/>
        <v>#NAME?</v>
      </c>
      <c r="AE34" s="44" t="e">
        <f t="shared" ca="1" si="16"/>
        <v>#NAME?</v>
      </c>
      <c r="AF34" s="44">
        <v>0.5</v>
      </c>
      <c r="AG34" s="44">
        <v>1.5</v>
      </c>
      <c r="AH34" s="44">
        <v>2.5</v>
      </c>
      <c r="AU34" s="32" t="s">
        <v>265</v>
      </c>
      <c r="AV34" s="32">
        <v>11</v>
      </c>
      <c r="AX34" s="32" t="s">
        <v>215</v>
      </c>
      <c r="AY34" s="32">
        <v>83</v>
      </c>
      <c r="BB34" s="32" t="s">
        <v>200</v>
      </c>
      <c r="BC34" s="32">
        <v>31</v>
      </c>
      <c r="BJ34" s="32" t="s">
        <v>208</v>
      </c>
      <c r="BK34" s="32">
        <v>40</v>
      </c>
      <c r="BS34" s="32">
        <v>4.2</v>
      </c>
      <c r="BT34" s="32" t="s">
        <v>111</v>
      </c>
    </row>
    <row r="35" spans="1:72" ht="16.5" hidden="1" thickTop="1" thickBot="1">
      <c r="A35" s="19" t="s">
        <v>231</v>
      </c>
      <c r="B35" s="19">
        <v>35</v>
      </c>
      <c r="N35" s="44" t="str">
        <f t="array" ref="N35">IFERROR(INDEX(#REF!,MATCH(0,IF(#REF!&lt;&gt;"",COUNTIF($N$22:N34,#REF!)),0)),"")</f>
        <v/>
      </c>
      <c r="P35" s="44" t="s">
        <v>2819</v>
      </c>
      <c r="R35" s="44" t="s">
        <v>2846</v>
      </c>
      <c r="S35" s="51">
        <v>1</v>
      </c>
      <c r="T35" s="45" t="e">
        <f>INDEX(lstSelComp,S35)</f>
        <v>#NAME?</v>
      </c>
      <c r="W35" s="44" t="s">
        <v>628</v>
      </c>
      <c r="AB35" s="44">
        <v>4</v>
      </c>
      <c r="AC35" s="44" t="e">
        <f t="shared" ref="AC35:AE35" ca="1" si="17">IF(scatterchange($AB35,AC$31)=0,NA(),scatterchange($AB35,AC$31))</f>
        <v>#NAME?</v>
      </c>
      <c r="AD35" s="44" t="e">
        <f t="shared" ca="1" si="17"/>
        <v>#NAME?</v>
      </c>
      <c r="AE35" s="44" t="e">
        <f t="shared" ca="1" si="17"/>
        <v>#NAME?</v>
      </c>
      <c r="AF35" s="44">
        <v>0.5</v>
      </c>
      <c r="AG35" s="44">
        <v>1.5</v>
      </c>
      <c r="AH35" s="44">
        <v>2.5</v>
      </c>
      <c r="AU35" s="32" t="s">
        <v>268</v>
      </c>
      <c r="AV35" s="32">
        <v>10</v>
      </c>
      <c r="AX35" s="32" t="s">
        <v>219</v>
      </c>
      <c r="AY35" s="32">
        <v>77</v>
      </c>
      <c r="BB35" s="32" t="s">
        <v>218</v>
      </c>
      <c r="BC35" s="32">
        <v>32</v>
      </c>
      <c r="BJ35" s="32" t="s">
        <v>212</v>
      </c>
      <c r="BK35" s="32">
        <v>38</v>
      </c>
      <c r="BS35" s="32">
        <v>4.3</v>
      </c>
      <c r="BT35" s="32" t="s">
        <v>111</v>
      </c>
    </row>
    <row r="36" spans="1:72" ht="16.5" hidden="1" thickTop="1" thickBot="1">
      <c r="A36" s="19" t="s">
        <v>236</v>
      </c>
      <c r="B36" s="19">
        <v>36</v>
      </c>
      <c r="N36" s="44" t="str">
        <f t="array" ref="N36">IFERROR(INDEX(#REF!,MATCH(0,IF(#REF!&lt;&gt;"",COUNTIF($N$22:N35,#REF!)),0)),"")</f>
        <v/>
      </c>
      <c r="P36" s="44" t="s">
        <v>2820</v>
      </c>
      <c r="W36" s="44" t="s">
        <v>628</v>
      </c>
      <c r="AB36" s="44">
        <v>5</v>
      </c>
      <c r="AC36" s="44" t="e">
        <f t="shared" ref="AC36:AE36" ca="1" si="18">IF(scatterchange($AB36,AC$31)=0,NA(),scatterchange($AB36,AC$31))</f>
        <v>#NAME?</v>
      </c>
      <c r="AD36" s="44" t="e">
        <f t="shared" ca="1" si="18"/>
        <v>#NAME?</v>
      </c>
      <c r="AE36" s="44" t="e">
        <f t="shared" ca="1" si="18"/>
        <v>#NAME?</v>
      </c>
      <c r="AF36" s="44">
        <v>0.5</v>
      </c>
      <c r="AG36" s="44">
        <v>1.5</v>
      </c>
      <c r="AH36" s="44">
        <v>2.5</v>
      </c>
      <c r="AU36" s="32" t="s">
        <v>272</v>
      </c>
      <c r="AV36" s="32">
        <v>9</v>
      </c>
      <c r="AX36" s="32" t="s">
        <v>222</v>
      </c>
      <c r="AY36" s="32">
        <v>71</v>
      </c>
      <c r="BB36" s="32" t="s">
        <v>200</v>
      </c>
      <c r="BC36" s="32">
        <v>33</v>
      </c>
      <c r="BJ36" s="32" t="s">
        <v>215</v>
      </c>
      <c r="BK36" s="32">
        <v>36</v>
      </c>
      <c r="BS36" s="32">
        <v>4.4000000000000004</v>
      </c>
      <c r="BT36" s="32" t="s">
        <v>111</v>
      </c>
    </row>
    <row r="37" spans="1:72" ht="16.5" hidden="1" thickTop="1" thickBot="1">
      <c r="A37" s="19" t="s">
        <v>231</v>
      </c>
      <c r="B37" s="19">
        <v>37</v>
      </c>
      <c r="N37" s="44" t="str">
        <f t="array" ref="N37">IFERROR(INDEX(#REF!,MATCH(0,IF(#REF!&lt;&gt;"",COUNTIF($N$22:N36,#REF!)),0)),"")</f>
        <v/>
      </c>
      <c r="P37" s="44" t="s">
        <v>2824</v>
      </c>
      <c r="W37" s="44" t="s">
        <v>628</v>
      </c>
      <c r="AB37" s="44">
        <v>6</v>
      </c>
      <c r="AC37" s="44" t="e">
        <f t="shared" ref="AC37:AE37" ca="1" si="19">IF(scatterchange($AB37,AC$31)=0,NA(),scatterchange($AB37,AC$31))</f>
        <v>#NAME?</v>
      </c>
      <c r="AD37" s="44" t="e">
        <f t="shared" ca="1" si="19"/>
        <v>#NAME?</v>
      </c>
      <c r="AE37" s="44" t="e">
        <f t="shared" ca="1" si="19"/>
        <v>#NAME?</v>
      </c>
      <c r="AF37" s="44">
        <v>0.5</v>
      </c>
      <c r="AG37" s="44">
        <v>1.5</v>
      </c>
      <c r="AH37" s="44">
        <v>2.5</v>
      </c>
      <c r="AU37" s="32" t="s">
        <v>275</v>
      </c>
      <c r="AV37" s="32">
        <v>8</v>
      </c>
      <c r="AX37" s="32" t="s">
        <v>226</v>
      </c>
      <c r="AY37" s="32">
        <v>65</v>
      </c>
      <c r="BB37" s="32" t="s">
        <v>225</v>
      </c>
      <c r="BC37" s="32">
        <v>34</v>
      </c>
      <c r="BJ37" s="32" t="s">
        <v>219</v>
      </c>
      <c r="BK37" s="32">
        <v>34</v>
      </c>
      <c r="BS37" s="32">
        <v>4.5</v>
      </c>
      <c r="BT37" s="32" t="s">
        <v>111</v>
      </c>
    </row>
    <row r="38" spans="1:72" ht="16.5" hidden="1" thickTop="1" thickBot="1">
      <c r="A38" s="19" t="s">
        <v>245</v>
      </c>
      <c r="B38" s="19">
        <v>38</v>
      </c>
      <c r="N38" s="44" t="str">
        <f t="array" ref="N38">IFERROR(INDEX(#REF!,MATCH(0,IF(#REF!&lt;&gt;"",COUNTIF($N$22:N37,#REF!)),0)),"")</f>
        <v/>
      </c>
      <c r="P38" s="44" t="s">
        <v>2827</v>
      </c>
      <c r="W38" s="44" t="s">
        <v>628</v>
      </c>
      <c r="AB38" s="44">
        <v>7</v>
      </c>
      <c r="AC38" s="44" t="e">
        <f t="shared" ref="AC38:AE38" ca="1" si="20">IF(scatterchange($AB38,AC$31)=0,NA(),scatterchange($AB38,AC$31))</f>
        <v>#NAME?</v>
      </c>
      <c r="AD38" s="44" t="e">
        <f t="shared" ca="1" si="20"/>
        <v>#NAME?</v>
      </c>
      <c r="AE38" s="44" t="e">
        <f t="shared" ca="1" si="20"/>
        <v>#NAME?</v>
      </c>
      <c r="AF38" s="44">
        <v>0.5</v>
      </c>
      <c r="AG38" s="44">
        <v>1.5</v>
      </c>
      <c r="AH38" s="44">
        <v>2.5</v>
      </c>
      <c r="AU38" s="32" t="s">
        <v>279</v>
      </c>
      <c r="AV38" s="32">
        <v>7</v>
      </c>
      <c r="AX38" s="32" t="s">
        <v>232</v>
      </c>
      <c r="AY38" s="32">
        <v>59</v>
      </c>
      <c r="BB38" s="32" t="s">
        <v>231</v>
      </c>
      <c r="BC38" s="32">
        <v>35</v>
      </c>
      <c r="BJ38" s="32" t="s">
        <v>222</v>
      </c>
      <c r="BK38" s="32">
        <v>32</v>
      </c>
      <c r="BS38" s="32">
        <v>4.5999999999999996</v>
      </c>
      <c r="BT38" s="32" t="s">
        <v>111</v>
      </c>
    </row>
    <row r="39" spans="1:72" ht="16.5" hidden="1" thickTop="1" thickBot="1">
      <c r="A39" s="19" t="s">
        <v>231</v>
      </c>
      <c r="B39" s="19">
        <v>39</v>
      </c>
      <c r="N39" s="44" t="str">
        <f t="array" ref="N39">IFERROR(INDEX(#REF!,MATCH(0,IF(#REF!&lt;&gt;"",COUNTIF($N$22:N38,#REF!)),0)),"")</f>
        <v/>
      </c>
      <c r="P39" s="44" t="s">
        <v>2828</v>
      </c>
      <c r="W39" s="44" t="s">
        <v>628</v>
      </c>
      <c r="AB39" s="44">
        <v>8</v>
      </c>
      <c r="AC39" s="44" t="e">
        <f t="shared" ref="AC39:AE39" ca="1" si="21">IF(scatterchange($AB39,AC$31)=0,NA(),scatterchange($AB39,AC$31))</f>
        <v>#NAME?</v>
      </c>
      <c r="AD39" s="44" t="e">
        <f t="shared" ca="1" si="21"/>
        <v>#NAME?</v>
      </c>
      <c r="AE39" s="44" t="e">
        <f t="shared" ca="1" si="21"/>
        <v>#NAME?</v>
      </c>
      <c r="AF39" s="44">
        <v>0.5</v>
      </c>
      <c r="AG39" s="44">
        <v>1.5</v>
      </c>
      <c r="AH39" s="44">
        <v>2.5</v>
      </c>
      <c r="AU39" s="32" t="s">
        <v>282</v>
      </c>
      <c r="AV39" s="32">
        <v>6</v>
      </c>
      <c r="AX39" s="32" t="s">
        <v>237</v>
      </c>
      <c r="AY39" s="32">
        <v>53</v>
      </c>
      <c r="BB39" s="32" t="s">
        <v>236</v>
      </c>
      <c r="BC39" s="32">
        <v>36</v>
      </c>
      <c r="BJ39" s="32" t="s">
        <v>226</v>
      </c>
      <c r="BK39" s="32">
        <v>30</v>
      </c>
      <c r="BS39" s="32">
        <v>4.7</v>
      </c>
      <c r="BT39" s="32" t="s">
        <v>111</v>
      </c>
    </row>
    <row r="40" spans="1:72" ht="15.75" hidden="1" customHeight="1" thickTop="1" thickBot="1">
      <c r="A40" s="19" t="s">
        <v>253</v>
      </c>
      <c r="B40" s="19">
        <v>40</v>
      </c>
      <c r="N40" s="44" t="str">
        <f t="array" ref="N40">IFERROR(INDEX(#REF!,MATCH(0,IF(#REF!&lt;&gt;"",COUNTIF($N$22:N39,#REF!)),0)),"")</f>
        <v/>
      </c>
      <c r="P40" s="44" t="s">
        <v>2829</v>
      </c>
      <c r="W40" s="44" t="s">
        <v>628</v>
      </c>
      <c r="AB40" s="44">
        <v>9</v>
      </c>
      <c r="AC40" s="44" t="e">
        <f t="shared" ref="AC40:AE40" ca="1" si="22">IF(scatterchange($AB40,AC$31)=0,NA(),scatterchange($AB40,AC$31))</f>
        <v>#NAME?</v>
      </c>
      <c r="AD40" s="44" t="e">
        <f t="shared" ca="1" si="22"/>
        <v>#NAME?</v>
      </c>
      <c r="AE40" s="44" t="e">
        <f t="shared" ca="1" si="22"/>
        <v>#NAME?</v>
      </c>
      <c r="AF40" s="44">
        <v>0.5</v>
      </c>
      <c r="AG40" s="44">
        <v>1.5</v>
      </c>
      <c r="AH40" s="44">
        <v>2.5</v>
      </c>
      <c r="AU40" s="32" t="s">
        <v>286</v>
      </c>
      <c r="AV40" s="32">
        <v>5</v>
      </c>
      <c r="AX40" s="32" t="s">
        <v>241</v>
      </c>
      <c r="AY40" s="32">
        <v>47</v>
      </c>
      <c r="BB40" s="32" t="s">
        <v>231</v>
      </c>
      <c r="BC40" s="32">
        <v>37</v>
      </c>
      <c r="BJ40" s="32" t="s">
        <v>232</v>
      </c>
      <c r="BK40" s="32">
        <v>28</v>
      </c>
      <c r="BS40" s="32">
        <v>4.8</v>
      </c>
      <c r="BT40" s="32" t="s">
        <v>111</v>
      </c>
    </row>
    <row r="41" spans="1:72" ht="16.5" hidden="1" thickTop="1" thickBot="1">
      <c r="A41" s="19" t="s">
        <v>246</v>
      </c>
      <c r="B41" s="19">
        <v>41</v>
      </c>
      <c r="N41" s="44" t="str">
        <f t="array" ref="N41">IFERROR(INDEX(#REF!,MATCH(0,IF(#REF!&lt;&gt;"",COUNTIF($N$22:N40,#REF!)),0)),"")</f>
        <v/>
      </c>
      <c r="P41" s="44" t="s">
        <v>2830</v>
      </c>
      <c r="W41" s="44" t="s">
        <v>628</v>
      </c>
      <c r="AB41" s="44">
        <v>10</v>
      </c>
      <c r="AC41" s="44" t="e">
        <f t="shared" ref="AC41:AE41" ca="1" si="23">IF(scatterchange($AB41,AC$31)=0,NA(),scatterchange($AB41,AC$31))</f>
        <v>#NAME?</v>
      </c>
      <c r="AD41" s="44" t="e">
        <f t="shared" ca="1" si="23"/>
        <v>#NAME?</v>
      </c>
      <c r="AE41" s="44" t="e">
        <f t="shared" ca="1" si="23"/>
        <v>#NAME?</v>
      </c>
      <c r="AF41" s="44">
        <v>0.5</v>
      </c>
      <c r="AG41" s="44">
        <v>1.5</v>
      </c>
      <c r="AH41" s="44">
        <v>2.5</v>
      </c>
      <c r="AU41" s="32" t="s">
        <v>289</v>
      </c>
      <c r="AV41" s="32">
        <v>4</v>
      </c>
      <c r="AX41" s="32" t="s">
        <v>246</v>
      </c>
      <c r="AY41" s="32">
        <v>41</v>
      </c>
      <c r="BB41" s="32" t="s">
        <v>245</v>
      </c>
      <c r="BC41" s="32">
        <v>38</v>
      </c>
      <c r="BJ41" s="32" t="s">
        <v>237</v>
      </c>
      <c r="BK41" s="32">
        <v>26</v>
      </c>
      <c r="BS41" s="32">
        <v>4.9000000000000004</v>
      </c>
      <c r="BT41" s="32" t="s">
        <v>111</v>
      </c>
    </row>
    <row r="42" spans="1:72" ht="16.5" hidden="1" thickTop="1" thickBot="1">
      <c r="A42" s="19" t="s">
        <v>261</v>
      </c>
      <c r="B42" s="19">
        <v>42</v>
      </c>
      <c r="N42" s="44" t="str">
        <f t="array" ref="N42">IFERROR(INDEX(#REF!,MATCH(0,IF(#REF!&lt;&gt;"",COUNTIF($N$22:N41,#REF!)),0)),"")</f>
        <v/>
      </c>
      <c r="W42" s="44" t="s">
        <v>628</v>
      </c>
      <c r="AB42" s="44">
        <v>11</v>
      </c>
      <c r="AC42" s="44" t="e">
        <f t="shared" ref="AC42:AE42" ca="1" si="24">IF(scatterchange($AB42,AC$31)=0,NA(),scatterchange($AB42,AC$31))</f>
        <v>#NAME?</v>
      </c>
      <c r="AD42" s="44" t="e">
        <f t="shared" ca="1" si="24"/>
        <v>#NAME?</v>
      </c>
      <c r="AE42" s="44" t="e">
        <f t="shared" ca="1" si="24"/>
        <v>#NAME?</v>
      </c>
      <c r="AF42" s="44">
        <v>0.5</v>
      </c>
      <c r="AG42" s="44">
        <v>1.5</v>
      </c>
      <c r="AH42" s="44">
        <v>2.5</v>
      </c>
      <c r="AU42" s="32" t="s">
        <v>293</v>
      </c>
      <c r="AV42" s="32">
        <v>3</v>
      </c>
      <c r="AX42" s="32" t="s">
        <v>231</v>
      </c>
      <c r="AY42" s="32">
        <v>35</v>
      </c>
      <c r="BB42" s="32" t="s">
        <v>231</v>
      </c>
      <c r="BC42" s="32">
        <v>39</v>
      </c>
      <c r="BJ42" s="32" t="s">
        <v>241</v>
      </c>
      <c r="BK42" s="32">
        <v>24</v>
      </c>
      <c r="BS42" s="32">
        <v>5</v>
      </c>
      <c r="BT42" s="32" t="s">
        <v>111</v>
      </c>
    </row>
    <row r="43" spans="1:72" ht="16.5" hidden="1" thickTop="1" thickBot="1">
      <c r="A43" s="19" t="s">
        <v>246</v>
      </c>
      <c r="B43" s="19">
        <v>43</v>
      </c>
      <c r="N43" s="44" t="str">
        <f t="array" ref="N43">IFERROR(INDEX(#REF!,MATCH(0,IF(#REF!&lt;&gt;"",COUNTIF($N$22:N42,#REF!)),0)),"")</f>
        <v/>
      </c>
      <c r="W43" s="44" t="s">
        <v>628</v>
      </c>
      <c r="AB43" s="44">
        <v>12</v>
      </c>
      <c r="AC43" s="44" t="e">
        <f t="shared" ref="AC43:AE43" ca="1" si="25">IF(scatterchange($AB43,AC$31)=0,NA(),scatterchange($AB43,AC$31))</f>
        <v>#NAME?</v>
      </c>
      <c r="AD43" s="44" t="e">
        <f t="shared" ca="1" si="25"/>
        <v>#NAME?</v>
      </c>
      <c r="AE43" s="44" t="e">
        <f t="shared" ca="1" si="25"/>
        <v>#NAME?</v>
      </c>
      <c r="AF43" s="44">
        <v>0.5</v>
      </c>
      <c r="AG43" s="44">
        <v>1.5</v>
      </c>
      <c r="AH43" s="44">
        <v>2.5</v>
      </c>
      <c r="AU43" s="32" t="s">
        <v>296</v>
      </c>
      <c r="AV43" s="32">
        <v>2</v>
      </c>
      <c r="AX43" s="32" t="s">
        <v>254</v>
      </c>
      <c r="AY43" s="32" t="s">
        <v>628</v>
      </c>
      <c r="BB43" s="32" t="s">
        <v>253</v>
      </c>
      <c r="BC43" s="32">
        <v>40</v>
      </c>
      <c r="BJ43" s="32" t="s">
        <v>246</v>
      </c>
      <c r="BK43" s="32">
        <v>22</v>
      </c>
      <c r="BS43" s="32">
        <v>5.0999999999999996</v>
      </c>
      <c r="BT43" s="32" t="s">
        <v>111</v>
      </c>
    </row>
    <row r="44" spans="1:72" ht="16.5" hidden="1" thickTop="1" thickBot="1">
      <c r="A44" s="19" t="s">
        <v>269</v>
      </c>
      <c r="B44" s="19">
        <v>44</v>
      </c>
      <c r="N44" s="44" t="str">
        <f t="array" ref="N44">IFERROR(INDEX(#REF!,MATCH(0,IF(#REF!&lt;&gt;"",COUNTIF($N$22:N43,#REF!)),0)),"")</f>
        <v/>
      </c>
      <c r="W44" s="44" t="s">
        <v>628</v>
      </c>
      <c r="AB44" s="44">
        <v>13</v>
      </c>
      <c r="AC44" s="44" t="e">
        <f t="shared" ref="AC44:AE44" ca="1" si="26">IF(scatterchange($AB44,AC$31)=0,NA(),scatterchange($AB44,AC$31))</f>
        <v>#NAME?</v>
      </c>
      <c r="AD44" s="44" t="e">
        <f t="shared" ca="1" si="26"/>
        <v>#NAME?</v>
      </c>
      <c r="AE44" s="44" t="e">
        <f t="shared" ca="1" si="26"/>
        <v>#NAME?</v>
      </c>
      <c r="AF44" s="44">
        <v>0.5</v>
      </c>
      <c r="AG44" s="44">
        <v>1.5</v>
      </c>
      <c r="AH44" s="44">
        <v>2.5</v>
      </c>
      <c r="AX44" s="32" t="s">
        <v>200</v>
      </c>
      <c r="AY44" s="32">
        <v>27</v>
      </c>
      <c r="BB44" s="32" t="s">
        <v>246</v>
      </c>
      <c r="BC44" s="32">
        <v>41</v>
      </c>
      <c r="BJ44" s="32" t="s">
        <v>231</v>
      </c>
      <c r="BK44" s="32">
        <v>20</v>
      </c>
      <c r="BS44" s="32">
        <v>5.2</v>
      </c>
      <c r="BT44" s="32" t="s">
        <v>111</v>
      </c>
    </row>
    <row r="45" spans="1:72" ht="16.5" hidden="1" thickTop="1" thickBot="1">
      <c r="A45" s="19" t="s">
        <v>246</v>
      </c>
      <c r="B45" s="19">
        <v>45</v>
      </c>
      <c r="N45" s="44" t="str">
        <f t="array" ref="N45">IFERROR(INDEX(#REF!,MATCH(0,IF(#REF!&lt;&gt;"",COUNTIF($N$22:N44,#REF!)),0)),"")</f>
        <v/>
      </c>
      <c r="W45" s="44" t="s">
        <v>628</v>
      </c>
      <c r="AB45" s="44">
        <v>14</v>
      </c>
      <c r="AC45" s="44" t="e">
        <f t="shared" ref="AC45:AE45" ca="1" si="27">IF(scatterchange($AB45,AC$31)=0,NA(),scatterchange($AB45,AC$31))</f>
        <v>#NAME?</v>
      </c>
      <c r="AD45" s="44" t="e">
        <f t="shared" ca="1" si="27"/>
        <v>#NAME?</v>
      </c>
      <c r="AE45" s="44" t="e">
        <f t="shared" ca="1" si="27"/>
        <v>#NAME?</v>
      </c>
      <c r="AF45" s="44">
        <v>0.5</v>
      </c>
      <c r="AG45" s="44">
        <v>1.5</v>
      </c>
      <c r="AH45" s="44">
        <v>2.5</v>
      </c>
      <c r="AX45" s="32" t="s">
        <v>262</v>
      </c>
      <c r="AY45" s="32" t="s">
        <v>628</v>
      </c>
      <c r="BB45" s="32" t="s">
        <v>261</v>
      </c>
      <c r="BC45" s="32">
        <v>42</v>
      </c>
      <c r="BJ45" s="32" t="s">
        <v>254</v>
      </c>
      <c r="BK45" s="32">
        <v>18</v>
      </c>
      <c r="BS45" s="32">
        <v>5.3</v>
      </c>
      <c r="BT45" s="32" t="s">
        <v>111</v>
      </c>
    </row>
    <row r="46" spans="1:72" ht="16.5" hidden="1" thickTop="1" thickBot="1">
      <c r="A46" s="19" t="s">
        <v>276</v>
      </c>
      <c r="B46" s="19">
        <v>46</v>
      </c>
      <c r="N46" s="44" t="str">
        <f t="array" ref="N46">IFERROR(INDEX(#REF!,MATCH(0,IF(#REF!&lt;&gt;"",COUNTIF($N$22:N45,#REF!)),0)),"")</f>
        <v/>
      </c>
      <c r="W46" s="44" t="s">
        <v>628</v>
      </c>
      <c r="AB46" s="44">
        <v>15</v>
      </c>
      <c r="AC46" s="44" t="e">
        <f t="shared" ref="AC46:AE46" ca="1" si="28">IF(scatterchange($AB46,AC$31)=0,NA(),scatterchange($AB46,AC$31))</f>
        <v>#NAME?</v>
      </c>
      <c r="AD46" s="44" t="e">
        <f t="shared" ca="1" si="28"/>
        <v>#NAME?</v>
      </c>
      <c r="AE46" s="44" t="e">
        <f t="shared" ca="1" si="28"/>
        <v>#NAME?</v>
      </c>
      <c r="AF46" s="44">
        <v>0.5</v>
      </c>
      <c r="AG46" s="44">
        <v>1.5</v>
      </c>
      <c r="AH46" s="44">
        <v>2.5</v>
      </c>
      <c r="AX46" s="32" t="s">
        <v>158</v>
      </c>
      <c r="AY46" s="32">
        <v>17</v>
      </c>
      <c r="BB46" s="32" t="s">
        <v>246</v>
      </c>
      <c r="BC46" s="32">
        <v>43</v>
      </c>
      <c r="BJ46" s="32" t="s">
        <v>200</v>
      </c>
      <c r="BK46" s="32">
        <v>16</v>
      </c>
      <c r="BS46" s="32">
        <v>5.4</v>
      </c>
      <c r="BT46" s="32" t="s">
        <v>111</v>
      </c>
    </row>
    <row r="47" spans="1:72" ht="16.5" hidden="1" thickTop="1" thickBot="1">
      <c r="A47" s="19" t="s">
        <v>241</v>
      </c>
      <c r="B47" s="19">
        <v>47</v>
      </c>
      <c r="N47" s="44" t="str">
        <f t="array" ref="N47">IFERROR(INDEX(#REF!,MATCH(0,IF(#REF!&lt;&gt;"",COUNTIF($N$22:N46,#REF!)),0)),"")</f>
        <v/>
      </c>
      <c r="W47" s="44" t="s">
        <v>628</v>
      </c>
      <c r="AB47" s="44">
        <v>16</v>
      </c>
      <c r="AC47" s="44" t="e">
        <f t="shared" ref="AC47:AE47" ca="1" si="29">IF(scatterchange($AB47,AC$31)=0,NA(),scatterchange($AB47,AC$31))</f>
        <v>#NAME?</v>
      </c>
      <c r="AD47" s="44" t="e">
        <f t="shared" ca="1" si="29"/>
        <v>#NAME?</v>
      </c>
      <c r="AE47" s="44" t="e">
        <f t="shared" ca="1" si="29"/>
        <v>#NAME?</v>
      </c>
      <c r="AF47" s="44">
        <v>0.5</v>
      </c>
      <c r="AG47" s="44">
        <v>1.5</v>
      </c>
      <c r="AH47" s="44">
        <v>2.5</v>
      </c>
      <c r="BB47" s="32" t="s">
        <v>269</v>
      </c>
      <c r="BC47" s="32">
        <v>44</v>
      </c>
      <c r="BJ47" s="32" t="s">
        <v>262</v>
      </c>
      <c r="BK47" s="32">
        <v>14</v>
      </c>
      <c r="BS47" s="32">
        <v>5.5</v>
      </c>
      <c r="BT47" s="32" t="s">
        <v>111</v>
      </c>
    </row>
    <row r="48" spans="1:72" ht="16.5" hidden="1" thickTop="1" thickBot="1">
      <c r="A48" s="19" t="s">
        <v>283</v>
      </c>
      <c r="B48" s="19">
        <v>48</v>
      </c>
      <c r="N48" s="44" t="str">
        <f t="array" ref="N48">IFERROR(INDEX(#REF!,MATCH(0,IF(#REF!&lt;&gt;"",COUNTIF($N$22:N47,#REF!)),0)),"")</f>
        <v/>
      </c>
      <c r="W48" s="44" t="s">
        <v>628</v>
      </c>
      <c r="AB48" s="44">
        <v>17</v>
      </c>
      <c r="AC48" s="44" t="e">
        <f t="shared" ref="AC48:AE48" ca="1" si="30">IF(scatterchange($AB48,AC$31)=0,NA(),scatterchange($AB48,AC$31))</f>
        <v>#NAME?</v>
      </c>
      <c r="AD48" s="44" t="e">
        <f t="shared" ca="1" si="30"/>
        <v>#NAME?</v>
      </c>
      <c r="AE48" s="44" t="e">
        <f t="shared" ca="1" si="30"/>
        <v>#NAME?</v>
      </c>
      <c r="AF48" s="44">
        <v>0.5</v>
      </c>
      <c r="AG48" s="44">
        <v>1.5</v>
      </c>
      <c r="AH48" s="44">
        <v>2.5</v>
      </c>
      <c r="BB48" s="32" t="s">
        <v>246</v>
      </c>
      <c r="BC48" s="32">
        <v>45</v>
      </c>
      <c r="BJ48" s="32" t="s">
        <v>158</v>
      </c>
      <c r="BK48" s="32">
        <v>12</v>
      </c>
      <c r="BS48" s="32">
        <v>5.6</v>
      </c>
      <c r="BT48" s="32" t="s">
        <v>111</v>
      </c>
    </row>
    <row r="49" spans="1:72" ht="16.5" hidden="1" thickTop="1" thickBot="1">
      <c r="A49" s="19" t="s">
        <v>241</v>
      </c>
      <c r="B49" s="19">
        <v>49</v>
      </c>
      <c r="N49" s="44" t="str">
        <f t="array" ref="N49">IFERROR(INDEX(#REF!,MATCH(0,IF(#REF!&lt;&gt;"",COUNTIF($N$22:N48,#REF!)),0)),"")</f>
        <v/>
      </c>
      <c r="W49" s="44" t="s">
        <v>628</v>
      </c>
      <c r="AB49" s="44">
        <v>18</v>
      </c>
      <c r="AC49" s="44" t="e">
        <f t="shared" ref="AC49:AE49" ca="1" si="31">IF(scatterchange($AB49,AC$31)=0,NA(),scatterchange($AB49,AC$31))</f>
        <v>#NAME?</v>
      </c>
      <c r="AD49" s="44" t="e">
        <f t="shared" ca="1" si="31"/>
        <v>#NAME?</v>
      </c>
      <c r="AE49" s="44" t="e">
        <f t="shared" ca="1" si="31"/>
        <v>#NAME?</v>
      </c>
      <c r="AF49" s="44">
        <v>0.5</v>
      </c>
      <c r="AG49" s="44">
        <v>1.5</v>
      </c>
      <c r="AH49" s="44">
        <v>2.5</v>
      </c>
      <c r="BB49" s="32" t="s">
        <v>276</v>
      </c>
      <c r="BC49" s="32">
        <v>46</v>
      </c>
      <c r="BS49" s="32">
        <v>5.7</v>
      </c>
      <c r="BT49" s="32" t="s">
        <v>111</v>
      </c>
    </row>
    <row r="50" spans="1:72" ht="16.5" hidden="1" thickTop="1" thickBot="1">
      <c r="A50" s="19" t="s">
        <v>290</v>
      </c>
      <c r="B50" s="19">
        <v>50</v>
      </c>
      <c r="N50" s="44" t="str">
        <f t="array" ref="N50">IFERROR(INDEX(#REF!,MATCH(0,IF(#REF!&lt;&gt;"",COUNTIF($N$22:N49,#REF!)),0)),"")</f>
        <v/>
      </c>
      <c r="W50" s="44" t="s">
        <v>628</v>
      </c>
      <c r="AB50" s="44">
        <v>19</v>
      </c>
      <c r="AC50" s="44" t="e">
        <f t="shared" ref="AC50:AE50" ca="1" si="32">IF(scatterchange($AB50,AC$31)=0,NA(),scatterchange($AB50,AC$31))</f>
        <v>#NAME?</v>
      </c>
      <c r="AD50" s="44" t="e">
        <f t="shared" ca="1" si="32"/>
        <v>#NAME?</v>
      </c>
      <c r="AE50" s="44" t="e">
        <f t="shared" ca="1" si="32"/>
        <v>#NAME?</v>
      </c>
      <c r="AF50" s="44">
        <v>0.5</v>
      </c>
      <c r="AG50" s="44">
        <v>1.5</v>
      </c>
      <c r="AH50" s="44">
        <v>2.5</v>
      </c>
      <c r="BB50" s="32" t="s">
        <v>241</v>
      </c>
      <c r="BC50" s="32">
        <v>47</v>
      </c>
      <c r="BS50" s="32">
        <v>5.8</v>
      </c>
      <c r="BT50" s="32" t="s">
        <v>111</v>
      </c>
    </row>
    <row r="51" spans="1:72" ht="16.5" hidden="1" thickTop="1" thickBot="1">
      <c r="A51" s="19" t="s">
        <v>241</v>
      </c>
      <c r="B51" s="19">
        <v>51</v>
      </c>
      <c r="N51" s="44" t="str">
        <f t="array" ref="N51">IFERROR(INDEX(#REF!,MATCH(0,IF(#REF!&lt;&gt;"",COUNTIF($N$22:N50,#REF!)),0)),"")</f>
        <v/>
      </c>
      <c r="W51" s="44" t="s">
        <v>628</v>
      </c>
      <c r="AB51" s="44">
        <v>20</v>
      </c>
      <c r="AC51" s="44" t="e">
        <f t="shared" ref="AC51:AE51" ca="1" si="33">IF(scatterchange($AB51,AC$31)=0,NA(),scatterchange($AB51,AC$31))</f>
        <v>#NAME?</v>
      </c>
      <c r="AD51" s="44" t="e">
        <f t="shared" ca="1" si="33"/>
        <v>#NAME?</v>
      </c>
      <c r="AE51" s="44" t="e">
        <f t="shared" ca="1" si="33"/>
        <v>#NAME?</v>
      </c>
      <c r="AF51" s="44">
        <v>0.5</v>
      </c>
      <c r="AG51" s="44">
        <v>1.5</v>
      </c>
      <c r="AH51" s="44">
        <v>2.5</v>
      </c>
      <c r="BB51" s="32" t="s">
        <v>283</v>
      </c>
      <c r="BC51" s="32">
        <v>48</v>
      </c>
      <c r="BS51" s="32">
        <v>5.9</v>
      </c>
      <c r="BT51" s="32" t="s">
        <v>111</v>
      </c>
    </row>
    <row r="52" spans="1:72" ht="16.5" hidden="1" thickTop="1" thickBot="1">
      <c r="A52" s="70" t="s">
        <v>297</v>
      </c>
      <c r="B52" s="19">
        <v>52</v>
      </c>
      <c r="N52" s="44" t="str">
        <f t="array" ref="N52">IFERROR(INDEX(#REF!,MATCH(0,IF(#REF!&lt;&gt;"",COUNTIF($N$22:N51,#REF!)),0)),"")</f>
        <v/>
      </c>
      <c r="W52" s="44" t="s">
        <v>628</v>
      </c>
      <c r="AB52" s="44">
        <v>21</v>
      </c>
      <c r="AC52" s="44" t="e">
        <f t="shared" ref="AC52:AE52" ca="1" si="34">IF(scatterchange($AB52,AC$31)=0,NA(),scatterchange($AB52,AC$31))</f>
        <v>#NAME?</v>
      </c>
      <c r="AD52" s="44" t="e">
        <f t="shared" ca="1" si="34"/>
        <v>#NAME?</v>
      </c>
      <c r="AE52" s="44" t="e">
        <f t="shared" ca="1" si="34"/>
        <v>#NAME?</v>
      </c>
      <c r="AF52" s="44">
        <v>0.5</v>
      </c>
      <c r="AG52" s="44">
        <v>1.5</v>
      </c>
      <c r="AH52" s="44">
        <v>2.5</v>
      </c>
      <c r="BB52" s="32" t="s">
        <v>241</v>
      </c>
      <c r="BC52" s="32">
        <v>49</v>
      </c>
      <c r="BS52" s="32">
        <v>6</v>
      </c>
      <c r="BT52" s="32" t="s">
        <v>325</v>
      </c>
    </row>
    <row r="53" spans="1:72" ht="16.5" hidden="1" thickTop="1" thickBot="1">
      <c r="A53" s="70" t="s">
        <v>237</v>
      </c>
      <c r="B53" s="19">
        <v>53</v>
      </c>
      <c r="N53" s="44" t="str">
        <f t="array" ref="N53">IFERROR(INDEX(#REF!,MATCH(0,IF(#REF!&lt;&gt;"",COUNTIF($N$22:N52,#REF!)),0)),"")</f>
        <v/>
      </c>
      <c r="W53" s="44" t="s">
        <v>628</v>
      </c>
      <c r="AB53" s="44">
        <v>22</v>
      </c>
      <c r="AC53" s="44" t="e">
        <f t="shared" ref="AC53:AE53" ca="1" si="35">IF(scatterchange($AB53,AC$31)=0,NA(),scatterchange($AB53,AC$31))</f>
        <v>#NAME?</v>
      </c>
      <c r="AD53" s="44" t="e">
        <f t="shared" ca="1" si="35"/>
        <v>#NAME?</v>
      </c>
      <c r="AE53" s="44" t="e">
        <f t="shared" ca="1" si="35"/>
        <v>#NAME?</v>
      </c>
      <c r="AF53" s="44">
        <v>0.5</v>
      </c>
      <c r="AG53" s="44">
        <v>1.5</v>
      </c>
      <c r="AH53" s="44">
        <v>2.5</v>
      </c>
      <c r="BB53" s="32" t="s">
        <v>290</v>
      </c>
      <c r="BC53" s="32">
        <v>50</v>
      </c>
      <c r="BS53" s="32">
        <v>6.1</v>
      </c>
      <c r="BT53" s="32" t="s">
        <v>325</v>
      </c>
    </row>
    <row r="54" spans="1:72" ht="16.5" hidden="1" thickTop="1" thickBot="1">
      <c r="A54" s="70" t="s">
        <v>302</v>
      </c>
      <c r="B54" s="19">
        <v>54</v>
      </c>
      <c r="N54" s="44" t="str">
        <f t="array" ref="N54">IFERROR(INDEX(#REF!,MATCH(0,IF(#REF!&lt;&gt;"",COUNTIF($N$22:N53,#REF!)),0)),"")</f>
        <v/>
      </c>
      <c r="W54" s="44" t="s">
        <v>628</v>
      </c>
      <c r="AB54" s="44">
        <v>23</v>
      </c>
      <c r="AC54" s="44" t="e">
        <f t="shared" ref="AC54:AE54" ca="1" si="36">IF(scatterchange($AB54,AC$31)=0,NA(),scatterchange($AB54,AC$31))</f>
        <v>#NAME?</v>
      </c>
      <c r="AD54" s="44" t="e">
        <f t="shared" ca="1" si="36"/>
        <v>#NAME?</v>
      </c>
      <c r="AE54" s="44" t="e">
        <f t="shared" ca="1" si="36"/>
        <v>#NAME?</v>
      </c>
      <c r="AF54" s="44">
        <v>0.5</v>
      </c>
      <c r="AG54" s="44">
        <v>1.5</v>
      </c>
      <c r="AH54" s="44">
        <v>2.5</v>
      </c>
      <c r="BB54" s="32" t="s">
        <v>241</v>
      </c>
      <c r="BC54" s="32">
        <v>51</v>
      </c>
      <c r="BS54" s="32">
        <v>6.2</v>
      </c>
      <c r="BT54" s="32" t="s">
        <v>325</v>
      </c>
    </row>
    <row r="55" spans="1:72" ht="16.5" hidden="1" thickTop="1" thickBot="1">
      <c r="A55" s="70" t="s">
        <v>237</v>
      </c>
      <c r="B55" s="19">
        <v>55</v>
      </c>
      <c r="N55" s="44" t="str">
        <f t="array" ref="N55">IFERROR(INDEX(#REF!,MATCH(0,IF(#REF!&lt;&gt;"",COUNTIF($N$22:N54,#REF!)),0)),"")</f>
        <v/>
      </c>
      <c r="W55" s="44" t="s">
        <v>628</v>
      </c>
      <c r="AB55" s="44">
        <v>24</v>
      </c>
      <c r="AC55" s="44" t="e">
        <f t="shared" ref="AC55:AE55" ca="1" si="37">IF(scatterchange($AB55,AC$31)=0,NA(),scatterchange($AB55,AC$31))</f>
        <v>#NAME?</v>
      </c>
      <c r="AD55" s="44" t="e">
        <f t="shared" ca="1" si="37"/>
        <v>#NAME?</v>
      </c>
      <c r="AE55" s="44" t="e">
        <f t="shared" ca="1" si="37"/>
        <v>#NAME?</v>
      </c>
      <c r="AF55" s="44">
        <v>0.5</v>
      </c>
      <c r="AG55" s="44">
        <v>1.5</v>
      </c>
      <c r="AH55" s="44">
        <v>2.5</v>
      </c>
      <c r="BB55" s="32" t="s">
        <v>297</v>
      </c>
      <c r="BC55" s="32">
        <v>52</v>
      </c>
      <c r="BS55" s="32">
        <v>6.3</v>
      </c>
      <c r="BT55" s="32" t="s">
        <v>325</v>
      </c>
    </row>
    <row r="56" spans="1:72" ht="16.5" hidden="1" thickTop="1" thickBot="1">
      <c r="A56" s="70" t="s">
        <v>307</v>
      </c>
      <c r="B56" s="19">
        <v>56</v>
      </c>
      <c r="N56" s="44" t="str">
        <f t="array" ref="N56">IFERROR(INDEX(#REF!,MATCH(0,IF(#REF!&lt;&gt;"",COUNTIF($N$22:N55,#REF!)),0)),"")</f>
        <v/>
      </c>
      <c r="W56" s="44" t="s">
        <v>628</v>
      </c>
      <c r="AB56" s="44">
        <v>25</v>
      </c>
      <c r="AC56" s="44" t="e">
        <f t="shared" ref="AC56:AE56" ca="1" si="38">IF(scatterchange($AB56,AC$31)=0,NA(),scatterchange($AB56,AC$31))</f>
        <v>#NAME?</v>
      </c>
      <c r="AD56" s="44" t="e">
        <f t="shared" ca="1" si="38"/>
        <v>#NAME?</v>
      </c>
      <c r="AE56" s="44" t="e">
        <f t="shared" ca="1" si="38"/>
        <v>#NAME?</v>
      </c>
      <c r="AF56" s="44">
        <v>0.5</v>
      </c>
      <c r="AG56" s="44">
        <v>1.5</v>
      </c>
      <c r="AH56" s="44">
        <v>2.5</v>
      </c>
      <c r="BB56" s="32" t="s">
        <v>237</v>
      </c>
      <c r="BC56" s="32">
        <v>53</v>
      </c>
      <c r="BS56" s="32">
        <v>6.4</v>
      </c>
      <c r="BT56" s="32" t="s">
        <v>325</v>
      </c>
    </row>
    <row r="57" spans="1:72" ht="16.5" hidden="1" thickTop="1" thickBot="1">
      <c r="A57" s="70" t="s">
        <v>237</v>
      </c>
      <c r="B57" s="19">
        <v>57</v>
      </c>
      <c r="N57" s="44" t="str">
        <f t="array" ref="N57">IFERROR(INDEX(#REF!,MATCH(0,IF(#REF!&lt;&gt;"",COUNTIF($N$22:N56,#REF!)),0)),"")</f>
        <v/>
      </c>
      <c r="W57" s="44" t="s">
        <v>628</v>
      </c>
      <c r="AB57" s="44">
        <v>26</v>
      </c>
      <c r="AC57" s="44" t="e">
        <f t="shared" ref="AC57:AE57" ca="1" si="39">IF(scatterchange($AB57,AC$31)=0,NA(),scatterchange($AB57,AC$31))</f>
        <v>#NAME?</v>
      </c>
      <c r="AD57" s="44" t="e">
        <f t="shared" ca="1" si="39"/>
        <v>#NAME?</v>
      </c>
      <c r="AE57" s="44" t="e">
        <f t="shared" ca="1" si="39"/>
        <v>#NAME?</v>
      </c>
      <c r="AF57" s="44">
        <v>0.5</v>
      </c>
      <c r="AG57" s="44">
        <v>1.5</v>
      </c>
      <c r="AH57" s="44">
        <v>2.5</v>
      </c>
      <c r="BB57" s="32" t="s">
        <v>302</v>
      </c>
      <c r="BC57" s="32">
        <v>54</v>
      </c>
      <c r="BS57" s="32">
        <v>6.5</v>
      </c>
      <c r="BT57" s="32" t="s">
        <v>325</v>
      </c>
    </row>
    <row r="58" spans="1:72" ht="16.5" hidden="1" thickTop="1" thickBot="1">
      <c r="A58" s="70" t="s">
        <v>312</v>
      </c>
      <c r="B58" s="19">
        <v>58</v>
      </c>
      <c r="N58" s="44" t="str">
        <f t="array" ref="N58">IFERROR(INDEX(#REF!,MATCH(0,IF(#REF!&lt;&gt;"",COUNTIF($N$22:N57,#REF!)),0)),"")</f>
        <v/>
      </c>
      <c r="W58" s="44" t="s">
        <v>628</v>
      </c>
      <c r="AB58" s="44">
        <v>27</v>
      </c>
      <c r="AC58" s="44" t="e">
        <f t="shared" ref="AC58:AE58" ca="1" si="40">IF(scatterchange($AB58,AC$31)=0,NA(),scatterchange($AB58,AC$31))</f>
        <v>#NAME?</v>
      </c>
      <c r="AD58" s="44" t="e">
        <f t="shared" ca="1" si="40"/>
        <v>#NAME?</v>
      </c>
      <c r="AE58" s="44" t="e">
        <f t="shared" ca="1" si="40"/>
        <v>#NAME?</v>
      </c>
      <c r="AF58" s="44">
        <v>0.5</v>
      </c>
      <c r="AG58" s="44">
        <v>1.5</v>
      </c>
      <c r="AH58" s="44">
        <v>2.5</v>
      </c>
      <c r="BB58" s="32" t="s">
        <v>237</v>
      </c>
      <c r="BC58" s="32">
        <v>55</v>
      </c>
      <c r="BS58" s="32">
        <v>6.6</v>
      </c>
      <c r="BT58" s="32" t="s">
        <v>325</v>
      </c>
    </row>
    <row r="59" spans="1:72" ht="16.5" hidden="1" thickTop="1" thickBot="1">
      <c r="A59" s="70" t="s">
        <v>232</v>
      </c>
      <c r="B59" s="19">
        <v>59</v>
      </c>
      <c r="N59" s="44" t="str">
        <f t="array" ref="N59">IFERROR(INDEX(#REF!,MATCH(0,IF(#REF!&lt;&gt;"",COUNTIF($N$22:N58,#REF!)),0)),"")</f>
        <v/>
      </c>
      <c r="W59" s="44" t="s">
        <v>628</v>
      </c>
      <c r="AB59" s="44">
        <v>28</v>
      </c>
      <c r="AC59" s="44" t="e">
        <f t="shared" ref="AC59:AE71" ca="1" si="41">IF(scatterchange($AB59,AC$31)=0,NA(),scatterchange($AB59,AC$31))</f>
        <v>#NAME?</v>
      </c>
      <c r="AD59" s="44" t="e">
        <f t="shared" ca="1" si="41"/>
        <v>#NAME?</v>
      </c>
      <c r="AE59" s="44" t="e">
        <f t="shared" ca="1" si="41"/>
        <v>#NAME?</v>
      </c>
      <c r="AF59" s="44">
        <v>0.5</v>
      </c>
      <c r="AG59" s="44">
        <v>1.5</v>
      </c>
      <c r="AH59" s="44">
        <v>2.5</v>
      </c>
      <c r="BB59" s="32" t="s">
        <v>307</v>
      </c>
      <c r="BC59" s="32">
        <v>56</v>
      </c>
      <c r="BS59" s="32">
        <v>6.7</v>
      </c>
      <c r="BT59" s="32" t="s">
        <v>325</v>
      </c>
    </row>
    <row r="60" spans="1:72" ht="16.5" hidden="1" thickTop="1" thickBot="1">
      <c r="A60" s="70" t="s">
        <v>317</v>
      </c>
      <c r="B60" s="19">
        <v>60</v>
      </c>
      <c r="AB60" s="44">
        <v>29</v>
      </c>
      <c r="AC60" s="44" t="e">
        <f t="shared" ca="1" si="41"/>
        <v>#NAME?</v>
      </c>
      <c r="AD60" s="44" t="e">
        <f t="shared" ca="1" si="41"/>
        <v>#NAME?</v>
      </c>
      <c r="AE60" s="44" t="e">
        <f t="shared" ca="1" si="41"/>
        <v>#NAME?</v>
      </c>
      <c r="AF60" s="44">
        <v>0.5</v>
      </c>
      <c r="AG60" s="44">
        <v>1.5</v>
      </c>
      <c r="AH60" s="44">
        <v>2.5</v>
      </c>
      <c r="BB60" s="32" t="s">
        <v>237</v>
      </c>
      <c r="BC60" s="32">
        <v>57</v>
      </c>
      <c r="BS60" s="32">
        <v>6.8</v>
      </c>
      <c r="BT60" s="32" t="s">
        <v>325</v>
      </c>
    </row>
    <row r="61" spans="1:72" ht="16.5" hidden="1" thickTop="1" thickBot="1">
      <c r="A61" s="70" t="s">
        <v>232</v>
      </c>
      <c r="B61" s="19">
        <v>61</v>
      </c>
      <c r="AB61" s="44">
        <v>30</v>
      </c>
      <c r="AC61" s="44" t="e">
        <f t="shared" ca="1" si="41"/>
        <v>#NAME?</v>
      </c>
      <c r="AD61" s="44" t="e">
        <f t="shared" ca="1" si="41"/>
        <v>#NAME?</v>
      </c>
      <c r="AE61" s="44" t="e">
        <f t="shared" ca="1" si="41"/>
        <v>#NAME?</v>
      </c>
      <c r="AF61" s="44">
        <v>0.5</v>
      </c>
      <c r="AG61" s="44">
        <v>1.5</v>
      </c>
      <c r="AH61" s="44">
        <v>2.5</v>
      </c>
      <c r="BB61" s="32" t="s">
        <v>312</v>
      </c>
      <c r="BC61" s="32">
        <v>58</v>
      </c>
      <c r="BS61" s="32">
        <v>6.9</v>
      </c>
      <c r="BT61" s="32" t="s">
        <v>325</v>
      </c>
    </row>
    <row r="62" spans="1:72" ht="16.5" hidden="1" thickTop="1" thickBot="1">
      <c r="A62" s="70" t="s">
        <v>322</v>
      </c>
      <c r="B62" s="19">
        <v>62</v>
      </c>
      <c r="AB62" s="44">
        <v>31</v>
      </c>
      <c r="AC62" s="44" t="e">
        <f t="shared" ca="1" si="41"/>
        <v>#NAME?</v>
      </c>
      <c r="AD62" s="44" t="e">
        <f t="shared" ca="1" si="41"/>
        <v>#NAME?</v>
      </c>
      <c r="AE62" s="44" t="e">
        <f t="shared" ca="1" si="41"/>
        <v>#NAME?</v>
      </c>
      <c r="AF62" s="44">
        <v>0.5</v>
      </c>
      <c r="AG62" s="44">
        <v>1.5</v>
      </c>
      <c r="AH62" s="44">
        <v>2.5</v>
      </c>
      <c r="BB62" s="32" t="s">
        <v>232</v>
      </c>
      <c r="BC62" s="32">
        <v>59</v>
      </c>
      <c r="BS62" s="32">
        <v>7</v>
      </c>
      <c r="BT62" s="32" t="s">
        <v>325</v>
      </c>
    </row>
    <row r="63" spans="1:72" ht="16.5" hidden="1" thickTop="1" thickBot="1">
      <c r="A63" s="70" t="s">
        <v>232</v>
      </c>
      <c r="B63" s="19">
        <v>63</v>
      </c>
      <c r="AB63" s="44">
        <v>32</v>
      </c>
      <c r="AC63" s="44" t="e">
        <f t="shared" ca="1" si="41"/>
        <v>#NAME?</v>
      </c>
      <c r="AD63" s="44" t="e">
        <f t="shared" ca="1" si="41"/>
        <v>#NAME?</v>
      </c>
      <c r="AE63" s="44" t="e">
        <f t="shared" ca="1" si="41"/>
        <v>#NAME?</v>
      </c>
      <c r="AF63" s="44">
        <v>0.5</v>
      </c>
      <c r="AG63" s="44">
        <v>1.5</v>
      </c>
      <c r="AH63" s="44">
        <v>2.5</v>
      </c>
      <c r="BB63" s="32" t="s">
        <v>317</v>
      </c>
      <c r="BC63" s="32">
        <v>60</v>
      </c>
      <c r="BS63" s="32">
        <v>7.1</v>
      </c>
      <c r="BT63" s="32" t="s">
        <v>325</v>
      </c>
    </row>
    <row r="64" spans="1:72" ht="16.5" hidden="1" thickTop="1" thickBot="1">
      <c r="A64" s="70" t="s">
        <v>328</v>
      </c>
      <c r="B64" s="19">
        <v>64</v>
      </c>
      <c r="F64"/>
      <c r="AB64" s="44">
        <v>33</v>
      </c>
      <c r="AC64" s="44" t="e">
        <f t="shared" ca="1" si="41"/>
        <v>#NAME?</v>
      </c>
      <c r="AD64" s="44" t="e">
        <f t="shared" ca="1" si="41"/>
        <v>#NAME?</v>
      </c>
      <c r="AE64" s="44" t="e">
        <f t="shared" ca="1" si="41"/>
        <v>#NAME?</v>
      </c>
      <c r="AF64" s="44">
        <v>0.5</v>
      </c>
      <c r="AG64" s="44">
        <v>1.5</v>
      </c>
      <c r="AH64" s="44">
        <v>2.5</v>
      </c>
      <c r="BB64" s="32" t="s">
        <v>232</v>
      </c>
      <c r="BC64" s="32">
        <v>61</v>
      </c>
      <c r="BS64" s="32">
        <v>7.2</v>
      </c>
      <c r="BT64" s="32" t="s">
        <v>325</v>
      </c>
    </row>
    <row r="65" spans="1:72" ht="16.5" hidden="1" thickTop="1" thickBot="1">
      <c r="A65" s="70" t="s">
        <v>226</v>
      </c>
      <c r="B65" s="19">
        <v>65</v>
      </c>
      <c r="F65"/>
      <c r="AB65" s="44">
        <v>34</v>
      </c>
      <c r="AC65" s="44" t="e">
        <f t="shared" ca="1" si="41"/>
        <v>#NAME?</v>
      </c>
      <c r="AD65" s="44" t="e">
        <f t="shared" ca="1" si="41"/>
        <v>#NAME?</v>
      </c>
      <c r="AE65" s="44" t="e">
        <f t="shared" ca="1" si="41"/>
        <v>#NAME?</v>
      </c>
      <c r="AF65" s="44">
        <v>0.5</v>
      </c>
      <c r="AG65" s="44">
        <v>1.5</v>
      </c>
      <c r="AH65" s="44">
        <v>2.5</v>
      </c>
      <c r="BB65" s="32" t="s">
        <v>322</v>
      </c>
      <c r="BC65" s="32">
        <v>62</v>
      </c>
      <c r="BS65" s="32">
        <v>7.3</v>
      </c>
      <c r="BT65" s="32" t="s">
        <v>325</v>
      </c>
    </row>
    <row r="66" spans="1:72" ht="16.5" hidden="1" thickTop="1" thickBot="1">
      <c r="A66" s="70" t="s">
        <v>333</v>
      </c>
      <c r="B66" s="19">
        <v>66</v>
      </c>
      <c r="F66"/>
      <c r="AB66" s="44">
        <v>35</v>
      </c>
      <c r="AC66" s="44" t="e">
        <f t="shared" ca="1" si="41"/>
        <v>#NAME?</v>
      </c>
      <c r="AD66" s="44" t="e">
        <f t="shared" ca="1" si="41"/>
        <v>#NAME?</v>
      </c>
      <c r="AE66" s="44" t="e">
        <f t="shared" ca="1" si="41"/>
        <v>#NAME?</v>
      </c>
      <c r="AF66" s="44">
        <v>0.5</v>
      </c>
      <c r="AG66" s="44">
        <v>1.5</v>
      </c>
      <c r="AH66" s="44">
        <v>2.5</v>
      </c>
      <c r="BB66" s="32" t="s">
        <v>232</v>
      </c>
      <c r="BC66" s="32">
        <v>63</v>
      </c>
      <c r="BS66" s="32">
        <v>7.4</v>
      </c>
      <c r="BT66" s="32" t="s">
        <v>325</v>
      </c>
    </row>
    <row r="67" spans="1:72" ht="16.5" hidden="1" thickTop="1" thickBot="1">
      <c r="A67" s="70" t="s">
        <v>226</v>
      </c>
      <c r="B67" s="19">
        <v>67</v>
      </c>
      <c r="F67"/>
      <c r="AB67" s="44">
        <v>36</v>
      </c>
      <c r="AC67" s="44" t="e">
        <f t="shared" ca="1" si="41"/>
        <v>#NAME?</v>
      </c>
      <c r="AD67" s="44" t="e">
        <f t="shared" ca="1" si="41"/>
        <v>#NAME?</v>
      </c>
      <c r="AE67" s="44" t="e">
        <f t="shared" ca="1" si="41"/>
        <v>#NAME?</v>
      </c>
      <c r="AF67" s="44">
        <v>0.5</v>
      </c>
      <c r="AG67" s="44">
        <v>1.5</v>
      </c>
      <c r="AH67" s="44">
        <v>2.5</v>
      </c>
      <c r="BB67" s="32" t="s">
        <v>328</v>
      </c>
      <c r="BC67" s="32">
        <v>64</v>
      </c>
      <c r="BS67" s="32">
        <v>7.5</v>
      </c>
      <c r="BT67" s="32" t="s">
        <v>325</v>
      </c>
    </row>
    <row r="68" spans="1:72" ht="16.5" hidden="1" thickTop="1" thickBot="1">
      <c r="A68" s="70" t="s">
        <v>338</v>
      </c>
      <c r="B68" s="19">
        <v>68</v>
      </c>
      <c r="F68"/>
      <c r="AB68" s="44">
        <v>37</v>
      </c>
      <c r="AC68" s="44" t="e">
        <f t="shared" ca="1" si="41"/>
        <v>#NAME?</v>
      </c>
      <c r="AD68" s="44" t="e">
        <f t="shared" ca="1" si="41"/>
        <v>#NAME?</v>
      </c>
      <c r="AE68" s="44" t="e">
        <f t="shared" ca="1" si="41"/>
        <v>#NAME?</v>
      </c>
      <c r="AF68" s="44">
        <v>0.5</v>
      </c>
      <c r="AG68" s="44">
        <v>1.5</v>
      </c>
      <c r="AH68" s="44">
        <v>2.5</v>
      </c>
      <c r="BB68" s="32" t="s">
        <v>226</v>
      </c>
      <c r="BC68" s="32">
        <v>65</v>
      </c>
      <c r="BS68" s="32">
        <v>7.6</v>
      </c>
      <c r="BT68" s="32" t="s">
        <v>325</v>
      </c>
    </row>
    <row r="69" spans="1:72" ht="16.5" hidden="1" thickTop="1" thickBot="1">
      <c r="A69" s="70" t="s">
        <v>226</v>
      </c>
      <c r="B69" s="19">
        <v>69</v>
      </c>
      <c r="F69"/>
      <c r="AB69" s="44">
        <v>38</v>
      </c>
      <c r="AC69" s="44" t="e">
        <f t="shared" ca="1" si="41"/>
        <v>#NAME?</v>
      </c>
      <c r="AD69" s="44" t="e">
        <f t="shared" ca="1" si="41"/>
        <v>#NAME?</v>
      </c>
      <c r="AE69" s="44" t="e">
        <f t="shared" ca="1" si="41"/>
        <v>#NAME?</v>
      </c>
      <c r="AF69" s="44">
        <v>0.5</v>
      </c>
      <c r="AG69" s="44">
        <v>1.5</v>
      </c>
      <c r="AH69" s="44">
        <v>2.5</v>
      </c>
      <c r="BB69" s="32" t="s">
        <v>333</v>
      </c>
      <c r="BC69" s="32">
        <v>66</v>
      </c>
      <c r="BS69" s="32">
        <v>7.7</v>
      </c>
      <c r="BT69" s="32" t="s">
        <v>325</v>
      </c>
    </row>
    <row r="70" spans="1:72" ht="16.5" hidden="1" thickTop="1" thickBot="1">
      <c r="A70" s="19" t="s">
        <v>343</v>
      </c>
      <c r="B70" s="19">
        <v>70</v>
      </c>
      <c r="F70"/>
      <c r="AB70" s="44">
        <v>39</v>
      </c>
      <c r="AC70" s="44" t="e">
        <f t="shared" ca="1" si="41"/>
        <v>#NAME?</v>
      </c>
      <c r="AD70" s="44" t="e">
        <f t="shared" ca="1" si="41"/>
        <v>#NAME?</v>
      </c>
      <c r="AE70" s="44" t="e">
        <f t="shared" ca="1" si="41"/>
        <v>#NAME?</v>
      </c>
      <c r="AF70" s="44">
        <v>0.5</v>
      </c>
      <c r="AG70" s="44">
        <v>1.5</v>
      </c>
      <c r="AH70" s="44">
        <v>2.5</v>
      </c>
      <c r="BB70" s="32" t="s">
        <v>226</v>
      </c>
      <c r="BC70" s="32">
        <v>67</v>
      </c>
      <c r="BS70" s="32">
        <v>7.8</v>
      </c>
      <c r="BT70" s="32" t="s">
        <v>325</v>
      </c>
    </row>
    <row r="71" spans="1:72" ht="16.5" hidden="1" thickTop="1" thickBot="1">
      <c r="A71" s="70" t="s">
        <v>222</v>
      </c>
      <c r="B71" s="19">
        <v>71</v>
      </c>
      <c r="F71"/>
      <c r="AB71" s="44">
        <v>40</v>
      </c>
      <c r="AC71" s="44" t="e">
        <f t="shared" ca="1" si="41"/>
        <v>#NAME?</v>
      </c>
      <c r="AD71" s="44" t="e">
        <f t="shared" ca="1" si="41"/>
        <v>#NAME?</v>
      </c>
      <c r="AE71" s="44" t="e">
        <f t="shared" ca="1" si="41"/>
        <v>#NAME?</v>
      </c>
      <c r="AF71" s="44">
        <v>0.5</v>
      </c>
      <c r="AG71" s="44">
        <v>1.5</v>
      </c>
      <c r="AH71" s="44">
        <v>2.5</v>
      </c>
      <c r="BB71" s="32" t="s">
        <v>338</v>
      </c>
      <c r="BC71" s="32">
        <v>68</v>
      </c>
      <c r="BS71" s="32">
        <v>7.9</v>
      </c>
      <c r="BT71" s="32" t="s">
        <v>325</v>
      </c>
    </row>
    <row r="72" spans="1:72" ht="16.5" hidden="1" thickTop="1" thickBot="1">
      <c r="A72" s="19" t="s">
        <v>348</v>
      </c>
      <c r="B72" s="19">
        <v>72</v>
      </c>
      <c r="F72"/>
      <c r="AB72" s="44">
        <v>41</v>
      </c>
      <c r="AC72" s="44" t="e">
        <f t="shared" ref="AC72:AE91" ca="1" si="42">IF(scatterchange($AB72,AC$31)=0,NA(),scatterchange($AB72,AC$31))</f>
        <v>#NAME?</v>
      </c>
      <c r="AD72" s="44" t="e">
        <f t="shared" ca="1" si="42"/>
        <v>#NAME?</v>
      </c>
      <c r="AE72" s="44" t="e">
        <f t="shared" ca="1" si="42"/>
        <v>#NAME?</v>
      </c>
      <c r="AF72" s="44">
        <v>0.5</v>
      </c>
      <c r="AG72" s="44">
        <v>1.5</v>
      </c>
      <c r="AH72" s="44">
        <v>2.5</v>
      </c>
      <c r="BB72" s="32" t="s">
        <v>226</v>
      </c>
      <c r="BC72" s="32">
        <v>69</v>
      </c>
      <c r="BS72" s="32">
        <v>8</v>
      </c>
      <c r="BT72" s="32" t="s">
        <v>64</v>
      </c>
    </row>
    <row r="73" spans="1:72" ht="16.5" hidden="1" thickTop="1" thickBot="1">
      <c r="A73" s="70" t="s">
        <v>222</v>
      </c>
      <c r="B73" s="19">
        <v>73</v>
      </c>
      <c r="F73"/>
      <c r="AB73" s="44">
        <v>42</v>
      </c>
      <c r="AC73" s="44" t="e">
        <f t="shared" ca="1" si="42"/>
        <v>#NAME?</v>
      </c>
      <c r="AD73" s="44" t="e">
        <f t="shared" ca="1" si="42"/>
        <v>#NAME?</v>
      </c>
      <c r="AE73" s="44" t="e">
        <f t="shared" ca="1" si="42"/>
        <v>#NAME?</v>
      </c>
      <c r="AF73" s="44">
        <v>0.5</v>
      </c>
      <c r="AG73" s="44">
        <v>1.5</v>
      </c>
      <c r="AH73" s="44">
        <v>2.5</v>
      </c>
      <c r="BB73" s="32" t="s">
        <v>343</v>
      </c>
      <c r="BC73" s="32">
        <v>70</v>
      </c>
      <c r="BS73" s="32">
        <v>8.1</v>
      </c>
      <c r="BT73" s="32" t="s">
        <v>64</v>
      </c>
    </row>
    <row r="74" spans="1:72" ht="16.5" hidden="1" thickTop="1" thickBot="1">
      <c r="A74" s="19" t="s">
        <v>353</v>
      </c>
      <c r="B74" s="19">
        <v>74</v>
      </c>
      <c r="F74"/>
      <c r="AB74" s="44">
        <v>43</v>
      </c>
      <c r="AC74" s="44" t="e">
        <f t="shared" ca="1" si="42"/>
        <v>#NAME?</v>
      </c>
      <c r="AD74" s="44" t="e">
        <f t="shared" ca="1" si="42"/>
        <v>#NAME?</v>
      </c>
      <c r="AE74" s="44" t="e">
        <f t="shared" ca="1" si="42"/>
        <v>#NAME?</v>
      </c>
      <c r="AF74" s="44">
        <v>0.5</v>
      </c>
      <c r="AG74" s="44">
        <v>1.5</v>
      </c>
      <c r="AH74" s="44">
        <v>2.5</v>
      </c>
      <c r="BB74" s="32" t="s">
        <v>222</v>
      </c>
      <c r="BC74" s="32">
        <v>71</v>
      </c>
      <c r="BS74" s="32">
        <v>8.1999999999999993</v>
      </c>
      <c r="BT74" s="32" t="s">
        <v>64</v>
      </c>
    </row>
    <row r="75" spans="1:72" ht="16.5" hidden="1" thickTop="1" thickBot="1">
      <c r="A75" s="70" t="s">
        <v>222</v>
      </c>
      <c r="B75" s="19">
        <v>75</v>
      </c>
      <c r="L75"/>
      <c r="AB75" s="44">
        <v>44</v>
      </c>
      <c r="AC75" s="44" t="e">
        <f t="shared" ca="1" si="42"/>
        <v>#NAME?</v>
      </c>
      <c r="AD75" s="44" t="e">
        <f t="shared" ca="1" si="42"/>
        <v>#NAME?</v>
      </c>
      <c r="AE75" s="44" t="e">
        <f t="shared" ca="1" si="42"/>
        <v>#NAME?</v>
      </c>
      <c r="AF75" s="44">
        <v>0.5</v>
      </c>
      <c r="AG75" s="44">
        <v>1.5</v>
      </c>
      <c r="AH75" s="44">
        <v>2.5</v>
      </c>
      <c r="BB75" s="32" t="s">
        <v>348</v>
      </c>
      <c r="BC75" s="32">
        <v>72</v>
      </c>
      <c r="BS75" s="32">
        <v>8.3000000000000007</v>
      </c>
      <c r="BT75" s="32" t="s">
        <v>64</v>
      </c>
    </row>
    <row r="76" spans="1:72" ht="16.5" hidden="1" thickTop="1" thickBot="1">
      <c r="A76" s="19" t="s">
        <v>358</v>
      </c>
      <c r="B76" s="19">
        <v>76</v>
      </c>
      <c r="L76"/>
      <c r="AB76" s="44">
        <v>45</v>
      </c>
      <c r="AC76" s="44" t="e">
        <f t="shared" ca="1" si="42"/>
        <v>#NAME?</v>
      </c>
      <c r="AD76" s="44" t="e">
        <f t="shared" ca="1" si="42"/>
        <v>#NAME?</v>
      </c>
      <c r="AE76" s="44" t="e">
        <f t="shared" ca="1" si="42"/>
        <v>#NAME?</v>
      </c>
      <c r="AF76" s="44">
        <v>0.5</v>
      </c>
      <c r="AG76" s="44">
        <v>1.5</v>
      </c>
      <c r="AH76" s="44">
        <v>2.5</v>
      </c>
      <c r="BB76" s="32" t="s">
        <v>222</v>
      </c>
      <c r="BC76" s="32">
        <v>73</v>
      </c>
      <c r="BS76" s="32">
        <v>8.4</v>
      </c>
      <c r="BT76" s="32" t="s">
        <v>64</v>
      </c>
    </row>
    <row r="77" spans="1:72" ht="16.5" hidden="1" thickTop="1" thickBot="1">
      <c r="A77" s="70" t="s">
        <v>219</v>
      </c>
      <c r="B77" s="19">
        <v>77</v>
      </c>
      <c r="L77"/>
      <c r="AB77" s="44">
        <v>46</v>
      </c>
      <c r="AC77" s="44" t="e">
        <f t="shared" ca="1" si="42"/>
        <v>#NAME?</v>
      </c>
      <c r="AD77" s="44" t="e">
        <f t="shared" ca="1" si="42"/>
        <v>#NAME?</v>
      </c>
      <c r="AE77" s="44" t="e">
        <f t="shared" ca="1" si="42"/>
        <v>#NAME?</v>
      </c>
      <c r="AF77" s="44">
        <v>0.5</v>
      </c>
      <c r="AG77" s="44">
        <v>1.5</v>
      </c>
      <c r="AH77" s="44">
        <v>2.5</v>
      </c>
      <c r="BB77" s="32" t="s">
        <v>353</v>
      </c>
      <c r="BC77" s="32">
        <v>74</v>
      </c>
      <c r="BS77" s="32">
        <v>8.5</v>
      </c>
      <c r="BT77" s="32" t="s">
        <v>64</v>
      </c>
    </row>
    <row r="78" spans="1:72" ht="16.5" hidden="1" thickTop="1" thickBot="1">
      <c r="A78" s="19" t="s">
        <v>359</v>
      </c>
      <c r="B78" s="19">
        <v>78</v>
      </c>
      <c r="L78"/>
      <c r="AB78" s="44">
        <v>47</v>
      </c>
      <c r="AC78" s="44" t="e">
        <f t="shared" ca="1" si="42"/>
        <v>#NAME?</v>
      </c>
      <c r="AD78" s="44" t="e">
        <f t="shared" ca="1" si="42"/>
        <v>#NAME?</v>
      </c>
      <c r="AE78" s="44" t="e">
        <f t="shared" ca="1" si="42"/>
        <v>#NAME?</v>
      </c>
      <c r="AF78" s="44">
        <v>0.5</v>
      </c>
      <c r="AG78" s="44">
        <v>1.5</v>
      </c>
      <c r="AH78" s="44">
        <v>2.5</v>
      </c>
      <c r="BB78" s="32" t="s">
        <v>222</v>
      </c>
      <c r="BC78" s="32">
        <v>75</v>
      </c>
      <c r="BS78" s="32">
        <v>8.6</v>
      </c>
      <c r="BT78" s="32" t="s">
        <v>64</v>
      </c>
    </row>
    <row r="79" spans="1:72" ht="16.5" hidden="1" thickTop="1" thickBot="1">
      <c r="A79" s="70" t="s">
        <v>219</v>
      </c>
      <c r="B79" s="19">
        <v>79</v>
      </c>
      <c r="L79"/>
      <c r="AB79" s="44">
        <v>48</v>
      </c>
      <c r="AC79" s="44" t="e">
        <f t="shared" ca="1" si="42"/>
        <v>#NAME?</v>
      </c>
      <c r="AD79" s="44" t="e">
        <f t="shared" ca="1" si="42"/>
        <v>#NAME?</v>
      </c>
      <c r="AE79" s="44" t="e">
        <f t="shared" ca="1" si="42"/>
        <v>#NAME?</v>
      </c>
      <c r="AF79" s="44">
        <v>0.5</v>
      </c>
      <c r="AG79" s="44">
        <v>1.5</v>
      </c>
      <c r="AH79" s="44">
        <v>2.5</v>
      </c>
      <c r="BB79" s="32" t="s">
        <v>358</v>
      </c>
      <c r="BC79" s="32">
        <v>76</v>
      </c>
      <c r="BS79" s="32">
        <v>8.6999999999999993</v>
      </c>
      <c r="BT79" s="32" t="s">
        <v>64</v>
      </c>
    </row>
    <row r="80" spans="1:72" ht="16.5" hidden="1" thickTop="1" thickBot="1">
      <c r="A80" s="19" t="s">
        <v>371</v>
      </c>
      <c r="B80" s="19">
        <v>80</v>
      </c>
      <c r="L80"/>
      <c r="AB80" s="44">
        <v>49</v>
      </c>
      <c r="AC80" s="44" t="e">
        <f t="shared" ca="1" si="42"/>
        <v>#NAME?</v>
      </c>
      <c r="AD80" s="44" t="e">
        <f t="shared" ca="1" si="42"/>
        <v>#NAME?</v>
      </c>
      <c r="AE80" s="44" t="e">
        <f t="shared" ca="1" si="42"/>
        <v>#NAME?</v>
      </c>
      <c r="AF80" s="44">
        <v>0.5</v>
      </c>
      <c r="AG80" s="44">
        <v>1.5</v>
      </c>
      <c r="AH80" s="44">
        <v>2.5</v>
      </c>
      <c r="BB80" s="32" t="s">
        <v>219</v>
      </c>
      <c r="BC80" s="32">
        <v>77</v>
      </c>
      <c r="BS80" s="32">
        <v>8.8000000000000007</v>
      </c>
      <c r="BT80" s="32" t="s">
        <v>64</v>
      </c>
    </row>
    <row r="81" spans="1:72" ht="16.5" hidden="1" thickTop="1" thickBot="1">
      <c r="A81" s="70" t="s">
        <v>219</v>
      </c>
      <c r="B81" s="19">
        <v>81</v>
      </c>
      <c r="L81"/>
      <c r="AB81" s="44">
        <v>50</v>
      </c>
      <c r="AC81" s="44" t="e">
        <f t="shared" ca="1" si="42"/>
        <v>#NAME?</v>
      </c>
      <c r="AD81" s="44" t="e">
        <f t="shared" ca="1" si="42"/>
        <v>#NAME?</v>
      </c>
      <c r="AE81" s="44" t="e">
        <f t="shared" ca="1" si="42"/>
        <v>#NAME?</v>
      </c>
      <c r="AF81" s="44">
        <v>0.5</v>
      </c>
      <c r="AG81" s="44">
        <v>1.5</v>
      </c>
      <c r="AH81" s="44">
        <v>2.5</v>
      </c>
      <c r="BB81" s="32" t="s">
        <v>359</v>
      </c>
      <c r="BC81" s="32">
        <v>78</v>
      </c>
      <c r="BS81" s="32">
        <v>8.9</v>
      </c>
      <c r="BT81" s="32" t="s">
        <v>64</v>
      </c>
    </row>
    <row r="82" spans="1:72" ht="16.5" hidden="1" thickTop="1" thickBot="1">
      <c r="A82" s="19" t="s">
        <v>378</v>
      </c>
      <c r="B82" s="19">
        <v>82</v>
      </c>
      <c r="L82"/>
      <c r="AB82" s="44">
        <v>51</v>
      </c>
      <c r="AC82" s="44" t="e">
        <f t="shared" ca="1" si="42"/>
        <v>#NAME?</v>
      </c>
      <c r="AD82" s="44" t="e">
        <f t="shared" ca="1" si="42"/>
        <v>#NAME?</v>
      </c>
      <c r="AE82" s="44" t="e">
        <f t="shared" ca="1" si="42"/>
        <v>#NAME?</v>
      </c>
      <c r="AF82" s="44">
        <v>0.5</v>
      </c>
      <c r="AG82" s="44">
        <v>1.5</v>
      </c>
      <c r="AH82" s="44">
        <v>2.5</v>
      </c>
      <c r="BB82" s="32" t="s">
        <v>219</v>
      </c>
      <c r="BC82" s="32">
        <v>79</v>
      </c>
      <c r="BS82" s="32">
        <v>9</v>
      </c>
      <c r="BT82" s="32" t="s">
        <v>64</v>
      </c>
    </row>
    <row r="83" spans="1:72" ht="16.5" hidden="1" thickTop="1" thickBot="1">
      <c r="A83" s="70" t="s">
        <v>215</v>
      </c>
      <c r="B83" s="19">
        <v>83</v>
      </c>
      <c r="L83"/>
      <c r="AB83" s="44">
        <v>52</v>
      </c>
      <c r="AC83" s="44" t="e">
        <f t="shared" ca="1" si="42"/>
        <v>#NAME?</v>
      </c>
      <c r="AD83" s="44" t="e">
        <f t="shared" ca="1" si="42"/>
        <v>#NAME?</v>
      </c>
      <c r="AE83" s="44" t="e">
        <f t="shared" ca="1" si="42"/>
        <v>#NAME?</v>
      </c>
      <c r="AF83" s="44">
        <v>0.5</v>
      </c>
      <c r="AG83" s="44">
        <v>1.5</v>
      </c>
      <c r="AH83" s="44">
        <v>2.5</v>
      </c>
      <c r="BB83" s="32" t="s">
        <v>371</v>
      </c>
      <c r="BC83" s="32">
        <v>80</v>
      </c>
      <c r="BS83" s="32">
        <v>9.1</v>
      </c>
      <c r="BT83" s="32" t="s">
        <v>64</v>
      </c>
    </row>
    <row r="84" spans="1:72" ht="16.5" hidden="1" thickTop="1" thickBot="1">
      <c r="A84" s="19" t="s">
        <v>362</v>
      </c>
      <c r="B84" s="19">
        <v>84</v>
      </c>
      <c r="L84"/>
      <c r="AB84" s="44">
        <v>53</v>
      </c>
      <c r="AC84" s="44" t="e">
        <f t="shared" ca="1" si="42"/>
        <v>#NAME?</v>
      </c>
      <c r="AD84" s="44" t="e">
        <f t="shared" ca="1" si="42"/>
        <v>#NAME?</v>
      </c>
      <c r="AE84" s="44" t="e">
        <f t="shared" ca="1" si="42"/>
        <v>#NAME?</v>
      </c>
      <c r="AF84" s="44">
        <v>0.5</v>
      </c>
      <c r="AG84" s="44">
        <v>1.5</v>
      </c>
      <c r="AH84" s="44">
        <v>2.5</v>
      </c>
      <c r="BB84" s="32" t="s">
        <v>219</v>
      </c>
      <c r="BC84" s="32">
        <v>81</v>
      </c>
      <c r="BS84" s="32">
        <v>9.1999999999999993</v>
      </c>
      <c r="BT84" s="32" t="s">
        <v>64</v>
      </c>
    </row>
    <row r="85" spans="1:72" ht="16.5" hidden="1" thickTop="1" thickBot="1">
      <c r="A85" s="70" t="s">
        <v>215</v>
      </c>
      <c r="B85" s="19">
        <v>85</v>
      </c>
      <c r="J85"/>
      <c r="L85"/>
      <c r="AB85" s="44">
        <v>54</v>
      </c>
      <c r="AC85" s="44" t="e">
        <f t="shared" ca="1" si="42"/>
        <v>#NAME?</v>
      </c>
      <c r="AD85" s="44" t="e">
        <f t="shared" ca="1" si="42"/>
        <v>#NAME?</v>
      </c>
      <c r="AE85" s="44" t="e">
        <f t="shared" ca="1" si="42"/>
        <v>#NAME?</v>
      </c>
      <c r="AF85" s="44">
        <v>0.5</v>
      </c>
      <c r="AG85" s="44">
        <v>1.5</v>
      </c>
      <c r="AH85" s="44">
        <v>2.5</v>
      </c>
      <c r="BB85" s="32" t="s">
        <v>378</v>
      </c>
      <c r="BC85" s="32">
        <v>82</v>
      </c>
      <c r="BS85" s="32">
        <v>9.3000000000000007</v>
      </c>
      <c r="BT85" s="32" t="s">
        <v>64</v>
      </c>
    </row>
    <row r="86" spans="1:72" ht="16.5" hidden="1" thickTop="1" thickBot="1">
      <c r="A86" s="19" t="s">
        <v>391</v>
      </c>
      <c r="B86" s="19">
        <v>86</v>
      </c>
      <c r="J86"/>
      <c r="AB86" s="44">
        <v>55</v>
      </c>
      <c r="AC86" s="44" t="e">
        <f t="shared" ca="1" si="42"/>
        <v>#NAME?</v>
      </c>
      <c r="AD86" s="44" t="e">
        <f t="shared" ca="1" si="42"/>
        <v>#NAME?</v>
      </c>
      <c r="AE86" s="44" t="e">
        <f t="shared" ca="1" si="42"/>
        <v>#NAME?</v>
      </c>
      <c r="AF86" s="44">
        <v>0.5</v>
      </c>
      <c r="AG86" s="44">
        <v>1.5</v>
      </c>
      <c r="AH86" s="44">
        <v>2.5</v>
      </c>
      <c r="AI86"/>
      <c r="BB86" s="32" t="s">
        <v>215</v>
      </c>
      <c r="BC86" s="32">
        <v>83</v>
      </c>
      <c r="BS86" s="32">
        <v>9.4</v>
      </c>
      <c r="BT86" s="32" t="s">
        <v>64</v>
      </c>
    </row>
    <row r="87" spans="1:72" ht="16.5" hidden="1" thickTop="1" thickBot="1">
      <c r="A87" s="70" t="s">
        <v>215</v>
      </c>
      <c r="B87" s="19">
        <v>87</v>
      </c>
      <c r="J87"/>
      <c r="AB87" s="44">
        <v>56</v>
      </c>
      <c r="AC87" s="44" t="e">
        <f t="shared" ca="1" si="42"/>
        <v>#NAME?</v>
      </c>
      <c r="AD87" s="44" t="e">
        <f t="shared" ca="1" si="42"/>
        <v>#NAME?</v>
      </c>
      <c r="AE87" s="44" t="e">
        <f t="shared" ca="1" si="42"/>
        <v>#NAME?</v>
      </c>
      <c r="AF87" s="44">
        <v>0.5</v>
      </c>
      <c r="AG87" s="44">
        <v>1.5</v>
      </c>
      <c r="AH87" s="44">
        <v>2.5</v>
      </c>
      <c r="AI87"/>
      <c r="BB87" s="32" t="s">
        <v>362</v>
      </c>
      <c r="BC87" s="32">
        <v>84</v>
      </c>
      <c r="BS87" s="32">
        <v>9.5</v>
      </c>
      <c r="BT87" s="32" t="s">
        <v>64</v>
      </c>
    </row>
    <row r="88" spans="1:72" ht="16.5" hidden="1" thickTop="1" thickBot="1">
      <c r="A88" s="19" t="s">
        <v>396</v>
      </c>
      <c r="B88" s="19">
        <v>88</v>
      </c>
      <c r="I88"/>
      <c r="J88"/>
      <c r="AB88" s="44">
        <v>57</v>
      </c>
      <c r="AC88" s="44" t="e">
        <f t="shared" ca="1" si="42"/>
        <v>#NAME?</v>
      </c>
      <c r="AD88" s="44" t="e">
        <f t="shared" ca="1" si="42"/>
        <v>#NAME?</v>
      </c>
      <c r="AE88" s="44" t="e">
        <f t="shared" ca="1" si="42"/>
        <v>#NAME?</v>
      </c>
      <c r="AF88" s="44">
        <v>0.5</v>
      </c>
      <c r="AG88" s="44">
        <v>1.5</v>
      </c>
      <c r="AH88" s="44">
        <v>2.5</v>
      </c>
      <c r="AI88"/>
      <c r="BB88" s="32" t="s">
        <v>215</v>
      </c>
      <c r="BC88" s="32">
        <v>85</v>
      </c>
      <c r="BS88" s="32">
        <v>9.6</v>
      </c>
      <c r="BT88" s="32" t="s">
        <v>64</v>
      </c>
    </row>
    <row r="89" spans="1:72" ht="16.5" hidden="1" thickTop="1" thickBot="1">
      <c r="A89" s="70" t="s">
        <v>212</v>
      </c>
      <c r="B89" s="19">
        <v>89</v>
      </c>
      <c r="I89"/>
      <c r="J89"/>
      <c r="AB89" s="44">
        <v>58</v>
      </c>
      <c r="AC89" s="44" t="e">
        <f t="shared" ca="1" si="42"/>
        <v>#NAME?</v>
      </c>
      <c r="AD89" s="44" t="e">
        <f t="shared" ca="1" si="42"/>
        <v>#NAME?</v>
      </c>
      <c r="AE89" s="44" t="e">
        <f t="shared" ca="1" si="42"/>
        <v>#NAME?</v>
      </c>
      <c r="AF89" s="44">
        <v>0.5</v>
      </c>
      <c r="AG89" s="44">
        <v>1.5</v>
      </c>
      <c r="AH89" s="44">
        <v>2.5</v>
      </c>
      <c r="AI89"/>
      <c r="BB89" s="32" t="s">
        <v>391</v>
      </c>
      <c r="BC89" s="32">
        <v>86</v>
      </c>
      <c r="BS89" s="32">
        <v>9.6999999999999993</v>
      </c>
      <c r="BT89" s="32" t="s">
        <v>64</v>
      </c>
    </row>
    <row r="90" spans="1:72" ht="16.5" hidden="1" thickTop="1" thickBot="1">
      <c r="A90" s="19" t="s">
        <v>365</v>
      </c>
      <c r="B90" s="19">
        <v>90</v>
      </c>
      <c r="I90"/>
      <c r="J90"/>
      <c r="AB90" s="44">
        <v>59</v>
      </c>
      <c r="AC90" s="44" t="e">
        <f t="shared" ca="1" si="42"/>
        <v>#NAME?</v>
      </c>
      <c r="AD90" s="44" t="e">
        <f t="shared" ca="1" si="42"/>
        <v>#NAME?</v>
      </c>
      <c r="AE90" s="44" t="e">
        <f t="shared" ca="1" si="42"/>
        <v>#NAME?</v>
      </c>
      <c r="AF90" s="44">
        <v>0.5</v>
      </c>
      <c r="AG90" s="44">
        <v>1.5</v>
      </c>
      <c r="AH90" s="44">
        <v>2.5</v>
      </c>
      <c r="AI90"/>
      <c r="BB90" s="32" t="s">
        <v>215</v>
      </c>
      <c r="BC90" s="32">
        <v>87</v>
      </c>
      <c r="BS90" s="32">
        <v>9.8000000000000007</v>
      </c>
      <c r="BT90" s="32" t="s">
        <v>64</v>
      </c>
    </row>
    <row r="91" spans="1:72" ht="16.5" hidden="1" thickTop="1" thickBot="1">
      <c r="A91" s="70" t="s">
        <v>212</v>
      </c>
      <c r="B91" s="19">
        <v>91</v>
      </c>
      <c r="I91"/>
      <c r="J91"/>
      <c r="AB91" s="44">
        <v>60</v>
      </c>
      <c r="AC91" s="44" t="e">
        <f t="shared" ca="1" si="42"/>
        <v>#NAME?</v>
      </c>
      <c r="AD91" s="44" t="e">
        <f t="shared" ca="1" si="42"/>
        <v>#NAME?</v>
      </c>
      <c r="AE91" s="44" t="e">
        <f t="shared" ca="1" si="42"/>
        <v>#NAME?</v>
      </c>
      <c r="AF91" s="44">
        <v>0.5</v>
      </c>
      <c r="AG91" s="44">
        <v>1.5</v>
      </c>
      <c r="AH91" s="44">
        <v>2.5</v>
      </c>
      <c r="AI91"/>
      <c r="BB91" s="32" t="s">
        <v>396</v>
      </c>
      <c r="BC91" s="32">
        <v>88</v>
      </c>
      <c r="BS91" s="32">
        <v>9.9</v>
      </c>
      <c r="BT91" s="32" t="s">
        <v>64</v>
      </c>
    </row>
    <row r="92" spans="1:72" ht="16.5" hidden="1" thickTop="1" thickBot="1">
      <c r="A92" s="19" t="s">
        <v>405</v>
      </c>
      <c r="B92" s="19">
        <v>92</v>
      </c>
      <c r="I92"/>
      <c r="J92"/>
      <c r="AB92" s="44">
        <v>61</v>
      </c>
      <c r="AC92" s="44" t="e">
        <f t="shared" ref="AC92:AE111" ca="1" si="43">IF(scatterchange($AB92,AC$31)=0,NA(),scatterchange($AB92,AC$31))</f>
        <v>#NAME?</v>
      </c>
      <c r="AD92" s="44" t="e">
        <f t="shared" ca="1" si="43"/>
        <v>#NAME?</v>
      </c>
      <c r="AE92" s="44" t="e">
        <f t="shared" ca="1" si="43"/>
        <v>#NAME?</v>
      </c>
      <c r="AF92" s="44">
        <v>0.5</v>
      </c>
      <c r="AG92" s="44">
        <v>1.5</v>
      </c>
      <c r="AH92" s="44">
        <v>2.5</v>
      </c>
      <c r="BB92" s="32" t="s">
        <v>212</v>
      </c>
      <c r="BC92" s="32">
        <v>89</v>
      </c>
      <c r="BS92" s="32">
        <v>10</v>
      </c>
      <c r="BT92" s="32" t="s">
        <v>119</v>
      </c>
    </row>
    <row r="93" spans="1:72" ht="16.5" hidden="1" thickTop="1" thickBot="1">
      <c r="A93" s="70" t="s">
        <v>212</v>
      </c>
      <c r="B93" s="19">
        <v>93</v>
      </c>
      <c r="I93"/>
      <c r="J93"/>
      <c r="AB93" s="44">
        <v>62</v>
      </c>
      <c r="AC93" s="44" t="e">
        <f t="shared" ca="1" si="43"/>
        <v>#NAME?</v>
      </c>
      <c r="AD93" s="44" t="e">
        <f t="shared" ca="1" si="43"/>
        <v>#NAME?</v>
      </c>
      <c r="AE93" s="44" t="e">
        <f t="shared" ca="1" si="43"/>
        <v>#NAME?</v>
      </c>
      <c r="AF93" s="44">
        <v>0.5</v>
      </c>
      <c r="AG93" s="44">
        <v>1.5</v>
      </c>
      <c r="AH93" s="44">
        <v>2.5</v>
      </c>
      <c r="BB93" s="32" t="s">
        <v>365</v>
      </c>
      <c r="BC93" s="32">
        <v>90</v>
      </c>
      <c r="BS93" s="32">
        <v>10.1</v>
      </c>
      <c r="BT93" s="32" t="s">
        <v>119</v>
      </c>
    </row>
    <row r="94" spans="1:72" ht="16.5" hidden="1" thickTop="1" thickBot="1">
      <c r="A94" s="19" t="s">
        <v>410</v>
      </c>
      <c r="B94" s="19">
        <v>94</v>
      </c>
      <c r="I94"/>
      <c r="J94"/>
      <c r="R94"/>
      <c r="AB94" s="44">
        <v>63</v>
      </c>
      <c r="AC94" s="44" t="e">
        <f t="shared" ca="1" si="43"/>
        <v>#NAME?</v>
      </c>
      <c r="AD94" s="44" t="e">
        <f t="shared" ca="1" si="43"/>
        <v>#NAME?</v>
      </c>
      <c r="AE94" s="44" t="e">
        <f t="shared" ca="1" si="43"/>
        <v>#NAME?</v>
      </c>
      <c r="AF94" s="44">
        <v>0.5</v>
      </c>
      <c r="AG94" s="44">
        <v>1.5</v>
      </c>
      <c r="AH94" s="44">
        <v>2.5</v>
      </c>
      <c r="BB94" s="32" t="s">
        <v>212</v>
      </c>
      <c r="BC94" s="32">
        <v>91</v>
      </c>
      <c r="BS94" s="32">
        <v>10.199999999999999</v>
      </c>
      <c r="BT94" s="32" t="s">
        <v>119</v>
      </c>
    </row>
    <row r="95" spans="1:72" ht="16.5" hidden="1" thickTop="1" thickBot="1">
      <c r="A95" s="70" t="s">
        <v>208</v>
      </c>
      <c r="B95" s="19">
        <v>95</v>
      </c>
      <c r="I95"/>
      <c r="J95"/>
      <c r="P95"/>
      <c r="Q95"/>
      <c r="R95"/>
      <c r="S95"/>
      <c r="T95"/>
      <c r="U95"/>
      <c r="V95"/>
      <c r="AB95" s="44">
        <v>64</v>
      </c>
      <c r="AC95" s="44" t="e">
        <f t="shared" ca="1" si="43"/>
        <v>#NAME?</v>
      </c>
      <c r="AD95" s="44" t="e">
        <f t="shared" ca="1" si="43"/>
        <v>#NAME?</v>
      </c>
      <c r="AE95" s="44" t="e">
        <f t="shared" ca="1" si="43"/>
        <v>#NAME?</v>
      </c>
      <c r="AF95" s="44">
        <v>0.5</v>
      </c>
      <c r="AG95" s="44">
        <v>1.5</v>
      </c>
      <c r="AH95" s="44">
        <v>2.5</v>
      </c>
      <c r="BB95" s="32" t="s">
        <v>405</v>
      </c>
      <c r="BC95" s="32">
        <v>92</v>
      </c>
      <c r="BS95" s="32">
        <v>10.3</v>
      </c>
      <c r="BT95" s="32" t="s">
        <v>119</v>
      </c>
    </row>
    <row r="96" spans="1:72" ht="16.5" hidden="1" thickTop="1" thickBot="1">
      <c r="A96" s="19" t="s">
        <v>368</v>
      </c>
      <c r="B96" s="19">
        <v>96</v>
      </c>
      <c r="I96"/>
      <c r="K96"/>
      <c r="M96"/>
      <c r="N96"/>
      <c r="O96"/>
      <c r="P96"/>
      <c r="Q96"/>
      <c r="R96"/>
      <c r="S96"/>
      <c r="T96"/>
      <c r="U96"/>
      <c r="V96"/>
      <c r="AB96" s="44">
        <v>65</v>
      </c>
      <c r="AC96" s="44" t="e">
        <f t="shared" ca="1" si="43"/>
        <v>#NAME?</v>
      </c>
      <c r="AD96" s="44" t="e">
        <f t="shared" ca="1" si="43"/>
        <v>#NAME?</v>
      </c>
      <c r="AE96" s="44" t="e">
        <f t="shared" ca="1" si="43"/>
        <v>#NAME?</v>
      </c>
      <c r="AF96" s="44">
        <v>0.5</v>
      </c>
      <c r="AG96" s="44">
        <v>1.5</v>
      </c>
      <c r="AH96" s="44">
        <v>2.5</v>
      </c>
      <c r="BB96" s="32" t="s">
        <v>212</v>
      </c>
      <c r="BC96" s="32">
        <v>93</v>
      </c>
      <c r="BS96" s="32">
        <v>10.4</v>
      </c>
      <c r="BT96" s="32" t="s">
        <v>119</v>
      </c>
    </row>
    <row r="97" spans="1:72" ht="16.5" hidden="1" thickTop="1" thickBot="1">
      <c r="A97" s="70" t="s">
        <v>208</v>
      </c>
      <c r="B97" s="19">
        <v>97</v>
      </c>
      <c r="I97"/>
      <c r="K97"/>
      <c r="M97"/>
      <c r="N97"/>
      <c r="O97"/>
      <c r="P97"/>
      <c r="Q97"/>
      <c r="R97"/>
      <c r="S97"/>
      <c r="T97"/>
      <c r="U97"/>
      <c r="V97"/>
      <c r="AB97" s="44">
        <v>66</v>
      </c>
      <c r="AC97" s="44" t="e">
        <f t="shared" ca="1" si="43"/>
        <v>#NAME?</v>
      </c>
      <c r="AD97" s="44" t="e">
        <f t="shared" ca="1" si="43"/>
        <v>#NAME?</v>
      </c>
      <c r="AE97" s="44" t="e">
        <f t="shared" ca="1" si="43"/>
        <v>#NAME?</v>
      </c>
      <c r="AF97" s="44">
        <v>0.5</v>
      </c>
      <c r="AG97" s="44">
        <v>1.5</v>
      </c>
      <c r="AH97" s="44">
        <v>2.5</v>
      </c>
      <c r="BB97" s="32" t="s">
        <v>410</v>
      </c>
      <c r="BC97" s="32">
        <v>94</v>
      </c>
      <c r="BS97" s="32">
        <v>10.5</v>
      </c>
      <c r="BT97" s="32" t="s">
        <v>119</v>
      </c>
    </row>
    <row r="98" spans="1:72" ht="16.5" hidden="1" thickTop="1" thickBot="1">
      <c r="A98" s="19" t="s">
        <v>419</v>
      </c>
      <c r="B98" s="19">
        <v>98</v>
      </c>
      <c r="I98"/>
      <c r="K98"/>
      <c r="M98"/>
      <c r="N98"/>
      <c r="O98"/>
      <c r="P98"/>
      <c r="Q98"/>
      <c r="R98"/>
      <c r="S98"/>
      <c r="T98"/>
      <c r="U98"/>
      <c r="V98"/>
      <c r="AB98" s="44">
        <v>67</v>
      </c>
      <c r="AC98" s="44" t="e">
        <f t="shared" ca="1" si="43"/>
        <v>#NAME?</v>
      </c>
      <c r="AD98" s="44" t="e">
        <f t="shared" ca="1" si="43"/>
        <v>#NAME?</v>
      </c>
      <c r="AE98" s="44" t="e">
        <f t="shared" ca="1" si="43"/>
        <v>#NAME?</v>
      </c>
      <c r="AF98" s="44">
        <v>0.5</v>
      </c>
      <c r="AG98" s="44">
        <v>1.5</v>
      </c>
      <c r="AH98" s="44">
        <v>2.5</v>
      </c>
      <c r="BB98" s="32" t="s">
        <v>208</v>
      </c>
      <c r="BC98" s="32">
        <v>95</v>
      </c>
      <c r="BS98" s="32">
        <v>10.6</v>
      </c>
      <c r="BT98" s="32" t="s">
        <v>119</v>
      </c>
    </row>
    <row r="99" spans="1:72" ht="16.5" hidden="1" thickTop="1" thickBot="1">
      <c r="A99" s="70" t="s">
        <v>208</v>
      </c>
      <c r="B99" s="19">
        <v>99</v>
      </c>
      <c r="K99"/>
      <c r="M99"/>
      <c r="N99"/>
      <c r="O99"/>
      <c r="P99"/>
      <c r="Q99"/>
      <c r="R99"/>
      <c r="S99"/>
      <c r="T99"/>
      <c r="U99"/>
      <c r="V99"/>
      <c r="AB99" s="44">
        <v>68</v>
      </c>
      <c r="AC99" s="44" t="e">
        <f t="shared" ca="1" si="43"/>
        <v>#NAME?</v>
      </c>
      <c r="AD99" s="44" t="e">
        <f t="shared" ca="1" si="43"/>
        <v>#NAME?</v>
      </c>
      <c r="AE99" s="44" t="e">
        <f t="shared" ca="1" si="43"/>
        <v>#NAME?</v>
      </c>
      <c r="AF99" s="44">
        <v>0.5</v>
      </c>
      <c r="AG99" s="44">
        <v>1.5</v>
      </c>
      <c r="AH99" s="44">
        <v>2.5</v>
      </c>
      <c r="BB99" s="32" t="s">
        <v>368</v>
      </c>
      <c r="BC99" s="32">
        <v>96</v>
      </c>
      <c r="BS99" s="32">
        <v>10.7</v>
      </c>
      <c r="BT99" s="32" t="s">
        <v>119</v>
      </c>
    </row>
    <row r="100" spans="1:72" ht="16.5" hidden="1" thickTop="1" thickBot="1">
      <c r="A100" s="19" t="s">
        <v>424</v>
      </c>
      <c r="B100" s="19">
        <v>100</v>
      </c>
      <c r="K100"/>
      <c r="M100"/>
      <c r="N100"/>
      <c r="O100"/>
      <c r="P100"/>
      <c r="Q100"/>
      <c r="S100"/>
      <c r="T100"/>
      <c r="U100"/>
      <c r="V100"/>
      <c r="AB100" s="44">
        <v>69</v>
      </c>
      <c r="AC100" s="44" t="e">
        <f t="shared" ca="1" si="43"/>
        <v>#NAME?</v>
      </c>
      <c r="AD100" s="44" t="e">
        <f t="shared" ca="1" si="43"/>
        <v>#NAME?</v>
      </c>
      <c r="AE100" s="44" t="e">
        <f t="shared" ca="1" si="43"/>
        <v>#NAME?</v>
      </c>
      <c r="AF100" s="44">
        <v>0.5</v>
      </c>
      <c r="AG100" s="44">
        <v>1.5</v>
      </c>
      <c r="AH100" s="44">
        <v>2.5</v>
      </c>
      <c r="BB100" s="32" t="s">
        <v>208</v>
      </c>
      <c r="BC100" s="32">
        <v>97</v>
      </c>
      <c r="BS100" s="32">
        <v>10.8</v>
      </c>
      <c r="BT100" s="32" t="s">
        <v>119</v>
      </c>
    </row>
    <row r="101" spans="1:72" ht="16.5" hidden="1" thickTop="1" thickBot="1">
      <c r="A101" s="70" t="s">
        <v>205</v>
      </c>
      <c r="B101" s="19">
        <v>101</v>
      </c>
      <c r="K101"/>
      <c r="M101"/>
      <c r="N101"/>
      <c r="O101"/>
      <c r="AB101" s="44">
        <v>70</v>
      </c>
      <c r="AC101" s="44" t="e">
        <f t="shared" ca="1" si="43"/>
        <v>#NAME?</v>
      </c>
      <c r="AD101" s="44" t="e">
        <f t="shared" ca="1" si="43"/>
        <v>#NAME?</v>
      </c>
      <c r="AE101" s="44" t="e">
        <f t="shared" ca="1" si="43"/>
        <v>#NAME?</v>
      </c>
      <c r="AF101" s="44">
        <v>0.5</v>
      </c>
      <c r="AG101" s="44">
        <v>1.5</v>
      </c>
      <c r="AH101" s="44">
        <v>2.5</v>
      </c>
      <c r="BB101" s="32" t="s">
        <v>419</v>
      </c>
      <c r="BC101" s="32">
        <v>98</v>
      </c>
      <c r="BS101" s="32">
        <v>10.9</v>
      </c>
      <c r="BT101" s="32" t="s">
        <v>119</v>
      </c>
    </row>
    <row r="102" spans="1:72" ht="16.5" hidden="1" thickTop="1" thickBot="1">
      <c r="A102" s="19" t="s">
        <v>372</v>
      </c>
      <c r="B102" s="19">
        <v>102</v>
      </c>
      <c r="K102"/>
      <c r="M102"/>
      <c r="N102"/>
      <c r="AB102" s="44">
        <v>71</v>
      </c>
      <c r="AC102" s="44" t="e">
        <f t="shared" ca="1" si="43"/>
        <v>#NAME?</v>
      </c>
      <c r="AD102" s="44" t="e">
        <f t="shared" ca="1" si="43"/>
        <v>#NAME?</v>
      </c>
      <c r="AE102" s="44" t="e">
        <f t="shared" ca="1" si="43"/>
        <v>#NAME?</v>
      </c>
      <c r="AF102" s="44">
        <v>0.5</v>
      </c>
      <c r="AG102" s="44">
        <v>1.5</v>
      </c>
      <c r="AH102" s="44">
        <v>2.5</v>
      </c>
      <c r="BB102" s="32" t="s">
        <v>208</v>
      </c>
      <c r="BC102" s="32">
        <v>99</v>
      </c>
      <c r="BS102" s="32">
        <v>11</v>
      </c>
      <c r="BT102" s="32" t="s">
        <v>119</v>
      </c>
    </row>
    <row r="103" spans="1:72" ht="16.5" hidden="1" thickTop="1" thickBot="1">
      <c r="A103" s="70" t="s">
        <v>205</v>
      </c>
      <c r="B103" s="19">
        <v>103</v>
      </c>
      <c r="K103"/>
      <c r="M103"/>
      <c r="N103"/>
      <c r="AB103" s="44">
        <v>72</v>
      </c>
      <c r="AC103" s="44" t="e">
        <f t="shared" ca="1" si="43"/>
        <v>#NAME?</v>
      </c>
      <c r="AD103" s="44" t="e">
        <f t="shared" ca="1" si="43"/>
        <v>#NAME?</v>
      </c>
      <c r="AE103" s="44" t="e">
        <f t="shared" ca="1" si="43"/>
        <v>#NAME?</v>
      </c>
      <c r="AF103" s="44">
        <v>0.5</v>
      </c>
      <c r="AG103" s="44">
        <v>1.5</v>
      </c>
      <c r="AH103" s="44">
        <v>2.5</v>
      </c>
      <c r="BB103" s="32" t="s">
        <v>424</v>
      </c>
      <c r="BC103" s="32">
        <v>100</v>
      </c>
      <c r="BS103" s="32">
        <v>11.1</v>
      </c>
      <c r="BT103" s="32" t="s">
        <v>119</v>
      </c>
    </row>
    <row r="104" spans="1:72" ht="16.5" hidden="1" thickTop="1" thickBot="1">
      <c r="A104" s="19" t="s">
        <v>433</v>
      </c>
      <c r="B104" s="19">
        <v>104</v>
      </c>
      <c r="K104"/>
      <c r="M104"/>
      <c r="N104"/>
      <c r="AB104" s="44">
        <v>73</v>
      </c>
      <c r="AC104" s="44" t="e">
        <f t="shared" ca="1" si="43"/>
        <v>#NAME?</v>
      </c>
      <c r="AD104" s="44" t="e">
        <f t="shared" ca="1" si="43"/>
        <v>#NAME?</v>
      </c>
      <c r="AE104" s="44" t="e">
        <f t="shared" ca="1" si="43"/>
        <v>#NAME?</v>
      </c>
      <c r="AF104" s="44">
        <v>0.5</v>
      </c>
      <c r="AG104" s="44">
        <v>1.5</v>
      </c>
      <c r="AH104" s="44">
        <v>2.5</v>
      </c>
      <c r="BB104" s="32" t="s">
        <v>205</v>
      </c>
      <c r="BC104" s="32">
        <v>101</v>
      </c>
      <c r="BS104" s="32">
        <v>11.2</v>
      </c>
      <c r="BT104" s="32" t="s">
        <v>119</v>
      </c>
    </row>
    <row r="105" spans="1:72" ht="16.5" hidden="1" thickTop="1" thickBot="1">
      <c r="A105" s="70" t="s">
        <v>205</v>
      </c>
      <c r="B105" s="19">
        <v>105</v>
      </c>
      <c r="K105"/>
      <c r="M105"/>
      <c r="N105"/>
      <c r="AB105" s="44">
        <v>74</v>
      </c>
      <c r="AC105" s="44" t="e">
        <f t="shared" ca="1" si="43"/>
        <v>#NAME?</v>
      </c>
      <c r="AD105" s="44" t="e">
        <f t="shared" ca="1" si="43"/>
        <v>#NAME?</v>
      </c>
      <c r="AE105" s="44" t="e">
        <f t="shared" ca="1" si="43"/>
        <v>#NAME?</v>
      </c>
      <c r="AF105" s="44">
        <v>0.5</v>
      </c>
      <c r="AG105" s="44">
        <v>1.5</v>
      </c>
      <c r="AH105" s="44">
        <v>2.5</v>
      </c>
      <c r="BB105" s="32" t="s">
        <v>372</v>
      </c>
      <c r="BC105" s="32">
        <v>102</v>
      </c>
      <c r="BS105" s="32">
        <v>11.3</v>
      </c>
      <c r="BT105" s="32" t="s">
        <v>119</v>
      </c>
    </row>
    <row r="106" spans="1:72" ht="16.5" hidden="1" thickTop="1" thickBot="1">
      <c r="A106" s="19" t="s">
        <v>438</v>
      </c>
      <c r="B106" s="19">
        <v>106</v>
      </c>
      <c r="K106"/>
      <c r="M106"/>
      <c r="N106"/>
      <c r="AB106" s="44">
        <v>75</v>
      </c>
      <c r="AC106" s="44" t="e">
        <f t="shared" ca="1" si="43"/>
        <v>#NAME?</v>
      </c>
      <c r="AD106" s="44" t="e">
        <f t="shared" ca="1" si="43"/>
        <v>#NAME?</v>
      </c>
      <c r="AE106" s="44" t="e">
        <f t="shared" ca="1" si="43"/>
        <v>#NAME?</v>
      </c>
      <c r="AF106" s="44">
        <v>0.5</v>
      </c>
      <c r="AG106" s="44">
        <v>1.5</v>
      </c>
      <c r="AH106" s="44">
        <v>2.5</v>
      </c>
      <c r="BB106" s="32" t="s">
        <v>205</v>
      </c>
      <c r="BC106" s="32">
        <v>103</v>
      </c>
      <c r="BS106" s="32">
        <v>11.4</v>
      </c>
      <c r="BT106" s="32" t="s">
        <v>119</v>
      </c>
    </row>
    <row r="107" spans="1:72" ht="16.5" hidden="1" thickTop="1" thickBot="1">
      <c r="A107" s="70" t="s">
        <v>201</v>
      </c>
      <c r="B107" s="19">
        <v>107</v>
      </c>
      <c r="AB107" s="44">
        <v>76</v>
      </c>
      <c r="AC107" s="44" t="e">
        <f t="shared" ca="1" si="43"/>
        <v>#NAME?</v>
      </c>
      <c r="AD107" s="44" t="e">
        <f t="shared" ca="1" si="43"/>
        <v>#NAME?</v>
      </c>
      <c r="AE107" s="44" t="e">
        <f t="shared" ca="1" si="43"/>
        <v>#NAME?</v>
      </c>
      <c r="AF107" s="44">
        <v>0.5</v>
      </c>
      <c r="AG107" s="44">
        <v>1.5</v>
      </c>
      <c r="AH107" s="44">
        <v>2.5</v>
      </c>
      <c r="BB107" s="32" t="s">
        <v>433</v>
      </c>
      <c r="BC107" s="32">
        <v>104</v>
      </c>
      <c r="BS107" s="32">
        <v>11.5</v>
      </c>
      <c r="BT107" s="32" t="s">
        <v>119</v>
      </c>
    </row>
    <row r="108" spans="1:72" ht="16.5" hidden="1" thickTop="1" thickBot="1">
      <c r="A108" s="19" t="s">
        <v>375</v>
      </c>
      <c r="B108" s="19">
        <v>108</v>
      </c>
      <c r="AB108" s="44">
        <v>77</v>
      </c>
      <c r="AC108" s="44" t="e">
        <f t="shared" ca="1" si="43"/>
        <v>#NAME?</v>
      </c>
      <c r="AD108" s="44" t="e">
        <f t="shared" ca="1" si="43"/>
        <v>#NAME?</v>
      </c>
      <c r="AE108" s="44" t="e">
        <f t="shared" ca="1" si="43"/>
        <v>#NAME?</v>
      </c>
      <c r="AF108" s="44">
        <v>0.5</v>
      </c>
      <c r="AG108" s="44">
        <v>1.5</v>
      </c>
      <c r="AH108" s="44">
        <v>2.5</v>
      </c>
      <c r="BB108" s="32" t="s">
        <v>205</v>
      </c>
      <c r="BC108" s="32">
        <v>105</v>
      </c>
      <c r="BS108" s="32">
        <v>11.6</v>
      </c>
      <c r="BT108" s="32" t="s">
        <v>119</v>
      </c>
    </row>
    <row r="109" spans="1:72" ht="16.5" hidden="1" thickTop="1" thickBot="1">
      <c r="A109" s="70" t="s">
        <v>201</v>
      </c>
      <c r="B109" s="19">
        <v>109</v>
      </c>
      <c r="AB109" s="44">
        <v>78</v>
      </c>
      <c r="AC109" s="44" t="e">
        <f t="shared" ca="1" si="43"/>
        <v>#NAME?</v>
      </c>
      <c r="AD109" s="44" t="e">
        <f t="shared" ca="1" si="43"/>
        <v>#NAME?</v>
      </c>
      <c r="AE109" s="44" t="e">
        <f t="shared" ca="1" si="43"/>
        <v>#NAME?</v>
      </c>
      <c r="AF109" s="44">
        <v>0.5</v>
      </c>
      <c r="AG109" s="44">
        <v>1.5</v>
      </c>
      <c r="AH109" s="44">
        <v>2.5</v>
      </c>
      <c r="BB109" s="32" t="s">
        <v>438</v>
      </c>
      <c r="BC109" s="32">
        <v>106</v>
      </c>
      <c r="BS109" s="32">
        <v>11.7</v>
      </c>
      <c r="BT109" s="32" t="s">
        <v>119</v>
      </c>
    </row>
    <row r="110" spans="1:72" ht="16.5" hidden="1" thickTop="1" thickBot="1">
      <c r="A110" s="19" t="s">
        <v>447</v>
      </c>
      <c r="B110" s="19">
        <v>110</v>
      </c>
      <c r="AB110" s="44">
        <v>79</v>
      </c>
      <c r="AC110" s="44" t="e">
        <f t="shared" ca="1" si="43"/>
        <v>#NAME?</v>
      </c>
      <c r="AD110" s="44" t="e">
        <f t="shared" ca="1" si="43"/>
        <v>#NAME?</v>
      </c>
      <c r="AE110" s="44" t="e">
        <f t="shared" ca="1" si="43"/>
        <v>#NAME?</v>
      </c>
      <c r="AF110" s="44">
        <v>0.5</v>
      </c>
      <c r="AG110" s="44">
        <v>1.5</v>
      </c>
      <c r="AH110" s="44">
        <v>2.5</v>
      </c>
      <c r="BB110" s="32" t="s">
        <v>201</v>
      </c>
      <c r="BC110" s="32">
        <v>107</v>
      </c>
      <c r="BS110" s="32">
        <v>11.8</v>
      </c>
      <c r="BT110" s="32" t="s">
        <v>119</v>
      </c>
    </row>
    <row r="111" spans="1:72" ht="16.5" hidden="1" thickTop="1" thickBot="1">
      <c r="A111" s="70" t="s">
        <v>201</v>
      </c>
      <c r="B111" s="19">
        <v>111</v>
      </c>
      <c r="AB111" s="44">
        <v>80</v>
      </c>
      <c r="AC111" s="44" t="e">
        <f t="shared" ca="1" si="43"/>
        <v>#NAME?</v>
      </c>
      <c r="AD111" s="44" t="e">
        <f t="shared" ca="1" si="43"/>
        <v>#NAME?</v>
      </c>
      <c r="AE111" s="44" t="e">
        <f t="shared" ca="1" si="43"/>
        <v>#NAME?</v>
      </c>
      <c r="AF111" s="44">
        <v>0.5</v>
      </c>
      <c r="AG111" s="44">
        <v>1.5</v>
      </c>
      <c r="AH111" s="44">
        <v>2.5</v>
      </c>
      <c r="BB111" s="32" t="s">
        <v>375</v>
      </c>
      <c r="BC111" s="32">
        <v>108</v>
      </c>
      <c r="BS111" s="32">
        <v>11.9</v>
      </c>
      <c r="BT111" s="32" t="s">
        <v>119</v>
      </c>
    </row>
    <row r="112" spans="1:72" ht="16.5" hidden="1" thickTop="1" thickBot="1">
      <c r="A112" s="19" t="s">
        <v>452</v>
      </c>
      <c r="B112" s="19">
        <v>112</v>
      </c>
      <c r="AB112" s="44">
        <v>81</v>
      </c>
      <c r="AC112" s="44" t="e">
        <f t="shared" ref="AC112:AE131" ca="1" si="44">IF(scatterchange($AB112,AC$31)=0,NA(),scatterchange($AB112,AC$31))</f>
        <v>#NAME?</v>
      </c>
      <c r="AD112" s="44" t="e">
        <f t="shared" ca="1" si="44"/>
        <v>#NAME?</v>
      </c>
      <c r="AE112" s="44" t="e">
        <f t="shared" ca="1" si="44"/>
        <v>#NAME?</v>
      </c>
      <c r="AF112" s="44">
        <v>0.5</v>
      </c>
      <c r="AG112" s="44">
        <v>1.5</v>
      </c>
      <c r="AH112" s="44">
        <v>2.5</v>
      </c>
      <c r="BB112" s="32" t="s">
        <v>201</v>
      </c>
      <c r="BC112" s="32">
        <v>109</v>
      </c>
      <c r="BS112" s="32">
        <v>12</v>
      </c>
      <c r="BT112" s="32" t="s">
        <v>165</v>
      </c>
    </row>
    <row r="113" spans="1:72" ht="16.5" hidden="1" thickTop="1" thickBot="1">
      <c r="A113" s="70" t="s">
        <v>197</v>
      </c>
      <c r="B113" s="19">
        <v>113</v>
      </c>
      <c r="AB113" s="44">
        <v>82</v>
      </c>
      <c r="AC113" s="44" t="e">
        <f t="shared" ca="1" si="44"/>
        <v>#NAME?</v>
      </c>
      <c r="AD113" s="44" t="e">
        <f t="shared" ca="1" si="44"/>
        <v>#NAME?</v>
      </c>
      <c r="AE113" s="44" t="e">
        <f t="shared" ca="1" si="44"/>
        <v>#NAME?</v>
      </c>
      <c r="AF113" s="44">
        <v>0.5</v>
      </c>
      <c r="AG113" s="44">
        <v>1.5</v>
      </c>
      <c r="AH113" s="44">
        <v>2.5</v>
      </c>
      <c r="BB113" s="32" t="s">
        <v>447</v>
      </c>
      <c r="BC113" s="32">
        <v>110</v>
      </c>
      <c r="BS113" s="32">
        <v>12.1</v>
      </c>
      <c r="BT113" s="32" t="s">
        <v>165</v>
      </c>
    </row>
    <row r="114" spans="1:72" ht="16.5" hidden="1" thickTop="1" thickBot="1">
      <c r="A114" s="19" t="s">
        <v>379</v>
      </c>
      <c r="B114" s="19">
        <v>114</v>
      </c>
      <c r="AB114" s="44">
        <v>83</v>
      </c>
      <c r="AC114" s="44" t="e">
        <f t="shared" ca="1" si="44"/>
        <v>#NAME?</v>
      </c>
      <c r="AD114" s="44" t="e">
        <f t="shared" ca="1" si="44"/>
        <v>#NAME?</v>
      </c>
      <c r="AE114" s="44" t="e">
        <f t="shared" ca="1" si="44"/>
        <v>#NAME?</v>
      </c>
      <c r="AF114" s="44">
        <v>0.5</v>
      </c>
      <c r="AG114" s="44">
        <v>1.5</v>
      </c>
      <c r="AH114" s="44">
        <v>2.5</v>
      </c>
      <c r="BB114" s="32" t="s">
        <v>201</v>
      </c>
      <c r="BC114" s="32">
        <v>111</v>
      </c>
      <c r="BS114" s="32">
        <v>12.2</v>
      </c>
      <c r="BT114" s="32" t="s">
        <v>165</v>
      </c>
    </row>
    <row r="115" spans="1:72" ht="16.5" hidden="1" thickTop="1" thickBot="1">
      <c r="A115" s="70" t="s">
        <v>197</v>
      </c>
      <c r="B115" s="19">
        <v>115</v>
      </c>
      <c r="AB115" s="44">
        <v>84</v>
      </c>
      <c r="AC115" s="44" t="e">
        <f t="shared" ca="1" si="44"/>
        <v>#NAME?</v>
      </c>
      <c r="AD115" s="44" t="e">
        <f t="shared" ca="1" si="44"/>
        <v>#NAME?</v>
      </c>
      <c r="AE115" s="44" t="e">
        <f t="shared" ca="1" si="44"/>
        <v>#NAME?</v>
      </c>
      <c r="AF115" s="44">
        <v>0.5</v>
      </c>
      <c r="AG115" s="44">
        <v>1.5</v>
      </c>
      <c r="AH115" s="44">
        <v>2.5</v>
      </c>
      <c r="BB115" s="32" t="s">
        <v>452</v>
      </c>
      <c r="BC115" s="32">
        <v>112</v>
      </c>
      <c r="BS115" s="32">
        <v>12.3</v>
      </c>
      <c r="BT115" s="32" t="s">
        <v>165</v>
      </c>
    </row>
    <row r="116" spans="1:72" ht="16.5" hidden="1" thickTop="1" thickBot="1">
      <c r="A116" s="19" t="s">
        <v>461</v>
      </c>
      <c r="B116" s="19">
        <v>116</v>
      </c>
      <c r="AB116" s="44">
        <v>85</v>
      </c>
      <c r="AC116" s="44" t="e">
        <f t="shared" ca="1" si="44"/>
        <v>#NAME?</v>
      </c>
      <c r="AD116" s="44" t="e">
        <f t="shared" ca="1" si="44"/>
        <v>#NAME?</v>
      </c>
      <c r="AE116" s="44" t="e">
        <f t="shared" ca="1" si="44"/>
        <v>#NAME?</v>
      </c>
      <c r="AF116" s="44">
        <v>0.5</v>
      </c>
      <c r="AG116" s="44">
        <v>1.5</v>
      </c>
      <c r="AH116" s="44">
        <v>2.5</v>
      </c>
      <c r="BB116" s="32" t="s">
        <v>197</v>
      </c>
      <c r="BC116" s="32">
        <v>113</v>
      </c>
      <c r="BS116" s="32">
        <v>12.4</v>
      </c>
      <c r="BT116" s="32" t="s">
        <v>165</v>
      </c>
    </row>
    <row r="117" spans="1:72" ht="16.5" hidden="1" thickTop="1" thickBot="1">
      <c r="A117" s="70" t="s">
        <v>197</v>
      </c>
      <c r="B117" s="19">
        <v>117</v>
      </c>
      <c r="AB117" s="44">
        <v>86</v>
      </c>
      <c r="AC117" s="44" t="e">
        <f t="shared" ca="1" si="44"/>
        <v>#NAME?</v>
      </c>
      <c r="AD117" s="44" t="e">
        <f t="shared" ca="1" si="44"/>
        <v>#NAME?</v>
      </c>
      <c r="AE117" s="44" t="e">
        <f t="shared" ca="1" si="44"/>
        <v>#NAME?</v>
      </c>
      <c r="AF117" s="44">
        <v>0.5</v>
      </c>
      <c r="AG117" s="44">
        <v>1.5</v>
      </c>
      <c r="AH117" s="44">
        <v>2.5</v>
      </c>
      <c r="BB117" s="32" t="s">
        <v>379</v>
      </c>
      <c r="BC117" s="32">
        <v>114</v>
      </c>
      <c r="BS117" s="32">
        <v>12.5</v>
      </c>
      <c r="BT117" s="32" t="s">
        <v>165</v>
      </c>
    </row>
    <row r="118" spans="1:72" ht="16.5" hidden="1" thickTop="1" thickBot="1">
      <c r="A118" s="19" t="s">
        <v>466</v>
      </c>
      <c r="B118" s="19">
        <v>118</v>
      </c>
      <c r="AB118" s="44">
        <v>87</v>
      </c>
      <c r="AC118" s="44" t="e">
        <f t="shared" ca="1" si="44"/>
        <v>#NAME?</v>
      </c>
      <c r="AD118" s="44" t="e">
        <f t="shared" ca="1" si="44"/>
        <v>#NAME?</v>
      </c>
      <c r="AE118" s="44" t="e">
        <f t="shared" ca="1" si="44"/>
        <v>#NAME?</v>
      </c>
      <c r="AF118" s="44">
        <v>0.5</v>
      </c>
      <c r="AG118" s="44">
        <v>1.5</v>
      </c>
      <c r="AH118" s="44">
        <v>2.5</v>
      </c>
      <c r="BB118" s="32" t="s">
        <v>197</v>
      </c>
      <c r="BC118" s="32">
        <v>115</v>
      </c>
      <c r="BS118" s="32">
        <v>12.6</v>
      </c>
      <c r="BT118" s="32" t="s">
        <v>165</v>
      </c>
    </row>
    <row r="119" spans="1:72" ht="16.5" hidden="1" thickTop="1" thickBot="1">
      <c r="A119" s="70" t="s">
        <v>193</v>
      </c>
      <c r="B119" s="19">
        <v>119</v>
      </c>
      <c r="AB119" s="44">
        <v>88</v>
      </c>
      <c r="AC119" s="44" t="e">
        <f t="shared" ca="1" si="44"/>
        <v>#NAME?</v>
      </c>
      <c r="AD119" s="44" t="e">
        <f t="shared" ca="1" si="44"/>
        <v>#NAME?</v>
      </c>
      <c r="AE119" s="44" t="e">
        <f t="shared" ca="1" si="44"/>
        <v>#NAME?</v>
      </c>
      <c r="AF119" s="44">
        <v>0.5</v>
      </c>
      <c r="AG119" s="44">
        <v>1.5</v>
      </c>
      <c r="AH119" s="44">
        <v>2.5</v>
      </c>
      <c r="BB119" s="32" t="s">
        <v>461</v>
      </c>
      <c r="BC119" s="32">
        <v>116</v>
      </c>
      <c r="BS119" s="32">
        <v>12.7</v>
      </c>
      <c r="BT119" s="32" t="s">
        <v>165</v>
      </c>
    </row>
    <row r="120" spans="1:72" ht="16.5" hidden="1" thickTop="1" thickBot="1">
      <c r="A120" s="19" t="s">
        <v>382</v>
      </c>
      <c r="B120" s="19">
        <v>120</v>
      </c>
      <c r="AB120" s="44">
        <v>89</v>
      </c>
      <c r="AC120" s="44" t="e">
        <f t="shared" ca="1" si="44"/>
        <v>#NAME?</v>
      </c>
      <c r="AD120" s="44" t="e">
        <f t="shared" ca="1" si="44"/>
        <v>#NAME?</v>
      </c>
      <c r="AE120" s="44" t="e">
        <f t="shared" ca="1" si="44"/>
        <v>#NAME?</v>
      </c>
      <c r="AF120" s="44">
        <v>0.5</v>
      </c>
      <c r="AG120" s="44">
        <v>1.5</v>
      </c>
      <c r="AH120" s="44">
        <v>2.5</v>
      </c>
      <c r="BB120" s="32" t="s">
        <v>197</v>
      </c>
      <c r="BC120" s="32">
        <v>117</v>
      </c>
      <c r="BS120" s="32">
        <v>12.8</v>
      </c>
      <c r="BT120" s="32" t="s">
        <v>165</v>
      </c>
    </row>
    <row r="121" spans="1:72" ht="16.5" hidden="1" thickTop="1" thickBot="1">
      <c r="A121" s="70" t="s">
        <v>193</v>
      </c>
      <c r="B121" s="19">
        <v>121</v>
      </c>
      <c r="AB121" s="44">
        <v>90</v>
      </c>
      <c r="AC121" s="44" t="e">
        <f t="shared" ca="1" si="44"/>
        <v>#NAME?</v>
      </c>
      <c r="AD121" s="44" t="e">
        <f t="shared" ca="1" si="44"/>
        <v>#NAME?</v>
      </c>
      <c r="AE121" s="44" t="e">
        <f t="shared" ca="1" si="44"/>
        <v>#NAME?</v>
      </c>
      <c r="AF121" s="44">
        <v>0.5</v>
      </c>
      <c r="AG121" s="44">
        <v>1.5</v>
      </c>
      <c r="AH121" s="44">
        <v>2.5</v>
      </c>
      <c r="BB121" s="32" t="s">
        <v>466</v>
      </c>
      <c r="BC121" s="32">
        <v>118</v>
      </c>
      <c r="BS121" s="32">
        <v>12.9</v>
      </c>
      <c r="BT121" s="32" t="s">
        <v>165</v>
      </c>
    </row>
    <row r="122" spans="1:72" ht="16.5" hidden="1" thickTop="1" thickBot="1">
      <c r="A122" s="19" t="s">
        <v>475</v>
      </c>
      <c r="B122" s="19">
        <v>122</v>
      </c>
      <c r="AB122" s="44">
        <v>91</v>
      </c>
      <c r="AC122" s="44" t="e">
        <f t="shared" ca="1" si="44"/>
        <v>#NAME?</v>
      </c>
      <c r="AD122" s="44" t="e">
        <f t="shared" ca="1" si="44"/>
        <v>#NAME?</v>
      </c>
      <c r="AE122" s="44" t="e">
        <f t="shared" ca="1" si="44"/>
        <v>#NAME?</v>
      </c>
      <c r="AF122" s="44">
        <v>0.5</v>
      </c>
      <c r="AG122" s="44">
        <v>1.5</v>
      </c>
      <c r="AH122" s="44">
        <v>2.5</v>
      </c>
      <c r="BB122" s="32" t="s">
        <v>193</v>
      </c>
      <c r="BC122" s="32">
        <v>119</v>
      </c>
      <c r="BS122" s="32">
        <v>13</v>
      </c>
      <c r="BT122" s="32" t="s">
        <v>165</v>
      </c>
    </row>
    <row r="123" spans="1:72" ht="16.5" hidden="1" thickTop="1" thickBot="1">
      <c r="A123" s="70" t="s">
        <v>193</v>
      </c>
      <c r="B123" s="19">
        <v>123</v>
      </c>
      <c r="AB123" s="44">
        <v>92</v>
      </c>
      <c r="AC123" s="44" t="e">
        <f t="shared" ca="1" si="44"/>
        <v>#NAME?</v>
      </c>
      <c r="AD123" s="44" t="e">
        <f t="shared" ca="1" si="44"/>
        <v>#NAME?</v>
      </c>
      <c r="AE123" s="44" t="e">
        <f t="shared" ca="1" si="44"/>
        <v>#NAME?</v>
      </c>
      <c r="AF123" s="44">
        <v>0.5</v>
      </c>
      <c r="AG123" s="44">
        <v>1.5</v>
      </c>
      <c r="AH123" s="44">
        <v>2.5</v>
      </c>
      <c r="BB123" s="32" t="s">
        <v>382</v>
      </c>
      <c r="BC123" s="32">
        <v>120</v>
      </c>
      <c r="BS123" s="32">
        <v>13.1</v>
      </c>
      <c r="BT123" s="32" t="s">
        <v>165</v>
      </c>
    </row>
    <row r="124" spans="1:72" ht="16.5" hidden="1" thickTop="1" thickBot="1">
      <c r="A124" s="19" t="s">
        <v>480</v>
      </c>
      <c r="B124" s="19">
        <v>124</v>
      </c>
      <c r="AB124" s="44">
        <v>93</v>
      </c>
      <c r="AC124" s="44" t="e">
        <f t="shared" ca="1" si="44"/>
        <v>#NAME?</v>
      </c>
      <c r="AD124" s="44" t="e">
        <f t="shared" ca="1" si="44"/>
        <v>#NAME?</v>
      </c>
      <c r="AE124" s="44" t="e">
        <f t="shared" ca="1" si="44"/>
        <v>#NAME?</v>
      </c>
      <c r="AF124" s="44">
        <v>0.5</v>
      </c>
      <c r="AG124" s="44">
        <v>1.5</v>
      </c>
      <c r="AH124" s="44">
        <v>2.5</v>
      </c>
      <c r="BB124" s="32" t="s">
        <v>193</v>
      </c>
      <c r="BC124" s="32">
        <v>121</v>
      </c>
      <c r="BS124" s="32">
        <v>13.2</v>
      </c>
      <c r="BT124" s="32" t="s">
        <v>165</v>
      </c>
    </row>
    <row r="125" spans="1:72" ht="16.5" hidden="1" thickTop="1" thickBot="1">
      <c r="A125" s="70" t="s">
        <v>190</v>
      </c>
      <c r="B125" s="19">
        <v>125</v>
      </c>
      <c r="AB125" s="44">
        <v>94</v>
      </c>
      <c r="AC125" s="44" t="e">
        <f t="shared" ca="1" si="44"/>
        <v>#NAME?</v>
      </c>
      <c r="AD125" s="44" t="e">
        <f t="shared" ca="1" si="44"/>
        <v>#NAME?</v>
      </c>
      <c r="AE125" s="44" t="e">
        <f t="shared" ca="1" si="44"/>
        <v>#NAME?</v>
      </c>
      <c r="AF125" s="44">
        <v>0.5</v>
      </c>
      <c r="AG125" s="44">
        <v>1.5</v>
      </c>
      <c r="AH125" s="44">
        <v>2.5</v>
      </c>
      <c r="BB125" s="32" t="s">
        <v>475</v>
      </c>
      <c r="BC125" s="32">
        <v>122</v>
      </c>
      <c r="BS125" s="32">
        <v>13.3</v>
      </c>
      <c r="BT125" s="32" t="s">
        <v>165</v>
      </c>
    </row>
    <row r="126" spans="1:72" ht="16.5" hidden="1" thickTop="1" thickBot="1">
      <c r="A126" s="19" t="s">
        <v>485</v>
      </c>
      <c r="B126" s="19">
        <v>126</v>
      </c>
      <c r="AB126" s="44">
        <v>95</v>
      </c>
      <c r="AC126" s="44" t="e">
        <f t="shared" ca="1" si="44"/>
        <v>#NAME?</v>
      </c>
      <c r="AD126" s="44" t="e">
        <f t="shared" ca="1" si="44"/>
        <v>#NAME?</v>
      </c>
      <c r="AE126" s="44" t="e">
        <f t="shared" ca="1" si="44"/>
        <v>#NAME?</v>
      </c>
      <c r="AF126" s="44">
        <v>0.5</v>
      </c>
      <c r="AG126" s="44">
        <v>1.5</v>
      </c>
      <c r="AH126" s="44">
        <v>2.5</v>
      </c>
      <c r="BB126" s="32" t="s">
        <v>193</v>
      </c>
      <c r="BC126" s="32">
        <v>123</v>
      </c>
      <c r="BS126" s="32">
        <v>13.4</v>
      </c>
      <c r="BT126" s="32" t="s">
        <v>165</v>
      </c>
    </row>
    <row r="127" spans="1:72" ht="16.5" hidden="1" thickTop="1" thickBot="1">
      <c r="A127" s="70" t="s">
        <v>190</v>
      </c>
      <c r="B127" s="19">
        <v>127</v>
      </c>
      <c r="AB127" s="44">
        <v>96</v>
      </c>
      <c r="AC127" s="44" t="e">
        <f t="shared" ca="1" si="44"/>
        <v>#NAME?</v>
      </c>
      <c r="AD127" s="44" t="e">
        <f t="shared" ca="1" si="44"/>
        <v>#NAME?</v>
      </c>
      <c r="AE127" s="44" t="e">
        <f t="shared" ca="1" si="44"/>
        <v>#NAME?</v>
      </c>
      <c r="AF127" s="44">
        <v>0.5</v>
      </c>
      <c r="AG127" s="44">
        <v>1.5</v>
      </c>
      <c r="AH127" s="44">
        <v>2.5</v>
      </c>
      <c r="BB127" s="32" t="s">
        <v>480</v>
      </c>
      <c r="BC127" s="32">
        <v>124</v>
      </c>
      <c r="BS127" s="32">
        <v>13.5</v>
      </c>
      <c r="BT127" s="32" t="s">
        <v>165</v>
      </c>
    </row>
    <row r="128" spans="1:72" ht="16.5" hidden="1" thickTop="1" thickBot="1">
      <c r="A128" s="19" t="s">
        <v>490</v>
      </c>
      <c r="B128" s="19">
        <v>128</v>
      </c>
      <c r="AB128" s="44">
        <v>97</v>
      </c>
      <c r="AC128" s="44" t="e">
        <f t="shared" ca="1" si="44"/>
        <v>#NAME?</v>
      </c>
      <c r="AD128" s="44" t="e">
        <f t="shared" ca="1" si="44"/>
        <v>#NAME?</v>
      </c>
      <c r="AE128" s="44" t="e">
        <f t="shared" ca="1" si="44"/>
        <v>#NAME?</v>
      </c>
      <c r="AF128" s="44">
        <v>0.5</v>
      </c>
      <c r="AG128" s="44">
        <v>1.5</v>
      </c>
      <c r="AH128" s="44">
        <v>2.5</v>
      </c>
      <c r="BB128" s="32" t="s">
        <v>190</v>
      </c>
      <c r="BC128" s="32">
        <v>125</v>
      </c>
      <c r="BS128" s="32">
        <v>13.6</v>
      </c>
      <c r="BT128" s="32" t="s">
        <v>165</v>
      </c>
    </row>
    <row r="129" spans="1:72" ht="16.5" hidden="1" thickTop="1" thickBot="1">
      <c r="A129" s="70" t="s">
        <v>190</v>
      </c>
      <c r="B129" s="19">
        <v>129</v>
      </c>
      <c r="AB129" s="44">
        <v>98</v>
      </c>
      <c r="AC129" s="44" t="e">
        <f t="shared" ca="1" si="44"/>
        <v>#NAME?</v>
      </c>
      <c r="AD129" s="44" t="e">
        <f t="shared" ca="1" si="44"/>
        <v>#NAME?</v>
      </c>
      <c r="AE129" s="44" t="e">
        <f t="shared" ca="1" si="44"/>
        <v>#NAME?</v>
      </c>
      <c r="AF129" s="44">
        <v>0.5</v>
      </c>
      <c r="AG129" s="44">
        <v>1.5</v>
      </c>
      <c r="AH129" s="44">
        <v>2.5</v>
      </c>
      <c r="BB129" s="32" t="s">
        <v>485</v>
      </c>
      <c r="BC129" s="32">
        <v>126</v>
      </c>
      <c r="BS129" s="32">
        <v>13.7</v>
      </c>
      <c r="BT129" s="32" t="s">
        <v>165</v>
      </c>
    </row>
    <row r="130" spans="1:72" ht="16.5" hidden="1" thickTop="1" thickBot="1">
      <c r="A130" s="19" t="s">
        <v>495</v>
      </c>
      <c r="B130" s="19">
        <v>130</v>
      </c>
      <c r="AB130" s="44">
        <v>99</v>
      </c>
      <c r="AC130" s="44" t="e">
        <f t="shared" ca="1" si="44"/>
        <v>#NAME?</v>
      </c>
      <c r="AD130" s="44" t="e">
        <f t="shared" ca="1" si="44"/>
        <v>#NAME?</v>
      </c>
      <c r="AE130" s="44" t="e">
        <f t="shared" ca="1" si="44"/>
        <v>#NAME?</v>
      </c>
      <c r="AF130" s="44">
        <v>0.5</v>
      </c>
      <c r="AG130" s="44">
        <v>1.5</v>
      </c>
      <c r="AH130" s="44">
        <v>2.5</v>
      </c>
      <c r="BB130" s="32" t="s">
        <v>190</v>
      </c>
      <c r="BC130" s="32">
        <v>127</v>
      </c>
      <c r="BS130" s="32">
        <v>13.8</v>
      </c>
      <c r="BT130" s="32" t="s">
        <v>165</v>
      </c>
    </row>
    <row r="131" spans="1:72" ht="16.5" hidden="1" thickTop="1" thickBot="1">
      <c r="A131" s="70" t="s">
        <v>186</v>
      </c>
      <c r="B131" s="19">
        <v>131</v>
      </c>
      <c r="AB131" s="44">
        <v>100</v>
      </c>
      <c r="AC131" s="44" t="e">
        <f t="shared" ca="1" si="44"/>
        <v>#NAME?</v>
      </c>
      <c r="AD131" s="44" t="e">
        <f t="shared" ca="1" si="44"/>
        <v>#NAME?</v>
      </c>
      <c r="AE131" s="44" t="e">
        <f t="shared" ca="1" si="44"/>
        <v>#NAME?</v>
      </c>
      <c r="AF131" s="44">
        <v>0.5</v>
      </c>
      <c r="AG131" s="44">
        <v>1.5</v>
      </c>
      <c r="AH131" s="44">
        <v>2.5</v>
      </c>
      <c r="BB131" s="32" t="s">
        <v>490</v>
      </c>
      <c r="BC131" s="32">
        <v>128</v>
      </c>
      <c r="BS131" s="32">
        <v>13.9</v>
      </c>
      <c r="BT131" s="32" t="s">
        <v>165</v>
      </c>
    </row>
    <row r="132" spans="1:72" ht="16.5" hidden="1" thickTop="1" thickBot="1">
      <c r="A132" s="19" t="s">
        <v>500</v>
      </c>
      <c r="B132" s="19">
        <v>132</v>
      </c>
      <c r="BB132" s="32" t="s">
        <v>190</v>
      </c>
      <c r="BC132" s="32">
        <v>129</v>
      </c>
      <c r="BS132" s="32">
        <v>14</v>
      </c>
      <c r="BT132" s="32" t="s">
        <v>189</v>
      </c>
    </row>
    <row r="133" spans="1:72" ht="16.5" hidden="1" thickTop="1" thickBot="1">
      <c r="A133" s="70" t="s">
        <v>186</v>
      </c>
      <c r="B133" s="19">
        <v>133</v>
      </c>
      <c r="BB133" s="32" t="s">
        <v>495</v>
      </c>
      <c r="BC133" s="32">
        <v>130</v>
      </c>
      <c r="BS133" s="32">
        <v>14.1</v>
      </c>
      <c r="BT133" s="32" t="s">
        <v>189</v>
      </c>
    </row>
    <row r="134" spans="1:72" ht="16.5" hidden="1" thickTop="1" thickBot="1">
      <c r="A134" s="19" t="s">
        <v>505</v>
      </c>
      <c r="B134" s="19">
        <v>134</v>
      </c>
      <c r="BB134" s="32" t="s">
        <v>186</v>
      </c>
      <c r="BC134" s="32">
        <v>131</v>
      </c>
      <c r="BS134" s="32">
        <v>14.2</v>
      </c>
      <c r="BT134" s="32" t="s">
        <v>189</v>
      </c>
    </row>
    <row r="135" spans="1:72" ht="16.5" hidden="1" thickTop="1" thickBot="1">
      <c r="A135" s="70" t="s">
        <v>186</v>
      </c>
      <c r="B135" s="19">
        <v>135</v>
      </c>
      <c r="BB135" s="32" t="s">
        <v>500</v>
      </c>
      <c r="BC135" s="32">
        <v>132</v>
      </c>
      <c r="BS135" s="32">
        <v>14.3</v>
      </c>
      <c r="BT135" s="32" t="s">
        <v>189</v>
      </c>
    </row>
    <row r="136" spans="1:72" ht="16.5" hidden="1" thickTop="1" thickBot="1">
      <c r="A136" s="19" t="s">
        <v>510</v>
      </c>
      <c r="B136" s="19">
        <v>136</v>
      </c>
      <c r="BB136" s="32" t="s">
        <v>186</v>
      </c>
      <c r="BC136" s="32">
        <v>133</v>
      </c>
      <c r="BS136" s="32">
        <v>14.4</v>
      </c>
      <c r="BT136" s="32" t="s">
        <v>189</v>
      </c>
    </row>
    <row r="137" spans="1:72" ht="16.5" hidden="1" thickTop="1" thickBot="1">
      <c r="A137" s="70" t="s">
        <v>388</v>
      </c>
      <c r="B137" s="19">
        <v>137</v>
      </c>
      <c r="BB137" s="32" t="s">
        <v>505</v>
      </c>
      <c r="BC137" s="32">
        <v>134</v>
      </c>
      <c r="BS137" s="32">
        <v>14.5</v>
      </c>
      <c r="BT137" s="32" t="s">
        <v>189</v>
      </c>
    </row>
    <row r="138" spans="1:72" ht="16.5" hidden="1" thickTop="1" thickBot="1">
      <c r="A138" s="19" t="s">
        <v>515</v>
      </c>
      <c r="B138" s="19">
        <v>138</v>
      </c>
      <c r="BB138" s="32" t="s">
        <v>186</v>
      </c>
      <c r="BC138" s="32">
        <v>135</v>
      </c>
      <c r="BS138" s="32">
        <v>14.6</v>
      </c>
      <c r="BT138" s="32" t="s">
        <v>189</v>
      </c>
    </row>
    <row r="139" spans="1:72" ht="16.5" hidden="1" thickTop="1" thickBot="1">
      <c r="A139" s="70" t="s">
        <v>388</v>
      </c>
      <c r="B139" s="19">
        <v>139</v>
      </c>
      <c r="BB139" s="32" t="s">
        <v>510</v>
      </c>
      <c r="BC139" s="32">
        <v>136</v>
      </c>
      <c r="BS139" s="32">
        <v>14.7</v>
      </c>
      <c r="BT139" s="32" t="s">
        <v>189</v>
      </c>
    </row>
    <row r="140" spans="1:72" ht="16.5" hidden="1" thickTop="1" thickBot="1">
      <c r="A140" s="19" t="s">
        <v>520</v>
      </c>
      <c r="B140" s="19">
        <v>140</v>
      </c>
      <c r="BB140" s="32" t="s">
        <v>388</v>
      </c>
      <c r="BC140" s="32">
        <v>137</v>
      </c>
      <c r="BS140" s="32">
        <v>14.8</v>
      </c>
      <c r="BT140" s="32" t="s">
        <v>189</v>
      </c>
    </row>
    <row r="141" spans="1:72" ht="16.5" hidden="1" thickTop="1" thickBot="1">
      <c r="A141" s="70" t="s">
        <v>388</v>
      </c>
      <c r="B141" s="19">
        <v>141</v>
      </c>
      <c r="BB141" s="32" t="s">
        <v>515</v>
      </c>
      <c r="BC141" s="32">
        <v>138</v>
      </c>
      <c r="BS141" s="32">
        <v>14.9</v>
      </c>
      <c r="BT141" s="32" t="s">
        <v>189</v>
      </c>
    </row>
    <row r="142" spans="1:72" ht="15.75" hidden="1" thickTop="1">
      <c r="BB142" s="32" t="s">
        <v>388</v>
      </c>
      <c r="BC142" s="32">
        <v>139</v>
      </c>
      <c r="BS142" s="32">
        <v>15</v>
      </c>
      <c r="BT142" s="32" t="s">
        <v>189</v>
      </c>
    </row>
    <row r="143" spans="1:72" hidden="1">
      <c r="BB143" s="32" t="s">
        <v>520</v>
      </c>
      <c r="BC143" s="32">
        <v>140</v>
      </c>
      <c r="BS143" s="32">
        <v>15.1</v>
      </c>
      <c r="BT143" s="32" t="s">
        <v>189</v>
      </c>
    </row>
    <row r="144" spans="1:72" hidden="1">
      <c r="BB144" s="32" t="s">
        <v>388</v>
      </c>
      <c r="BC144" s="32">
        <v>141</v>
      </c>
      <c r="BS144" s="32">
        <v>15.2</v>
      </c>
      <c r="BT144" s="32" t="s">
        <v>189</v>
      </c>
    </row>
    <row r="145" spans="1:72" hidden="1">
      <c r="BS145" s="32">
        <v>15.3</v>
      </c>
      <c r="BT145" s="32" t="s">
        <v>189</v>
      </c>
    </row>
    <row r="146" spans="1:72" hidden="1">
      <c r="BS146" s="32">
        <v>15.4</v>
      </c>
      <c r="BT146" s="32" t="s">
        <v>189</v>
      </c>
    </row>
    <row r="147" spans="1:72" hidden="1">
      <c r="BS147" s="32">
        <v>15.5</v>
      </c>
      <c r="BT147" s="32" t="s">
        <v>189</v>
      </c>
    </row>
    <row r="148" spans="1:72" hidden="1">
      <c r="BS148" s="32">
        <v>15.6</v>
      </c>
      <c r="BT148" s="32" t="s">
        <v>189</v>
      </c>
    </row>
    <row r="149" spans="1:72" ht="15.75" thickBot="1">
      <c r="BS149" s="32">
        <v>15.7</v>
      </c>
      <c r="BT149" s="32" t="s">
        <v>189</v>
      </c>
    </row>
    <row r="150" spans="1:72" ht="15.75" thickBot="1">
      <c r="A150" s="56" t="s">
        <v>135</v>
      </c>
      <c r="B150" s="71">
        <v>22</v>
      </c>
      <c r="D150" s="220" t="s">
        <v>135</v>
      </c>
      <c r="E150" s="221">
        <v>20</v>
      </c>
      <c r="BS150" s="32">
        <v>15.8</v>
      </c>
      <c r="BT150" s="32" t="s">
        <v>189</v>
      </c>
    </row>
    <row r="151" spans="1:72" ht="15.75" thickBot="1">
      <c r="A151" s="72" t="s">
        <v>12</v>
      </c>
      <c r="B151" s="73">
        <v>21</v>
      </c>
      <c r="D151" s="221" t="s">
        <v>12</v>
      </c>
      <c r="E151" s="220">
        <v>20</v>
      </c>
      <c r="BS151" s="32">
        <v>15.9</v>
      </c>
      <c r="BT151" s="32" t="s">
        <v>189</v>
      </c>
    </row>
    <row r="152" spans="1:72" ht="15.75" thickBot="1">
      <c r="A152" s="72" t="s">
        <v>150</v>
      </c>
      <c r="B152" s="73">
        <v>20</v>
      </c>
      <c r="D152" s="220" t="s">
        <v>150</v>
      </c>
      <c r="E152" s="221">
        <v>20</v>
      </c>
      <c r="BS152" s="32">
        <v>16</v>
      </c>
      <c r="BT152" s="32" t="s">
        <v>211</v>
      </c>
    </row>
    <row r="153" spans="1:72" ht="15.75" thickBot="1">
      <c r="A153" s="72" t="s">
        <v>35</v>
      </c>
      <c r="B153" s="73">
        <v>19</v>
      </c>
      <c r="D153" s="221" t="s">
        <v>35</v>
      </c>
      <c r="E153" s="220">
        <v>17</v>
      </c>
      <c r="BS153" s="32">
        <v>16.100000000000001</v>
      </c>
      <c r="BT153" s="32" t="s">
        <v>211</v>
      </c>
    </row>
    <row r="154" spans="1:72" ht="15.75" thickBot="1">
      <c r="A154" s="72" t="s">
        <v>46</v>
      </c>
      <c r="B154" s="73">
        <v>18</v>
      </c>
      <c r="D154" s="220" t="s">
        <v>46</v>
      </c>
      <c r="E154" s="221">
        <v>17</v>
      </c>
      <c r="BS154" s="32">
        <v>16.2</v>
      </c>
      <c r="BT154" s="32" t="s">
        <v>211</v>
      </c>
    </row>
    <row r="155" spans="1:72" ht="15.75" thickBot="1">
      <c r="A155" s="72" t="s">
        <v>57</v>
      </c>
      <c r="B155" s="73">
        <v>17</v>
      </c>
      <c r="D155" s="221" t="s">
        <v>57</v>
      </c>
      <c r="E155" s="220">
        <v>17</v>
      </c>
      <c r="BS155" s="32">
        <v>16.3</v>
      </c>
      <c r="BT155" s="32" t="s">
        <v>211</v>
      </c>
    </row>
    <row r="156" spans="1:72" ht="15.75" thickBot="1">
      <c r="A156" s="72" t="s">
        <v>68</v>
      </c>
      <c r="B156" s="73">
        <v>16</v>
      </c>
      <c r="D156" s="220" t="s">
        <v>68</v>
      </c>
      <c r="E156" s="221">
        <v>14</v>
      </c>
      <c r="BS156" s="32">
        <v>16.399999999999999</v>
      </c>
      <c r="BT156" s="32" t="s">
        <v>211</v>
      </c>
    </row>
    <row r="157" spans="1:72" ht="15.75" thickBot="1">
      <c r="A157" s="72" t="s">
        <v>77</v>
      </c>
      <c r="B157" s="73">
        <v>15</v>
      </c>
      <c r="D157" s="221" t="s">
        <v>77</v>
      </c>
      <c r="E157" s="220">
        <v>14</v>
      </c>
      <c r="BS157" s="32">
        <v>16.5</v>
      </c>
      <c r="BT157" s="32" t="s">
        <v>211</v>
      </c>
    </row>
    <row r="158" spans="1:72" ht="15.75" thickBot="1">
      <c r="A158" s="72" t="s">
        <v>88</v>
      </c>
      <c r="B158" s="73">
        <v>14</v>
      </c>
      <c r="D158" s="220" t="s">
        <v>88</v>
      </c>
      <c r="E158" s="221">
        <v>14</v>
      </c>
      <c r="BS158" s="32">
        <v>16.600000000000001</v>
      </c>
      <c r="BT158" s="32" t="s">
        <v>211</v>
      </c>
    </row>
    <row r="159" spans="1:72" ht="15.75" thickBot="1">
      <c r="A159" s="72" t="s">
        <v>97</v>
      </c>
      <c r="B159" s="73">
        <v>13</v>
      </c>
      <c r="D159" s="221" t="s">
        <v>97</v>
      </c>
      <c r="E159" s="220">
        <v>11</v>
      </c>
      <c r="BS159" s="32">
        <v>16.7</v>
      </c>
      <c r="BT159" s="32" t="s">
        <v>211</v>
      </c>
    </row>
    <row r="160" spans="1:72" ht="15.75" thickBot="1">
      <c r="A160" s="72" t="s">
        <v>106</v>
      </c>
      <c r="B160" s="73">
        <v>12</v>
      </c>
      <c r="D160" s="220" t="s">
        <v>106</v>
      </c>
      <c r="E160" s="221">
        <v>11</v>
      </c>
      <c r="BS160" s="32">
        <v>16.8</v>
      </c>
      <c r="BT160" s="32" t="s">
        <v>211</v>
      </c>
    </row>
    <row r="161" spans="1:72" ht="15.75" thickBot="1">
      <c r="A161" s="72" t="s">
        <v>114</v>
      </c>
      <c r="B161" s="73">
        <v>11</v>
      </c>
      <c r="D161" s="221" t="s">
        <v>114</v>
      </c>
      <c r="E161" s="220">
        <v>11</v>
      </c>
      <c r="BS161" s="32">
        <v>16.899999999999999</v>
      </c>
      <c r="BT161" s="32" t="s">
        <v>211</v>
      </c>
    </row>
    <row r="162" spans="1:72" ht="15.75" thickBot="1">
      <c r="A162" s="72" t="s">
        <v>122</v>
      </c>
      <c r="B162" s="73">
        <v>10</v>
      </c>
      <c r="D162" s="220" t="s">
        <v>122</v>
      </c>
      <c r="E162" s="221">
        <v>8</v>
      </c>
      <c r="BS162" s="32">
        <v>17</v>
      </c>
      <c r="BT162" s="32" t="s">
        <v>211</v>
      </c>
    </row>
    <row r="163" spans="1:72" ht="15.75" thickBot="1">
      <c r="A163" s="72" t="s">
        <v>232</v>
      </c>
      <c r="B163" s="73">
        <v>9</v>
      </c>
      <c r="D163" s="221" t="s">
        <v>232</v>
      </c>
      <c r="E163" s="220">
        <v>8</v>
      </c>
      <c r="BS163" s="32">
        <v>17.100000000000001</v>
      </c>
      <c r="BT163" s="32" t="s">
        <v>211</v>
      </c>
    </row>
    <row r="164" spans="1:72" ht="15.75" thickBot="1">
      <c r="A164" s="72" t="s">
        <v>138</v>
      </c>
      <c r="B164" s="73">
        <v>8</v>
      </c>
      <c r="D164" s="220" t="s">
        <v>138</v>
      </c>
      <c r="E164" s="221">
        <v>8</v>
      </c>
      <c r="BS164" s="32">
        <v>17.2</v>
      </c>
      <c r="BT164" s="32" t="s">
        <v>211</v>
      </c>
    </row>
    <row r="165" spans="1:72" ht="15.75" thickBot="1">
      <c r="A165" s="72" t="s">
        <v>145</v>
      </c>
      <c r="B165" s="73">
        <v>7</v>
      </c>
      <c r="D165" s="221" t="s">
        <v>145</v>
      </c>
      <c r="E165" s="220">
        <v>5</v>
      </c>
      <c r="BS165" s="32">
        <v>17.3</v>
      </c>
      <c r="BT165" s="32" t="s">
        <v>211</v>
      </c>
    </row>
    <row r="166" spans="1:72" ht="15.75" thickBot="1">
      <c r="A166" s="72" t="s">
        <v>153</v>
      </c>
      <c r="B166" s="73">
        <v>6</v>
      </c>
      <c r="D166" s="220" t="s">
        <v>153</v>
      </c>
      <c r="E166" s="221">
        <v>5</v>
      </c>
      <c r="BS166" s="32">
        <v>17.399999999999999</v>
      </c>
      <c r="BT166" s="32" t="s">
        <v>211</v>
      </c>
    </row>
    <row r="167" spans="1:72" ht="15.75" thickBot="1">
      <c r="A167" s="72" t="s">
        <v>160</v>
      </c>
      <c r="B167" s="73">
        <v>5</v>
      </c>
      <c r="D167" s="221" t="s">
        <v>160</v>
      </c>
      <c r="E167" s="220">
        <v>5</v>
      </c>
      <c r="BS167" s="32">
        <v>17.5</v>
      </c>
      <c r="BT167" s="32" t="s">
        <v>211</v>
      </c>
    </row>
    <row r="168" spans="1:72" ht="15.75" thickBot="1">
      <c r="A168" s="72" t="s">
        <v>167</v>
      </c>
      <c r="B168" s="73">
        <v>4</v>
      </c>
      <c r="D168" s="220" t="s">
        <v>167</v>
      </c>
      <c r="E168" s="221">
        <v>2</v>
      </c>
      <c r="BS168" s="32">
        <v>17.600000000000001</v>
      </c>
      <c r="BT168" s="32" t="s">
        <v>211</v>
      </c>
    </row>
    <row r="169" spans="1:72" ht="15.75" thickBot="1">
      <c r="A169" s="72" t="s">
        <v>173</v>
      </c>
      <c r="B169" s="73">
        <v>3</v>
      </c>
      <c r="D169" s="221" t="s">
        <v>173</v>
      </c>
      <c r="E169" s="220">
        <v>2</v>
      </c>
      <c r="BS169" s="32">
        <v>17.7</v>
      </c>
      <c r="BT169" s="32" t="s">
        <v>211</v>
      </c>
    </row>
    <row r="170" spans="1:72" ht="15.75" thickBot="1">
      <c r="A170" s="72" t="s">
        <v>178</v>
      </c>
      <c r="B170" s="73">
        <v>2</v>
      </c>
      <c r="D170" s="220" t="s">
        <v>178</v>
      </c>
      <c r="E170" s="221">
        <v>2</v>
      </c>
      <c r="BS170" s="32">
        <v>17.8</v>
      </c>
      <c r="BT170" s="32" t="s">
        <v>211</v>
      </c>
    </row>
    <row r="171" spans="1:72" ht="15.75" thickBot="1">
      <c r="A171" s="74" t="s">
        <v>230</v>
      </c>
      <c r="B171" s="75">
        <v>1</v>
      </c>
      <c r="D171" s="221" t="s">
        <v>230</v>
      </c>
      <c r="E171" s="220">
        <v>1</v>
      </c>
      <c r="BS171" s="32">
        <v>17.899999999999999</v>
      </c>
      <c r="BT171" s="32" t="s">
        <v>211</v>
      </c>
    </row>
    <row r="172" spans="1:72" ht="15.75" thickBot="1">
      <c r="A172" s="76" t="s">
        <v>229</v>
      </c>
      <c r="B172" s="77">
        <v>19</v>
      </c>
      <c r="D172" s="220" t="s">
        <v>2847</v>
      </c>
      <c r="E172" s="221">
        <v>22</v>
      </c>
      <c r="BS172" s="32">
        <v>18</v>
      </c>
      <c r="BT172" s="32" t="s">
        <v>236</v>
      </c>
    </row>
    <row r="173" spans="1:72" ht="15.75" thickBot="1">
      <c r="A173" s="76" t="s">
        <v>235</v>
      </c>
      <c r="B173" s="77">
        <v>18</v>
      </c>
      <c r="D173" s="221" t="s">
        <v>2848</v>
      </c>
      <c r="E173" s="220">
        <v>21</v>
      </c>
      <c r="BS173" s="32">
        <v>18.100000000000001</v>
      </c>
      <c r="BT173" s="32" t="s">
        <v>236</v>
      </c>
    </row>
    <row r="174" spans="1:72" ht="15.75" thickBot="1">
      <c r="A174" s="76" t="s">
        <v>240</v>
      </c>
      <c r="B174" s="77">
        <v>17</v>
      </c>
      <c r="D174" s="220" t="s">
        <v>2849</v>
      </c>
      <c r="E174" s="221">
        <v>20</v>
      </c>
      <c r="BS174" s="32">
        <v>18.2</v>
      </c>
      <c r="BT174" s="32" t="s">
        <v>236</v>
      </c>
    </row>
    <row r="175" spans="1:72" ht="15.75" thickBot="1">
      <c r="A175" s="76" t="s">
        <v>244</v>
      </c>
      <c r="B175" s="77">
        <v>16</v>
      </c>
      <c r="D175" s="221" t="s">
        <v>229</v>
      </c>
      <c r="E175" s="220">
        <v>19</v>
      </c>
      <c r="BS175" s="32">
        <v>18.3</v>
      </c>
      <c r="BT175" s="32" t="s">
        <v>236</v>
      </c>
    </row>
    <row r="176" spans="1:72" ht="15.75" thickBot="1">
      <c r="A176" s="76" t="s">
        <v>249</v>
      </c>
      <c r="B176" s="77">
        <v>15</v>
      </c>
      <c r="D176" s="220" t="s">
        <v>235</v>
      </c>
      <c r="E176" s="221">
        <v>18</v>
      </c>
      <c r="BS176" s="32">
        <v>18.399999999999999</v>
      </c>
      <c r="BT176" s="32" t="s">
        <v>236</v>
      </c>
    </row>
    <row r="177" spans="1:72" ht="15.75" thickBot="1">
      <c r="A177" s="76" t="s">
        <v>252</v>
      </c>
      <c r="B177" s="77">
        <v>14</v>
      </c>
      <c r="D177" s="221" t="s">
        <v>240</v>
      </c>
      <c r="E177" s="220">
        <v>17</v>
      </c>
      <c r="BS177" s="32">
        <v>18.5</v>
      </c>
      <c r="BT177" s="32" t="s">
        <v>236</v>
      </c>
    </row>
    <row r="178" spans="1:72" ht="15.75" thickBot="1">
      <c r="A178" s="76" t="s">
        <v>257</v>
      </c>
      <c r="B178" s="77">
        <v>13</v>
      </c>
      <c r="D178" s="220" t="s">
        <v>244</v>
      </c>
      <c r="E178" s="221">
        <v>16</v>
      </c>
      <c r="BS178" s="32">
        <v>18.600000000000001</v>
      </c>
      <c r="BT178" s="32" t="s">
        <v>236</v>
      </c>
    </row>
    <row r="179" spans="1:72" ht="15.75" thickBot="1">
      <c r="A179" s="76" t="s">
        <v>260</v>
      </c>
      <c r="B179" s="77">
        <v>12</v>
      </c>
      <c r="D179" s="221" t="s">
        <v>249</v>
      </c>
      <c r="E179" s="220">
        <v>15</v>
      </c>
      <c r="BS179" s="32">
        <v>18.7</v>
      </c>
      <c r="BT179" s="32" t="s">
        <v>236</v>
      </c>
    </row>
    <row r="180" spans="1:72" ht="15.75" thickBot="1">
      <c r="A180" s="76" t="s">
        <v>265</v>
      </c>
      <c r="B180" s="77">
        <v>11</v>
      </c>
      <c r="D180" s="220" t="s">
        <v>252</v>
      </c>
      <c r="E180" s="221">
        <v>14</v>
      </c>
      <c r="BS180" s="32">
        <v>18.8</v>
      </c>
      <c r="BT180" s="32" t="s">
        <v>236</v>
      </c>
    </row>
    <row r="181" spans="1:72" ht="15.75" thickBot="1">
      <c r="A181" s="76" t="s">
        <v>268</v>
      </c>
      <c r="B181" s="77">
        <v>10</v>
      </c>
      <c r="D181" s="221" t="s">
        <v>257</v>
      </c>
      <c r="E181" s="220">
        <v>13</v>
      </c>
      <c r="BS181" s="32">
        <v>18.899999999999999</v>
      </c>
      <c r="BT181" s="32" t="s">
        <v>236</v>
      </c>
    </row>
    <row r="182" spans="1:72" ht="15.75" thickBot="1">
      <c r="A182" s="76" t="s">
        <v>272</v>
      </c>
      <c r="B182" s="77">
        <v>9</v>
      </c>
      <c r="D182" s="220" t="s">
        <v>260</v>
      </c>
      <c r="E182" s="221">
        <v>12</v>
      </c>
      <c r="BS182" s="32">
        <v>19</v>
      </c>
      <c r="BT182" s="32" t="s">
        <v>236</v>
      </c>
    </row>
    <row r="183" spans="1:72" ht="15.75" thickBot="1">
      <c r="A183" s="76" t="s">
        <v>275</v>
      </c>
      <c r="B183" s="77">
        <v>8</v>
      </c>
      <c r="D183" s="221" t="s">
        <v>265</v>
      </c>
      <c r="E183" s="220">
        <v>11</v>
      </c>
      <c r="BS183" s="32">
        <v>19.100000000000001</v>
      </c>
      <c r="BT183" s="32" t="s">
        <v>236</v>
      </c>
    </row>
    <row r="184" spans="1:72" ht="15.75" thickBot="1">
      <c r="A184" s="76" t="s">
        <v>279</v>
      </c>
      <c r="B184" s="77">
        <v>7</v>
      </c>
      <c r="D184" s="220" t="s">
        <v>268</v>
      </c>
      <c r="E184" s="221">
        <v>10</v>
      </c>
      <c r="BS184" s="32">
        <v>19.2</v>
      </c>
      <c r="BT184" s="32" t="s">
        <v>236</v>
      </c>
    </row>
    <row r="185" spans="1:72" ht="15.75" thickBot="1">
      <c r="A185" s="76" t="s">
        <v>282</v>
      </c>
      <c r="B185" s="77">
        <v>6</v>
      </c>
      <c r="D185" s="221" t="s">
        <v>272</v>
      </c>
      <c r="E185" s="220">
        <v>9</v>
      </c>
      <c r="BS185" s="32">
        <v>19.3</v>
      </c>
      <c r="BT185" s="32" t="s">
        <v>236</v>
      </c>
    </row>
    <row r="186" spans="1:72" ht="15.75" thickBot="1">
      <c r="A186" s="76" t="s">
        <v>286</v>
      </c>
      <c r="B186" s="77">
        <v>5</v>
      </c>
      <c r="D186" s="220" t="s">
        <v>275</v>
      </c>
      <c r="E186" s="221">
        <v>8</v>
      </c>
      <c r="BS186" s="32">
        <v>19.399999999999999</v>
      </c>
      <c r="BT186" s="32" t="s">
        <v>236</v>
      </c>
    </row>
    <row r="187" spans="1:72" ht="15.75" thickBot="1">
      <c r="A187" s="76" t="s">
        <v>289</v>
      </c>
      <c r="B187" s="77">
        <v>4</v>
      </c>
      <c r="D187" s="221" t="s">
        <v>279</v>
      </c>
      <c r="E187" s="220">
        <v>7</v>
      </c>
      <c r="BS187" s="32">
        <v>19.5</v>
      </c>
      <c r="BT187" s="32" t="s">
        <v>236</v>
      </c>
    </row>
    <row r="188" spans="1:72" ht="15.75" thickBot="1">
      <c r="A188" s="76" t="s">
        <v>293</v>
      </c>
      <c r="B188" s="77">
        <v>3</v>
      </c>
      <c r="D188" s="220" t="s">
        <v>282</v>
      </c>
      <c r="E188" s="221">
        <v>6</v>
      </c>
      <c r="BS188" s="32">
        <v>19.600000000000001</v>
      </c>
      <c r="BT188" s="32" t="s">
        <v>236</v>
      </c>
    </row>
    <row r="189" spans="1:72" ht="15.75" thickBot="1">
      <c r="A189" s="78" t="s">
        <v>296</v>
      </c>
      <c r="B189" s="79">
        <v>2</v>
      </c>
      <c r="D189" s="221" t="s">
        <v>286</v>
      </c>
      <c r="E189" s="220">
        <v>5</v>
      </c>
      <c r="BS189" s="32">
        <v>19.7</v>
      </c>
      <c r="BT189" s="32" t="s">
        <v>236</v>
      </c>
    </row>
    <row r="190" spans="1:72" ht="15.75" thickBot="1">
      <c r="D190" s="220" t="s">
        <v>289</v>
      </c>
      <c r="E190" s="221">
        <v>4</v>
      </c>
      <c r="BS190" s="32">
        <v>19.8</v>
      </c>
      <c r="BT190" s="32" t="s">
        <v>236</v>
      </c>
    </row>
    <row r="191" spans="1:72" ht="15.75" thickBot="1">
      <c r="D191" s="221" t="s">
        <v>293</v>
      </c>
      <c r="E191" s="220">
        <v>3</v>
      </c>
      <c r="BS191" s="32">
        <v>19.899999999999999</v>
      </c>
      <c r="BT191" s="32" t="s">
        <v>236</v>
      </c>
    </row>
    <row r="192" spans="1:72" ht="15.75" thickBot="1">
      <c r="D192" s="220" t="s">
        <v>296</v>
      </c>
      <c r="E192" s="221">
        <v>2</v>
      </c>
      <c r="BS192" s="32">
        <v>20</v>
      </c>
      <c r="BT192" s="32" t="s">
        <v>261</v>
      </c>
    </row>
    <row r="193" spans="4:72" ht="15.75" thickBot="1">
      <c r="D193" s="221" t="s">
        <v>669</v>
      </c>
      <c r="E193" s="220">
        <v>1</v>
      </c>
      <c r="BS193" s="32">
        <v>20.100000000000001</v>
      </c>
      <c r="BT193" s="32" t="s">
        <v>261</v>
      </c>
    </row>
    <row r="194" spans="4:72" ht="15.75" thickBot="1">
      <c r="D194" s="220" t="s">
        <v>2</v>
      </c>
      <c r="E194" s="221">
        <v>20</v>
      </c>
      <c r="BS194" s="32">
        <v>20.2</v>
      </c>
      <c r="BT194" s="32" t="s">
        <v>261</v>
      </c>
    </row>
    <row r="195" spans="4:72" ht="15.75" thickBot="1">
      <c r="D195" s="221" t="s">
        <v>11</v>
      </c>
      <c r="E195" s="220">
        <v>20</v>
      </c>
      <c r="BS195" s="32">
        <v>20.3</v>
      </c>
      <c r="BT195" s="32" t="s">
        <v>261</v>
      </c>
    </row>
    <row r="196" spans="4:72" ht="15.75" thickBot="1">
      <c r="D196" s="220" t="s">
        <v>6922</v>
      </c>
      <c r="E196" s="221">
        <v>20</v>
      </c>
      <c r="BS196" s="32">
        <v>20.399999999999999</v>
      </c>
      <c r="BT196" s="32" t="s">
        <v>261</v>
      </c>
    </row>
    <row r="197" spans="4:72" ht="15.75" thickBot="1">
      <c r="D197" s="221" t="s">
        <v>34</v>
      </c>
      <c r="E197" s="220">
        <v>17</v>
      </c>
      <c r="BS197" s="32">
        <v>20.5</v>
      </c>
      <c r="BT197" s="32" t="s">
        <v>261</v>
      </c>
    </row>
    <row r="198" spans="4:72" ht="15.75" thickBot="1">
      <c r="D198" s="220" t="s">
        <v>45</v>
      </c>
      <c r="E198" s="221">
        <v>17</v>
      </c>
      <c r="BS198" s="32">
        <v>20.6</v>
      </c>
      <c r="BT198" s="32" t="s">
        <v>261</v>
      </c>
    </row>
    <row r="199" spans="4:72" ht="15.75" thickBot="1">
      <c r="D199" s="221" t="s">
        <v>56</v>
      </c>
      <c r="E199" s="220">
        <v>17</v>
      </c>
      <c r="BS199" s="32">
        <v>20.7</v>
      </c>
      <c r="BT199" s="32" t="s">
        <v>261</v>
      </c>
    </row>
    <row r="200" spans="4:72" ht="15.75" thickBot="1">
      <c r="D200" s="220" t="s">
        <v>67</v>
      </c>
      <c r="E200" s="221">
        <v>14</v>
      </c>
      <c r="BS200" s="32">
        <v>20.8</v>
      </c>
      <c r="BT200" s="32" t="s">
        <v>261</v>
      </c>
    </row>
    <row r="201" spans="4:72" ht="15.75" thickBot="1">
      <c r="D201" s="221" t="s">
        <v>76</v>
      </c>
      <c r="E201" s="220">
        <v>14</v>
      </c>
      <c r="BS201" s="32">
        <v>20.9</v>
      </c>
      <c r="BT201" s="32" t="s">
        <v>261</v>
      </c>
    </row>
    <row r="202" spans="4:72" ht="15.75" thickBot="1">
      <c r="D202" s="220" t="s">
        <v>87</v>
      </c>
      <c r="E202" s="221">
        <v>14</v>
      </c>
      <c r="BS202" s="32">
        <v>21</v>
      </c>
      <c r="BT202" s="32" t="s">
        <v>261</v>
      </c>
    </row>
    <row r="203" spans="4:72" ht="15.75" thickBot="1">
      <c r="D203" s="221" t="s">
        <v>96</v>
      </c>
      <c r="E203" s="220">
        <v>11</v>
      </c>
      <c r="BS203" s="32">
        <v>21.1</v>
      </c>
      <c r="BT203" s="32" t="s">
        <v>261</v>
      </c>
    </row>
    <row r="204" spans="4:72" ht="15.75" thickBot="1">
      <c r="D204" s="220" t="s">
        <v>105</v>
      </c>
      <c r="E204" s="221">
        <v>11</v>
      </c>
      <c r="BS204" s="32">
        <v>21.2</v>
      </c>
      <c r="BT204" s="32" t="s">
        <v>261</v>
      </c>
    </row>
    <row r="205" spans="4:72" ht="15.75" thickBot="1">
      <c r="D205" s="221" t="s">
        <v>113</v>
      </c>
      <c r="E205" s="220">
        <v>11</v>
      </c>
      <c r="BS205" s="32">
        <v>21.3</v>
      </c>
      <c r="BT205" s="32" t="s">
        <v>261</v>
      </c>
    </row>
    <row r="206" spans="4:72" ht="15.75" thickBot="1">
      <c r="D206" s="220" t="s">
        <v>121</v>
      </c>
      <c r="E206" s="221">
        <v>8</v>
      </c>
      <c r="BS206" s="32">
        <v>21.4</v>
      </c>
      <c r="BT206" s="32" t="s">
        <v>261</v>
      </c>
    </row>
    <row r="207" spans="4:72" ht="15.75" thickBot="1">
      <c r="D207" s="221" t="s">
        <v>129</v>
      </c>
      <c r="E207" s="220">
        <v>8</v>
      </c>
      <c r="BS207" s="32">
        <v>21.5</v>
      </c>
      <c r="BT207" s="32" t="s">
        <v>261</v>
      </c>
    </row>
    <row r="208" spans="4:72" ht="15.75" thickBot="1">
      <c r="D208" s="220" t="s">
        <v>137</v>
      </c>
      <c r="E208" s="221">
        <v>8</v>
      </c>
      <c r="BS208" s="32">
        <v>21.6</v>
      </c>
      <c r="BT208" s="32" t="s">
        <v>261</v>
      </c>
    </row>
    <row r="209" spans="4:72" ht="15.75" thickBot="1">
      <c r="D209" s="221" t="s">
        <v>144</v>
      </c>
      <c r="E209" s="220">
        <v>5</v>
      </c>
      <c r="BS209" s="32">
        <v>21.7</v>
      </c>
      <c r="BT209" s="32" t="s">
        <v>261</v>
      </c>
    </row>
    <row r="210" spans="4:72" ht="15.75" thickBot="1">
      <c r="D210" s="220" t="s">
        <v>152</v>
      </c>
      <c r="E210" s="221">
        <v>5</v>
      </c>
      <c r="BS210" s="32">
        <v>21.8</v>
      </c>
      <c r="BT210" s="32" t="s">
        <v>261</v>
      </c>
    </row>
    <row r="211" spans="4:72" ht="15.75" thickBot="1">
      <c r="D211" s="221" t="s">
        <v>159</v>
      </c>
      <c r="E211" s="220">
        <v>5</v>
      </c>
      <c r="BS211" s="32">
        <v>21.9</v>
      </c>
      <c r="BT211" s="32" t="s">
        <v>261</v>
      </c>
    </row>
    <row r="212" spans="4:72" ht="15.75" thickBot="1">
      <c r="D212" s="220" t="s">
        <v>166</v>
      </c>
      <c r="E212" s="221">
        <v>2</v>
      </c>
      <c r="BS212" s="32">
        <v>22</v>
      </c>
      <c r="BT212" s="32" t="s">
        <v>283</v>
      </c>
    </row>
    <row r="213" spans="4:72" ht="15.75" thickBot="1">
      <c r="D213" s="221" t="s">
        <v>172</v>
      </c>
      <c r="E213" s="220">
        <v>2</v>
      </c>
      <c r="BS213" s="32">
        <v>22.1</v>
      </c>
      <c r="BT213" s="32" t="s">
        <v>283</v>
      </c>
    </row>
    <row r="214" spans="4:72" ht="15.75" thickBot="1">
      <c r="D214" s="220" t="s">
        <v>177</v>
      </c>
      <c r="E214" s="221">
        <v>2</v>
      </c>
      <c r="BS214" s="32">
        <v>22.2</v>
      </c>
      <c r="BT214" s="32" t="s">
        <v>283</v>
      </c>
    </row>
    <row r="215" spans="4:72" ht="15.75" thickBot="1">
      <c r="D215" s="221">
        <v>9</v>
      </c>
      <c r="E215" s="220">
        <v>20</v>
      </c>
      <c r="BS215" s="32">
        <v>22.3</v>
      </c>
      <c r="BT215" s="32" t="s">
        <v>283</v>
      </c>
    </row>
    <row r="216" spans="4:72" ht="15.75" thickBot="1">
      <c r="D216" s="220" t="s">
        <v>7334</v>
      </c>
      <c r="E216" s="221">
        <v>19</v>
      </c>
      <c r="BS216" s="32">
        <v>22.4</v>
      </c>
      <c r="BT216" s="32" t="s">
        <v>283</v>
      </c>
    </row>
    <row r="217" spans="4:72" ht="15.75" thickBot="1">
      <c r="D217" s="221">
        <v>8</v>
      </c>
      <c r="E217" s="220">
        <v>18</v>
      </c>
      <c r="BS217" s="32">
        <v>22.5</v>
      </c>
      <c r="BT217" s="32" t="s">
        <v>283</v>
      </c>
    </row>
    <row r="218" spans="4:72" ht="15.75" thickBot="1">
      <c r="D218" s="220" t="s">
        <v>7335</v>
      </c>
      <c r="E218" s="221">
        <v>17</v>
      </c>
      <c r="BS218" s="32">
        <v>22.6</v>
      </c>
      <c r="BT218" s="32" t="s">
        <v>283</v>
      </c>
    </row>
    <row r="219" spans="4:72" ht="15.75" thickBot="1">
      <c r="D219" s="221">
        <v>7</v>
      </c>
      <c r="E219" s="220">
        <v>16</v>
      </c>
      <c r="BS219" s="32">
        <v>22.7</v>
      </c>
      <c r="BT219" s="32" t="s">
        <v>283</v>
      </c>
    </row>
    <row r="220" spans="4:72" ht="15.75" thickBot="1">
      <c r="D220" s="220" t="s">
        <v>7336</v>
      </c>
      <c r="E220" s="221">
        <v>15</v>
      </c>
      <c r="BS220" s="32">
        <v>22.8</v>
      </c>
      <c r="BT220" s="32" t="s">
        <v>283</v>
      </c>
    </row>
    <row r="221" spans="4:72" ht="15.75" thickBot="1">
      <c r="D221" s="221">
        <v>6</v>
      </c>
      <c r="E221" s="220">
        <v>14</v>
      </c>
      <c r="BS221" s="32">
        <v>22.9</v>
      </c>
      <c r="BT221" s="32" t="s">
        <v>283</v>
      </c>
    </row>
    <row r="222" spans="4:72" ht="15.75" thickBot="1">
      <c r="D222" s="220" t="s">
        <v>7330</v>
      </c>
      <c r="E222" s="221">
        <v>13</v>
      </c>
      <c r="BS222" s="32">
        <v>23</v>
      </c>
      <c r="BT222" s="32" t="s">
        <v>283</v>
      </c>
    </row>
    <row r="223" spans="4:72" ht="15.75" thickBot="1">
      <c r="D223" s="221">
        <v>5</v>
      </c>
      <c r="E223" s="220">
        <v>12</v>
      </c>
      <c r="BS223" s="32">
        <v>23.1</v>
      </c>
      <c r="BT223" s="32" t="s">
        <v>283</v>
      </c>
    </row>
    <row r="224" spans="4:72" ht="15.75" thickBot="1">
      <c r="D224" s="220" t="s">
        <v>7327</v>
      </c>
      <c r="E224" s="221">
        <v>11</v>
      </c>
      <c r="BS224" s="32">
        <v>23.2</v>
      </c>
      <c r="BT224" s="32" t="s">
        <v>283</v>
      </c>
    </row>
    <row r="225" spans="4:72" ht="15.75" thickBot="1">
      <c r="D225" s="221">
        <v>4</v>
      </c>
      <c r="E225" s="220">
        <v>10</v>
      </c>
      <c r="BS225" s="32">
        <v>23.3</v>
      </c>
      <c r="BT225" s="32" t="s">
        <v>283</v>
      </c>
    </row>
    <row r="226" spans="4:72" ht="15.75" thickBot="1">
      <c r="D226" s="220" t="s">
        <v>7324</v>
      </c>
      <c r="E226" s="221">
        <v>9</v>
      </c>
      <c r="BS226" s="32">
        <v>23.4</v>
      </c>
      <c r="BT226" s="32" t="s">
        <v>283</v>
      </c>
    </row>
    <row r="227" spans="4:72" ht="15.75" thickBot="1">
      <c r="D227" s="221">
        <v>3</v>
      </c>
      <c r="E227" s="220">
        <v>8</v>
      </c>
      <c r="BS227" s="32">
        <v>23.5</v>
      </c>
      <c r="BT227" s="32" t="s">
        <v>283</v>
      </c>
    </row>
    <row r="228" spans="4:72" ht="15.75" thickBot="1">
      <c r="D228" s="220" t="s">
        <v>7317</v>
      </c>
      <c r="E228" s="221">
        <v>7</v>
      </c>
      <c r="BS228" s="32">
        <v>23.6</v>
      </c>
      <c r="BT228" s="32" t="s">
        <v>283</v>
      </c>
    </row>
    <row r="229" spans="4:72" ht="15.75" thickBot="1">
      <c r="D229" s="221">
        <v>2</v>
      </c>
      <c r="E229" s="220">
        <v>6</v>
      </c>
      <c r="BS229" s="32">
        <v>23.7</v>
      </c>
      <c r="BT229" s="32" t="s">
        <v>283</v>
      </c>
    </row>
    <row r="230" spans="4:72" ht="15.75" thickBot="1">
      <c r="D230" s="220" t="s">
        <v>7320</v>
      </c>
      <c r="E230" s="221">
        <v>5</v>
      </c>
      <c r="BS230" s="32">
        <v>23.8</v>
      </c>
      <c r="BT230" s="32" t="s">
        <v>283</v>
      </c>
    </row>
    <row r="231" spans="4:72" ht="15.75" thickBot="1">
      <c r="D231" s="221">
        <v>1</v>
      </c>
      <c r="E231" s="220">
        <v>4</v>
      </c>
      <c r="BS231" s="32">
        <v>23.9</v>
      </c>
      <c r="BT231" s="32" t="s">
        <v>283</v>
      </c>
    </row>
    <row r="232" spans="4:72" ht="15.75" thickBot="1">
      <c r="D232" s="220" t="s">
        <v>7321</v>
      </c>
      <c r="E232" s="221">
        <v>3</v>
      </c>
      <c r="BS232" s="32">
        <v>24</v>
      </c>
      <c r="BT232" s="32" t="s">
        <v>302</v>
      </c>
    </row>
    <row r="233" spans="4:72" ht="15.75" thickBot="1">
      <c r="D233" s="221"/>
      <c r="E233" s="220"/>
      <c r="BS233" s="32">
        <v>24.1</v>
      </c>
      <c r="BT233" s="32" t="s">
        <v>302</v>
      </c>
    </row>
    <row r="234" spans="4:72" ht="15.75" thickBot="1">
      <c r="D234" s="220"/>
      <c r="E234" s="221"/>
      <c r="BS234" s="32">
        <v>24.2</v>
      </c>
      <c r="BT234" s="32" t="s">
        <v>302</v>
      </c>
    </row>
    <row r="235" spans="4:72" ht="15.75" thickBot="1">
      <c r="D235" s="221"/>
      <c r="E235" s="220"/>
      <c r="BS235" s="32">
        <v>24.3</v>
      </c>
      <c r="BT235" s="32" t="s">
        <v>302</v>
      </c>
    </row>
    <row r="236" spans="4:72" ht="15.75" thickBot="1">
      <c r="D236" s="220"/>
      <c r="E236" s="221"/>
      <c r="BS236" s="32">
        <v>24.4</v>
      </c>
      <c r="BT236" s="32" t="s">
        <v>302</v>
      </c>
    </row>
    <row r="237" spans="4:72" ht="15.75" thickBot="1">
      <c r="D237" s="221"/>
      <c r="E237" s="220"/>
      <c r="BS237" s="32">
        <v>24.5</v>
      </c>
      <c r="BT237" s="32" t="s">
        <v>302</v>
      </c>
    </row>
    <row r="238" spans="4:72" ht="15.75" thickBot="1">
      <c r="D238" s="220"/>
      <c r="E238" s="221"/>
      <c r="BS238" s="32">
        <v>24.6</v>
      </c>
      <c r="BT238" s="32" t="s">
        <v>302</v>
      </c>
    </row>
    <row r="239" spans="4:72" ht="15.75" thickBot="1">
      <c r="D239" s="221"/>
      <c r="E239" s="220"/>
      <c r="BS239" s="32">
        <v>24.7</v>
      </c>
      <c r="BT239" s="32" t="s">
        <v>302</v>
      </c>
    </row>
    <row r="240" spans="4:72" ht="15.75" thickBot="1">
      <c r="D240" s="220"/>
      <c r="E240" s="221"/>
      <c r="BS240" s="32">
        <v>24.8</v>
      </c>
      <c r="BT240" s="32" t="s">
        <v>302</v>
      </c>
    </row>
    <row r="241" spans="4:72" ht="15.75" thickBot="1">
      <c r="D241" s="221"/>
      <c r="E241" s="220"/>
      <c r="BS241" s="32">
        <v>24.9</v>
      </c>
      <c r="BT241" s="32" t="s">
        <v>302</v>
      </c>
    </row>
    <row r="242" spans="4:72" ht="15.75" thickBot="1">
      <c r="D242" s="220"/>
      <c r="E242" s="221"/>
      <c r="BS242" s="32">
        <v>25</v>
      </c>
      <c r="BT242" s="32" t="s">
        <v>302</v>
      </c>
    </row>
    <row r="243" spans="4:72" ht="15.75" thickBot="1">
      <c r="D243" s="221"/>
      <c r="E243" s="220"/>
      <c r="BS243" s="32">
        <v>25.1</v>
      </c>
      <c r="BT243" s="32" t="s">
        <v>302</v>
      </c>
    </row>
    <row r="244" spans="4:72" ht="15.75" thickBot="1">
      <c r="D244" s="220"/>
      <c r="E244" s="221"/>
      <c r="BS244" s="32">
        <v>25.2</v>
      </c>
      <c r="BT244" s="32" t="s">
        <v>302</v>
      </c>
    </row>
    <row r="245" spans="4:72" ht="15.75" thickBot="1">
      <c r="D245" s="221"/>
      <c r="E245" s="220"/>
      <c r="BS245" s="32">
        <v>25.3</v>
      </c>
      <c r="BT245" s="32" t="s">
        <v>302</v>
      </c>
    </row>
    <row r="246" spans="4:72" ht="15.75" thickBot="1">
      <c r="D246" s="220"/>
      <c r="E246" s="221"/>
      <c r="BS246" s="32">
        <v>25.4</v>
      </c>
      <c r="BT246" s="32" t="s">
        <v>302</v>
      </c>
    </row>
    <row r="247" spans="4:72" ht="15.75" thickBot="1">
      <c r="D247" s="221"/>
      <c r="E247" s="220"/>
      <c r="BS247" s="32">
        <v>25.5</v>
      </c>
      <c r="BT247" s="32" t="s">
        <v>302</v>
      </c>
    </row>
    <row r="248" spans="4:72" ht="15.75" thickBot="1">
      <c r="D248" s="220"/>
      <c r="E248" s="221"/>
      <c r="BS248" s="32">
        <v>25.6</v>
      </c>
      <c r="BT248" s="32" t="s">
        <v>302</v>
      </c>
    </row>
    <row r="249" spans="4:72" ht="15.75" thickBot="1">
      <c r="D249" s="221"/>
      <c r="E249" s="220"/>
      <c r="BS249" s="32">
        <v>25.7</v>
      </c>
      <c r="BT249" s="32" t="s">
        <v>302</v>
      </c>
    </row>
    <row r="250" spans="4:72" ht="15.75" thickBot="1">
      <c r="D250" s="220"/>
      <c r="E250" s="221"/>
      <c r="BS250" s="32">
        <v>25.8</v>
      </c>
      <c r="BT250" s="32" t="s">
        <v>302</v>
      </c>
    </row>
    <row r="251" spans="4:72">
      <c r="BS251" s="32">
        <v>25.9</v>
      </c>
      <c r="BT251" s="32" t="s">
        <v>302</v>
      </c>
    </row>
    <row r="252" spans="4:72">
      <c r="BS252" s="32">
        <v>26</v>
      </c>
      <c r="BT252" s="32" t="s">
        <v>317</v>
      </c>
    </row>
    <row r="253" spans="4:72">
      <c r="BS253" s="32">
        <v>26.1</v>
      </c>
      <c r="BT253" s="32" t="s">
        <v>317</v>
      </c>
    </row>
    <row r="254" spans="4:72">
      <c r="BS254" s="32">
        <v>26.2</v>
      </c>
      <c r="BT254" s="32" t="s">
        <v>317</v>
      </c>
    </row>
    <row r="255" spans="4:72">
      <c r="BS255" s="32">
        <v>26.3</v>
      </c>
      <c r="BT255" s="32" t="s">
        <v>317</v>
      </c>
    </row>
    <row r="256" spans="4:72">
      <c r="BS256" s="32">
        <v>26.4</v>
      </c>
      <c r="BT256" s="32" t="s">
        <v>317</v>
      </c>
    </row>
    <row r="257" spans="71:72">
      <c r="BS257" s="32">
        <v>26.5</v>
      </c>
      <c r="BT257" s="32" t="s">
        <v>317</v>
      </c>
    </row>
    <row r="258" spans="71:72">
      <c r="BS258" s="32">
        <v>26.6</v>
      </c>
      <c r="BT258" s="32" t="s">
        <v>317</v>
      </c>
    </row>
    <row r="259" spans="71:72">
      <c r="BS259" s="32">
        <v>26.7</v>
      </c>
      <c r="BT259" s="32" t="s">
        <v>317</v>
      </c>
    </row>
    <row r="260" spans="71:72">
      <c r="BS260" s="32">
        <v>26.8</v>
      </c>
      <c r="BT260" s="32" t="s">
        <v>317</v>
      </c>
    </row>
    <row r="261" spans="71:72">
      <c r="BS261" s="32">
        <v>26.9</v>
      </c>
      <c r="BT261" s="32" t="s">
        <v>317</v>
      </c>
    </row>
    <row r="262" spans="71:72">
      <c r="BS262" s="32">
        <v>27</v>
      </c>
      <c r="BT262" s="32" t="s">
        <v>317</v>
      </c>
    </row>
    <row r="263" spans="71:72">
      <c r="BS263" s="32">
        <v>27.1</v>
      </c>
      <c r="BT263" s="32" t="s">
        <v>317</v>
      </c>
    </row>
    <row r="264" spans="71:72">
      <c r="BS264" s="32">
        <v>27.2</v>
      </c>
      <c r="BT264" s="32" t="s">
        <v>317</v>
      </c>
    </row>
    <row r="265" spans="71:72">
      <c r="BS265" s="32">
        <v>27.3</v>
      </c>
      <c r="BT265" s="32" t="s">
        <v>317</v>
      </c>
    </row>
    <row r="266" spans="71:72">
      <c r="BS266" s="32">
        <v>27.4</v>
      </c>
      <c r="BT266" s="32" t="s">
        <v>317</v>
      </c>
    </row>
    <row r="267" spans="71:72">
      <c r="BS267" s="32">
        <v>27.5</v>
      </c>
      <c r="BT267" s="32" t="s">
        <v>317</v>
      </c>
    </row>
    <row r="268" spans="71:72">
      <c r="BS268" s="32">
        <v>27.6</v>
      </c>
      <c r="BT268" s="32" t="s">
        <v>317</v>
      </c>
    </row>
    <row r="269" spans="71:72">
      <c r="BS269" s="32">
        <v>27.7</v>
      </c>
      <c r="BT269" s="32" t="s">
        <v>317</v>
      </c>
    </row>
    <row r="270" spans="71:72">
      <c r="BS270" s="32">
        <v>27.8</v>
      </c>
      <c r="BT270" s="32" t="s">
        <v>317</v>
      </c>
    </row>
    <row r="271" spans="71:72">
      <c r="BS271" s="32">
        <v>27.9</v>
      </c>
      <c r="BT271" s="32" t="s">
        <v>317</v>
      </c>
    </row>
    <row r="272" spans="71:72">
      <c r="BS272" s="32">
        <v>28</v>
      </c>
      <c r="BT272" s="32" t="s">
        <v>333</v>
      </c>
    </row>
    <row r="273" spans="71:72">
      <c r="BS273" s="32">
        <v>28.1</v>
      </c>
      <c r="BT273" s="32" t="s">
        <v>333</v>
      </c>
    </row>
    <row r="274" spans="71:72">
      <c r="BS274" s="32">
        <v>28.2</v>
      </c>
      <c r="BT274" s="32" t="s">
        <v>333</v>
      </c>
    </row>
    <row r="275" spans="71:72">
      <c r="BS275" s="32">
        <v>28.3</v>
      </c>
      <c r="BT275" s="32" t="s">
        <v>333</v>
      </c>
    </row>
    <row r="276" spans="71:72">
      <c r="BS276" s="32">
        <v>28.4</v>
      </c>
      <c r="BT276" s="32" t="s">
        <v>333</v>
      </c>
    </row>
    <row r="277" spans="71:72">
      <c r="BS277" s="32">
        <v>28.5</v>
      </c>
      <c r="BT277" s="32" t="s">
        <v>333</v>
      </c>
    </row>
    <row r="278" spans="71:72">
      <c r="BS278" s="32">
        <v>28.6</v>
      </c>
      <c r="BT278" s="32" t="s">
        <v>333</v>
      </c>
    </row>
    <row r="279" spans="71:72">
      <c r="BS279" s="32">
        <v>28.7</v>
      </c>
      <c r="BT279" s="32" t="s">
        <v>333</v>
      </c>
    </row>
    <row r="280" spans="71:72">
      <c r="BS280" s="32">
        <v>28.8</v>
      </c>
      <c r="BT280" s="32" t="s">
        <v>333</v>
      </c>
    </row>
    <row r="281" spans="71:72">
      <c r="BS281" s="32">
        <v>28.9</v>
      </c>
      <c r="BT281" s="32" t="s">
        <v>333</v>
      </c>
    </row>
    <row r="282" spans="71:72">
      <c r="BS282" s="32">
        <v>29</v>
      </c>
      <c r="BT282" s="32" t="s">
        <v>333</v>
      </c>
    </row>
    <row r="283" spans="71:72">
      <c r="BS283" s="32">
        <v>29.1</v>
      </c>
      <c r="BT283" s="32" t="s">
        <v>333</v>
      </c>
    </row>
    <row r="284" spans="71:72">
      <c r="BS284" s="32">
        <v>29.2</v>
      </c>
      <c r="BT284" s="32" t="s">
        <v>333</v>
      </c>
    </row>
    <row r="285" spans="71:72">
      <c r="BS285" s="32">
        <v>29.3</v>
      </c>
      <c r="BT285" s="32" t="s">
        <v>333</v>
      </c>
    </row>
    <row r="286" spans="71:72">
      <c r="BS286" s="32">
        <v>29.4</v>
      </c>
      <c r="BT286" s="32" t="s">
        <v>333</v>
      </c>
    </row>
    <row r="287" spans="71:72">
      <c r="BS287" s="32">
        <v>29.5</v>
      </c>
      <c r="BT287" s="32" t="s">
        <v>333</v>
      </c>
    </row>
    <row r="288" spans="71:72">
      <c r="BS288" s="32">
        <v>29.6</v>
      </c>
      <c r="BT288" s="32" t="s">
        <v>333</v>
      </c>
    </row>
    <row r="289" spans="71:72">
      <c r="BS289" s="32">
        <v>29.7</v>
      </c>
      <c r="BT289" s="32" t="s">
        <v>333</v>
      </c>
    </row>
    <row r="290" spans="71:72">
      <c r="BS290" s="32">
        <v>29.8</v>
      </c>
      <c r="BT290" s="32" t="s">
        <v>333</v>
      </c>
    </row>
    <row r="291" spans="71:72">
      <c r="BS291" s="32">
        <v>29.9</v>
      </c>
      <c r="BT291" s="32" t="s">
        <v>333</v>
      </c>
    </row>
    <row r="292" spans="71:72">
      <c r="BS292" s="32">
        <v>30</v>
      </c>
      <c r="BT292" s="32" t="s">
        <v>348</v>
      </c>
    </row>
    <row r="293" spans="71:72">
      <c r="BS293" s="32">
        <v>30.1</v>
      </c>
      <c r="BT293" s="32" t="s">
        <v>348</v>
      </c>
    </row>
    <row r="294" spans="71:72">
      <c r="BS294" s="32">
        <v>30.2</v>
      </c>
      <c r="BT294" s="32" t="s">
        <v>348</v>
      </c>
    </row>
    <row r="295" spans="71:72">
      <c r="BS295" s="32">
        <v>30.3</v>
      </c>
      <c r="BT295" s="32" t="s">
        <v>348</v>
      </c>
    </row>
    <row r="296" spans="71:72">
      <c r="BS296" s="32">
        <v>30.4</v>
      </c>
      <c r="BT296" s="32" t="s">
        <v>348</v>
      </c>
    </row>
    <row r="297" spans="71:72">
      <c r="BS297" s="32">
        <v>30.5</v>
      </c>
      <c r="BT297" s="32" t="s">
        <v>348</v>
      </c>
    </row>
    <row r="298" spans="71:72">
      <c r="BS298" s="32">
        <v>30.6</v>
      </c>
      <c r="BT298" s="32" t="s">
        <v>348</v>
      </c>
    </row>
    <row r="299" spans="71:72">
      <c r="BS299" s="32">
        <v>30.7</v>
      </c>
      <c r="BT299" s="32" t="s">
        <v>348</v>
      </c>
    </row>
    <row r="300" spans="71:72">
      <c r="BS300" s="32">
        <v>30.8</v>
      </c>
      <c r="BT300" s="32" t="s">
        <v>348</v>
      </c>
    </row>
    <row r="301" spans="71:72">
      <c r="BS301" s="32">
        <v>30.9</v>
      </c>
      <c r="BT301" s="32" t="s">
        <v>348</v>
      </c>
    </row>
    <row r="302" spans="71:72">
      <c r="BS302" s="32">
        <v>31</v>
      </c>
      <c r="BT302" s="32" t="s">
        <v>348</v>
      </c>
    </row>
    <row r="303" spans="71:72">
      <c r="BS303" s="32">
        <v>31.1</v>
      </c>
      <c r="BT303" s="32" t="s">
        <v>348</v>
      </c>
    </row>
    <row r="304" spans="71:72">
      <c r="BS304" s="32">
        <v>31.2</v>
      </c>
      <c r="BT304" s="32" t="s">
        <v>348</v>
      </c>
    </row>
    <row r="305" spans="71:72">
      <c r="BS305" s="32">
        <v>31.3</v>
      </c>
      <c r="BT305" s="32" t="s">
        <v>348</v>
      </c>
    </row>
    <row r="306" spans="71:72">
      <c r="BS306" s="32">
        <v>31.4</v>
      </c>
      <c r="BT306" s="32" t="s">
        <v>348</v>
      </c>
    </row>
    <row r="307" spans="71:72">
      <c r="BS307" s="32">
        <v>31.5</v>
      </c>
      <c r="BT307" s="32" t="s">
        <v>348</v>
      </c>
    </row>
    <row r="308" spans="71:72">
      <c r="BS308" s="32">
        <v>31.6</v>
      </c>
      <c r="BT308" s="32" t="s">
        <v>348</v>
      </c>
    </row>
    <row r="309" spans="71:72">
      <c r="BS309" s="32">
        <v>31.7</v>
      </c>
      <c r="BT309" s="32" t="s">
        <v>348</v>
      </c>
    </row>
    <row r="310" spans="71:72">
      <c r="BS310" s="32">
        <v>31.8</v>
      </c>
      <c r="BT310" s="32" t="s">
        <v>348</v>
      </c>
    </row>
    <row r="311" spans="71:72">
      <c r="BS311" s="32">
        <v>31.9</v>
      </c>
      <c r="BT311" s="32" t="s">
        <v>348</v>
      </c>
    </row>
    <row r="312" spans="71:72">
      <c r="BS312" s="32">
        <v>32</v>
      </c>
      <c r="BT312" s="32" t="s">
        <v>359</v>
      </c>
    </row>
    <row r="313" spans="71:72">
      <c r="BS313" s="32">
        <v>32.1</v>
      </c>
      <c r="BT313" s="32" t="s">
        <v>359</v>
      </c>
    </row>
    <row r="314" spans="71:72">
      <c r="BS314" s="32">
        <v>32.200000000000003</v>
      </c>
      <c r="BT314" s="32" t="s">
        <v>359</v>
      </c>
    </row>
    <row r="315" spans="71:72">
      <c r="BS315" s="32">
        <v>32.299999999999997</v>
      </c>
      <c r="BT315" s="32" t="s">
        <v>359</v>
      </c>
    </row>
    <row r="316" spans="71:72">
      <c r="BS316" s="32">
        <v>32.4</v>
      </c>
      <c r="BT316" s="32" t="s">
        <v>359</v>
      </c>
    </row>
    <row r="317" spans="71:72">
      <c r="BS317" s="32">
        <v>32.5</v>
      </c>
      <c r="BT317" s="32" t="s">
        <v>359</v>
      </c>
    </row>
    <row r="318" spans="71:72">
      <c r="BS318" s="32">
        <v>32.6</v>
      </c>
      <c r="BT318" s="32" t="s">
        <v>359</v>
      </c>
    </row>
    <row r="319" spans="71:72">
      <c r="BS319" s="32">
        <v>32.700000000000003</v>
      </c>
      <c r="BT319" s="32" t="s">
        <v>359</v>
      </c>
    </row>
    <row r="320" spans="71:72">
      <c r="BS320" s="32">
        <v>32.799999999999997</v>
      </c>
      <c r="BT320" s="32" t="s">
        <v>359</v>
      </c>
    </row>
    <row r="321" spans="71:72">
      <c r="BS321" s="32">
        <v>32.9</v>
      </c>
      <c r="BT321" s="32" t="s">
        <v>359</v>
      </c>
    </row>
    <row r="322" spans="71:72">
      <c r="BS322" s="32">
        <v>33</v>
      </c>
      <c r="BT322" s="32" t="s">
        <v>359</v>
      </c>
    </row>
    <row r="323" spans="71:72">
      <c r="BS323" s="32">
        <v>33.1</v>
      </c>
      <c r="BT323" s="32" t="s">
        <v>359</v>
      </c>
    </row>
    <row r="324" spans="71:72">
      <c r="BS324" s="32">
        <v>33.200000000000003</v>
      </c>
      <c r="BT324" s="32" t="s">
        <v>359</v>
      </c>
    </row>
    <row r="325" spans="71:72">
      <c r="BS325" s="32">
        <v>33.299999999999997</v>
      </c>
      <c r="BT325" s="32" t="s">
        <v>359</v>
      </c>
    </row>
    <row r="326" spans="71:72">
      <c r="BS326" s="32">
        <v>33.4</v>
      </c>
      <c r="BT326" s="32" t="s">
        <v>359</v>
      </c>
    </row>
    <row r="327" spans="71:72">
      <c r="BS327" s="32">
        <v>33.5</v>
      </c>
      <c r="BT327" s="32" t="s">
        <v>359</v>
      </c>
    </row>
    <row r="328" spans="71:72">
      <c r="BS328" s="32">
        <v>33.6</v>
      </c>
      <c r="BT328" s="32" t="s">
        <v>359</v>
      </c>
    </row>
    <row r="329" spans="71:72">
      <c r="BS329" s="32">
        <v>33.700000000000003</v>
      </c>
      <c r="BT329" s="32" t="s">
        <v>359</v>
      </c>
    </row>
    <row r="330" spans="71:72">
      <c r="BS330" s="32">
        <v>33.799999999999997</v>
      </c>
      <c r="BT330" s="32" t="s">
        <v>359</v>
      </c>
    </row>
    <row r="331" spans="71:72">
      <c r="BS331" s="32">
        <v>33.9</v>
      </c>
      <c r="BT331" s="32" t="s">
        <v>359</v>
      </c>
    </row>
    <row r="332" spans="71:72">
      <c r="BS332" s="32">
        <v>34</v>
      </c>
      <c r="BT332" s="32" t="s">
        <v>362</v>
      </c>
    </row>
    <row r="333" spans="71:72">
      <c r="BS333" s="32">
        <v>34.1</v>
      </c>
      <c r="BT333" s="32" t="s">
        <v>362</v>
      </c>
    </row>
    <row r="334" spans="71:72">
      <c r="BS334" s="32">
        <v>34.200000000000003</v>
      </c>
      <c r="BT334" s="32" t="s">
        <v>362</v>
      </c>
    </row>
    <row r="335" spans="71:72">
      <c r="BS335" s="32">
        <v>34.299999999999997</v>
      </c>
      <c r="BT335" s="32" t="s">
        <v>362</v>
      </c>
    </row>
    <row r="336" spans="71:72">
      <c r="BS336" s="32">
        <v>34.4</v>
      </c>
      <c r="BT336" s="32" t="s">
        <v>362</v>
      </c>
    </row>
    <row r="337" spans="71:72">
      <c r="BS337" s="32">
        <v>34.5</v>
      </c>
      <c r="BT337" s="32" t="s">
        <v>362</v>
      </c>
    </row>
    <row r="338" spans="71:72">
      <c r="BS338" s="32">
        <v>34.6</v>
      </c>
      <c r="BT338" s="32" t="s">
        <v>362</v>
      </c>
    </row>
    <row r="339" spans="71:72">
      <c r="BS339" s="32">
        <v>34.700000000000003</v>
      </c>
      <c r="BT339" s="32" t="s">
        <v>362</v>
      </c>
    </row>
    <row r="340" spans="71:72">
      <c r="BS340" s="32">
        <v>34.799999999999997</v>
      </c>
      <c r="BT340" s="32" t="s">
        <v>362</v>
      </c>
    </row>
    <row r="341" spans="71:72">
      <c r="BS341" s="32">
        <v>34.9</v>
      </c>
      <c r="BT341" s="32" t="s">
        <v>362</v>
      </c>
    </row>
    <row r="342" spans="71:72">
      <c r="BS342" s="32">
        <v>35</v>
      </c>
      <c r="BT342" s="32" t="s">
        <v>362</v>
      </c>
    </row>
    <row r="343" spans="71:72">
      <c r="BS343" s="32">
        <v>35.1</v>
      </c>
      <c r="BT343" s="32" t="s">
        <v>362</v>
      </c>
    </row>
    <row r="344" spans="71:72">
      <c r="BS344" s="32">
        <v>35.200000000000003</v>
      </c>
      <c r="BT344" s="32" t="s">
        <v>362</v>
      </c>
    </row>
    <row r="345" spans="71:72">
      <c r="BS345" s="32">
        <v>35.299999999999997</v>
      </c>
      <c r="BT345" s="32" t="s">
        <v>362</v>
      </c>
    </row>
    <row r="346" spans="71:72">
      <c r="BS346" s="32">
        <v>35.4</v>
      </c>
      <c r="BT346" s="32" t="s">
        <v>362</v>
      </c>
    </row>
    <row r="347" spans="71:72">
      <c r="BS347" s="32">
        <v>35.5</v>
      </c>
      <c r="BT347" s="32" t="s">
        <v>362</v>
      </c>
    </row>
    <row r="348" spans="71:72">
      <c r="BS348" s="32">
        <v>35.6</v>
      </c>
      <c r="BT348" s="32" t="s">
        <v>362</v>
      </c>
    </row>
    <row r="349" spans="71:72">
      <c r="BS349" s="32">
        <v>35.700000000000003</v>
      </c>
      <c r="BT349" s="32" t="s">
        <v>362</v>
      </c>
    </row>
    <row r="350" spans="71:72">
      <c r="BS350" s="32">
        <v>35.799999999999997</v>
      </c>
      <c r="BT350" s="32" t="s">
        <v>362</v>
      </c>
    </row>
    <row r="351" spans="71:72">
      <c r="BS351" s="32">
        <v>35.9</v>
      </c>
      <c r="BT351" s="32" t="s">
        <v>362</v>
      </c>
    </row>
    <row r="352" spans="71:72">
      <c r="BS352" s="32">
        <v>36</v>
      </c>
      <c r="BT352" s="32" t="s">
        <v>365</v>
      </c>
    </row>
    <row r="353" spans="71:72">
      <c r="BS353" s="32">
        <v>36.1</v>
      </c>
      <c r="BT353" s="32" t="s">
        <v>365</v>
      </c>
    </row>
    <row r="354" spans="71:72">
      <c r="BS354" s="32">
        <v>36.200000000000003</v>
      </c>
      <c r="BT354" s="32" t="s">
        <v>365</v>
      </c>
    </row>
    <row r="355" spans="71:72">
      <c r="BS355" s="32">
        <v>36.299999999999997</v>
      </c>
      <c r="BT355" s="32" t="s">
        <v>365</v>
      </c>
    </row>
    <row r="356" spans="71:72">
      <c r="BS356" s="32">
        <v>36.4</v>
      </c>
      <c r="BT356" s="32" t="s">
        <v>365</v>
      </c>
    </row>
    <row r="357" spans="71:72">
      <c r="BS357" s="32">
        <v>36.5</v>
      </c>
      <c r="BT357" s="32" t="s">
        <v>365</v>
      </c>
    </row>
    <row r="358" spans="71:72">
      <c r="BS358" s="32">
        <v>36.6</v>
      </c>
      <c r="BT358" s="32" t="s">
        <v>365</v>
      </c>
    </row>
    <row r="359" spans="71:72">
      <c r="BS359" s="32">
        <v>36.700000000000003</v>
      </c>
      <c r="BT359" s="32" t="s">
        <v>365</v>
      </c>
    </row>
    <row r="360" spans="71:72">
      <c r="BS360" s="32">
        <v>36.799999999999997</v>
      </c>
      <c r="BT360" s="32" t="s">
        <v>365</v>
      </c>
    </row>
    <row r="361" spans="71:72">
      <c r="BS361" s="32">
        <v>36.9</v>
      </c>
      <c r="BT361" s="32" t="s">
        <v>365</v>
      </c>
    </row>
    <row r="362" spans="71:72">
      <c r="BS362" s="32">
        <v>37</v>
      </c>
      <c r="BT362" s="32" t="s">
        <v>365</v>
      </c>
    </row>
    <row r="363" spans="71:72">
      <c r="BS363" s="32">
        <v>37.1</v>
      </c>
      <c r="BT363" s="32" t="s">
        <v>365</v>
      </c>
    </row>
    <row r="364" spans="71:72">
      <c r="BS364" s="32">
        <v>37.200000000000003</v>
      </c>
      <c r="BT364" s="32" t="s">
        <v>365</v>
      </c>
    </row>
    <row r="365" spans="71:72">
      <c r="BS365" s="32">
        <v>37.299999999999997</v>
      </c>
      <c r="BT365" s="32" t="s">
        <v>365</v>
      </c>
    </row>
    <row r="366" spans="71:72">
      <c r="BS366" s="32">
        <v>37.4</v>
      </c>
      <c r="BT366" s="32" t="s">
        <v>365</v>
      </c>
    </row>
    <row r="367" spans="71:72">
      <c r="BS367" s="32">
        <v>37.5</v>
      </c>
      <c r="BT367" s="32" t="s">
        <v>365</v>
      </c>
    </row>
    <row r="368" spans="71:72">
      <c r="BS368" s="32">
        <v>37.6</v>
      </c>
      <c r="BT368" s="32" t="s">
        <v>365</v>
      </c>
    </row>
    <row r="369" spans="71:72">
      <c r="BS369" s="32">
        <v>37.700000000000003</v>
      </c>
      <c r="BT369" s="32" t="s">
        <v>365</v>
      </c>
    </row>
    <row r="370" spans="71:72">
      <c r="BS370" s="32">
        <v>37.799999999999997</v>
      </c>
      <c r="BT370" s="32" t="s">
        <v>365</v>
      </c>
    </row>
    <row r="371" spans="71:72">
      <c r="BS371" s="32">
        <v>37.9</v>
      </c>
      <c r="BT371" s="32" t="s">
        <v>365</v>
      </c>
    </row>
    <row r="372" spans="71:72">
      <c r="BS372" s="32">
        <v>38</v>
      </c>
      <c r="BT372" s="32" t="s">
        <v>368</v>
      </c>
    </row>
    <row r="373" spans="71:72">
      <c r="BS373" s="32">
        <v>38.1</v>
      </c>
      <c r="BT373" s="32" t="s">
        <v>368</v>
      </c>
    </row>
    <row r="374" spans="71:72">
      <c r="BS374" s="32">
        <v>38.200000000000003</v>
      </c>
      <c r="BT374" s="32" t="s">
        <v>368</v>
      </c>
    </row>
    <row r="375" spans="71:72">
      <c r="BS375" s="32">
        <v>38.299999999999997</v>
      </c>
      <c r="BT375" s="32" t="s">
        <v>368</v>
      </c>
    </row>
    <row r="376" spans="71:72">
      <c r="BS376" s="32">
        <v>38.4</v>
      </c>
      <c r="BT376" s="32" t="s">
        <v>368</v>
      </c>
    </row>
    <row r="377" spans="71:72">
      <c r="BS377" s="32">
        <v>38.5</v>
      </c>
      <c r="BT377" s="32" t="s">
        <v>368</v>
      </c>
    </row>
    <row r="378" spans="71:72">
      <c r="BS378" s="32">
        <v>38.6</v>
      </c>
      <c r="BT378" s="32" t="s">
        <v>368</v>
      </c>
    </row>
    <row r="379" spans="71:72">
      <c r="BS379" s="32">
        <v>38.700000000000003</v>
      </c>
      <c r="BT379" s="32" t="s">
        <v>368</v>
      </c>
    </row>
    <row r="380" spans="71:72">
      <c r="BS380" s="32">
        <v>38.799999999999997</v>
      </c>
      <c r="BT380" s="32" t="s">
        <v>368</v>
      </c>
    </row>
    <row r="381" spans="71:72">
      <c r="BS381" s="32">
        <v>38.9</v>
      </c>
      <c r="BT381" s="32" t="s">
        <v>368</v>
      </c>
    </row>
    <row r="382" spans="71:72">
      <c r="BS382" s="32">
        <v>39</v>
      </c>
      <c r="BT382" s="32" t="s">
        <v>368</v>
      </c>
    </row>
    <row r="383" spans="71:72">
      <c r="BS383" s="32">
        <v>39.1</v>
      </c>
      <c r="BT383" s="32" t="s">
        <v>368</v>
      </c>
    </row>
    <row r="384" spans="71:72">
      <c r="BS384" s="32">
        <v>39.200000000000003</v>
      </c>
      <c r="BT384" s="32" t="s">
        <v>368</v>
      </c>
    </row>
    <row r="385" spans="71:72">
      <c r="BS385" s="32">
        <v>39.299999999999997</v>
      </c>
      <c r="BT385" s="32" t="s">
        <v>368</v>
      </c>
    </row>
    <row r="386" spans="71:72">
      <c r="BS386" s="32">
        <v>39.4</v>
      </c>
      <c r="BT386" s="32" t="s">
        <v>368</v>
      </c>
    </row>
    <row r="387" spans="71:72">
      <c r="BS387" s="32">
        <v>39.5</v>
      </c>
      <c r="BT387" s="32" t="s">
        <v>368</v>
      </c>
    </row>
    <row r="388" spans="71:72">
      <c r="BS388" s="32">
        <v>39.6</v>
      </c>
      <c r="BT388" s="32" t="s">
        <v>368</v>
      </c>
    </row>
    <row r="389" spans="71:72">
      <c r="BS389" s="32">
        <v>39.700000000000003</v>
      </c>
      <c r="BT389" s="32" t="s">
        <v>368</v>
      </c>
    </row>
    <row r="390" spans="71:72">
      <c r="BS390" s="32">
        <v>39.799999999999997</v>
      </c>
      <c r="BT390" s="32" t="s">
        <v>368</v>
      </c>
    </row>
    <row r="391" spans="71:72">
      <c r="BS391" s="32">
        <v>39.9</v>
      </c>
      <c r="BT391" s="32" t="s">
        <v>368</v>
      </c>
    </row>
    <row r="392" spans="71:72">
      <c r="BS392" s="32">
        <v>40</v>
      </c>
      <c r="BT392" s="32" t="s">
        <v>372</v>
      </c>
    </row>
    <row r="393" spans="71:72">
      <c r="BS393" s="32">
        <v>40.1</v>
      </c>
      <c r="BT393" s="32" t="s">
        <v>372</v>
      </c>
    </row>
    <row r="394" spans="71:72">
      <c r="BS394" s="32">
        <v>40.200000000000003</v>
      </c>
      <c r="BT394" s="32" t="s">
        <v>372</v>
      </c>
    </row>
    <row r="395" spans="71:72">
      <c r="BS395" s="32">
        <v>40.299999999999997</v>
      </c>
      <c r="BT395" s="32" t="s">
        <v>372</v>
      </c>
    </row>
    <row r="396" spans="71:72">
      <c r="BS396" s="32">
        <v>40.4</v>
      </c>
      <c r="BT396" s="32" t="s">
        <v>372</v>
      </c>
    </row>
    <row r="397" spans="71:72">
      <c r="BS397" s="32">
        <v>40.5</v>
      </c>
      <c r="BT397" s="32" t="s">
        <v>372</v>
      </c>
    </row>
    <row r="398" spans="71:72">
      <c r="BS398" s="32">
        <v>40.6</v>
      </c>
      <c r="BT398" s="32" t="s">
        <v>372</v>
      </c>
    </row>
    <row r="399" spans="71:72">
      <c r="BS399" s="32">
        <v>40.700000000000003</v>
      </c>
      <c r="BT399" s="32" t="s">
        <v>372</v>
      </c>
    </row>
    <row r="400" spans="71:72">
      <c r="BS400" s="32">
        <v>40.799999999999997</v>
      </c>
      <c r="BT400" s="32" t="s">
        <v>372</v>
      </c>
    </row>
    <row r="401" spans="71:72">
      <c r="BS401" s="32">
        <v>40.9</v>
      </c>
      <c r="BT401" s="32" t="s">
        <v>372</v>
      </c>
    </row>
    <row r="402" spans="71:72">
      <c r="BS402" s="32">
        <v>41</v>
      </c>
      <c r="BT402" s="32" t="s">
        <v>372</v>
      </c>
    </row>
    <row r="403" spans="71:72">
      <c r="BS403" s="32">
        <v>41.1</v>
      </c>
      <c r="BT403" s="32" t="s">
        <v>372</v>
      </c>
    </row>
    <row r="404" spans="71:72">
      <c r="BS404" s="32">
        <v>41.2</v>
      </c>
      <c r="BT404" s="32" t="s">
        <v>372</v>
      </c>
    </row>
    <row r="405" spans="71:72">
      <c r="BS405" s="32">
        <v>41.3</v>
      </c>
      <c r="BT405" s="32" t="s">
        <v>372</v>
      </c>
    </row>
    <row r="406" spans="71:72">
      <c r="BS406" s="32">
        <v>41.4</v>
      </c>
      <c r="BT406" s="32" t="s">
        <v>372</v>
      </c>
    </row>
    <row r="407" spans="71:72">
      <c r="BS407" s="32">
        <v>41.5</v>
      </c>
      <c r="BT407" s="32" t="s">
        <v>372</v>
      </c>
    </row>
    <row r="408" spans="71:72">
      <c r="BS408" s="32">
        <v>41.6</v>
      </c>
      <c r="BT408" s="32" t="s">
        <v>372</v>
      </c>
    </row>
    <row r="409" spans="71:72">
      <c r="BS409" s="32">
        <v>41.7</v>
      </c>
      <c r="BT409" s="32" t="s">
        <v>372</v>
      </c>
    </row>
    <row r="410" spans="71:72">
      <c r="BS410" s="32">
        <v>41.8</v>
      </c>
      <c r="BT410" s="32" t="s">
        <v>372</v>
      </c>
    </row>
    <row r="411" spans="71:72">
      <c r="BS411" s="32">
        <v>41.9</v>
      </c>
      <c r="BT411" s="32" t="s">
        <v>372</v>
      </c>
    </row>
    <row r="412" spans="71:72">
      <c r="BS412" s="32">
        <v>42</v>
      </c>
      <c r="BT412" s="32" t="s">
        <v>375</v>
      </c>
    </row>
    <row r="413" spans="71:72">
      <c r="BS413" s="32">
        <v>42.1</v>
      </c>
      <c r="BT413" s="32" t="s">
        <v>375</v>
      </c>
    </row>
    <row r="414" spans="71:72">
      <c r="BS414" s="32">
        <v>42.2</v>
      </c>
      <c r="BT414" s="32" t="s">
        <v>375</v>
      </c>
    </row>
    <row r="415" spans="71:72">
      <c r="BS415" s="32">
        <v>42.3</v>
      </c>
      <c r="BT415" s="32" t="s">
        <v>375</v>
      </c>
    </row>
    <row r="416" spans="71:72">
      <c r="BS416" s="32">
        <v>42.4</v>
      </c>
      <c r="BT416" s="32" t="s">
        <v>375</v>
      </c>
    </row>
    <row r="417" spans="71:72">
      <c r="BS417" s="32">
        <v>42.5</v>
      </c>
      <c r="BT417" s="32" t="s">
        <v>375</v>
      </c>
    </row>
    <row r="418" spans="71:72">
      <c r="BS418" s="32">
        <v>42.6</v>
      </c>
      <c r="BT418" s="32" t="s">
        <v>375</v>
      </c>
    </row>
    <row r="419" spans="71:72">
      <c r="BS419" s="32">
        <v>42.7</v>
      </c>
      <c r="BT419" s="32" t="s">
        <v>375</v>
      </c>
    </row>
    <row r="420" spans="71:72">
      <c r="BS420" s="32">
        <v>42.8</v>
      </c>
      <c r="BT420" s="32" t="s">
        <v>375</v>
      </c>
    </row>
    <row r="421" spans="71:72">
      <c r="BS421" s="32">
        <v>42.9</v>
      </c>
      <c r="BT421" s="32" t="s">
        <v>375</v>
      </c>
    </row>
    <row r="422" spans="71:72">
      <c r="BS422" s="32">
        <v>43</v>
      </c>
      <c r="BT422" s="32" t="s">
        <v>375</v>
      </c>
    </row>
    <row r="423" spans="71:72">
      <c r="BS423" s="32">
        <v>43.1</v>
      </c>
      <c r="BT423" s="32" t="s">
        <v>375</v>
      </c>
    </row>
    <row r="424" spans="71:72">
      <c r="BS424" s="32">
        <v>43.200000000000102</v>
      </c>
      <c r="BT424" s="32" t="s">
        <v>375</v>
      </c>
    </row>
    <row r="425" spans="71:72">
      <c r="BS425" s="32">
        <v>43.3</v>
      </c>
      <c r="BT425" s="32" t="s">
        <v>375</v>
      </c>
    </row>
    <row r="426" spans="71:72">
      <c r="BS426" s="32">
        <v>43.4</v>
      </c>
      <c r="BT426" s="32" t="s">
        <v>375</v>
      </c>
    </row>
    <row r="427" spans="71:72">
      <c r="BS427" s="32">
        <v>43.5</v>
      </c>
      <c r="BT427" s="32" t="s">
        <v>375</v>
      </c>
    </row>
    <row r="428" spans="71:72">
      <c r="BS428" s="32">
        <v>43.600000000000101</v>
      </c>
      <c r="BT428" s="32" t="s">
        <v>375</v>
      </c>
    </row>
    <row r="429" spans="71:72">
      <c r="BS429" s="32">
        <v>43.700000000000102</v>
      </c>
      <c r="BT429" s="32" t="s">
        <v>375</v>
      </c>
    </row>
    <row r="430" spans="71:72">
      <c r="BS430" s="32">
        <v>43.8</v>
      </c>
      <c r="BT430" s="32" t="s">
        <v>375</v>
      </c>
    </row>
    <row r="431" spans="71:72">
      <c r="BS431" s="32">
        <v>43.900000000000098</v>
      </c>
      <c r="BT431" s="32" t="s">
        <v>375</v>
      </c>
    </row>
    <row r="432" spans="71:72">
      <c r="BS432" s="32">
        <v>44.000000000000099</v>
      </c>
      <c r="BT432" s="32" t="s">
        <v>379</v>
      </c>
    </row>
    <row r="433" spans="71:72">
      <c r="BS433" s="32">
        <v>44.100000000000101</v>
      </c>
      <c r="BT433" s="32" t="s">
        <v>379</v>
      </c>
    </row>
    <row r="434" spans="71:72">
      <c r="BS434" s="32">
        <v>44.200000000000102</v>
      </c>
      <c r="BT434" s="32" t="s">
        <v>379</v>
      </c>
    </row>
    <row r="435" spans="71:72">
      <c r="BS435" s="32">
        <v>44.300000000000097</v>
      </c>
      <c r="BT435" s="32" t="s">
        <v>379</v>
      </c>
    </row>
    <row r="436" spans="71:72">
      <c r="BS436" s="32">
        <v>44.400000000000098</v>
      </c>
      <c r="BT436" s="32" t="s">
        <v>379</v>
      </c>
    </row>
    <row r="437" spans="71:72">
      <c r="BS437" s="32">
        <v>44.500000000000099</v>
      </c>
      <c r="BT437" s="32" t="s">
        <v>379</v>
      </c>
    </row>
    <row r="438" spans="71:72">
      <c r="BS438" s="32">
        <v>44.600000000000101</v>
      </c>
      <c r="BT438" s="32" t="s">
        <v>379</v>
      </c>
    </row>
    <row r="439" spans="71:72">
      <c r="BS439" s="32">
        <v>44.700000000000102</v>
      </c>
      <c r="BT439" s="32" t="s">
        <v>379</v>
      </c>
    </row>
    <row r="440" spans="71:72">
      <c r="BS440" s="32">
        <v>44.800000000000097</v>
      </c>
      <c r="BT440" s="32" t="s">
        <v>379</v>
      </c>
    </row>
    <row r="441" spans="71:72">
      <c r="BS441" s="32">
        <v>44.900000000000098</v>
      </c>
      <c r="BT441" s="32" t="s">
        <v>379</v>
      </c>
    </row>
    <row r="442" spans="71:72">
      <c r="BS442" s="32">
        <v>45.000000000000099</v>
      </c>
      <c r="BT442" s="32" t="s">
        <v>379</v>
      </c>
    </row>
    <row r="443" spans="71:72">
      <c r="BS443" s="32">
        <v>45.100000000000101</v>
      </c>
      <c r="BT443" s="32" t="s">
        <v>379</v>
      </c>
    </row>
    <row r="444" spans="71:72">
      <c r="BS444" s="32">
        <v>45.200000000000102</v>
      </c>
      <c r="BT444" s="32" t="s">
        <v>379</v>
      </c>
    </row>
    <row r="445" spans="71:72">
      <c r="BS445" s="32">
        <v>45.300000000000097</v>
      </c>
      <c r="BT445" s="32" t="s">
        <v>379</v>
      </c>
    </row>
    <row r="446" spans="71:72">
      <c r="BS446" s="32">
        <v>45.400000000000098</v>
      </c>
      <c r="BT446" s="32" t="s">
        <v>379</v>
      </c>
    </row>
    <row r="447" spans="71:72">
      <c r="BS447" s="32">
        <v>45.500000000000099</v>
      </c>
      <c r="BT447" s="32" t="s">
        <v>379</v>
      </c>
    </row>
    <row r="448" spans="71:72">
      <c r="BS448" s="32">
        <v>45.600000000000101</v>
      </c>
      <c r="BT448" s="32" t="s">
        <v>379</v>
      </c>
    </row>
    <row r="449" spans="71:72">
      <c r="BS449" s="32">
        <v>45.700000000000102</v>
      </c>
      <c r="BT449" s="32" t="s">
        <v>379</v>
      </c>
    </row>
    <row r="450" spans="71:72">
      <c r="BS450" s="32">
        <v>45.800000000000097</v>
      </c>
      <c r="BT450" s="32" t="s">
        <v>379</v>
      </c>
    </row>
    <row r="451" spans="71:72">
      <c r="BS451" s="32">
        <v>45.900000000000098</v>
      </c>
      <c r="BT451" s="32" t="s">
        <v>379</v>
      </c>
    </row>
    <row r="452" spans="71:72">
      <c r="BS452" s="32">
        <v>46.000000000000099</v>
      </c>
      <c r="BT452" s="32" t="s">
        <v>382</v>
      </c>
    </row>
    <row r="453" spans="71:72">
      <c r="BS453" s="32">
        <v>46.100000000000101</v>
      </c>
      <c r="BT453" s="32" t="s">
        <v>382</v>
      </c>
    </row>
    <row r="454" spans="71:72">
      <c r="BS454" s="32">
        <v>46.200000000000102</v>
      </c>
      <c r="BT454" s="32" t="s">
        <v>382</v>
      </c>
    </row>
    <row r="455" spans="71:72">
      <c r="BS455" s="32">
        <v>46.300000000000097</v>
      </c>
      <c r="BT455" s="32" t="s">
        <v>382</v>
      </c>
    </row>
    <row r="456" spans="71:72">
      <c r="BS456" s="32">
        <v>46.400000000000098</v>
      </c>
      <c r="BT456" s="32" t="s">
        <v>382</v>
      </c>
    </row>
    <row r="457" spans="71:72">
      <c r="BS457" s="32">
        <v>46.500000000000099</v>
      </c>
      <c r="BT457" s="32" t="s">
        <v>382</v>
      </c>
    </row>
    <row r="458" spans="71:72">
      <c r="BS458" s="32">
        <v>46.600000000000101</v>
      </c>
      <c r="BT458" s="32" t="s">
        <v>382</v>
      </c>
    </row>
    <row r="459" spans="71:72">
      <c r="BS459" s="32">
        <v>46.700000000000102</v>
      </c>
      <c r="BT459" s="32" t="s">
        <v>382</v>
      </c>
    </row>
    <row r="460" spans="71:72">
      <c r="BS460" s="32">
        <v>46.800000000000097</v>
      </c>
      <c r="BT460" s="32" t="s">
        <v>382</v>
      </c>
    </row>
    <row r="461" spans="71:72">
      <c r="BS461" s="32">
        <v>46.900000000000098</v>
      </c>
      <c r="BT461" s="32" t="s">
        <v>382</v>
      </c>
    </row>
    <row r="462" spans="71:72">
      <c r="BS462" s="32">
        <v>47.000000000000099</v>
      </c>
      <c r="BT462" s="32" t="s">
        <v>382</v>
      </c>
    </row>
    <row r="463" spans="71:72">
      <c r="BS463" s="32">
        <v>47.100000000000101</v>
      </c>
      <c r="BT463" s="32" t="s">
        <v>382</v>
      </c>
    </row>
    <row r="464" spans="71:72">
      <c r="BS464" s="32">
        <v>47.200000000000202</v>
      </c>
      <c r="BT464" s="32" t="s">
        <v>382</v>
      </c>
    </row>
    <row r="465" spans="71:72">
      <c r="BS465" s="32">
        <v>47.300000000000097</v>
      </c>
      <c r="BT465" s="32" t="s">
        <v>382</v>
      </c>
    </row>
    <row r="466" spans="71:72">
      <c r="BS466" s="32">
        <v>47.400000000000098</v>
      </c>
      <c r="BT466" s="32" t="s">
        <v>382</v>
      </c>
    </row>
    <row r="467" spans="71:72">
      <c r="BS467" s="32">
        <v>47.500000000000099</v>
      </c>
      <c r="BT467" s="32" t="s">
        <v>382</v>
      </c>
    </row>
    <row r="468" spans="71:72">
      <c r="BS468" s="32">
        <v>47.6000000000002</v>
      </c>
      <c r="BT468" s="32" t="s">
        <v>382</v>
      </c>
    </row>
    <row r="469" spans="71:72">
      <c r="BS469" s="32">
        <v>47.700000000000202</v>
      </c>
      <c r="BT469" s="32" t="s">
        <v>382</v>
      </c>
    </row>
    <row r="470" spans="71:72">
      <c r="BS470" s="32">
        <v>47.800000000000097</v>
      </c>
      <c r="BT470" s="32" t="s">
        <v>382</v>
      </c>
    </row>
    <row r="471" spans="71:72">
      <c r="BS471" s="32">
        <v>47.900000000000198</v>
      </c>
      <c r="BT471" s="32" t="s">
        <v>382</v>
      </c>
    </row>
  </sheetData>
  <sheetProtection selectLockedCells="1" selectUnlockedCells="1"/>
  <mergeCells count="3">
    <mergeCell ref="E1:W1"/>
    <mergeCell ref="Y1:AH1"/>
    <mergeCell ref="S2:W2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">
    <pageSetUpPr fitToPage="1"/>
  </sheetPr>
  <dimension ref="A1:JC15163"/>
  <sheetViews>
    <sheetView showGridLines="0" topLeftCell="H11" zoomScaleNormal="100" workbookViewId="0">
      <selection activeCell="AZ23" sqref="AZ23:AZ24"/>
    </sheetView>
  </sheetViews>
  <sheetFormatPr defaultColWidth="5" defaultRowHeight="15"/>
  <cols>
    <col min="1" max="1" width="2.140625" style="29" hidden="1" customWidth="1"/>
    <col min="2" max="2" width="8.7109375" style="29" hidden="1" customWidth="1"/>
    <col min="3" max="7" width="5" style="29" hidden="1" customWidth="1"/>
    <col min="8" max="11" width="5" style="29" customWidth="1"/>
    <col min="12" max="12" width="5" style="29"/>
    <col min="13" max="13" width="5" style="29" customWidth="1"/>
    <col min="14" max="14" width="5" style="29"/>
    <col min="15" max="15" width="5" style="29" customWidth="1"/>
    <col min="16" max="16" width="5" style="29"/>
    <col min="17" max="17" width="4.7109375" style="29" customWidth="1"/>
    <col min="18" max="22" width="5" style="29"/>
    <col min="23" max="23" width="5" style="29" customWidth="1"/>
    <col min="24" max="24" width="4.85546875" style="29" bestFit="1" customWidth="1"/>
    <col min="25" max="51" width="5" style="29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" customWidth="1"/>
    <col min="225" max="16384" width="5" style="29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8C-RE</v>
      </c>
      <c r="BQ10" s="287" t="s">
        <v>7241</v>
      </c>
      <c r="BY10" s="287" t="s">
        <v>7241</v>
      </c>
      <c r="CA10" s="287" t="str">
        <f>CONCATENATE(I2,AZ14)</f>
        <v>8C-RE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46" ca="1" si="0">IF($BA$10="","",IFERROR(INDEX(name,BT12,1),""))</f>
        <v>Kristina</v>
      </c>
      <c r="BR12" s="287" t="s">
        <v>2756</v>
      </c>
      <c r="BS12" s="287" t="str">
        <f t="array" aca="1" ref="BS12" ca="1">IFERROR(INDEX(indexdatabase,MATCH(BQ12&amp;$AZ$14,name&amp;Group2,0),MATCH("PPI",Sheet2rng!$A$1:$AK$1,0)),"")</f>
        <v>Y</v>
      </c>
      <c r="BT12" s="287">
        <f t="array" aca="1" ref="BT12" ca="1">IFERROR(SMALL(IF(LEFT(Group2,LEN(SPtemplate2!$BA$10))=SPtemplate2!$BA$10,ROW(Group2)),ROW(A1)),"")</f>
        <v>2</v>
      </c>
      <c r="BY12" s="287" t="s">
        <v>7246</v>
      </c>
      <c r="CK12" s="287" t="s">
        <v>7339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Gretchen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IFERROR(SMALL(IF(LEFT(Group2,LEN(SPtemplate2!$BA$10))=SPtemplate2!$BA$10,ROW(Group2)),ROW(A2)),"")</f>
        <v>24</v>
      </c>
      <c r="BY13" s="287" t="s">
        <v>7251</v>
      </c>
      <c r="CK13" s="287" t="s">
        <v>7482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7562</v>
      </c>
      <c r="BA14" s="252"/>
      <c r="BB14" s="252"/>
      <c r="BN14" s="287" t="s">
        <v>7247</v>
      </c>
      <c r="BQ14" s="287" t="str">
        <f t="shared" ca="1" si="0"/>
        <v>Tim</v>
      </c>
      <c r="BR14" s="287" t="s">
        <v>2756</v>
      </c>
      <c r="BS14" s="287" t="str">
        <f t="array" aca="1" ref="BS14" ca="1">IFERROR(INDEX(indexdatabase,MATCH(BQ14&amp;$AZ$14,name&amp;Group2,0),MATCH("PPI",Sheet2rng!$A$1:$AK$1,0)),"")</f>
        <v>Y</v>
      </c>
      <c r="BT14" s="287">
        <f t="array" aca="1" ref="BT14" ca="1">IFERROR(SMALL(IF(LEFT(Group2,LEN(SPtemplate2!$BA$10))=SPtemplate2!$BA$10,ROW(Group2)),ROW(A3)),"")</f>
        <v>25</v>
      </c>
      <c r="BY14" s="287" t="s">
        <v>7257</v>
      </c>
      <c r="CK14" s="287" t="s">
        <v>7496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Donald</v>
      </c>
      <c r="BR15" s="287" t="s">
        <v>2756</v>
      </c>
      <c r="BS15" s="287">
        <f t="array" aca="1" ref="BS15" ca="1">IFERROR(INDEX(indexdatabase,MATCH(BQ15&amp;$AZ$14,name&amp;Group2,0),MATCH("PPI",Sheet2rng!$A$1:$AK$1,0)),"")</f>
        <v>0</v>
      </c>
      <c r="BT15" s="287">
        <f t="array" aca="1" ref="BT15" ca="1">IFERROR(SMALL(IF(LEFT(Group2,LEN(SPtemplate2!$BA$10))=SPtemplate2!$BA$10,ROW(Group2)),ROW(A4)),"")</f>
        <v>32</v>
      </c>
      <c r="BY15" s="287" t="s">
        <v>7258</v>
      </c>
      <c r="CK15" s="287" t="s">
        <v>7350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tr">
        <f>IFERROR(IF(SEARCH("11",BV25)=1,11),"")</f>
        <v/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">
        <v>7339</v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 t="str">
        <f t="array" aca="1" ref="BA16" ca="1">IFERROR(INDEX(indexdatabase,MATCH(BQ12&amp;$AZ$14,name&amp;Group2,0),MATCH("AR",Sheet2rng!$A$1:$AK$1,0)),"")</f>
        <v>H</v>
      </c>
      <c r="BB16" s="252" t="str">
        <f ca="1">BQ12</f>
        <v>Kristina</v>
      </c>
      <c r="BC16" s="287">
        <f t="array" aca="1" ref="BC16" ca="1">IFERROR(INDEX(indexdatabase,MATCH($BB16&amp;$AZ$14,name&amp;Group2,0),MATCH("SEND",Sheet2rng!$A$1:$AO$1,0)),"")</f>
        <v>0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OTH</v>
      </c>
      <c r="BF16" s="287" t="str">
        <f ca="1">IF($BC16=0,"",IF($BC16="","",IF($BC16="N","",$BF$15&amp;$BC16)))</f>
        <v/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EAL/OTH</v>
      </c>
      <c r="BI16" s="287" t="str">
        <f ca="1">CONCATENATE(BF16,"  ",BG16,"  ",BH16)</f>
        <v xml:space="preserve">    EAL/OTH</v>
      </c>
      <c r="BN16" s="287" t="s">
        <v>7253</v>
      </c>
      <c r="BQ16" s="287" t="str">
        <f t="shared" ca="1" si="0"/>
        <v>Paul</v>
      </c>
      <c r="BR16" s="287" t="s">
        <v>2756</v>
      </c>
      <c r="BS16" s="287">
        <f t="array" aca="1" ref="BS16" ca="1">IFERROR(INDEX(indexdatabase,MATCH(BQ16&amp;$AZ$14,name&amp;Group2,0),MATCH("PPI",Sheet2rng!$A$1:$AK$1,0)),"")</f>
        <v>0</v>
      </c>
      <c r="BT16" s="287">
        <f t="array" aca="1" ref="BT16" ca="1">IFERROR(SMALL(IF(LEFT(Group2,LEN(SPtemplate2!$BA$10))=SPtemplate2!$BA$10,ROW(Group2)),ROW(A5)),"")</f>
        <v>34</v>
      </c>
      <c r="BY16" s="287" t="s">
        <v>7260</v>
      </c>
      <c r="CK16" s="287" t="s">
        <v>7352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8C-RE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Gretchen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Melanie</v>
      </c>
      <c r="BR17" s="287" t="s">
        <v>2756</v>
      </c>
      <c r="BS17" s="287">
        <f t="array" aca="1" ref="BS17" ca="1">IFERROR(INDEX(indexdatabase,MATCH(BQ17&amp;$AZ$14,name&amp;Group2,0),MATCH("PPI",Sheet2rng!$A$1:$AK$1,0)),"")</f>
        <v>0</v>
      </c>
      <c r="BT17" s="287">
        <f t="array" aca="1" ref="BT17" ca="1">IFERROR(SMALL(IF(LEFT(Group2,LEN(SPtemplate2!$BA$10))=SPtemplate2!$BA$10,ROW(Group2)),ROW(A6)),"")</f>
        <v>52</v>
      </c>
      <c r="BY17" s="287" t="s">
        <v>7264</v>
      </c>
      <c r="CK17" s="287" t="s">
        <v>7506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 xml:space="preserve">    EAL/OTH</v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Tim</v>
      </c>
      <c r="BC18" s="287" t="str">
        <f t="array" aca="1" ref="BC18" ca="1">IFERROR(INDEX(indexdatabase,MATCH($BB18&amp;$AZ$14,name&amp;Group2,0),MATCH("SEND",Sheet2rng!$A$1:$AO$1,0)),"")</f>
        <v>K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OTH</v>
      </c>
      <c r="BF18" s="287" t="str">
        <f t="shared" ca="1" si="2"/>
        <v>SEND/K</v>
      </c>
      <c r="BG18" s="287" t="str">
        <f t="shared" ca="1" si="3"/>
        <v/>
      </c>
      <c r="BH18" s="287" t="str">
        <f t="shared" ca="1" si="4"/>
        <v>EAL/OTH</v>
      </c>
      <c r="BI18" s="287" t="str">
        <f t="shared" ca="1" si="5"/>
        <v>SEND/K    EAL/OTH</v>
      </c>
      <c r="BQ18" s="287" t="str">
        <f t="shared" ca="1" si="0"/>
        <v>Alison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IFERROR(SMALL(IF(LEFT(Group2,LEN(SPtemplate2!$BA$10))=SPtemplate2!$BA$10,ROW(Group2)),ROW(A7)),"")</f>
        <v>67</v>
      </c>
      <c r="BY18" s="287" t="s">
        <v>7265</v>
      </c>
      <c r="CK18" s="287" t="s">
        <v>7513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188"/>
      <c r="HW18" s="188"/>
      <c r="HX18" s="188"/>
      <c r="HY18" s="188"/>
      <c r="HZ18" s="188"/>
      <c r="IA18" s="188"/>
      <c r="IB18" s="185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Donald</v>
      </c>
      <c r="BC19" s="287">
        <f t="array" aca="1" ref="BC19" ca="1">IFERROR(INDEX(indexdatabase,MATCH($BB19&amp;$AZ$14,name&amp;Group2,0),MATCH("SEND",Sheet2rng!$A$1:$AO$1,0)),"")</f>
        <v>0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ENG</v>
      </c>
      <c r="BF19" s="287" t="str">
        <f t="shared" ca="1" si="2"/>
        <v/>
      </c>
      <c r="BG19" s="287" t="str">
        <f t="shared" ca="1" si="3"/>
        <v/>
      </c>
      <c r="BH19" s="287" t="str">
        <f t="shared" ca="1" si="4"/>
        <v>EAL/ENG</v>
      </c>
      <c r="BI19" s="287" t="str">
        <f t="shared" ca="1" si="5"/>
        <v xml:space="preserve">    EAL/ENG</v>
      </c>
      <c r="BQ19" s="287" t="str">
        <f t="shared" ca="1" si="0"/>
        <v>Brandon</v>
      </c>
      <c r="BR19" s="287" t="s">
        <v>2756</v>
      </c>
      <c r="BS19" s="287">
        <f t="array" aca="1" ref="BS19" ca="1">IFERROR(INDEX(indexdatabase,MATCH(BQ19&amp;$AZ$14,name&amp;Group2,0),MATCH("PPI",Sheet2rng!$A$1:$AK$1,0)),"")</f>
        <v>0</v>
      </c>
      <c r="BT19" s="287">
        <f t="array" aca="1" ref="BT19" ca="1">IFERROR(SMALL(IF(LEFT(Group2,LEN(SPtemplate2!$BA$10))=SPtemplate2!$BA$10,ROW(Group2)),ROW(A8)),"")</f>
        <v>71</v>
      </c>
      <c r="BY19" s="287" t="s">
        <v>7266</v>
      </c>
      <c r="CK19" s="287" t="s">
        <v>7367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T50" si="6">DT338</f>
        <v>0</v>
      </c>
      <c r="HU19" s="366">
        <f t="shared" ref="HU19:HU50" si="7">DU338</f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 t="str">
        <f t="array" aca="1" ref="AD20" ca="1">IFERROR(IF($Y$2=2,"",IF($Y$2=3,INDEX(indexdatabase,MATCH(AD16&amp;$AZ$14,name&amp;Group2,0),MATCH($AZ$23,Sheet2rng!$A$1:$AK$1,0)))),"")</f>
        <v/>
      </c>
      <c r="AE20" s="348"/>
      <c r="AF20" s="347" t="str">
        <f t="array" aca="1" ref="AF20" ca="1">IFERROR(IF($Y$3=4,"",IF($Y$3=5,INDEX(indexdatabase,MATCH(AD16&amp;$AZ$14,name&amp;Group2,0),MATCH($P$4,Sheet2rng!$A$1:$AK$1,0)))),"")</f>
        <v/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>
        <f t="array" aca="1" ref="AQ20" ca="1">IFERROR(IF($Y$2=2,"",IF($Y$2=3,INDEX(indexdatabase,MATCH(AQ16&amp;$AZ$14,name&amp;Group2,0),MATCH($AZ$23,Sheet2rng!$A$1:$AK$1,0)))),"")</f>
        <v>2</v>
      </c>
      <c r="AR20" s="348"/>
      <c r="AS20" s="347">
        <f t="array" aca="1" ref="AS20" ca="1">IFERROR(IF($Y$3=4,"",IF($Y$3=5,INDEX(indexdatabase,MATCH(AQ16&amp;$AZ$14,name&amp;Group2,0),MATCH($P$4,Sheet2rng!$A$1:$AK$1,0)))),"")</f>
        <v>3</v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Paul</v>
      </c>
      <c r="BC20" s="287" t="str">
        <f t="array" aca="1" ref="BC20" ca="1">IFERROR(INDEX(indexdatabase,MATCH($BB20&amp;$AZ$14,name&amp;Group2,0),MATCH("SEND",Sheet2rng!$A$1:$AO$1,0)),"")</f>
        <v>K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ENG</v>
      </c>
      <c r="BF20" s="287" t="str">
        <f t="shared" ca="1" si="2"/>
        <v>SEND/K</v>
      </c>
      <c r="BG20" s="287" t="str">
        <f t="shared" ca="1" si="3"/>
        <v/>
      </c>
      <c r="BH20" s="287" t="str">
        <f t="shared" ca="1" si="4"/>
        <v>EAL/ENG</v>
      </c>
      <c r="BI20" s="287" t="str">
        <f t="shared" ca="1" si="5"/>
        <v>SEND/K    EAL/ENG</v>
      </c>
      <c r="BQ20" s="287" t="str">
        <f t="shared" ca="1" si="0"/>
        <v>Patricia</v>
      </c>
      <c r="BR20" s="287" t="s">
        <v>2756</v>
      </c>
      <c r="BS20" s="287">
        <f t="array" aca="1" ref="BS20" ca="1">IFERROR(INDEX(indexdatabase,MATCH(BQ20&amp;$AZ$14,name&amp;Group2,0),MATCH("PPI",Sheet2rng!$A$1:$AK$1,0)),"")</f>
        <v>0</v>
      </c>
      <c r="BT20" s="287">
        <f t="array" aca="1" ref="BT20" ca="1">IFERROR(SMALL(IF(LEFT(Group2,LEN(SPtemplate2!$BA$10))=SPtemplate2!$BA$10,ROW(Group2)),ROW(A9)),"")</f>
        <v>75</v>
      </c>
      <c r="BY20" s="287" t="s">
        <v>7267</v>
      </c>
      <c r="CK20" s="287" t="s">
        <v>7497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7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Melanie</v>
      </c>
      <c r="BC21" s="287">
        <f t="array" aca="1" ref="BC21" ca="1">IFERROR(INDEX(indexdatabase,MATCH($BB21&amp;$AZ$14,name&amp;Group2,0),MATCH("SEND",Sheet2rng!$A$1:$AO$1,0)),"")</f>
        <v>0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NOT/kn</v>
      </c>
      <c r="BF21" s="287" t="str">
        <f t="shared" ca="1" si="2"/>
        <v/>
      </c>
      <c r="BG21" s="287" t="str">
        <f t="shared" ca="1" si="3"/>
        <v/>
      </c>
      <c r="BH21" s="287" t="str">
        <f t="shared" ca="1" si="4"/>
        <v>EAL/NOT/kn</v>
      </c>
      <c r="BI21" s="287" t="str">
        <f t="shared" ca="1" si="5"/>
        <v xml:space="preserve">    EAL/NOT/kn</v>
      </c>
      <c r="BQ21" s="287" t="str">
        <f t="shared" ca="1" si="0"/>
        <v>Jennifer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IFERROR(SMALL(IF(LEFT(Group2,LEN(SPtemplate2!$BA$10))=SPtemplate2!$BA$10,ROW(Group2)),ROW(A10)),"")</f>
        <v>76</v>
      </c>
      <c r="BY21" s="287" t="s">
        <v>7270</v>
      </c>
      <c r="CK21" s="287" t="s">
        <v>7515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8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9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10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1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2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3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7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 t="str">
        <f t="array" aca="1" ref="AD22" ca="1">IFERROR(IF($Y$4=6,"",IF($Y$4=7,INDEX(indexdatabase,MATCH(AD16&amp;$AZ$14,name&amp;Group2,0),MATCH($N$6,Sheet2rng!$A$1:$AK$1,0)))),"")</f>
        <v/>
      </c>
      <c r="AE22" s="348"/>
      <c r="AF22" s="343" t="str">
        <f t="array" aca="1" ref="AF22" ca="1">IFERROR(IF($Y$5=8,"",IF($Y$5=9,INDEX(Sheet2rng,MATCH(AD16&amp;$AZ$14,name&amp;Group2,0),MATCH($P$6,sheet2columns,0)))),"")</f>
        <v/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>1+</v>
      </c>
      <c r="AR22" s="348"/>
      <c r="AS22" s="343" t="str">
        <f t="array" aca="1" ref="AS22" ca="1">IFERROR(IF($Y$5=8,"",IF($Y$5=9,INDEX(Sheet2rng,MATCH(AQ16&amp;$AZ$14,name&amp;Group2,0),MATCH($P$6,sheet2columns,0)))),"")</f>
        <v>H</v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Alison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NOT/kn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EAL/NOT/kn</v>
      </c>
      <c r="BI22" s="287" t="str">
        <f t="shared" ca="1" si="5"/>
        <v xml:space="preserve">    EAL/NOT/kn</v>
      </c>
      <c r="BQ22" s="287" t="str">
        <f t="shared" ca="1" si="0"/>
        <v>Mary</v>
      </c>
      <c r="BR22" s="287" t="s">
        <v>2756</v>
      </c>
      <c r="BS22" s="287" t="str">
        <f t="array" aca="1" ref="BS22" ca="1">IFERROR(INDEX(indexdatabase,MATCH(BQ22&amp;$AZ$14,name&amp;Group2,0),MATCH("PPI",Sheet2rng!$A$1:$AK$1,0)),"")</f>
        <v>Y</v>
      </c>
      <c r="BT22" s="287">
        <f t="array" aca="1" ref="BT22" ca="1">IFERROR(SMALL(IF(LEFT(Group2,LEN(SPtemplate2!$BA$10))=SPtemplate2!$BA$10,ROW(Group2)),ROW(A11)),"")</f>
        <v>77</v>
      </c>
      <c r="BY22" s="287" t="s">
        <v>7274</v>
      </c>
      <c r="CK22" s="287" t="s">
        <v>7518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8"/>
        <v>0</v>
      </c>
      <c r="EE22" s="198" t="s">
        <v>628</v>
      </c>
      <c r="EF22" s="198" t="s">
        <v>796</v>
      </c>
      <c r="EL22" s="198">
        <f t="shared" si="9"/>
        <v>2</v>
      </c>
      <c r="EM22" s="198">
        <v>2</v>
      </c>
      <c r="EN22" s="198" t="s">
        <v>1296</v>
      </c>
      <c r="ET22" s="198">
        <f t="shared" si="10"/>
        <v>0</v>
      </c>
      <c r="EU22" s="198" t="s">
        <v>628</v>
      </c>
      <c r="EV22" s="198" t="s">
        <v>796</v>
      </c>
      <c r="FB22" s="198">
        <f t="shared" si="11"/>
        <v>0</v>
      </c>
      <c r="FC22" s="198" t="s">
        <v>628</v>
      </c>
      <c r="FD22" s="198" t="s">
        <v>796</v>
      </c>
      <c r="FJ22" s="198">
        <f t="shared" si="12"/>
        <v>0</v>
      </c>
      <c r="FK22" s="198" t="s">
        <v>628</v>
      </c>
      <c r="FL22" s="198" t="s">
        <v>796</v>
      </c>
      <c r="FR22" s="198">
        <f t="shared" si="13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7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Brandon</v>
      </c>
      <c r="BC23" s="287">
        <f t="array" aca="1" ref="BC23" ca="1">IFERROR(INDEX(indexdatabase,MATCH($BB23&amp;$AZ$14,name&amp;Group2,0),MATCH("SEND",Sheet2rng!$A$1:$AO$1,0)),"")</f>
        <v>0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OTH</v>
      </c>
      <c r="BF23" s="287" t="str">
        <f t="shared" ca="1" si="2"/>
        <v/>
      </c>
      <c r="BG23" s="287" t="str">
        <f t="shared" ca="1" si="3"/>
        <v/>
      </c>
      <c r="BH23" s="287" t="str">
        <f t="shared" ca="1" si="4"/>
        <v>EAL/OTH</v>
      </c>
      <c r="BI23" s="287" t="str">
        <f t="shared" ca="1" si="5"/>
        <v xml:space="preserve">    EAL/OTH</v>
      </c>
      <c r="BQ23" s="287" t="str">
        <f t="shared" ca="1" si="0"/>
        <v>Vincent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IFERROR(SMALL(IF(LEFT(Group2,LEN(SPtemplate2!$BA$10))=SPtemplate2!$BA$10,ROW(Group2)),ROW(A12)),"")</f>
        <v>99</v>
      </c>
      <c r="BY23" s="287" t="s">
        <v>7278</v>
      </c>
      <c r="CK23" s="287" t="s">
        <v>7519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8"/>
        <v>0</v>
      </c>
      <c r="EE23" s="198" t="s">
        <v>628</v>
      </c>
      <c r="EF23" s="198" t="s">
        <v>827</v>
      </c>
      <c r="EL23" s="198">
        <f t="shared" si="9"/>
        <v>2</v>
      </c>
      <c r="EM23" s="198">
        <v>2</v>
      </c>
      <c r="EN23" s="198" t="s">
        <v>1308</v>
      </c>
      <c r="ET23" s="198">
        <f t="shared" si="10"/>
        <v>0</v>
      </c>
      <c r="EU23" s="198" t="s">
        <v>628</v>
      </c>
      <c r="EV23" s="198" t="s">
        <v>827</v>
      </c>
      <c r="FB23" s="198">
        <f t="shared" si="11"/>
        <v>0</v>
      </c>
      <c r="FC23" s="198" t="s">
        <v>628</v>
      </c>
      <c r="FD23" s="198" t="s">
        <v>827</v>
      </c>
      <c r="FJ23" s="198">
        <f t="shared" si="12"/>
        <v>0</v>
      </c>
      <c r="FK23" s="198" t="s">
        <v>628</v>
      </c>
      <c r="FL23" s="198" t="s">
        <v>827</v>
      </c>
      <c r="FR23" s="198">
        <f t="shared" si="13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7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Patricia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NOT/kn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EAL/NOT/kn</v>
      </c>
      <c r="BI24" s="287" t="str">
        <f t="shared" ca="1" si="5"/>
        <v xml:space="preserve">    EAL/NOT/kn</v>
      </c>
      <c r="BQ24" s="287" t="str">
        <f t="shared" ca="1" si="0"/>
        <v>Katie</v>
      </c>
      <c r="BR24" s="287" t="s">
        <v>2756</v>
      </c>
      <c r="BS24" s="287">
        <f t="array" aca="1" ref="BS24" ca="1">IFERROR(INDEX(indexdatabase,MATCH(BQ24&amp;$AZ$14,name&amp;Group2,0),MATCH("PPI",Sheet2rng!$A$1:$AK$1,0)),"")</f>
        <v>0</v>
      </c>
      <c r="BT24" s="287">
        <f t="array" aca="1" ref="BT24" ca="1">IFERROR(SMALL(IF(LEFT(Group2,LEN(SPtemplate2!$BA$10))=SPtemplate2!$BA$10,ROW(Group2)),ROW(A13)),"")</f>
        <v>104</v>
      </c>
      <c r="BY24" s="287" t="s">
        <v>7279</v>
      </c>
      <c r="CK24" s="287" t="s">
        <v>7374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8"/>
        <v>0</v>
      </c>
      <c r="EE24" s="198" t="s">
        <v>628</v>
      </c>
      <c r="EF24" s="198" t="s">
        <v>922</v>
      </c>
      <c r="EL24" s="198">
        <f t="shared" si="9"/>
        <v>2</v>
      </c>
      <c r="EM24" s="198">
        <v>2</v>
      </c>
      <c r="EN24" s="198" t="s">
        <v>1183</v>
      </c>
      <c r="ET24" s="198">
        <f t="shared" si="10"/>
        <v>0</v>
      </c>
      <c r="EU24" s="198" t="s">
        <v>628</v>
      </c>
      <c r="EV24" s="198" t="s">
        <v>922</v>
      </c>
      <c r="FB24" s="198">
        <f t="shared" si="11"/>
        <v>0</v>
      </c>
      <c r="FC24" s="198" t="s">
        <v>628</v>
      </c>
      <c r="FD24" s="198" t="s">
        <v>922</v>
      </c>
      <c r="FJ24" s="198">
        <f t="shared" si="12"/>
        <v>0</v>
      </c>
      <c r="FK24" s="198" t="s">
        <v>628</v>
      </c>
      <c r="FL24" s="198" t="s">
        <v>922</v>
      </c>
      <c r="FR24" s="198">
        <f t="shared" si="13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7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Jennifer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ENG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EAL/ENG</v>
      </c>
      <c r="BI25" s="287" t="str">
        <f t="shared" ca="1" si="5"/>
        <v xml:space="preserve">    EAL/ENG</v>
      </c>
      <c r="BQ25" s="287" t="str">
        <f t="shared" ca="1" si="0"/>
        <v>Jack</v>
      </c>
      <c r="BR25" s="287" t="s">
        <v>2756</v>
      </c>
      <c r="BS25" s="287" t="str">
        <f t="array" aca="1" ref="BS25" ca="1">IFERROR(INDEX(indexdatabase,MATCH(BQ25&amp;$AZ$14,name&amp;Group2,0),MATCH("PPI",Sheet2rng!$A$1:$AK$1,0)),"")</f>
        <v>Y</v>
      </c>
      <c r="BT25" s="287">
        <f t="array" aca="1" ref="BT25" ca="1">IFERROR(SMALL(IF(LEFT(Group2,LEN(SPtemplate2!$BA$10))=SPtemplate2!$BA$10,ROW(Group2)),ROW(A14)),"")</f>
        <v>110</v>
      </c>
      <c r="BY25" s="287" t="s">
        <v>7280</v>
      </c>
      <c r="CK25" s="287" t="s">
        <v>2879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8"/>
        <v>0</v>
      </c>
      <c r="EE25" s="198" t="s">
        <v>628</v>
      </c>
      <c r="EF25" s="198" t="s">
        <v>1088</v>
      </c>
      <c r="EL25" s="198">
        <f t="shared" si="9"/>
        <v>2</v>
      </c>
      <c r="EM25" s="198">
        <v>2</v>
      </c>
      <c r="EN25" s="198" t="s">
        <v>1645</v>
      </c>
      <c r="ET25" s="198">
        <f t="shared" si="10"/>
        <v>0</v>
      </c>
      <c r="EU25" s="198" t="s">
        <v>628</v>
      </c>
      <c r="EV25" s="198" t="s">
        <v>1088</v>
      </c>
      <c r="FB25" s="198">
        <f t="shared" si="11"/>
        <v>0</v>
      </c>
      <c r="FC25" s="198" t="s">
        <v>628</v>
      </c>
      <c r="FD25" s="198" t="s">
        <v>1088</v>
      </c>
      <c r="FJ25" s="198">
        <f t="shared" si="12"/>
        <v>0</v>
      </c>
      <c r="FK25" s="198" t="s">
        <v>628</v>
      </c>
      <c r="FL25" s="198" t="s">
        <v>1088</v>
      </c>
      <c r="FR25" s="198">
        <f t="shared" si="13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7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Mary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ENG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EAL/ENG</v>
      </c>
      <c r="BI26" s="287" t="str">
        <f t="shared" ca="1" si="5"/>
        <v xml:space="preserve">    EAL/ENG</v>
      </c>
      <c r="BQ26" s="287" t="str">
        <f t="shared" ca="1" si="0"/>
        <v>Amy</v>
      </c>
      <c r="BR26" s="287" t="s">
        <v>2756</v>
      </c>
      <c r="BS26" s="287" t="str">
        <f t="array" aca="1" ref="BS26" ca="1">IFERROR(INDEX(indexdatabase,MATCH(BQ26&amp;$AZ$14,name&amp;Group2,0),MATCH("PPI",Sheet2rng!$A$1:$AK$1,0)),"")</f>
        <v>Y</v>
      </c>
      <c r="BT26" s="287">
        <f t="array" aca="1" ref="BT26" ca="1">IFERROR(SMALL(IF(LEFT(Group2,LEN(SPtemplate2!$BA$10))=SPtemplate2!$BA$10,ROW(Group2)),ROW(A15)),"")</f>
        <v>119</v>
      </c>
      <c r="BY26" s="287" t="s">
        <v>7285</v>
      </c>
      <c r="CK26" s="287" t="s">
        <v>7378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8"/>
        <v>0</v>
      </c>
      <c r="EE26" s="198" t="s">
        <v>628</v>
      </c>
      <c r="EF26" s="198" t="s">
        <v>1097</v>
      </c>
      <c r="EL26" s="198">
        <f t="shared" si="9"/>
        <v>2</v>
      </c>
      <c r="EM26" s="198">
        <v>2</v>
      </c>
      <c r="EN26" s="198" t="s">
        <v>1149</v>
      </c>
      <c r="ET26" s="198">
        <f t="shared" si="10"/>
        <v>0</v>
      </c>
      <c r="EU26" s="198" t="s">
        <v>628</v>
      </c>
      <c r="EV26" s="198" t="s">
        <v>1097</v>
      </c>
      <c r="FB26" s="198">
        <f t="shared" si="11"/>
        <v>0</v>
      </c>
      <c r="FC26" s="198" t="s">
        <v>628</v>
      </c>
      <c r="FD26" s="198" t="s">
        <v>1097</v>
      </c>
      <c r="FJ26" s="198">
        <f t="shared" si="12"/>
        <v>0</v>
      </c>
      <c r="FK26" s="198" t="s">
        <v>628</v>
      </c>
      <c r="FL26" s="198" t="s">
        <v>1097</v>
      </c>
      <c r="FR26" s="198">
        <f t="shared" si="13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7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Vincent</v>
      </c>
      <c r="BC27" s="287" t="str">
        <f t="array" aca="1" ref="BC27" ca="1">IFERROR(INDEX(indexdatabase,MATCH($BB27&amp;$AZ$14,name&amp;Group2,0),MATCH("SEND",Sheet2rng!$A$1:$AO$1,0)),"")</f>
        <v>K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NOT/kn</v>
      </c>
      <c r="BF27" s="287" t="str">
        <f t="shared" ca="1" si="2"/>
        <v>SEND/K</v>
      </c>
      <c r="BG27" s="287" t="str">
        <f t="shared" ca="1" si="3"/>
        <v/>
      </c>
      <c r="BH27" s="287" t="str">
        <f t="shared" ca="1" si="4"/>
        <v>EAL/NOT/kn</v>
      </c>
      <c r="BI27" s="287" t="str">
        <f t="shared" ca="1" si="5"/>
        <v>SEND/K    EAL/NOT/kn</v>
      </c>
      <c r="BQ27" s="287" t="str">
        <f t="shared" ca="1" si="0"/>
        <v>Lynn</v>
      </c>
      <c r="BR27" s="287" t="s">
        <v>2756</v>
      </c>
      <c r="BS27" s="287">
        <f t="array" aca="1" ref="BS27" ca="1">IFERROR(INDEX(indexdatabase,MATCH(BQ27&amp;$AZ$14,name&amp;Group2,0),MATCH("PPI",Sheet2rng!$A$1:$AK$1,0)),"")</f>
        <v>0</v>
      </c>
      <c r="BT27" s="287">
        <f t="array" aca="1" ref="BT27" ca="1">IFERROR(SMALL(IF(LEFT(Group2,LEN(SPtemplate2!$BA$10))=SPtemplate2!$BA$10,ROW(Group2)),ROW(A16)),"")</f>
        <v>122</v>
      </c>
      <c r="BY27" s="287" t="s">
        <v>7287</v>
      </c>
      <c r="CK27" s="287" t="s">
        <v>7379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8"/>
        <v>0</v>
      </c>
      <c r="EE27" s="198" t="s">
        <v>628</v>
      </c>
      <c r="EF27" s="198" t="s">
        <v>1296</v>
      </c>
      <c r="EL27" s="198">
        <f t="shared" si="9"/>
        <v>2</v>
      </c>
      <c r="EM27" s="198">
        <v>2</v>
      </c>
      <c r="EN27" s="198" t="s">
        <v>1161</v>
      </c>
      <c r="ET27" s="198">
        <f t="shared" si="10"/>
        <v>0</v>
      </c>
      <c r="EU27" s="198" t="s">
        <v>628</v>
      </c>
      <c r="EV27" s="198" t="s">
        <v>1296</v>
      </c>
      <c r="FB27" s="198">
        <f t="shared" si="11"/>
        <v>0</v>
      </c>
      <c r="FC27" s="198" t="s">
        <v>628</v>
      </c>
      <c r="FD27" s="198" t="s">
        <v>1296</v>
      </c>
      <c r="FJ27" s="198">
        <f t="shared" si="12"/>
        <v>0</v>
      </c>
      <c r="FK27" s="198" t="s">
        <v>628</v>
      </c>
      <c r="FL27" s="198" t="s">
        <v>1296</v>
      </c>
      <c r="FR27" s="198">
        <f t="shared" si="13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7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Katie</v>
      </c>
      <c r="BC28" s="287">
        <f t="array" aca="1" ref="BC28" ca="1">IFERROR(INDEX(indexdatabase,MATCH($BB28&amp;$AZ$14,name&amp;Group2,0),MATCH("SEND",Sheet2rng!$A$1:$AO$1,0)),"")</f>
        <v>0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NOT/kn</v>
      </c>
      <c r="BF28" s="287" t="str">
        <f t="shared" ca="1" si="2"/>
        <v/>
      </c>
      <c r="BG28" s="287" t="str">
        <f t="shared" ca="1" si="3"/>
        <v/>
      </c>
      <c r="BH28" s="287" t="str">
        <f t="shared" ca="1" si="4"/>
        <v>EAL/NOT/kn</v>
      </c>
      <c r="BI28" s="287" t="str">
        <f t="shared" ca="1" si="5"/>
        <v xml:space="preserve">    EAL/NOT/kn</v>
      </c>
      <c r="BQ28" s="287" t="str">
        <f t="shared" ca="1" si="0"/>
        <v>Ben</v>
      </c>
      <c r="BR28" s="287" t="s">
        <v>2756</v>
      </c>
      <c r="BS28" s="287" t="str">
        <f t="array" aca="1" ref="BS28" ca="1">IFERROR(INDEX(indexdatabase,MATCH(BQ28&amp;$AZ$14,name&amp;Group2,0),MATCH("PPI",Sheet2rng!$A$1:$AK$1,0)),"")</f>
        <v>Y</v>
      </c>
      <c r="BT28" s="287">
        <f t="array" aca="1" ref="BT28" ca="1">IFERROR(SMALL(IF(LEFT(Group2,LEN(SPtemplate2!$BA$10))=SPtemplate2!$BA$10,ROW(Group2)),ROW(A17)),"")</f>
        <v>127</v>
      </c>
      <c r="BY28" s="287" t="s">
        <v>7288</v>
      </c>
      <c r="CK28" s="287" t="s">
        <v>7537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8"/>
        <v>0</v>
      </c>
      <c r="EE28" s="198" t="s">
        <v>628</v>
      </c>
      <c r="EF28" s="198" t="s">
        <v>1308</v>
      </c>
      <c r="EL28" s="198">
        <f t="shared" si="9"/>
        <v>2</v>
      </c>
      <c r="EM28" s="198">
        <v>2</v>
      </c>
      <c r="EN28" s="198" t="s">
        <v>913</v>
      </c>
      <c r="ET28" s="198">
        <f t="shared" si="10"/>
        <v>0</v>
      </c>
      <c r="EU28" s="198" t="s">
        <v>628</v>
      </c>
      <c r="EV28" s="198" t="s">
        <v>1308</v>
      </c>
      <c r="FB28" s="198">
        <f t="shared" si="11"/>
        <v>0</v>
      </c>
      <c r="FC28" s="198" t="s">
        <v>628</v>
      </c>
      <c r="FD28" s="198" t="s">
        <v>1308</v>
      </c>
      <c r="FJ28" s="198">
        <f t="shared" si="12"/>
        <v>0</v>
      </c>
      <c r="FK28" s="198" t="s">
        <v>628</v>
      </c>
      <c r="FL28" s="198" t="s">
        <v>1308</v>
      </c>
      <c r="FR28" s="198">
        <f t="shared" si="13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7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Jack</v>
      </c>
      <c r="BC29" s="287">
        <f t="array" aca="1" ref="BC29" ca="1">IFERROR(INDEX(indexdatabase,MATCH($BB29&amp;$AZ$14,name&amp;Group2,0),MATCH("SEND",Sheet2rng!$A$1:$AO$1,0)),"")</f>
        <v>0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NOT/kn</v>
      </c>
      <c r="BF29" s="287" t="str">
        <f t="shared" ca="1" si="2"/>
        <v/>
      </c>
      <c r="BG29" s="287" t="str">
        <f t="shared" ca="1" si="3"/>
        <v/>
      </c>
      <c r="BH29" s="287" t="str">
        <f t="shared" ca="1" si="4"/>
        <v>EAL/NOT/kn</v>
      </c>
      <c r="BI29" s="287" t="str">
        <f t="shared" ca="1" si="5"/>
        <v xml:space="preserve">    EAL/NOT/kn</v>
      </c>
      <c r="BQ29" s="287" t="str">
        <f t="shared" ca="1" si="0"/>
        <v>Sarah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IFERROR(SMALL(IF(LEFT(Group2,LEN(SPtemplate2!$BA$10))=SPtemplate2!$BA$10,ROW(Group2)),ROW(A18)),"")</f>
        <v>134</v>
      </c>
      <c r="BY29" s="287" t="s">
        <v>7289</v>
      </c>
      <c r="CK29" s="287" t="s">
        <v>7540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8"/>
        <v>0</v>
      </c>
      <c r="EE29" s="198" t="s">
        <v>628</v>
      </c>
      <c r="EF29" s="198" t="s">
        <v>1484</v>
      </c>
      <c r="EL29" s="198">
        <f t="shared" si="9"/>
        <v>2</v>
      </c>
      <c r="EM29" s="198">
        <v>2</v>
      </c>
      <c r="EN29" s="198" t="s">
        <v>1204</v>
      </c>
      <c r="ET29" s="198">
        <f t="shared" si="10"/>
        <v>0</v>
      </c>
      <c r="EU29" s="198" t="s">
        <v>628</v>
      </c>
      <c r="EV29" s="198" t="s">
        <v>1484</v>
      </c>
      <c r="FB29" s="198">
        <f t="shared" si="11"/>
        <v>0</v>
      </c>
      <c r="FC29" s="198" t="s">
        <v>628</v>
      </c>
      <c r="FD29" s="198" t="s">
        <v>1484</v>
      </c>
      <c r="FJ29" s="198">
        <f t="shared" si="12"/>
        <v>0</v>
      </c>
      <c r="FK29" s="198" t="s">
        <v>628</v>
      </c>
      <c r="FL29" s="198" t="s">
        <v>1484</v>
      </c>
      <c r="FR29" s="198">
        <f t="shared" si="13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7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Amy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ENG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EAL/ENG</v>
      </c>
      <c r="BI30" s="287" t="str">
        <f t="shared" ca="1" si="5"/>
        <v xml:space="preserve">    EAL/ENG</v>
      </c>
      <c r="BQ30" s="287" t="str">
        <f t="shared" ca="1" si="0"/>
        <v>Timothy</v>
      </c>
      <c r="BR30" s="287" t="s">
        <v>2756</v>
      </c>
      <c r="BS30" s="287">
        <f t="array" aca="1" ref="BS30" ca="1">IFERROR(INDEX(indexdatabase,MATCH(BQ30&amp;$AZ$14,name&amp;Group2,0),MATCH("PPI",Sheet2rng!$A$1:$AK$1,0)),"")</f>
        <v>0</v>
      </c>
      <c r="BT30" s="287">
        <f t="array" aca="1" ref="BT30" ca="1">IFERROR(SMALL(IF(LEFT(Group2,LEN(SPtemplate2!$BA$10))=SPtemplate2!$BA$10,ROW(Group2)),ROW(A19)),"")</f>
        <v>145</v>
      </c>
      <c r="BY30" s="287" t="s">
        <v>7292</v>
      </c>
      <c r="CK30" s="287" t="s">
        <v>7383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8"/>
        <v>0</v>
      </c>
      <c r="EE30" s="198" t="s">
        <v>628</v>
      </c>
      <c r="EF30" s="198" t="s">
        <v>1183</v>
      </c>
      <c r="EL30" s="198">
        <f t="shared" si="9"/>
        <v>3</v>
      </c>
      <c r="EM30" s="198">
        <v>11</v>
      </c>
      <c r="EN30" s="198" t="s">
        <v>796</v>
      </c>
      <c r="ET30" s="198">
        <f t="shared" si="10"/>
        <v>0</v>
      </c>
      <c r="EU30" s="198" t="s">
        <v>628</v>
      </c>
      <c r="EV30" s="198" t="s">
        <v>1183</v>
      </c>
      <c r="FB30" s="198">
        <f t="shared" si="11"/>
        <v>0</v>
      </c>
      <c r="FC30" s="198" t="s">
        <v>628</v>
      </c>
      <c r="FD30" s="198" t="s">
        <v>1183</v>
      </c>
      <c r="FJ30" s="198">
        <f t="shared" si="12"/>
        <v>0</v>
      </c>
      <c r="FK30" s="198" t="s">
        <v>628</v>
      </c>
      <c r="FL30" s="198" t="s">
        <v>1183</v>
      </c>
      <c r="FR30" s="198">
        <f t="shared" si="13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7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Lynn</v>
      </c>
      <c r="BC31" s="287" t="str">
        <f t="array" aca="1" ref="BC31" ca="1">IFERROR(INDEX(indexdatabase,MATCH($BB31&amp;$AZ$14,name&amp;Group2,0),MATCH("SEND",Sheet2rng!$A$1:$AO$1,0)),"")</f>
        <v>K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OTH</v>
      </c>
      <c r="BF31" s="287" t="str">
        <f t="shared" ca="1" si="2"/>
        <v>SEND/K</v>
      </c>
      <c r="BG31" s="287" t="str">
        <f t="shared" ca="1" si="3"/>
        <v/>
      </c>
      <c r="BH31" s="287" t="str">
        <f t="shared" ca="1" si="4"/>
        <v>EAL/OTH</v>
      </c>
      <c r="BI31" s="287" t="str">
        <f t="shared" ca="1" si="5"/>
        <v>SEND/K    EAL/OTH</v>
      </c>
      <c r="BQ31" s="287" t="str">
        <f t="shared" ca="1" si="0"/>
        <v>Rebecca</v>
      </c>
      <c r="BR31" s="287" t="s">
        <v>2756</v>
      </c>
      <c r="BS31" s="287">
        <f t="array" aca="1" ref="BS31" ca="1">IFERROR(INDEX(indexdatabase,MATCH(BQ31&amp;$AZ$14,name&amp;Group2,0),MATCH("PPI",Sheet2rng!$A$1:$AK$1,0)),"")</f>
        <v>0</v>
      </c>
      <c r="BT31" s="287">
        <f t="array" aca="1" ref="BT31" ca="1">IFERROR(SMALL(IF(LEFT(Group2,LEN(SPtemplate2!$BA$10))=SPtemplate2!$BA$10,ROW(Group2)),ROW(A20)),"")</f>
        <v>157</v>
      </c>
      <c r="BY31" s="287" t="s">
        <v>7294</v>
      </c>
      <c r="CK31" s="287" t="s">
        <v>7389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8"/>
        <v>0</v>
      </c>
      <c r="EE31" s="198" t="s">
        <v>628</v>
      </c>
      <c r="EF31" s="198" t="s">
        <v>1474</v>
      </c>
      <c r="EL31" s="198">
        <f t="shared" si="9"/>
        <v>3</v>
      </c>
      <c r="EM31" s="198">
        <v>11</v>
      </c>
      <c r="EN31" s="198" t="s">
        <v>827</v>
      </c>
      <c r="ET31" s="198">
        <f t="shared" si="10"/>
        <v>0</v>
      </c>
      <c r="EU31" s="198" t="s">
        <v>628</v>
      </c>
      <c r="EV31" s="198" t="s">
        <v>1474</v>
      </c>
      <c r="FB31" s="198">
        <f t="shared" si="11"/>
        <v>0</v>
      </c>
      <c r="FC31" s="198" t="s">
        <v>628</v>
      </c>
      <c r="FD31" s="198" t="s">
        <v>1474</v>
      </c>
      <c r="FJ31" s="198">
        <f t="shared" si="12"/>
        <v>0</v>
      </c>
      <c r="FK31" s="198" t="s">
        <v>628</v>
      </c>
      <c r="FL31" s="198" t="s">
        <v>1474</v>
      </c>
      <c r="FR31" s="198">
        <f t="shared" si="13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7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Ben</v>
      </c>
      <c r="BC32" s="287">
        <f t="array" aca="1" ref="BC32" ca="1">IFERROR(INDEX(indexdatabase,MATCH($BB32&amp;$AZ$14,name&amp;Group2,0),MATCH("SEND",Sheet2rng!$A$1:$AO$1,0)),"")</f>
        <v>0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OTH</v>
      </c>
      <c r="BF32" s="287" t="str">
        <f t="shared" ca="1" si="2"/>
        <v/>
      </c>
      <c r="BG32" s="287" t="str">
        <f t="shared" ca="1" si="3"/>
        <v/>
      </c>
      <c r="BH32" s="287" t="str">
        <f t="shared" ca="1" si="4"/>
        <v>EAL/OTH</v>
      </c>
      <c r="BI32" s="287" t="str">
        <f t="shared" ca="1" si="5"/>
        <v xml:space="preserve">    EAL/OTH</v>
      </c>
      <c r="BQ32" s="287" t="str">
        <f t="shared" ca="1" si="0"/>
        <v>Faye</v>
      </c>
      <c r="BR32" s="287" t="s">
        <v>2756</v>
      </c>
      <c r="BS32" s="287">
        <f t="array" aca="1" ref="BS32" ca="1">IFERROR(INDEX(indexdatabase,MATCH(BQ32&amp;$AZ$14,name&amp;Group2,0),MATCH("PPI",Sheet2rng!$A$1:$AK$1,0)),"")</f>
        <v>0</v>
      </c>
      <c r="BT32" s="287">
        <f t="array" aca="1" ref="BT32" ca="1">IFERROR(SMALL(IF(LEFT(Group2,LEN(SPtemplate2!$BA$10))=SPtemplate2!$BA$10,ROW(Group2)),ROW(A21)),"")</f>
        <v>164</v>
      </c>
      <c r="BY32" s="287" t="s">
        <v>7295</v>
      </c>
      <c r="CK32" s="287" t="s">
        <v>7511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8"/>
        <v>0</v>
      </c>
      <c r="EE32" s="198" t="s">
        <v>628</v>
      </c>
      <c r="EF32" s="198" t="s">
        <v>1591</v>
      </c>
      <c r="EL32" s="198">
        <f t="shared" si="9"/>
        <v>3</v>
      </c>
      <c r="EM32" s="198">
        <v>11</v>
      </c>
      <c r="EN32" s="198" t="s">
        <v>1097</v>
      </c>
      <c r="ET32" s="198">
        <f t="shared" si="10"/>
        <v>0</v>
      </c>
      <c r="EU32" s="198" t="s">
        <v>628</v>
      </c>
      <c r="EV32" s="198" t="s">
        <v>1591</v>
      </c>
      <c r="FB32" s="198">
        <f t="shared" si="11"/>
        <v>0</v>
      </c>
      <c r="FC32" s="198" t="s">
        <v>628</v>
      </c>
      <c r="FD32" s="198" t="s">
        <v>1591</v>
      </c>
      <c r="FJ32" s="198">
        <f t="shared" si="12"/>
        <v>0</v>
      </c>
      <c r="FK32" s="198" t="s">
        <v>628</v>
      </c>
      <c r="FL32" s="198" t="s">
        <v>1591</v>
      </c>
      <c r="FR32" s="198">
        <f t="shared" si="13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7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Sarah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NOT/kn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EAL/NOT/kn</v>
      </c>
      <c r="BI33" s="287" t="str">
        <f t="shared" ca="1" si="5"/>
        <v xml:space="preserve">    EAL/NOT/kn</v>
      </c>
      <c r="BQ33" s="287" t="str">
        <f t="shared" ca="1" si="0"/>
        <v>Karl</v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>Y</v>
      </c>
      <c r="BT33" s="287">
        <f t="array" aca="1" ref="BT33" ca="1">IFERROR(SMALL(IF(LEFT(Group2,LEN(SPtemplate2!$BA$10))=SPtemplate2!$BA$10,ROW(Group2)),ROW(A22)),"")</f>
        <v>170</v>
      </c>
      <c r="BY33" s="287" t="s">
        <v>7298</v>
      </c>
      <c r="CK33" s="287" t="s">
        <v>7396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8"/>
        <v>0</v>
      </c>
      <c r="EE33" s="198" t="s">
        <v>628</v>
      </c>
      <c r="EF33" s="198" t="s">
        <v>959</v>
      </c>
      <c r="EL33" s="198">
        <f t="shared" si="9"/>
        <v>3</v>
      </c>
      <c r="EM33" s="198">
        <v>11</v>
      </c>
      <c r="EN33" s="198" t="s">
        <v>1484</v>
      </c>
      <c r="ET33" s="198">
        <f t="shared" si="10"/>
        <v>0</v>
      </c>
      <c r="EU33" s="198" t="s">
        <v>628</v>
      </c>
      <c r="EV33" s="198" t="s">
        <v>959</v>
      </c>
      <c r="FB33" s="198">
        <f t="shared" si="11"/>
        <v>0</v>
      </c>
      <c r="FC33" s="198" t="s">
        <v>628</v>
      </c>
      <c r="FD33" s="198" t="s">
        <v>959</v>
      </c>
      <c r="FJ33" s="198">
        <f t="shared" si="12"/>
        <v>0</v>
      </c>
      <c r="FK33" s="198" t="s">
        <v>628</v>
      </c>
      <c r="FL33" s="198" t="s">
        <v>959</v>
      </c>
      <c r="FR33" s="198">
        <f t="shared" si="13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7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">
        <v>7339</v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Timothy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NOT/kn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EAL/NOT/kn</v>
      </c>
      <c r="BI34" s="287" t="str">
        <f t="shared" ca="1" si="5"/>
        <v xml:space="preserve">    EAL/NOT/kn</v>
      </c>
      <c r="BQ34" s="287" t="str">
        <f t="shared" ca="1" si="0"/>
        <v/>
      </c>
      <c r="BR34" s="287" t="s">
        <v>2756</v>
      </c>
      <c r="BS34" s="287" t="str">
        <f t="array" aca="1" ref="BS34" ca="1">IFERROR(INDEX(indexdatabase,MATCH(BQ34&amp;$AZ$14,name&amp;Group2,0),MATCH("PPI",Sheet2rng!$A$1:$AK$1,0)),"")</f>
        <v/>
      </c>
      <c r="BT34" s="287" t="str">
        <f t="array" aca="1" ref="BT34" ca="1">IFERROR(SMALL(IF(LEFT(Group2,LEN(SPtemplate2!$BA$10))=SPtemplate2!$BA$10,ROW(Group2)),ROW(A23)),"")</f>
        <v/>
      </c>
      <c r="BY34" s="287" t="s">
        <v>7299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8"/>
        <v>0</v>
      </c>
      <c r="EE34" s="198" t="s">
        <v>628</v>
      </c>
      <c r="EF34" s="198" t="s">
        <v>1559</v>
      </c>
      <c r="EL34" s="198">
        <f t="shared" si="9"/>
        <v>3</v>
      </c>
      <c r="EM34" s="198">
        <v>11</v>
      </c>
      <c r="EN34" s="198" t="s">
        <v>1474</v>
      </c>
      <c r="ET34" s="198">
        <f t="shared" si="10"/>
        <v>0</v>
      </c>
      <c r="EU34" s="198" t="s">
        <v>628</v>
      </c>
      <c r="EV34" s="198" t="s">
        <v>1559</v>
      </c>
      <c r="FB34" s="198">
        <f t="shared" si="11"/>
        <v>0</v>
      </c>
      <c r="FC34" s="198" t="s">
        <v>628</v>
      </c>
      <c r="FD34" s="198" t="s">
        <v>1559</v>
      </c>
      <c r="FJ34" s="198">
        <f t="shared" si="12"/>
        <v>0</v>
      </c>
      <c r="FK34" s="198" t="s">
        <v>628</v>
      </c>
      <c r="FL34" s="198" t="s">
        <v>1559</v>
      </c>
      <c r="FR34" s="198">
        <f t="shared" si="13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7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Rebecca</v>
      </c>
      <c r="BC35" s="287">
        <f t="array" aca="1" ref="BC35" ca="1">IFERROR(INDEX(indexdatabase,MATCH($BB35&amp;$AZ$14,name&amp;Group2,0),MATCH("SEND",Sheet2rng!$A$1:$AO$1,0)),"")</f>
        <v>0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OTH</v>
      </c>
      <c r="BF35" s="287" t="str">
        <f t="shared" ca="1" si="2"/>
        <v/>
      </c>
      <c r="BG35" s="287" t="str">
        <f t="shared" ca="1" si="3"/>
        <v/>
      </c>
      <c r="BH35" s="287" t="str">
        <f t="shared" ca="1" si="4"/>
        <v>EAL/OTH</v>
      </c>
      <c r="BI35" s="287" t="str">
        <f t="shared" ca="1" si="5"/>
        <v xml:space="preserve">    EAL/OTH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IFERROR(SMALL(IF(LEFT(Group2,LEN(SPtemplate2!$BA$10))=SPtemplate2!$BA$10,ROW(Group2)),ROW(A24)),"")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8"/>
        <v>0</v>
      </c>
      <c r="EE35" s="198" t="s">
        <v>628</v>
      </c>
      <c r="EF35" s="198" t="s">
        <v>1077</v>
      </c>
      <c r="EL35" s="198">
        <f t="shared" si="9"/>
        <v>3</v>
      </c>
      <c r="EM35" s="198">
        <v>11</v>
      </c>
      <c r="EN35" s="198" t="s">
        <v>1591</v>
      </c>
      <c r="ET35" s="198">
        <f t="shared" si="10"/>
        <v>0</v>
      </c>
      <c r="EU35" s="198" t="s">
        <v>628</v>
      </c>
      <c r="EV35" s="198" t="s">
        <v>1077</v>
      </c>
      <c r="FB35" s="198">
        <f t="shared" si="11"/>
        <v>0</v>
      </c>
      <c r="FC35" s="198" t="s">
        <v>628</v>
      </c>
      <c r="FD35" s="198" t="s">
        <v>1077</v>
      </c>
      <c r="FJ35" s="198">
        <f t="shared" si="12"/>
        <v>0</v>
      </c>
      <c r="FK35" s="198" t="s">
        <v>628</v>
      </c>
      <c r="FL35" s="198" t="s">
        <v>1077</v>
      </c>
      <c r="FR35" s="198">
        <f t="shared" si="13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7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EAL/OTH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Faye</v>
      </c>
      <c r="BC36" s="287">
        <f t="array" aca="1" ref="BC36" ca="1">IFERROR(INDEX(indexdatabase,MATCH($BB36&amp;$AZ$14,name&amp;Group2,0),MATCH("SEND",Sheet2rng!$A$1:$AO$1,0)),"")</f>
        <v>0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OTH</v>
      </c>
      <c r="BF36" s="287" t="str">
        <f t="shared" ca="1" si="2"/>
        <v/>
      </c>
      <c r="BG36" s="287" t="str">
        <f t="shared" ca="1" si="3"/>
        <v/>
      </c>
      <c r="BH36" s="287" t="str">
        <f t="shared" ca="1" si="4"/>
        <v>EAL/OTH</v>
      </c>
      <c r="BI36" s="287" t="str">
        <f t="shared" ca="1" si="5"/>
        <v xml:space="preserve">    EAL/OTH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IFERROR(SMALL(IF(LEFT(Group2,LEN(SPtemplate2!$BA$10))=SPtemplate2!$BA$10,ROW(Group2)),ROW(A25)),"")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8"/>
        <v>0</v>
      </c>
      <c r="EE36" s="198" t="s">
        <v>628</v>
      </c>
      <c r="EF36" s="198" t="s">
        <v>1645</v>
      </c>
      <c r="EL36" s="198">
        <f t="shared" si="9"/>
        <v>3</v>
      </c>
      <c r="EM36" s="198">
        <v>11</v>
      </c>
      <c r="EN36" s="198" t="s">
        <v>959</v>
      </c>
      <c r="ET36" s="198">
        <f t="shared" si="10"/>
        <v>0</v>
      </c>
      <c r="EU36" s="198" t="s">
        <v>628</v>
      </c>
      <c r="EV36" s="198" t="s">
        <v>1645</v>
      </c>
      <c r="FB36" s="198">
        <f t="shared" si="11"/>
        <v>0</v>
      </c>
      <c r="FC36" s="198" t="s">
        <v>628</v>
      </c>
      <c r="FD36" s="198" t="s">
        <v>1645</v>
      </c>
      <c r="FJ36" s="198">
        <f t="shared" si="12"/>
        <v>0</v>
      </c>
      <c r="FK36" s="198" t="s">
        <v>628</v>
      </c>
      <c r="FL36" s="198" t="s">
        <v>1645</v>
      </c>
      <c r="FR36" s="198">
        <f t="shared" si="13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7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>
        <f t="array" aca="1" ref="BA37" ca="1">IFERROR(INDEX(indexdatabase,MATCH(BQ33&amp;$AZ$14,name&amp;Group2,0),MATCH("AR",Sheet2rng!$A$1:$AK$1,0)),"")</f>
        <v>0</v>
      </c>
      <c r="BB37" s="252" t="str">
        <f t="shared" ca="1" si="1"/>
        <v>Karl</v>
      </c>
      <c r="BC37" s="287">
        <f t="array" aca="1" ref="BC37" ca="1">IFERROR(INDEX(indexdatabase,MATCH($BB37&amp;$AZ$14,name&amp;Group2,0),MATCH("SEND",Sheet2rng!$A$1:$AO$1,0)),"")</f>
        <v>0</v>
      </c>
      <c r="BD37" s="287">
        <f t="array" aca="1" ref="BD37" ca="1">IFERROR(INDEX(indexdatabase,MATCH($BB37&amp;$AZ$14,name&amp;Group2,0),MATCH("MAT",Sheet2rng!$A$1:$AO$1,0)),"")</f>
        <v>0</v>
      </c>
      <c r="BE37" s="287" t="str">
        <f t="array" aca="1" ref="BE37" ca="1">IFERROR(INDEX(indexdatabase,MATCH($BB37&amp;$AZ$14,name&amp;Group2,0),MATCH("EAL",Sheet2rng!$A$1:$AO$1,0)),"")</f>
        <v>NOT/kn</v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>EAL/NOT/kn</v>
      </c>
      <c r="BI37" s="287" t="str">
        <f t="shared" ca="1" si="5"/>
        <v xml:space="preserve">    EAL/NOT/kn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IFERROR(SMALL(IF(LEFT(Group2,LEN(SPtemplate2!$BA$10))=SPtemplate2!$BA$10,ROW(Group2)),ROW(A26)),"")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8"/>
        <v>0</v>
      </c>
      <c r="EE37" s="198" t="s">
        <v>628</v>
      </c>
      <c r="EF37" s="198" t="s">
        <v>1149</v>
      </c>
      <c r="EL37" s="198">
        <f t="shared" si="9"/>
        <v>3</v>
      </c>
      <c r="EM37" s="198">
        <v>11</v>
      </c>
      <c r="EN37" s="198" t="s">
        <v>1419</v>
      </c>
      <c r="ET37" s="198">
        <f t="shared" si="10"/>
        <v>0</v>
      </c>
      <c r="EU37" s="198" t="s">
        <v>628</v>
      </c>
      <c r="EV37" s="198" t="s">
        <v>1149</v>
      </c>
      <c r="FB37" s="198">
        <f t="shared" si="11"/>
        <v>0</v>
      </c>
      <c r="FC37" s="198" t="s">
        <v>628</v>
      </c>
      <c r="FD37" s="198" t="s">
        <v>1149</v>
      </c>
      <c r="FJ37" s="198">
        <f t="shared" si="12"/>
        <v>0</v>
      </c>
      <c r="FK37" s="198" t="s">
        <v>628</v>
      </c>
      <c r="FL37" s="198" t="s">
        <v>1149</v>
      </c>
      <c r="FR37" s="198">
        <f t="shared" si="13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7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>
        <f t="array" aca="1" ref="M38" ca="1">IFERROR(IF($Y$2=2,"",IF($Y$2=3,INDEX(indexdatabase,MATCH(M34&amp;$AZ$14,name&amp;Group2,0),MATCH($AZ$23,Sheet2rng!$A$1:$AK$1,0)))),"")</f>
        <v>2</v>
      </c>
      <c r="N38" s="348"/>
      <c r="O38" s="347">
        <f t="array" aca="1" ref="O38" ca="1">IFERROR(IF($Y$3=4,"",IF($Y$3=5,INDEX(indexdatabase,MATCH(M34&amp;$AZ$14,name&amp;Group2,0),MATCH($P$4,Sheet2rng!$A$1:$AK$1,0)))),"")</f>
        <v>3</v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 t="str">
        <f t="array" aca="1" ref="BA38" ca="1">IFERROR(INDEX(indexdatabase,MATCH(BQ34&amp;$AZ$14,name&amp;Group2,0),MATCH("AR",Sheet2rng!$A$1:$AK$1,0)),"")</f>
        <v/>
      </c>
      <c r="BB38" s="252" t="str">
        <f t="shared" ca="1" si="1"/>
        <v/>
      </c>
      <c r="BC38" s="287" t="str">
        <f t="array" aca="1" ref="BC38" ca="1">IFERROR(INDEX(indexdatabase,MATCH($BB38&amp;$AZ$14,name&amp;Group2,0),MATCH("SEND",Sheet2rng!$A$1:$AO$1,0)),"")</f>
        <v/>
      </c>
      <c r="BD38" s="287" t="str">
        <f t="array" aca="1" ref="BD38" ca="1">IFERROR(INDEX(indexdatabase,MATCH($BB38&amp;$AZ$14,name&amp;Group2,0),MATCH("MAT",Sheet2rng!$A$1:$AO$1,0)),"")</f>
        <v/>
      </c>
      <c r="BE38" s="287" t="str">
        <f t="array" aca="1" ref="BE38" ca="1">IFERROR(INDEX(indexdatabase,MATCH($BB38&amp;$AZ$14,name&amp;Group2,0),MATCH("EAL",Sheet2rng!$A$1:$AO$1,0)),"")</f>
        <v/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/>
      </c>
      <c r="BI38" s="287" t="str">
        <f t="shared" ca="1" si="5"/>
        <v xml:space="preserve">    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IFERROR(SMALL(IF(LEFT(Group2,LEN(SPtemplate2!$BA$10))=SPtemplate2!$BA$10,ROW(Group2)),ROW(A27)),"")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8"/>
        <v>0</v>
      </c>
      <c r="EE38" s="198" t="s">
        <v>628</v>
      </c>
      <c r="EF38" s="198" t="s">
        <v>1161</v>
      </c>
      <c r="EL38" s="198">
        <f t="shared" si="9"/>
        <v>3</v>
      </c>
      <c r="EM38" s="198">
        <v>11</v>
      </c>
      <c r="EN38" s="198" t="s">
        <v>2107</v>
      </c>
      <c r="ET38" s="198">
        <f t="shared" si="10"/>
        <v>0</v>
      </c>
      <c r="EU38" s="198" t="s">
        <v>628</v>
      </c>
      <c r="EV38" s="198" t="s">
        <v>1161</v>
      </c>
      <c r="FB38" s="198">
        <f t="shared" si="11"/>
        <v>0</v>
      </c>
      <c r="FC38" s="198" t="s">
        <v>628</v>
      </c>
      <c r="FD38" s="198" t="s">
        <v>1161</v>
      </c>
      <c r="FJ38" s="198">
        <f t="shared" si="12"/>
        <v>0</v>
      </c>
      <c r="FK38" s="198" t="s">
        <v>628</v>
      </c>
      <c r="FL38" s="198" t="s">
        <v>1161</v>
      </c>
      <c r="FR38" s="198">
        <f t="shared" si="13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7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IFERROR(SMALL(IF(LEFT(Group2,LEN(SPtemplate2!$BA$10))=SPtemplate2!$BA$10,ROW(Group2)),ROW(A28)),"")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8"/>
        <v>0</v>
      </c>
      <c r="EE39" s="198" t="s">
        <v>628</v>
      </c>
      <c r="EF39" s="198" t="s">
        <v>1405</v>
      </c>
      <c r="EL39" s="198">
        <f t="shared" si="9"/>
        <v>4</v>
      </c>
      <c r="EM39" s="198">
        <v>20</v>
      </c>
      <c r="EN39" s="198" t="s">
        <v>629</v>
      </c>
      <c r="ET39" s="198">
        <f t="shared" si="10"/>
        <v>0</v>
      </c>
      <c r="EU39" s="198" t="s">
        <v>628</v>
      </c>
      <c r="EV39" s="198" t="s">
        <v>1405</v>
      </c>
      <c r="FB39" s="198">
        <f t="shared" si="11"/>
        <v>0</v>
      </c>
      <c r="FC39" s="198" t="s">
        <v>628</v>
      </c>
      <c r="FD39" s="198" t="s">
        <v>1405</v>
      </c>
      <c r="FJ39" s="198">
        <f t="shared" si="12"/>
        <v>0</v>
      </c>
      <c r="FK39" s="198" t="s">
        <v>628</v>
      </c>
      <c r="FL39" s="198" t="s">
        <v>1405</v>
      </c>
      <c r="FR39" s="198">
        <f t="shared" si="13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7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>1+</v>
      </c>
      <c r="N40" s="348"/>
      <c r="O40" s="343" t="str">
        <f t="array" aca="1" ref="O40" ca="1">IFERROR(IF($Y$5=8,"",IF($Y$5=9,INDEX(Sheet2rng,MATCH(M34&amp;$AZ$14,name&amp;Group2,0),MATCH($P$6,sheet2columns,0)))),"")</f>
        <v>H</v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IFERROR(SMALL(IF(LEFT(Group2,LEN(SPtemplate2!$BA$10))=SPtemplate2!$BA$10,ROW(Group2)),ROW(A29)),"")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8"/>
        <v>0</v>
      </c>
      <c r="EE40" s="198" t="s">
        <v>628</v>
      </c>
      <c r="EF40" s="198" t="s">
        <v>1419</v>
      </c>
      <c r="EL40" s="198">
        <f t="shared" si="9"/>
        <v>4</v>
      </c>
      <c r="EM40" s="198">
        <v>20</v>
      </c>
      <c r="EN40" s="198" t="s">
        <v>922</v>
      </c>
      <c r="ET40" s="198">
        <f t="shared" si="10"/>
        <v>0</v>
      </c>
      <c r="EU40" s="198" t="s">
        <v>628</v>
      </c>
      <c r="EV40" s="198" t="s">
        <v>1419</v>
      </c>
      <c r="FB40" s="198">
        <f t="shared" si="11"/>
        <v>0</v>
      </c>
      <c r="FC40" s="198" t="s">
        <v>628</v>
      </c>
      <c r="FD40" s="198" t="s">
        <v>1419</v>
      </c>
      <c r="FJ40" s="198">
        <f t="shared" si="12"/>
        <v>0</v>
      </c>
      <c r="FK40" s="198" t="s">
        <v>628</v>
      </c>
      <c r="FL40" s="198" t="s">
        <v>1419</v>
      </c>
      <c r="FR40" s="198">
        <f t="shared" si="13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7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IFERROR(SMALL(IF(LEFT(Group2,LEN(SPtemplate2!$BA$10))=SPtemplate2!$BA$10,ROW(Group2)),ROW(A30)),"")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8"/>
        <v>0</v>
      </c>
      <c r="EE41" s="198" t="s">
        <v>628</v>
      </c>
      <c r="EF41" s="198" t="s">
        <v>1663</v>
      </c>
      <c r="EL41" s="198">
        <f t="shared" si="9"/>
        <v>4</v>
      </c>
      <c r="EM41" s="198">
        <v>20</v>
      </c>
      <c r="EN41" s="198" t="s">
        <v>1559</v>
      </c>
      <c r="ET41" s="198">
        <f t="shared" si="10"/>
        <v>0</v>
      </c>
      <c r="EU41" s="198" t="s">
        <v>628</v>
      </c>
      <c r="EV41" s="198" t="s">
        <v>1663</v>
      </c>
      <c r="FB41" s="198">
        <f t="shared" si="11"/>
        <v>0</v>
      </c>
      <c r="FC41" s="198" t="s">
        <v>628</v>
      </c>
      <c r="FD41" s="198" t="s">
        <v>1663</v>
      </c>
      <c r="FJ41" s="198">
        <f t="shared" si="12"/>
        <v>0</v>
      </c>
      <c r="FK41" s="198" t="s">
        <v>628</v>
      </c>
      <c r="FL41" s="198" t="s">
        <v>1663</v>
      </c>
      <c r="FR41" s="198">
        <f t="shared" si="13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7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IFERROR(SMALL(IF(LEFT(Group2,LEN(SPtemplate2!$BA$10))=SPtemplate2!$BA$10,ROW(Group2)),ROW(A31)),"")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8"/>
        <v>0</v>
      </c>
      <c r="EE42" s="198" t="s">
        <v>628</v>
      </c>
      <c r="EF42" s="198" t="s">
        <v>1689</v>
      </c>
      <c r="EL42" s="198">
        <f t="shared" si="9"/>
        <v>4</v>
      </c>
      <c r="EM42" s="198">
        <v>20</v>
      </c>
      <c r="EN42" s="198" t="s">
        <v>1077</v>
      </c>
      <c r="ET42" s="198">
        <f t="shared" si="10"/>
        <v>0</v>
      </c>
      <c r="EU42" s="198" t="s">
        <v>628</v>
      </c>
      <c r="EV42" s="198" t="s">
        <v>1689</v>
      </c>
      <c r="FB42" s="198">
        <f t="shared" si="11"/>
        <v>0</v>
      </c>
      <c r="FC42" s="198" t="s">
        <v>628</v>
      </c>
      <c r="FD42" s="198" t="s">
        <v>1689</v>
      </c>
      <c r="FJ42" s="198">
        <f t="shared" si="12"/>
        <v>0</v>
      </c>
      <c r="FK42" s="198" t="s">
        <v>628</v>
      </c>
      <c r="FL42" s="198" t="s">
        <v>1689</v>
      </c>
      <c r="FR42" s="198">
        <f t="shared" si="13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7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IFERROR(SMALL(IF(LEFT(Group2,LEN(SPtemplate2!$BA$10))=SPtemplate2!$BA$10,ROW(Group2)),ROW(A32)),"")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8"/>
        <v>0</v>
      </c>
      <c r="EE43" s="198" t="s">
        <v>628</v>
      </c>
      <c r="EF43" s="198" t="s">
        <v>913</v>
      </c>
      <c r="EL43" s="198">
        <f t="shared" si="9"/>
        <v>4</v>
      </c>
      <c r="EM43" s="198">
        <v>20</v>
      </c>
      <c r="EN43" s="198" t="s">
        <v>1663</v>
      </c>
      <c r="ET43" s="198">
        <f t="shared" si="10"/>
        <v>0</v>
      </c>
      <c r="EU43" s="198" t="s">
        <v>628</v>
      </c>
      <c r="EV43" s="198" t="s">
        <v>913</v>
      </c>
      <c r="FB43" s="198">
        <f t="shared" si="11"/>
        <v>0</v>
      </c>
      <c r="FC43" s="198" t="s">
        <v>628</v>
      </c>
      <c r="FD43" s="198" t="s">
        <v>913</v>
      </c>
      <c r="FJ43" s="198">
        <f t="shared" si="12"/>
        <v>0</v>
      </c>
      <c r="FK43" s="198" t="s">
        <v>628</v>
      </c>
      <c r="FL43" s="198" t="s">
        <v>913</v>
      </c>
      <c r="FR43" s="198">
        <f t="shared" si="13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7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IFERROR(SMALL(IF(LEFT(Group2,LEN(SPtemplate2!$BA$10))=SPtemplate2!$BA$10,ROW(Group2)),ROW(A33)),"")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8"/>
        <v>0</v>
      </c>
      <c r="EE44" s="198" t="s">
        <v>628</v>
      </c>
      <c r="EF44" s="198" t="s">
        <v>733</v>
      </c>
      <c r="EL44" s="198">
        <f t="shared" si="9"/>
        <v>4</v>
      </c>
      <c r="EM44" s="198">
        <v>20</v>
      </c>
      <c r="EN44" s="198" t="s">
        <v>1689</v>
      </c>
      <c r="ET44" s="198">
        <f t="shared" si="10"/>
        <v>0</v>
      </c>
      <c r="EU44" s="198" t="s">
        <v>628</v>
      </c>
      <c r="EV44" s="198" t="s">
        <v>733</v>
      </c>
      <c r="FB44" s="198">
        <f t="shared" si="11"/>
        <v>0</v>
      </c>
      <c r="FC44" s="198" t="s">
        <v>628</v>
      </c>
      <c r="FD44" s="198" t="s">
        <v>733</v>
      </c>
      <c r="FJ44" s="198">
        <f t="shared" si="12"/>
        <v>0</v>
      </c>
      <c r="FK44" s="198" t="s">
        <v>628</v>
      </c>
      <c r="FL44" s="198" t="s">
        <v>733</v>
      </c>
      <c r="FR44" s="198">
        <f t="shared" si="13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7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IFERROR(SMALL(IF(LEFT(Group2,LEN(SPtemplate2!$BA$10))=SPtemplate2!$BA$10,ROW(Group2)),ROW(A34)),"")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7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IFERROR(SMALL(IF(LEFT(Group2,LEN(SPtemplate2!$BA$10))=SPtemplate2!$BA$10,ROW(Group2)),ROW(A35)),"")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7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ref="BQ47:BQ61" ca="1" si="14">IF($BA$10="","",IFERROR(INDEX(name,BT47,1),""))</f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IFERROR(SMALL(IF(LEFT(Group2,LEN(SPtemplate2!$BA$10))=SPtemplate2!$BA$10,ROW(Group2)),ROW(A36)),"")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7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14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IFERROR(SMALL(IF(LEFT(Group2,LEN(SPtemplate2!$BA$10))=SPtemplate2!$BA$10,ROW(Group2)),ROW(A37)),"")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7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14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IFERROR(SMALL(IF(LEFT(Group2,LEN(SPtemplate2!$BA$10))=SPtemplate2!$BA$10,ROW(Group2)),ROW(A38)),"")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7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14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IFERROR(SMALL(IF(LEFT(Group2,LEN(SPtemplate2!$BA$10))=SPtemplate2!$BA$10,ROW(Group2)),ROW(A39)),"")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5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6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7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14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IFERROR(SMALL(IF(LEFT(Group2,LEN(SPtemplate2!$BA$10))=SPtemplate2!$BA$10,ROW(Group2)),ROW(A40)),"")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14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IFERROR(SMALL(IF(LEFT(Group2,LEN(SPtemplate2!$BA$10))=SPtemplate2!$BA$10,ROW(Group2)),ROW(A41)),"")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14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IFERROR(SMALL(IF(LEFT(Group2,LEN(SPtemplate2!$BA$10))=SPtemplate2!$BA$10,ROW(Group2)),ROW(A42)),"")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14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IFERROR(SMALL(IF(LEFT(Group2,LEN(SPtemplate2!$BA$10))=SPtemplate2!$BA$10,ROW(Group2)),ROW(A43)),"")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14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IFERROR(SMALL(IF(LEFT(Group2,LEN(SPtemplate2!$BA$10))=SPtemplate2!$BA$10,ROW(Group2)),ROW(A44)),"")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14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IFERROR(SMALL(IF(LEFT(Group2,LEN(SPtemplate2!$BA$10))=SPtemplate2!$BA$10,ROW(Group2)),ROW(A45)),"")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14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IFERROR(SMALL(IF(LEFT(Group2,LEN(SPtemplate2!$BA$10))=SPtemplate2!$BA$10,ROW(Group2)),ROW(A46)),"")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14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IFERROR(SMALL(IF(LEFT(Group2,LEN(SPtemplate2!$BA$10))=SPtemplate2!$BA$10,ROW(Group2)),ROW(A47)),"")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14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IFERROR(SMALL(IF(LEFT(Group2,LEN(SPtemplate2!$BA$10))=SPtemplate2!$BA$10,ROW(Group2)),ROW(A48)),"")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14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IFERROR(SMALL(IF(LEFT(Group2,LEN(SPtemplate2!$BA$10))=SPtemplate2!$BA$10,ROW(Group2)),ROW(A49)),"")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14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IFERROR(SMALL(IF(LEFT(Group2,LEN(SPtemplate2!$BA$10))=SPtemplate2!$BA$10,ROW(Group2)),ROW(A50)),"")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33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33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33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33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33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33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33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33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selectLockedCells="1"/>
  <sortState ref="FS20:FT49">
    <sortCondition ref="FS20"/>
  </sortState>
  <mergeCells count="358">
    <mergeCell ref="AR57:AW60"/>
    <mergeCell ref="AQ38:AR38"/>
    <mergeCell ref="AS38:AT38"/>
    <mergeCell ref="AQ39:AR39"/>
    <mergeCell ref="AS39:AT39"/>
    <mergeCell ref="AQ40:AR40"/>
    <mergeCell ref="AS40:AT40"/>
    <mergeCell ref="AM41:AP42"/>
    <mergeCell ref="AM43:AP43"/>
    <mergeCell ref="AM45:AN45"/>
    <mergeCell ref="AO45:AP45"/>
    <mergeCell ref="AQ41:AT42"/>
    <mergeCell ref="AQ43:AT43"/>
    <mergeCell ref="AQ45:AR45"/>
    <mergeCell ref="AS45:AT45"/>
    <mergeCell ref="AQ52:AR52"/>
    <mergeCell ref="AS52:AT52"/>
    <mergeCell ref="AQ53:AR53"/>
    <mergeCell ref="AS53:AT53"/>
    <mergeCell ref="AQ54:AR54"/>
    <mergeCell ref="AS54:AT54"/>
    <mergeCell ref="AM48:AP49"/>
    <mergeCell ref="AM50:AP50"/>
    <mergeCell ref="AM52:AN52"/>
    <mergeCell ref="AM53:AN53"/>
    <mergeCell ref="AO53:AP53"/>
    <mergeCell ref="AM54:AN54"/>
    <mergeCell ref="AO54:AP54"/>
    <mergeCell ref="AF39:AG39"/>
    <mergeCell ref="AM38:AN38"/>
    <mergeCell ref="AO38:AP38"/>
    <mergeCell ref="AM39:AN39"/>
    <mergeCell ref="AO39:AP39"/>
    <mergeCell ref="AM40:AN40"/>
    <mergeCell ref="AO40:AP40"/>
    <mergeCell ref="AM46:AN46"/>
    <mergeCell ref="AO46:AP46"/>
    <mergeCell ref="AM47:AN47"/>
    <mergeCell ref="AO47:AP47"/>
    <mergeCell ref="AM44:AN44"/>
    <mergeCell ref="AO44:AP44"/>
    <mergeCell ref="AM51:AN51"/>
    <mergeCell ref="AO51:AP51"/>
    <mergeCell ref="Q53:R53"/>
    <mergeCell ref="S53:T53"/>
    <mergeCell ref="Q54:R54"/>
    <mergeCell ref="S54:T54"/>
    <mergeCell ref="Z34:AC35"/>
    <mergeCell ref="Z36:AC36"/>
    <mergeCell ref="Z37:AA37"/>
    <mergeCell ref="AB37:AC37"/>
    <mergeCell ref="Z38:AA38"/>
    <mergeCell ref="AB38:AC38"/>
    <mergeCell ref="Z39:AA39"/>
    <mergeCell ref="AB39:AC39"/>
    <mergeCell ref="Z40:AA40"/>
    <mergeCell ref="AB40:AC40"/>
    <mergeCell ref="Z47:AA47"/>
    <mergeCell ref="AB47:AC47"/>
    <mergeCell ref="Z48:AC49"/>
    <mergeCell ref="Z50:AC50"/>
    <mergeCell ref="Z52:AA52"/>
    <mergeCell ref="AB52:AC52"/>
    <mergeCell ref="Z53:AA53"/>
    <mergeCell ref="AB53:AC53"/>
    <mergeCell ref="Q41:T42"/>
    <mergeCell ref="Q43:T43"/>
    <mergeCell ref="Q46:R46"/>
    <mergeCell ref="S46:T46"/>
    <mergeCell ref="Q47:R47"/>
    <mergeCell ref="S47:T47"/>
    <mergeCell ref="Q52:R52"/>
    <mergeCell ref="S52:T52"/>
    <mergeCell ref="AQ34:AT35"/>
    <mergeCell ref="AQ36:AT36"/>
    <mergeCell ref="AQ37:AR37"/>
    <mergeCell ref="AS37:AT37"/>
    <mergeCell ref="AM34:AP35"/>
    <mergeCell ref="AM36:AP36"/>
    <mergeCell ref="AM37:AN37"/>
    <mergeCell ref="AO37:AP37"/>
    <mergeCell ref="Z46:AA46"/>
    <mergeCell ref="AB46:AC46"/>
    <mergeCell ref="AD46:AE46"/>
    <mergeCell ref="AF46:AG46"/>
    <mergeCell ref="Z51:AA51"/>
    <mergeCell ref="AB51:AC51"/>
    <mergeCell ref="Q37:R37"/>
    <mergeCell ref="S37:T37"/>
    <mergeCell ref="AO52:AP52"/>
    <mergeCell ref="Z26:AA26"/>
    <mergeCell ref="AB26:AC26"/>
    <mergeCell ref="Z27:AA27"/>
    <mergeCell ref="AB27:AC27"/>
    <mergeCell ref="Z23:AC24"/>
    <mergeCell ref="Z25:AC25"/>
    <mergeCell ref="M41:P42"/>
    <mergeCell ref="M43:P43"/>
    <mergeCell ref="M45:N45"/>
    <mergeCell ref="O45:P45"/>
    <mergeCell ref="Z41:AC42"/>
    <mergeCell ref="Z43:AC43"/>
    <mergeCell ref="Z45:AA45"/>
    <mergeCell ref="AB45:AC45"/>
    <mergeCell ref="Z44:AA44"/>
    <mergeCell ref="AB44:AC44"/>
    <mergeCell ref="M34:P35"/>
    <mergeCell ref="M36:P36"/>
    <mergeCell ref="M37:N37"/>
    <mergeCell ref="O37:P37"/>
    <mergeCell ref="Q34:T35"/>
    <mergeCell ref="Q36:T36"/>
    <mergeCell ref="Q45:R45"/>
    <mergeCell ref="S45:T45"/>
    <mergeCell ref="Z16:AC17"/>
    <mergeCell ref="Z18:AC18"/>
    <mergeCell ref="Z19:AA19"/>
    <mergeCell ref="AB19:AC19"/>
    <mergeCell ref="Z20:AA20"/>
    <mergeCell ref="AB20:AC20"/>
    <mergeCell ref="AD16:AG17"/>
    <mergeCell ref="AD18:AG18"/>
    <mergeCell ref="AD19:AE19"/>
    <mergeCell ref="AF19:AG19"/>
    <mergeCell ref="AD20:AE20"/>
    <mergeCell ref="AF20:AG20"/>
    <mergeCell ref="AQ51:AR51"/>
    <mergeCell ref="AS51:AT51"/>
    <mergeCell ref="AQ50:AT50"/>
    <mergeCell ref="AQ44:AR44"/>
    <mergeCell ref="AS44:AT44"/>
    <mergeCell ref="AQ46:AR46"/>
    <mergeCell ref="AS46:AT46"/>
    <mergeCell ref="AQ47:AR47"/>
    <mergeCell ref="AS47:AT47"/>
    <mergeCell ref="AQ48:AT49"/>
    <mergeCell ref="AD23:AG24"/>
    <mergeCell ref="AD25:AG25"/>
    <mergeCell ref="AD50:AG50"/>
    <mergeCell ref="AD52:AE52"/>
    <mergeCell ref="AF52:AG52"/>
    <mergeCell ref="AD28:AE28"/>
    <mergeCell ref="AF28:AG28"/>
    <mergeCell ref="AD29:AE29"/>
    <mergeCell ref="AF29:AG29"/>
    <mergeCell ref="AD26:AE26"/>
    <mergeCell ref="AF26:AG26"/>
    <mergeCell ref="AD27:AE27"/>
    <mergeCell ref="AF27:AG27"/>
    <mergeCell ref="AD34:AG35"/>
    <mergeCell ref="AD36:AG36"/>
    <mergeCell ref="AD37:AE37"/>
    <mergeCell ref="AF37:AG37"/>
    <mergeCell ref="AD40:AE40"/>
    <mergeCell ref="AF40:AG40"/>
    <mergeCell ref="AD41:AG42"/>
    <mergeCell ref="AD43:AG43"/>
    <mergeCell ref="AD45:AE45"/>
    <mergeCell ref="AF45:AG45"/>
    <mergeCell ref="Z28:AA28"/>
    <mergeCell ref="AB28:AC28"/>
    <mergeCell ref="Z29:AA29"/>
    <mergeCell ref="AB29:AC29"/>
    <mergeCell ref="AD38:AE38"/>
    <mergeCell ref="AF38:AG38"/>
    <mergeCell ref="AD51:AE51"/>
    <mergeCell ref="AD53:AE53"/>
    <mergeCell ref="AF53:AG53"/>
    <mergeCell ref="AF47:AG47"/>
    <mergeCell ref="AD48:AG49"/>
    <mergeCell ref="AF54:AG54"/>
    <mergeCell ref="AF51:AG51"/>
    <mergeCell ref="M38:N38"/>
    <mergeCell ref="O38:P38"/>
    <mergeCell ref="M39:N39"/>
    <mergeCell ref="O39:P39"/>
    <mergeCell ref="M40:N40"/>
    <mergeCell ref="O40:P40"/>
    <mergeCell ref="Q38:R38"/>
    <mergeCell ref="S38:T38"/>
    <mergeCell ref="Q39:R39"/>
    <mergeCell ref="S39:T39"/>
    <mergeCell ref="Q40:R40"/>
    <mergeCell ref="S40:T40"/>
    <mergeCell ref="M52:N52"/>
    <mergeCell ref="O52:P52"/>
    <mergeCell ref="M53:N53"/>
    <mergeCell ref="O53:P53"/>
    <mergeCell ref="M46:N46"/>
    <mergeCell ref="O46:P46"/>
    <mergeCell ref="M47:N47"/>
    <mergeCell ref="O47:P47"/>
    <mergeCell ref="AS28:AT28"/>
    <mergeCell ref="AQ29:AR29"/>
    <mergeCell ref="AS29:AT29"/>
    <mergeCell ref="AM23:AP24"/>
    <mergeCell ref="AM25:AP25"/>
    <mergeCell ref="AM26:AN26"/>
    <mergeCell ref="AO26:AP26"/>
    <mergeCell ref="AM27:AN27"/>
    <mergeCell ref="AO27:AP27"/>
    <mergeCell ref="AQ23:AT24"/>
    <mergeCell ref="AQ25:AT25"/>
    <mergeCell ref="AQ26:AR26"/>
    <mergeCell ref="AS26:AT26"/>
    <mergeCell ref="AQ27:AR27"/>
    <mergeCell ref="AS27:AT27"/>
    <mergeCell ref="AO21:AP21"/>
    <mergeCell ref="AQ21:AR21"/>
    <mergeCell ref="AO22:AP22"/>
    <mergeCell ref="AQ22:AR22"/>
    <mergeCell ref="AM28:AN28"/>
    <mergeCell ref="AO28:AP28"/>
    <mergeCell ref="AM29:AN29"/>
    <mergeCell ref="AO29:AP29"/>
    <mergeCell ref="AQ28:AR28"/>
    <mergeCell ref="AS21:AT21"/>
    <mergeCell ref="AS22:AT22"/>
    <mergeCell ref="AM16:AP17"/>
    <mergeCell ref="AM18:AP18"/>
    <mergeCell ref="AQ16:AT17"/>
    <mergeCell ref="AQ18:AT18"/>
    <mergeCell ref="AS19:AT19"/>
    <mergeCell ref="AS20:AT20"/>
    <mergeCell ref="Z21:AA21"/>
    <mergeCell ref="AB21:AC21"/>
    <mergeCell ref="Z22:AA22"/>
    <mergeCell ref="AB22:AC22"/>
    <mergeCell ref="AM19:AN19"/>
    <mergeCell ref="AM20:AN20"/>
    <mergeCell ref="AM21:AN21"/>
    <mergeCell ref="AM22:AN22"/>
    <mergeCell ref="AD21:AE21"/>
    <mergeCell ref="AF21:AG21"/>
    <mergeCell ref="AD22:AE22"/>
    <mergeCell ref="AF22:AG22"/>
    <mergeCell ref="AO19:AP19"/>
    <mergeCell ref="AQ19:AR19"/>
    <mergeCell ref="AO20:AP20"/>
    <mergeCell ref="AQ20:AR20"/>
    <mergeCell ref="M54:N54"/>
    <mergeCell ref="O54:P54"/>
    <mergeCell ref="AD39:AE39"/>
    <mergeCell ref="HU40:IB40"/>
    <mergeCell ref="HU49:IB49"/>
    <mergeCell ref="HU50:IB50"/>
    <mergeCell ref="Q51:R51"/>
    <mergeCell ref="S51:T51"/>
    <mergeCell ref="Q48:T49"/>
    <mergeCell ref="Q50:T50"/>
    <mergeCell ref="M51:N51"/>
    <mergeCell ref="O51:P51"/>
    <mergeCell ref="M48:P49"/>
    <mergeCell ref="M50:P50"/>
    <mergeCell ref="M44:N44"/>
    <mergeCell ref="O44:P44"/>
    <mergeCell ref="Q44:R44"/>
    <mergeCell ref="S44:T44"/>
    <mergeCell ref="Z54:AA54"/>
    <mergeCell ref="AB54:AC54"/>
    <mergeCell ref="AD54:AE54"/>
    <mergeCell ref="AD44:AE44"/>
    <mergeCell ref="AF44:AG44"/>
    <mergeCell ref="AD47:AE47"/>
    <mergeCell ref="T816:AA818"/>
    <mergeCell ref="AB816:AE818"/>
    <mergeCell ref="S552:Z554"/>
    <mergeCell ref="AA729:AD731"/>
    <mergeCell ref="AA552:AD554"/>
    <mergeCell ref="S663:Z665"/>
    <mergeCell ref="S445:Z447"/>
    <mergeCell ref="AA445:AD447"/>
    <mergeCell ref="S155:Z157"/>
    <mergeCell ref="S254:Z256"/>
    <mergeCell ref="AA254:AD256"/>
    <mergeCell ref="S340:Z342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T1213:AA1215"/>
    <mergeCell ref="AB1213:AE1215"/>
    <mergeCell ref="I7:J7"/>
    <mergeCell ref="AA340:AD342"/>
    <mergeCell ref="AA663:AD665"/>
    <mergeCell ref="S729:Z731"/>
    <mergeCell ref="U1:W1"/>
    <mergeCell ref="AZ23:AZ24"/>
    <mergeCell ref="HU36:IB36"/>
    <mergeCell ref="HU26:IB26"/>
    <mergeCell ref="HU27:IB27"/>
    <mergeCell ref="HU28:IB28"/>
    <mergeCell ref="HU29:IB29"/>
    <mergeCell ref="HU33:IB33"/>
    <mergeCell ref="HU34:IB34"/>
    <mergeCell ref="HU23:IB23"/>
    <mergeCell ref="U8:W8"/>
    <mergeCell ref="U9:W9"/>
    <mergeCell ref="AZ12:AZ13"/>
    <mergeCell ref="AZ14:AZ15"/>
    <mergeCell ref="HT16:IB16"/>
    <mergeCell ref="HT17:IB17"/>
    <mergeCell ref="HU19:IB19"/>
    <mergeCell ref="HU35:IB35"/>
    <mergeCell ref="HU22:IB22"/>
    <mergeCell ref="HU21:IB21"/>
    <mergeCell ref="K6:L6"/>
    <mergeCell ref="HU51:IB51"/>
    <mergeCell ref="HU46:IB46"/>
    <mergeCell ref="HU45:IB45"/>
    <mergeCell ref="AA155:AD157"/>
    <mergeCell ref="AA75:AD77"/>
    <mergeCell ref="HU52:IB52"/>
    <mergeCell ref="HU20:IB20"/>
    <mergeCell ref="AZ20:AZ22"/>
    <mergeCell ref="HU41:IB41"/>
    <mergeCell ref="HU30:IB30"/>
    <mergeCell ref="HU31:IB31"/>
    <mergeCell ref="HU32:IB32"/>
    <mergeCell ref="HU24:IB24"/>
    <mergeCell ref="HU25:IB25"/>
    <mergeCell ref="HU37:IB37"/>
    <mergeCell ref="HU38:IB38"/>
    <mergeCell ref="HU39:IB39"/>
    <mergeCell ref="HU47:IB47"/>
    <mergeCell ref="HU48:IB48"/>
    <mergeCell ref="HU44:IB44"/>
    <mergeCell ref="HU42:IB42"/>
    <mergeCell ref="S75:Z77"/>
    <mergeCell ref="HU43:IB43"/>
    <mergeCell ref="K7:L7"/>
    <mergeCell ref="N6:O6"/>
    <mergeCell ref="N7:O7"/>
    <mergeCell ref="P7:Q7"/>
    <mergeCell ref="U2:W2"/>
    <mergeCell ref="U3:W3"/>
    <mergeCell ref="U4:W4"/>
    <mergeCell ref="N2:Q2"/>
    <mergeCell ref="N3:Q3"/>
    <mergeCell ref="N4:O4"/>
    <mergeCell ref="P4:Q4"/>
    <mergeCell ref="U5:W5"/>
    <mergeCell ref="U7:W7"/>
    <mergeCell ref="U6:W6"/>
    <mergeCell ref="I1:L2"/>
    <mergeCell ref="I5:J5"/>
    <mergeCell ref="K5:L5"/>
    <mergeCell ref="N5:O5"/>
    <mergeCell ref="P5:Q5"/>
    <mergeCell ref="I3:L3"/>
    <mergeCell ref="I4:J4"/>
    <mergeCell ref="K4:L4"/>
    <mergeCell ref="P6:Q6"/>
    <mergeCell ref="I6:J6"/>
  </mergeCells>
  <conditionalFormatting sqref="A1 HT19:HT52">
    <cfRule type="cellIs" dxfId="2487" priority="3486" operator="greaterThan">
      <formula>3</formula>
    </cfRule>
    <cfRule type="cellIs" dxfId="2486" priority="3487" operator="equal">
      <formula>0</formula>
    </cfRule>
  </conditionalFormatting>
  <conditionalFormatting sqref="HV18:IA18 HU19:HU51">
    <cfRule type="cellIs" dxfId="2485" priority="3485" operator="equal">
      <formula>0</formula>
    </cfRule>
  </conditionalFormatting>
  <conditionalFormatting sqref="HU19:HU51">
    <cfRule type="expression" dxfId="2484" priority="3484">
      <formula>HT19&gt;3</formula>
    </cfRule>
  </conditionalFormatting>
  <conditionalFormatting sqref="HV18:IA18">
    <cfRule type="expression" dxfId="2483" priority="3540">
      <formula>HU19&gt;3</formula>
    </cfRule>
  </conditionalFormatting>
  <conditionalFormatting sqref="HT18">
    <cfRule type="cellIs" dxfId="2482" priority="3482" operator="greaterThan">
      <formula>3</formula>
    </cfRule>
    <cfRule type="cellIs" dxfId="2481" priority="3483" operator="equal">
      <formula>0</formula>
    </cfRule>
  </conditionalFormatting>
  <conditionalFormatting sqref="HU19:HU51">
    <cfRule type="expression" dxfId="2480" priority="3479">
      <formula>HT19=3</formula>
    </cfRule>
    <cfRule type="expression" dxfId="2479" priority="3480">
      <formula>HT19=2</formula>
    </cfRule>
    <cfRule type="expression" dxfId="2478" priority="3481">
      <formula>HT19=1</formula>
    </cfRule>
  </conditionalFormatting>
  <conditionalFormatting sqref="HT19:HT52">
    <cfRule type="cellIs" dxfId="2477" priority="3476" operator="equal">
      <formula>3</formula>
    </cfRule>
    <cfRule type="cellIs" dxfId="2476" priority="3477" operator="equal">
      <formula>2</formula>
    </cfRule>
    <cfRule type="cellIs" dxfId="2475" priority="3478" operator="equal">
      <formula>1</formula>
    </cfRule>
  </conditionalFormatting>
  <conditionalFormatting sqref="HU19:IB19 HU19:HU52">
    <cfRule type="expression" dxfId="2474" priority="3373">
      <formula>HT19=0</formula>
    </cfRule>
  </conditionalFormatting>
  <conditionalFormatting sqref="K7">
    <cfRule type="containsText" dxfId="2473" priority="2877" operator="containsText" text="L">
      <formula>NOT(ISERROR(SEARCH("L",K7)))</formula>
    </cfRule>
    <cfRule type="containsText" dxfId="2472" priority="2878" operator="containsText" text="M">
      <formula>NOT(ISERROR(SEARCH("M",K7)))</formula>
    </cfRule>
    <cfRule type="cellIs" dxfId="2471" priority="2879" operator="equal">
      <formula>"H"</formula>
    </cfRule>
  </conditionalFormatting>
  <conditionalFormatting sqref="I5">
    <cfRule type="expression" dxfId="2470" priority="2826">
      <formula>VLOOKUP(I5,Grade_Conv2,2,FALSE)-VLOOKUP(I7,Grade_Conv2,2,FALSE)&gt;0</formula>
    </cfRule>
    <cfRule type="expression" dxfId="2469" priority="2827">
      <formula>VLOOKUP(I5,Grade_Conv2,2,FALSE)-VLOOKUP(I7,Grade_Conv2,2,FALSE)=0</formula>
    </cfRule>
    <cfRule type="expression" dxfId="2468" priority="2828">
      <formula>VLOOKUP(I5,Grade_Conv2,2,FALSE)-VLOOKUP(I7,Grade_Conv2,2,FALSE)&lt;0</formula>
    </cfRule>
  </conditionalFormatting>
  <conditionalFormatting sqref="N2:Q2">
    <cfRule type="expression" dxfId="2467" priority="1426">
      <formula>VLOOKUP(N2,$BQ$12:$BS$55,3,FALSE)="Y"</formula>
    </cfRule>
  </conditionalFormatting>
  <conditionalFormatting sqref="P7">
    <cfRule type="containsText" dxfId="2466" priority="1423" operator="containsText" text="L">
      <formula>NOT(ISERROR(SEARCH("L",P7)))</formula>
    </cfRule>
    <cfRule type="containsText" dxfId="2465" priority="1424" operator="containsText" text="M">
      <formula>NOT(ISERROR(SEARCH("M",P7)))</formula>
    </cfRule>
    <cfRule type="cellIs" dxfId="2464" priority="1425" operator="equal">
      <formula>"H"</formula>
    </cfRule>
  </conditionalFormatting>
  <conditionalFormatting sqref="N5">
    <cfRule type="expression" dxfId="2463" priority="1420">
      <formula>VLOOKUP(N5,Grade_Conv2,2,FALSE)-VLOOKUP(N7,Grade_Conv2,2,FALSE)&gt;0</formula>
    </cfRule>
    <cfRule type="expression" dxfId="2462" priority="1421">
      <formula>VLOOKUP(N5,Grade_Conv2,2,FALSE)-VLOOKUP(N7,Grade_Conv2,2,FALSE)=0</formula>
    </cfRule>
    <cfRule type="expression" dxfId="2461" priority="1422">
      <formula>VLOOKUP(N5,Grade_Conv2,2,FALSE)-VLOOKUP(N7,Grade_Conv2,2,FALSE)&lt;0</formula>
    </cfRule>
  </conditionalFormatting>
  <conditionalFormatting sqref="I1:L2">
    <cfRule type="expression" dxfId="2460" priority="1419">
      <formula>VLOOKUP(I1,$BQ$12:$BS$55,3,FALSE)="Y"</formula>
    </cfRule>
  </conditionalFormatting>
  <conditionalFormatting sqref="K5:L5">
    <cfRule type="cellIs" dxfId="2459" priority="1173" operator="equal">
      <formula>0</formula>
    </cfRule>
  </conditionalFormatting>
  <conditionalFormatting sqref="K7:L7">
    <cfRule type="cellIs" dxfId="2458" priority="1172" operator="equal">
      <formula>0</formula>
    </cfRule>
  </conditionalFormatting>
  <conditionalFormatting sqref="I7:J7">
    <cfRule type="cellIs" dxfId="2457" priority="1171" operator="equal">
      <formula>0</formula>
    </cfRule>
    <cfRule type="cellIs" dxfId="2456" priority="1160" operator="equal">
      <formula>0</formula>
    </cfRule>
    <cfRule type="cellIs" dxfId="2455" priority="1159" operator="equal">
      <formula>0</formula>
    </cfRule>
    <cfRule type="cellIs" dxfId="2454" priority="1158" operator="equal">
      <formula>0</formula>
    </cfRule>
  </conditionalFormatting>
  <conditionalFormatting sqref="AB22">
    <cfRule type="containsText" dxfId="2453" priority="336" operator="containsText" text="L">
      <formula>NOT(ISERROR(SEARCH("L",AB22)))</formula>
    </cfRule>
    <cfRule type="containsText" dxfId="2452" priority="337" operator="containsText" text="M">
      <formula>NOT(ISERROR(SEARCH("M",AB22)))</formula>
    </cfRule>
    <cfRule type="cellIs" dxfId="2451" priority="338" operator="equal">
      <formula>"H"</formula>
    </cfRule>
  </conditionalFormatting>
  <conditionalFormatting sqref="Z20">
    <cfRule type="expression" dxfId="2450" priority="333">
      <formula>VLOOKUP(Z20,Grade_Conv2,2,FALSE)-VLOOKUP(Z22,Grade_Conv2,2,FALSE)&gt;0</formula>
    </cfRule>
    <cfRule type="expression" dxfId="2449" priority="334">
      <formula>VLOOKUP(Z20,Grade_Conv2,2,FALSE)-VLOOKUP(Z22,Grade_Conv2,2,FALSE)=0</formula>
    </cfRule>
    <cfRule type="expression" dxfId="2448" priority="335">
      <formula>VLOOKUP(Z20,Grade_Conv2,2,FALSE)-VLOOKUP(Z22,Grade_Conv2,2,FALSE)&lt;0</formula>
    </cfRule>
  </conditionalFormatting>
  <conditionalFormatting sqref="Z16:AC17">
    <cfRule type="expression" dxfId="2447" priority="332">
      <formula>VLOOKUP(Z16,$BQ$12:$BS$55,3,FALSE)="Y"</formula>
    </cfRule>
  </conditionalFormatting>
  <conditionalFormatting sqref="AB20:AC20">
    <cfRule type="cellIs" dxfId="2446" priority="331" operator="equal">
      <formula>0</formula>
    </cfRule>
  </conditionalFormatting>
  <conditionalFormatting sqref="AB22:AC22">
    <cfRule type="cellIs" dxfId="2445" priority="330" operator="equal">
      <formula>0</formula>
    </cfRule>
  </conditionalFormatting>
  <conditionalFormatting sqref="Z22:AA22">
    <cfRule type="cellIs" dxfId="2444" priority="326" operator="equal">
      <formula>0</formula>
    </cfRule>
    <cfRule type="cellIs" dxfId="2443" priority="327" operator="equal">
      <formula>0</formula>
    </cfRule>
    <cfRule type="cellIs" dxfId="2442" priority="328" operator="equal">
      <formula>0</formula>
    </cfRule>
    <cfRule type="cellIs" dxfId="2441" priority="329" operator="equal">
      <formula>0</formula>
    </cfRule>
  </conditionalFormatting>
  <conditionalFormatting sqref="AF22">
    <cfRule type="containsText" dxfId="2440" priority="323" operator="containsText" text="L">
      <formula>NOT(ISERROR(SEARCH("L",AF22)))</formula>
    </cfRule>
    <cfRule type="containsText" dxfId="2439" priority="324" operator="containsText" text="M">
      <formula>NOT(ISERROR(SEARCH("M",AF22)))</formula>
    </cfRule>
    <cfRule type="cellIs" dxfId="2438" priority="325" operator="equal">
      <formula>"H"</formula>
    </cfRule>
  </conditionalFormatting>
  <conditionalFormatting sqref="AD20">
    <cfRule type="expression" dxfId="2437" priority="320">
      <formula>VLOOKUP(AD20,Grade_Conv2,2,FALSE)-VLOOKUP(AD22,Grade_Conv2,2,FALSE)&gt;0</formula>
    </cfRule>
    <cfRule type="expression" dxfId="2436" priority="321">
      <formula>VLOOKUP(AD20,Grade_Conv2,2,FALSE)-VLOOKUP(AD22,Grade_Conv2,2,FALSE)=0</formula>
    </cfRule>
    <cfRule type="expression" dxfId="2435" priority="322">
      <formula>VLOOKUP(AD20,Grade_Conv2,2,FALSE)-VLOOKUP(AD22,Grade_Conv2,2,FALSE)&lt;0</formula>
    </cfRule>
  </conditionalFormatting>
  <conditionalFormatting sqref="AD16:AG17">
    <cfRule type="expression" dxfId="2434" priority="319">
      <formula>VLOOKUP(AD16,$BQ$12:$BS$55,3,FALSE)="Y"</formula>
    </cfRule>
  </conditionalFormatting>
  <conditionalFormatting sqref="AF20:AG20">
    <cfRule type="cellIs" dxfId="2433" priority="318" operator="equal">
      <formula>0</formula>
    </cfRule>
  </conditionalFormatting>
  <conditionalFormatting sqref="AF22:AG22">
    <cfRule type="cellIs" dxfId="2432" priority="317" operator="equal">
      <formula>0</formula>
    </cfRule>
  </conditionalFormatting>
  <conditionalFormatting sqref="AD22:AE22">
    <cfRule type="cellIs" dxfId="2431" priority="313" operator="equal">
      <formula>0</formula>
    </cfRule>
    <cfRule type="cellIs" dxfId="2430" priority="314" operator="equal">
      <formula>0</formula>
    </cfRule>
    <cfRule type="cellIs" dxfId="2429" priority="315" operator="equal">
      <formula>0</formula>
    </cfRule>
    <cfRule type="cellIs" dxfId="2428" priority="316" operator="equal">
      <formula>0</formula>
    </cfRule>
  </conditionalFormatting>
  <conditionalFormatting sqref="AB29">
    <cfRule type="containsText" dxfId="2427" priority="310" operator="containsText" text="L">
      <formula>NOT(ISERROR(SEARCH("L",AB29)))</formula>
    </cfRule>
    <cfRule type="containsText" dxfId="2426" priority="311" operator="containsText" text="M">
      <formula>NOT(ISERROR(SEARCH("M",AB29)))</formula>
    </cfRule>
    <cfRule type="cellIs" dxfId="2425" priority="312" operator="equal">
      <formula>"H"</formula>
    </cfRule>
  </conditionalFormatting>
  <conditionalFormatting sqref="Z27">
    <cfRule type="expression" dxfId="2424" priority="307">
      <formula>VLOOKUP(Z27,Grade_Conv2,2,FALSE)-VLOOKUP(Z29,Grade_Conv2,2,FALSE)&gt;0</formula>
    </cfRule>
    <cfRule type="expression" dxfId="2423" priority="308">
      <formula>VLOOKUP(Z27,Grade_Conv2,2,FALSE)-VLOOKUP(Z29,Grade_Conv2,2,FALSE)=0</formula>
    </cfRule>
    <cfRule type="expression" dxfId="2422" priority="309">
      <formula>VLOOKUP(Z27,Grade_Conv2,2,FALSE)-VLOOKUP(Z29,Grade_Conv2,2,FALSE)&lt;0</formula>
    </cfRule>
  </conditionalFormatting>
  <conditionalFormatting sqref="Z23:AC24">
    <cfRule type="expression" dxfId="2421" priority="306">
      <formula>VLOOKUP(Z23,$BQ$12:$BS$55,3,FALSE)="Y"</formula>
    </cfRule>
  </conditionalFormatting>
  <conditionalFormatting sqref="AB27:AC27">
    <cfRule type="cellIs" dxfId="2420" priority="305" operator="equal">
      <formula>0</formula>
    </cfRule>
  </conditionalFormatting>
  <conditionalFormatting sqref="AB29:AC29">
    <cfRule type="cellIs" dxfId="2419" priority="304" operator="equal">
      <formula>0</formula>
    </cfRule>
  </conditionalFormatting>
  <conditionalFormatting sqref="Z29:AA29">
    <cfRule type="cellIs" dxfId="2418" priority="300" operator="equal">
      <formula>0</formula>
    </cfRule>
    <cfRule type="cellIs" dxfId="2417" priority="301" operator="equal">
      <formula>0</formula>
    </cfRule>
    <cfRule type="cellIs" dxfId="2416" priority="302" operator="equal">
      <formula>0</formula>
    </cfRule>
    <cfRule type="cellIs" dxfId="2415" priority="303" operator="equal">
      <formula>0</formula>
    </cfRule>
  </conditionalFormatting>
  <conditionalFormatting sqref="AF29">
    <cfRule type="containsText" dxfId="2414" priority="297" operator="containsText" text="L">
      <formula>NOT(ISERROR(SEARCH("L",AF29)))</formula>
    </cfRule>
    <cfRule type="containsText" dxfId="2413" priority="298" operator="containsText" text="M">
      <formula>NOT(ISERROR(SEARCH("M",AF29)))</formula>
    </cfRule>
    <cfRule type="cellIs" dxfId="2412" priority="299" operator="equal">
      <formula>"H"</formula>
    </cfRule>
  </conditionalFormatting>
  <conditionalFormatting sqref="AD27">
    <cfRule type="expression" dxfId="2411" priority="294">
      <formula>VLOOKUP(AD27,Grade_Conv2,2,FALSE)-VLOOKUP(AD29,Grade_Conv2,2,FALSE)&gt;0</formula>
    </cfRule>
    <cfRule type="expression" dxfId="2410" priority="295">
      <formula>VLOOKUP(AD27,Grade_Conv2,2,FALSE)-VLOOKUP(AD29,Grade_Conv2,2,FALSE)=0</formula>
    </cfRule>
    <cfRule type="expression" dxfId="2409" priority="296">
      <formula>VLOOKUP(AD27,Grade_Conv2,2,FALSE)-VLOOKUP(AD29,Grade_Conv2,2,FALSE)&lt;0</formula>
    </cfRule>
  </conditionalFormatting>
  <conditionalFormatting sqref="AD23:AG24">
    <cfRule type="expression" dxfId="2408" priority="293">
      <formula>VLOOKUP(AD23,$BQ$12:$BS$55,3,FALSE)="Y"</formula>
    </cfRule>
  </conditionalFormatting>
  <conditionalFormatting sqref="AF27:AG27">
    <cfRule type="cellIs" dxfId="2407" priority="292" operator="equal">
      <formula>0</formula>
    </cfRule>
  </conditionalFormatting>
  <conditionalFormatting sqref="AF29:AG29">
    <cfRule type="cellIs" dxfId="2406" priority="291" operator="equal">
      <formula>0</formula>
    </cfRule>
  </conditionalFormatting>
  <conditionalFormatting sqref="AD29:AE29">
    <cfRule type="cellIs" dxfId="2405" priority="287" operator="equal">
      <formula>0</formula>
    </cfRule>
    <cfRule type="cellIs" dxfId="2404" priority="288" operator="equal">
      <formula>0</formula>
    </cfRule>
    <cfRule type="cellIs" dxfId="2403" priority="289" operator="equal">
      <formula>0</formula>
    </cfRule>
    <cfRule type="cellIs" dxfId="2402" priority="290" operator="equal">
      <formula>0</formula>
    </cfRule>
  </conditionalFormatting>
  <conditionalFormatting sqref="AO22">
    <cfRule type="containsText" dxfId="2401" priority="284" operator="containsText" text="L">
      <formula>NOT(ISERROR(SEARCH("L",AO22)))</formula>
    </cfRule>
    <cfRule type="containsText" dxfId="2400" priority="285" operator="containsText" text="M">
      <formula>NOT(ISERROR(SEARCH("M",AO22)))</formula>
    </cfRule>
    <cfRule type="cellIs" dxfId="2399" priority="286" operator="equal">
      <formula>"H"</formula>
    </cfRule>
  </conditionalFormatting>
  <conditionalFormatting sqref="AM20">
    <cfRule type="expression" dxfId="2398" priority="281">
      <formula>VLOOKUP(AM20,Grade_Conv2,2,FALSE)-VLOOKUP(AM22,Grade_Conv2,2,FALSE)&gt;0</formula>
    </cfRule>
    <cfRule type="expression" dxfId="2397" priority="282">
      <formula>VLOOKUP(AM20,Grade_Conv2,2,FALSE)-VLOOKUP(AM22,Grade_Conv2,2,FALSE)=0</formula>
    </cfRule>
    <cfRule type="expression" dxfId="2396" priority="283">
      <formula>VLOOKUP(AM20,Grade_Conv2,2,FALSE)-VLOOKUP(AM22,Grade_Conv2,2,FALSE)&lt;0</formula>
    </cfRule>
  </conditionalFormatting>
  <conditionalFormatting sqref="AM16:AP17">
    <cfRule type="expression" dxfId="2395" priority="280">
      <formula>VLOOKUP(AM16,$BQ$12:$BS$55,3,FALSE)="Y"</formula>
    </cfRule>
  </conditionalFormatting>
  <conditionalFormatting sqref="AO20:AP20">
    <cfRule type="cellIs" dxfId="2394" priority="279" operator="equal">
      <formula>0</formula>
    </cfRule>
  </conditionalFormatting>
  <conditionalFormatting sqref="AO22:AP22">
    <cfRule type="cellIs" dxfId="2393" priority="278" operator="equal">
      <formula>0</formula>
    </cfRule>
  </conditionalFormatting>
  <conditionalFormatting sqref="AM22:AN22">
    <cfRule type="cellIs" dxfId="2392" priority="274" operator="equal">
      <formula>0</formula>
    </cfRule>
    <cfRule type="cellIs" dxfId="2391" priority="275" operator="equal">
      <formula>0</formula>
    </cfRule>
    <cfRule type="cellIs" dxfId="2390" priority="276" operator="equal">
      <formula>0</formula>
    </cfRule>
    <cfRule type="cellIs" dxfId="2389" priority="277" operator="equal">
      <formula>0</formula>
    </cfRule>
  </conditionalFormatting>
  <conditionalFormatting sqref="AS22">
    <cfRule type="containsText" dxfId="2388" priority="271" operator="containsText" text="L">
      <formula>NOT(ISERROR(SEARCH("L",AS22)))</formula>
    </cfRule>
    <cfRule type="containsText" dxfId="2387" priority="272" operator="containsText" text="M">
      <formula>NOT(ISERROR(SEARCH("M",AS22)))</formula>
    </cfRule>
    <cfRule type="cellIs" dxfId="2386" priority="273" operator="equal">
      <formula>"H"</formula>
    </cfRule>
  </conditionalFormatting>
  <conditionalFormatting sqref="AQ20">
    <cfRule type="expression" dxfId="2385" priority="268">
      <formula>VLOOKUP(AQ20,Grade_Conv2,2,FALSE)-VLOOKUP(AQ22,Grade_Conv2,2,FALSE)&gt;0</formula>
    </cfRule>
    <cfRule type="expression" dxfId="2384" priority="269">
      <formula>VLOOKUP(AQ20,Grade_Conv2,2,FALSE)-VLOOKUP(AQ22,Grade_Conv2,2,FALSE)=0</formula>
    </cfRule>
    <cfRule type="expression" dxfId="2383" priority="270">
      <formula>VLOOKUP(AQ20,Grade_Conv2,2,FALSE)-VLOOKUP(AQ22,Grade_Conv2,2,FALSE)&lt;0</formula>
    </cfRule>
  </conditionalFormatting>
  <conditionalFormatting sqref="AQ16:AT17">
    <cfRule type="expression" dxfId="2382" priority="267">
      <formula>VLOOKUP(AQ16,$BQ$12:$BS$55,3,FALSE)="Y"</formula>
    </cfRule>
  </conditionalFormatting>
  <conditionalFormatting sqref="AS20:AT20">
    <cfRule type="cellIs" dxfId="2381" priority="266" operator="equal">
      <formula>0</formula>
    </cfRule>
  </conditionalFormatting>
  <conditionalFormatting sqref="AS22:AT22">
    <cfRule type="cellIs" dxfId="2380" priority="265" operator="equal">
      <formula>0</formula>
    </cfRule>
  </conditionalFormatting>
  <conditionalFormatting sqref="AQ22:AR22">
    <cfRule type="cellIs" dxfId="2379" priority="261" operator="equal">
      <formula>0</formula>
    </cfRule>
    <cfRule type="cellIs" dxfId="2378" priority="262" operator="equal">
      <formula>0</formula>
    </cfRule>
    <cfRule type="cellIs" dxfId="2377" priority="263" operator="equal">
      <formula>0</formula>
    </cfRule>
    <cfRule type="cellIs" dxfId="2376" priority="264" operator="equal">
      <formula>0</formula>
    </cfRule>
  </conditionalFormatting>
  <conditionalFormatting sqref="AO29">
    <cfRule type="containsText" dxfId="2375" priority="258" operator="containsText" text="L">
      <formula>NOT(ISERROR(SEARCH("L",AO29)))</formula>
    </cfRule>
    <cfRule type="containsText" dxfId="2374" priority="259" operator="containsText" text="M">
      <formula>NOT(ISERROR(SEARCH("M",AO29)))</formula>
    </cfRule>
    <cfRule type="cellIs" dxfId="2373" priority="260" operator="equal">
      <formula>"H"</formula>
    </cfRule>
  </conditionalFormatting>
  <conditionalFormatting sqref="AM27">
    <cfRule type="expression" dxfId="2372" priority="255">
      <formula>VLOOKUP(AM27,Grade_Conv2,2,FALSE)-VLOOKUP(AM29,Grade_Conv2,2,FALSE)&gt;0</formula>
    </cfRule>
    <cfRule type="expression" dxfId="2371" priority="256">
      <formula>VLOOKUP(AM27,Grade_Conv2,2,FALSE)-VLOOKUP(AM29,Grade_Conv2,2,FALSE)=0</formula>
    </cfRule>
    <cfRule type="expression" dxfId="2370" priority="257">
      <formula>VLOOKUP(AM27,Grade_Conv2,2,FALSE)-VLOOKUP(AM29,Grade_Conv2,2,FALSE)&lt;0</formula>
    </cfRule>
  </conditionalFormatting>
  <conditionalFormatting sqref="AM23:AP24">
    <cfRule type="expression" dxfId="2369" priority="254">
      <formula>VLOOKUP(AM23,$BQ$12:$BS$55,3,FALSE)="Y"</formula>
    </cfRule>
  </conditionalFormatting>
  <conditionalFormatting sqref="AO27:AP27">
    <cfRule type="cellIs" dxfId="2368" priority="253" operator="equal">
      <formula>0</formula>
    </cfRule>
  </conditionalFormatting>
  <conditionalFormatting sqref="AO29:AP29">
    <cfRule type="cellIs" dxfId="2367" priority="252" operator="equal">
      <formula>0</formula>
    </cfRule>
  </conditionalFormatting>
  <conditionalFormatting sqref="AM29:AN29">
    <cfRule type="cellIs" dxfId="2366" priority="248" operator="equal">
      <formula>0</formula>
    </cfRule>
    <cfRule type="cellIs" dxfId="2365" priority="249" operator="equal">
      <formula>0</formula>
    </cfRule>
    <cfRule type="cellIs" dxfId="2364" priority="250" operator="equal">
      <formula>0</formula>
    </cfRule>
    <cfRule type="cellIs" dxfId="2363" priority="251" operator="equal">
      <formula>0</formula>
    </cfRule>
  </conditionalFormatting>
  <conditionalFormatting sqref="AS29">
    <cfRule type="containsText" dxfId="2362" priority="245" operator="containsText" text="L">
      <formula>NOT(ISERROR(SEARCH("L",AS29)))</formula>
    </cfRule>
    <cfRule type="containsText" dxfId="2361" priority="246" operator="containsText" text="M">
      <formula>NOT(ISERROR(SEARCH("M",AS29)))</formula>
    </cfRule>
    <cfRule type="cellIs" dxfId="2360" priority="247" operator="equal">
      <formula>"H"</formula>
    </cfRule>
  </conditionalFormatting>
  <conditionalFormatting sqref="AQ27">
    <cfRule type="expression" dxfId="2359" priority="242">
      <formula>VLOOKUP(AQ27,Grade_Conv2,2,FALSE)-VLOOKUP(AQ29,Grade_Conv2,2,FALSE)&gt;0</formula>
    </cfRule>
    <cfRule type="expression" dxfId="2358" priority="243">
      <formula>VLOOKUP(AQ27,Grade_Conv2,2,FALSE)-VLOOKUP(AQ29,Grade_Conv2,2,FALSE)=0</formula>
    </cfRule>
    <cfRule type="expression" dxfId="2357" priority="244">
      <formula>VLOOKUP(AQ27,Grade_Conv2,2,FALSE)-VLOOKUP(AQ29,Grade_Conv2,2,FALSE)&lt;0</formula>
    </cfRule>
  </conditionalFormatting>
  <conditionalFormatting sqref="AQ23:AT24">
    <cfRule type="expression" dxfId="2356" priority="241">
      <formula>VLOOKUP(AQ23,$BQ$12:$BS$55,3,FALSE)="Y"</formula>
    </cfRule>
  </conditionalFormatting>
  <conditionalFormatting sqref="AS27:AT27">
    <cfRule type="cellIs" dxfId="2355" priority="240" operator="equal">
      <formula>0</formula>
    </cfRule>
  </conditionalFormatting>
  <conditionalFormatting sqref="AS29:AT29">
    <cfRule type="cellIs" dxfId="2354" priority="239" operator="equal">
      <formula>0</formula>
    </cfRule>
  </conditionalFormatting>
  <conditionalFormatting sqref="AQ29:AR29">
    <cfRule type="cellIs" dxfId="2353" priority="235" operator="equal">
      <formula>0</formula>
    </cfRule>
    <cfRule type="cellIs" dxfId="2352" priority="236" operator="equal">
      <formula>0</formula>
    </cfRule>
    <cfRule type="cellIs" dxfId="2351" priority="237" operator="equal">
      <formula>0</formula>
    </cfRule>
    <cfRule type="cellIs" dxfId="2350" priority="238" operator="equal">
      <formula>0</formula>
    </cfRule>
  </conditionalFormatting>
  <conditionalFormatting sqref="O40">
    <cfRule type="containsText" dxfId="2349" priority="232" operator="containsText" text="L">
      <formula>NOT(ISERROR(SEARCH("L",O40)))</formula>
    </cfRule>
    <cfRule type="containsText" dxfId="2348" priority="233" operator="containsText" text="M">
      <formula>NOT(ISERROR(SEARCH("M",O40)))</formula>
    </cfRule>
    <cfRule type="cellIs" dxfId="2347" priority="234" operator="equal">
      <formula>"H"</formula>
    </cfRule>
  </conditionalFormatting>
  <conditionalFormatting sqref="M38">
    <cfRule type="expression" dxfId="2346" priority="229">
      <formula>VLOOKUP(M38,Grade_Conv2,2,FALSE)-VLOOKUP(M40,Grade_Conv2,2,FALSE)&gt;0</formula>
    </cfRule>
    <cfRule type="expression" dxfId="2345" priority="230">
      <formula>VLOOKUP(M38,Grade_Conv2,2,FALSE)-VLOOKUP(M40,Grade_Conv2,2,FALSE)=0</formula>
    </cfRule>
    <cfRule type="expression" dxfId="2344" priority="231">
      <formula>VLOOKUP(M38,Grade_Conv2,2,FALSE)-VLOOKUP(M40,Grade_Conv2,2,FALSE)&lt;0</formula>
    </cfRule>
  </conditionalFormatting>
  <conditionalFormatting sqref="M34:P35">
    <cfRule type="expression" dxfId="2343" priority="228">
      <formula>VLOOKUP(M34,$BQ$12:$BS$55,3,FALSE)="Y"</formula>
    </cfRule>
  </conditionalFormatting>
  <conditionalFormatting sqref="O38:P38">
    <cfRule type="cellIs" dxfId="2342" priority="227" operator="equal">
      <formula>0</formula>
    </cfRule>
  </conditionalFormatting>
  <conditionalFormatting sqref="O40:P40">
    <cfRule type="cellIs" dxfId="2341" priority="226" operator="equal">
      <formula>0</formula>
    </cfRule>
  </conditionalFormatting>
  <conditionalFormatting sqref="M40:N40">
    <cfRule type="cellIs" dxfId="2340" priority="222" operator="equal">
      <formula>0</formula>
    </cfRule>
    <cfRule type="cellIs" dxfId="2339" priority="223" operator="equal">
      <formula>0</formula>
    </cfRule>
    <cfRule type="cellIs" dxfId="2338" priority="224" operator="equal">
      <formula>0</formula>
    </cfRule>
    <cfRule type="cellIs" dxfId="2337" priority="225" operator="equal">
      <formula>0</formula>
    </cfRule>
  </conditionalFormatting>
  <conditionalFormatting sqref="S40">
    <cfRule type="containsText" dxfId="2336" priority="219" operator="containsText" text="L">
      <formula>NOT(ISERROR(SEARCH("L",S40)))</formula>
    </cfRule>
    <cfRule type="containsText" dxfId="2335" priority="220" operator="containsText" text="M">
      <formula>NOT(ISERROR(SEARCH("M",S40)))</formula>
    </cfRule>
    <cfRule type="cellIs" dxfId="2334" priority="221" operator="equal">
      <formula>"H"</formula>
    </cfRule>
  </conditionalFormatting>
  <conditionalFormatting sqref="Q38">
    <cfRule type="expression" dxfId="2333" priority="216">
      <formula>VLOOKUP(Q38,Grade_Conv2,2,FALSE)-VLOOKUP(Q40,Grade_Conv2,2,FALSE)&gt;0</formula>
    </cfRule>
    <cfRule type="expression" dxfId="2332" priority="217">
      <formula>VLOOKUP(Q38,Grade_Conv2,2,FALSE)-VLOOKUP(Q40,Grade_Conv2,2,FALSE)=0</formula>
    </cfRule>
    <cfRule type="expression" dxfId="2331" priority="218">
      <formula>VLOOKUP(Q38,Grade_Conv2,2,FALSE)-VLOOKUP(Q40,Grade_Conv2,2,FALSE)&lt;0</formula>
    </cfRule>
  </conditionalFormatting>
  <conditionalFormatting sqref="Q34:T35">
    <cfRule type="expression" dxfId="2330" priority="215">
      <formula>VLOOKUP(Q34,$BQ$12:$BS$55,3,FALSE)="Y"</formula>
    </cfRule>
  </conditionalFormatting>
  <conditionalFormatting sqref="S38:T38">
    <cfRule type="cellIs" dxfId="2329" priority="214" operator="equal">
      <formula>0</formula>
    </cfRule>
  </conditionalFormatting>
  <conditionalFormatting sqref="S40:T40">
    <cfRule type="cellIs" dxfId="2328" priority="213" operator="equal">
      <formula>0</formula>
    </cfRule>
  </conditionalFormatting>
  <conditionalFormatting sqref="Q40:R40">
    <cfRule type="cellIs" dxfId="2327" priority="209" operator="equal">
      <formula>0</formula>
    </cfRule>
    <cfRule type="cellIs" dxfId="2326" priority="210" operator="equal">
      <formula>0</formula>
    </cfRule>
    <cfRule type="cellIs" dxfId="2325" priority="211" operator="equal">
      <formula>0</formula>
    </cfRule>
    <cfRule type="cellIs" dxfId="2324" priority="212" operator="equal">
      <formula>0</formula>
    </cfRule>
  </conditionalFormatting>
  <conditionalFormatting sqref="O47">
    <cfRule type="containsText" dxfId="2323" priority="206" operator="containsText" text="L">
      <formula>NOT(ISERROR(SEARCH("L",O47)))</formula>
    </cfRule>
    <cfRule type="containsText" dxfId="2322" priority="207" operator="containsText" text="M">
      <formula>NOT(ISERROR(SEARCH("M",O47)))</formula>
    </cfRule>
    <cfRule type="cellIs" dxfId="2321" priority="208" operator="equal">
      <formula>"H"</formula>
    </cfRule>
  </conditionalFormatting>
  <conditionalFormatting sqref="M45">
    <cfRule type="expression" dxfId="2320" priority="203">
      <formula>VLOOKUP(M45,Grade_Conv2,2,FALSE)-VLOOKUP(M47,Grade_Conv2,2,FALSE)&gt;0</formula>
    </cfRule>
    <cfRule type="expression" dxfId="2319" priority="204">
      <formula>VLOOKUP(M45,Grade_Conv2,2,FALSE)-VLOOKUP(M47,Grade_Conv2,2,FALSE)=0</formula>
    </cfRule>
    <cfRule type="expression" dxfId="2318" priority="205">
      <formula>VLOOKUP(M45,Grade_Conv2,2,FALSE)-VLOOKUP(M47,Grade_Conv2,2,FALSE)&lt;0</formula>
    </cfRule>
  </conditionalFormatting>
  <conditionalFormatting sqref="M41:P42">
    <cfRule type="expression" dxfId="2317" priority="202">
      <formula>VLOOKUP(M41,$BQ$12:$BS$55,3,FALSE)="Y"</formula>
    </cfRule>
  </conditionalFormatting>
  <conditionalFormatting sqref="O45:P45">
    <cfRule type="cellIs" dxfId="2316" priority="201" operator="equal">
      <formula>0</formula>
    </cfRule>
  </conditionalFormatting>
  <conditionalFormatting sqref="O47:P47">
    <cfRule type="cellIs" dxfId="2315" priority="200" operator="equal">
      <formula>0</formula>
    </cfRule>
  </conditionalFormatting>
  <conditionalFormatting sqref="M47:N47">
    <cfRule type="cellIs" dxfId="2314" priority="196" operator="equal">
      <formula>0</formula>
    </cfRule>
    <cfRule type="cellIs" dxfId="2313" priority="197" operator="equal">
      <formula>0</formula>
    </cfRule>
    <cfRule type="cellIs" dxfId="2312" priority="198" operator="equal">
      <formula>0</formula>
    </cfRule>
    <cfRule type="cellIs" dxfId="2311" priority="199" operator="equal">
      <formula>0</formula>
    </cfRule>
  </conditionalFormatting>
  <conditionalFormatting sqref="S47">
    <cfRule type="containsText" dxfId="2310" priority="193" operator="containsText" text="L">
      <formula>NOT(ISERROR(SEARCH("L",S47)))</formula>
    </cfRule>
    <cfRule type="containsText" dxfId="2309" priority="194" operator="containsText" text="M">
      <formula>NOT(ISERROR(SEARCH("M",S47)))</formula>
    </cfRule>
    <cfRule type="cellIs" dxfId="2308" priority="195" operator="equal">
      <formula>"H"</formula>
    </cfRule>
  </conditionalFormatting>
  <conditionalFormatting sqref="Q45">
    <cfRule type="expression" dxfId="2307" priority="190">
      <formula>VLOOKUP(Q45,Grade_Conv2,2,FALSE)-VLOOKUP(Q47,Grade_Conv2,2,FALSE)&gt;0</formula>
    </cfRule>
    <cfRule type="expression" dxfId="2306" priority="191">
      <formula>VLOOKUP(Q45,Grade_Conv2,2,FALSE)-VLOOKUP(Q47,Grade_Conv2,2,FALSE)=0</formula>
    </cfRule>
    <cfRule type="expression" dxfId="2305" priority="192">
      <formula>VLOOKUP(Q45,Grade_Conv2,2,FALSE)-VLOOKUP(Q47,Grade_Conv2,2,FALSE)&lt;0</formula>
    </cfRule>
  </conditionalFormatting>
  <conditionalFormatting sqref="Q41:T42">
    <cfRule type="expression" dxfId="2304" priority="189">
      <formula>VLOOKUP(Q41,$BQ$12:$BS$55,3,FALSE)="Y"</formula>
    </cfRule>
  </conditionalFormatting>
  <conditionalFormatting sqref="S45:T45">
    <cfRule type="cellIs" dxfId="2303" priority="188" operator="equal">
      <formula>0</formula>
    </cfRule>
  </conditionalFormatting>
  <conditionalFormatting sqref="S47:T47">
    <cfRule type="cellIs" dxfId="2302" priority="187" operator="equal">
      <formula>0</formula>
    </cfRule>
  </conditionalFormatting>
  <conditionalFormatting sqref="Q47:R47">
    <cfRule type="cellIs" dxfId="2301" priority="183" operator="equal">
      <formula>0</formula>
    </cfRule>
    <cfRule type="cellIs" dxfId="2300" priority="184" operator="equal">
      <formula>0</formula>
    </cfRule>
    <cfRule type="cellIs" dxfId="2299" priority="185" operator="equal">
      <formula>0</formula>
    </cfRule>
    <cfRule type="cellIs" dxfId="2298" priority="186" operator="equal">
      <formula>0</formula>
    </cfRule>
  </conditionalFormatting>
  <conditionalFormatting sqref="O54">
    <cfRule type="containsText" dxfId="2297" priority="180" operator="containsText" text="L">
      <formula>NOT(ISERROR(SEARCH("L",O54)))</formula>
    </cfRule>
    <cfRule type="containsText" dxfId="2296" priority="181" operator="containsText" text="M">
      <formula>NOT(ISERROR(SEARCH("M",O54)))</formula>
    </cfRule>
    <cfRule type="cellIs" dxfId="2295" priority="182" operator="equal">
      <formula>"H"</formula>
    </cfRule>
  </conditionalFormatting>
  <conditionalFormatting sqref="M52">
    <cfRule type="expression" dxfId="2294" priority="177">
      <formula>VLOOKUP(M52,Grade_Conv2,2,FALSE)-VLOOKUP(M54,Grade_Conv2,2,FALSE)&gt;0</formula>
    </cfRule>
    <cfRule type="expression" dxfId="2293" priority="178">
      <formula>VLOOKUP(M52,Grade_Conv2,2,FALSE)-VLOOKUP(M54,Grade_Conv2,2,FALSE)=0</formula>
    </cfRule>
    <cfRule type="expression" dxfId="2292" priority="179">
      <formula>VLOOKUP(M52,Grade_Conv2,2,FALSE)-VLOOKUP(M54,Grade_Conv2,2,FALSE)&lt;0</formula>
    </cfRule>
  </conditionalFormatting>
  <conditionalFormatting sqref="M48:P49">
    <cfRule type="expression" dxfId="2291" priority="176">
      <formula>VLOOKUP(M48,$BQ$12:$BS$55,3,FALSE)="Y"</formula>
    </cfRule>
  </conditionalFormatting>
  <conditionalFormatting sqref="O52:P52">
    <cfRule type="cellIs" dxfId="2290" priority="175" operator="equal">
      <formula>0</formula>
    </cfRule>
  </conditionalFormatting>
  <conditionalFormatting sqref="O54:P54">
    <cfRule type="cellIs" dxfId="2289" priority="174" operator="equal">
      <formula>0</formula>
    </cfRule>
  </conditionalFormatting>
  <conditionalFormatting sqref="M54:N54">
    <cfRule type="cellIs" dxfId="2288" priority="170" operator="equal">
      <formula>0</formula>
    </cfRule>
    <cfRule type="cellIs" dxfId="2287" priority="171" operator="equal">
      <formula>0</formula>
    </cfRule>
    <cfRule type="cellIs" dxfId="2286" priority="172" operator="equal">
      <formula>0</formula>
    </cfRule>
    <cfRule type="cellIs" dxfId="2285" priority="173" operator="equal">
      <formula>0</formula>
    </cfRule>
  </conditionalFormatting>
  <conditionalFormatting sqref="S54">
    <cfRule type="containsText" dxfId="2284" priority="167" operator="containsText" text="L">
      <formula>NOT(ISERROR(SEARCH("L",S54)))</formula>
    </cfRule>
    <cfRule type="containsText" dxfId="2283" priority="168" operator="containsText" text="M">
      <formula>NOT(ISERROR(SEARCH("M",S54)))</formula>
    </cfRule>
    <cfRule type="cellIs" dxfId="2282" priority="169" operator="equal">
      <formula>"H"</formula>
    </cfRule>
  </conditionalFormatting>
  <conditionalFormatting sqref="Q52">
    <cfRule type="expression" dxfId="2281" priority="164">
      <formula>VLOOKUP(Q52,Grade_Conv2,2,FALSE)-VLOOKUP(Q54,Grade_Conv2,2,FALSE)&gt;0</formula>
    </cfRule>
    <cfRule type="expression" dxfId="2280" priority="165">
      <formula>VLOOKUP(Q52,Grade_Conv2,2,FALSE)-VLOOKUP(Q54,Grade_Conv2,2,FALSE)=0</formula>
    </cfRule>
    <cfRule type="expression" dxfId="2279" priority="166">
      <formula>VLOOKUP(Q52,Grade_Conv2,2,FALSE)-VLOOKUP(Q54,Grade_Conv2,2,FALSE)&lt;0</formula>
    </cfRule>
  </conditionalFormatting>
  <conditionalFormatting sqref="Q48:T49">
    <cfRule type="expression" dxfId="2278" priority="163">
      <formula>VLOOKUP(Q48,$BQ$12:$BS$55,3,FALSE)="Y"</formula>
    </cfRule>
  </conditionalFormatting>
  <conditionalFormatting sqref="S52:T52">
    <cfRule type="cellIs" dxfId="2277" priority="162" operator="equal">
      <formula>0</formula>
    </cfRule>
  </conditionalFormatting>
  <conditionalFormatting sqref="S54:T54">
    <cfRule type="cellIs" dxfId="2276" priority="161" operator="equal">
      <formula>0</formula>
    </cfRule>
  </conditionalFormatting>
  <conditionalFormatting sqref="Q54:R54">
    <cfRule type="cellIs" dxfId="2275" priority="157" operator="equal">
      <formula>0</formula>
    </cfRule>
    <cfRule type="cellIs" dxfId="2274" priority="158" operator="equal">
      <formula>0</formula>
    </cfRule>
    <cfRule type="cellIs" dxfId="2273" priority="159" operator="equal">
      <formula>0</formula>
    </cfRule>
    <cfRule type="cellIs" dxfId="2272" priority="160" operator="equal">
      <formula>0</formula>
    </cfRule>
  </conditionalFormatting>
  <conditionalFormatting sqref="AB40">
    <cfRule type="containsText" dxfId="2271" priority="154" operator="containsText" text="L">
      <formula>NOT(ISERROR(SEARCH("L",AB40)))</formula>
    </cfRule>
    <cfRule type="containsText" dxfId="2270" priority="155" operator="containsText" text="M">
      <formula>NOT(ISERROR(SEARCH("M",AB40)))</formula>
    </cfRule>
    <cfRule type="cellIs" dxfId="2269" priority="156" operator="equal">
      <formula>"H"</formula>
    </cfRule>
  </conditionalFormatting>
  <conditionalFormatting sqref="Z38">
    <cfRule type="expression" dxfId="2268" priority="151">
      <formula>VLOOKUP(Z38,Grade_Conv2,2,FALSE)-VLOOKUP(Z40,Grade_Conv2,2,FALSE)&gt;0</formula>
    </cfRule>
    <cfRule type="expression" dxfId="2267" priority="152">
      <formula>VLOOKUP(Z38,Grade_Conv2,2,FALSE)-VLOOKUP(Z40,Grade_Conv2,2,FALSE)=0</formula>
    </cfRule>
    <cfRule type="expression" dxfId="2266" priority="153">
      <formula>VLOOKUP(Z38,Grade_Conv2,2,FALSE)-VLOOKUP(Z40,Grade_Conv2,2,FALSE)&lt;0</formula>
    </cfRule>
  </conditionalFormatting>
  <conditionalFormatting sqref="Z34:AC35">
    <cfRule type="expression" dxfId="2265" priority="150">
      <formula>VLOOKUP(Z34,$BQ$12:$BS$55,3,FALSE)="Y"</formula>
    </cfRule>
  </conditionalFormatting>
  <conditionalFormatting sqref="AB38:AC38">
    <cfRule type="cellIs" dxfId="2264" priority="149" operator="equal">
      <formula>0</formula>
    </cfRule>
  </conditionalFormatting>
  <conditionalFormatting sqref="AB40:AC40">
    <cfRule type="cellIs" dxfId="2263" priority="148" operator="equal">
      <formula>0</formula>
    </cfRule>
  </conditionalFormatting>
  <conditionalFormatting sqref="Z40:AA40">
    <cfRule type="cellIs" dxfId="2262" priority="144" operator="equal">
      <formula>0</formula>
    </cfRule>
    <cfRule type="cellIs" dxfId="2261" priority="145" operator="equal">
      <formula>0</formula>
    </cfRule>
    <cfRule type="cellIs" dxfId="2260" priority="146" operator="equal">
      <formula>0</formula>
    </cfRule>
    <cfRule type="cellIs" dxfId="2259" priority="147" operator="equal">
      <formula>0</formula>
    </cfRule>
  </conditionalFormatting>
  <conditionalFormatting sqref="AF40">
    <cfRule type="containsText" dxfId="2258" priority="141" operator="containsText" text="L">
      <formula>NOT(ISERROR(SEARCH("L",AF40)))</formula>
    </cfRule>
    <cfRule type="containsText" dxfId="2257" priority="142" operator="containsText" text="M">
      <formula>NOT(ISERROR(SEARCH("M",AF40)))</formula>
    </cfRule>
    <cfRule type="cellIs" dxfId="2256" priority="143" operator="equal">
      <formula>"H"</formula>
    </cfRule>
  </conditionalFormatting>
  <conditionalFormatting sqref="AD38">
    <cfRule type="expression" dxfId="2255" priority="138">
      <formula>VLOOKUP(AD38,Grade_Conv2,2,FALSE)-VLOOKUP(AD40,Grade_Conv2,2,FALSE)&gt;0</formula>
    </cfRule>
    <cfRule type="expression" dxfId="2254" priority="139">
      <formula>VLOOKUP(AD38,Grade_Conv2,2,FALSE)-VLOOKUP(AD40,Grade_Conv2,2,FALSE)=0</formula>
    </cfRule>
    <cfRule type="expression" dxfId="2253" priority="140">
      <formula>VLOOKUP(AD38,Grade_Conv2,2,FALSE)-VLOOKUP(AD40,Grade_Conv2,2,FALSE)&lt;0</formula>
    </cfRule>
  </conditionalFormatting>
  <conditionalFormatting sqref="AD34:AG35">
    <cfRule type="expression" dxfId="2252" priority="137">
      <formula>VLOOKUP(AD34,$BQ$12:$BS$55,3,FALSE)="Y"</formula>
    </cfRule>
  </conditionalFormatting>
  <conditionalFormatting sqref="AF38:AG38">
    <cfRule type="cellIs" dxfId="2251" priority="136" operator="equal">
      <formula>0</formula>
    </cfRule>
  </conditionalFormatting>
  <conditionalFormatting sqref="AF40:AG40">
    <cfRule type="cellIs" dxfId="2250" priority="135" operator="equal">
      <formula>0</formula>
    </cfRule>
  </conditionalFormatting>
  <conditionalFormatting sqref="AD40:AE40">
    <cfRule type="cellIs" dxfId="2249" priority="131" operator="equal">
      <formula>0</formula>
    </cfRule>
    <cfRule type="cellIs" dxfId="2248" priority="132" operator="equal">
      <formula>0</formula>
    </cfRule>
    <cfRule type="cellIs" dxfId="2247" priority="133" operator="equal">
      <formula>0</formula>
    </cfRule>
    <cfRule type="cellIs" dxfId="2246" priority="134" operator="equal">
      <formula>0</formula>
    </cfRule>
  </conditionalFormatting>
  <conditionalFormatting sqref="AB47">
    <cfRule type="containsText" dxfId="2245" priority="128" operator="containsText" text="L">
      <formula>NOT(ISERROR(SEARCH("L",AB47)))</formula>
    </cfRule>
    <cfRule type="containsText" dxfId="2244" priority="129" operator="containsText" text="M">
      <formula>NOT(ISERROR(SEARCH("M",AB47)))</formula>
    </cfRule>
    <cfRule type="cellIs" dxfId="2243" priority="130" operator="equal">
      <formula>"H"</formula>
    </cfRule>
  </conditionalFormatting>
  <conditionalFormatting sqref="Z45">
    <cfRule type="expression" dxfId="2242" priority="125">
      <formula>VLOOKUP(Z45,Grade_Conv2,2,FALSE)-VLOOKUP(Z47,Grade_Conv2,2,FALSE)&gt;0</formula>
    </cfRule>
    <cfRule type="expression" dxfId="2241" priority="126">
      <formula>VLOOKUP(Z45,Grade_Conv2,2,FALSE)-VLOOKUP(Z47,Grade_Conv2,2,FALSE)=0</formula>
    </cfRule>
    <cfRule type="expression" dxfId="2240" priority="127">
      <formula>VLOOKUP(Z45,Grade_Conv2,2,FALSE)-VLOOKUP(Z47,Grade_Conv2,2,FALSE)&lt;0</formula>
    </cfRule>
  </conditionalFormatting>
  <conditionalFormatting sqref="Z41:AC42">
    <cfRule type="expression" dxfId="2239" priority="124">
      <formula>VLOOKUP(Z41,$BQ$12:$BS$55,3,FALSE)="Y"</formula>
    </cfRule>
  </conditionalFormatting>
  <conditionalFormatting sqref="AB45:AC45">
    <cfRule type="cellIs" dxfId="2238" priority="123" operator="equal">
      <formula>0</formula>
    </cfRule>
  </conditionalFormatting>
  <conditionalFormatting sqref="AB47:AC47">
    <cfRule type="cellIs" dxfId="2237" priority="122" operator="equal">
      <formula>0</formula>
    </cfRule>
  </conditionalFormatting>
  <conditionalFormatting sqref="Z47:AA47">
    <cfRule type="cellIs" dxfId="2236" priority="118" operator="equal">
      <formula>0</formula>
    </cfRule>
    <cfRule type="cellIs" dxfId="2235" priority="119" operator="equal">
      <formula>0</formula>
    </cfRule>
    <cfRule type="cellIs" dxfId="2234" priority="120" operator="equal">
      <formula>0</formula>
    </cfRule>
    <cfRule type="cellIs" dxfId="2233" priority="121" operator="equal">
      <formula>0</formula>
    </cfRule>
  </conditionalFormatting>
  <conditionalFormatting sqref="AF47">
    <cfRule type="containsText" dxfId="2232" priority="115" operator="containsText" text="L">
      <formula>NOT(ISERROR(SEARCH("L",AF47)))</formula>
    </cfRule>
    <cfRule type="containsText" dxfId="2231" priority="116" operator="containsText" text="M">
      <formula>NOT(ISERROR(SEARCH("M",AF47)))</formula>
    </cfRule>
    <cfRule type="cellIs" dxfId="2230" priority="117" operator="equal">
      <formula>"H"</formula>
    </cfRule>
  </conditionalFormatting>
  <conditionalFormatting sqref="AD45">
    <cfRule type="expression" dxfId="2229" priority="112">
      <formula>VLOOKUP(AD45,Grade_Conv2,2,FALSE)-VLOOKUP(AD47,Grade_Conv2,2,FALSE)&gt;0</formula>
    </cfRule>
    <cfRule type="expression" dxfId="2228" priority="113">
      <formula>VLOOKUP(AD45,Grade_Conv2,2,FALSE)-VLOOKUP(AD47,Grade_Conv2,2,FALSE)=0</formula>
    </cfRule>
    <cfRule type="expression" dxfId="2227" priority="114">
      <formula>VLOOKUP(AD45,Grade_Conv2,2,FALSE)-VLOOKUP(AD47,Grade_Conv2,2,FALSE)&lt;0</formula>
    </cfRule>
  </conditionalFormatting>
  <conditionalFormatting sqref="AD41:AG42">
    <cfRule type="expression" dxfId="2226" priority="111">
      <formula>VLOOKUP(AD41,$BQ$12:$BS$55,3,FALSE)="Y"</formula>
    </cfRule>
  </conditionalFormatting>
  <conditionalFormatting sqref="AF45:AG45">
    <cfRule type="cellIs" dxfId="2225" priority="110" operator="equal">
      <formula>0</formula>
    </cfRule>
  </conditionalFormatting>
  <conditionalFormatting sqref="AF47:AG47">
    <cfRule type="cellIs" dxfId="2224" priority="109" operator="equal">
      <formula>0</formula>
    </cfRule>
  </conditionalFormatting>
  <conditionalFormatting sqref="AD47:AE47">
    <cfRule type="cellIs" dxfId="2223" priority="105" operator="equal">
      <formula>0</formula>
    </cfRule>
    <cfRule type="cellIs" dxfId="2222" priority="106" operator="equal">
      <formula>0</formula>
    </cfRule>
    <cfRule type="cellIs" dxfId="2221" priority="107" operator="equal">
      <formula>0</formula>
    </cfRule>
    <cfRule type="cellIs" dxfId="2220" priority="108" operator="equal">
      <formula>0</formula>
    </cfRule>
  </conditionalFormatting>
  <conditionalFormatting sqref="AB54">
    <cfRule type="containsText" dxfId="2219" priority="102" operator="containsText" text="L">
      <formula>NOT(ISERROR(SEARCH("L",AB54)))</formula>
    </cfRule>
    <cfRule type="containsText" dxfId="2218" priority="103" operator="containsText" text="M">
      <formula>NOT(ISERROR(SEARCH("M",AB54)))</formula>
    </cfRule>
    <cfRule type="cellIs" dxfId="2217" priority="104" operator="equal">
      <formula>"H"</formula>
    </cfRule>
  </conditionalFormatting>
  <conditionalFormatting sqref="Z52">
    <cfRule type="expression" dxfId="2216" priority="99">
      <formula>VLOOKUP(Z52,Grade_Conv2,2,FALSE)-VLOOKUP(Z54,Grade_Conv2,2,FALSE)&gt;0</formula>
    </cfRule>
    <cfRule type="expression" dxfId="2215" priority="100">
      <formula>VLOOKUP(Z52,Grade_Conv2,2,FALSE)-VLOOKUP(Z54,Grade_Conv2,2,FALSE)=0</formula>
    </cfRule>
    <cfRule type="expression" dxfId="2214" priority="101">
      <formula>VLOOKUP(Z52,Grade_Conv2,2,FALSE)-VLOOKUP(Z54,Grade_Conv2,2,FALSE)&lt;0</formula>
    </cfRule>
  </conditionalFormatting>
  <conditionalFormatting sqref="Z48:AC49">
    <cfRule type="expression" dxfId="2213" priority="98">
      <formula>VLOOKUP(Z48,$BQ$12:$BS$55,3,FALSE)="Y"</formula>
    </cfRule>
  </conditionalFormatting>
  <conditionalFormatting sqref="AB52:AC52">
    <cfRule type="cellIs" dxfId="2212" priority="97" operator="equal">
      <formula>0</formula>
    </cfRule>
  </conditionalFormatting>
  <conditionalFormatting sqref="AB54:AC54">
    <cfRule type="cellIs" dxfId="2211" priority="96" operator="equal">
      <formula>0</formula>
    </cfRule>
  </conditionalFormatting>
  <conditionalFormatting sqref="Z54:AA54">
    <cfRule type="cellIs" dxfId="2210" priority="92" operator="equal">
      <formula>0</formula>
    </cfRule>
    <cfRule type="cellIs" dxfId="2209" priority="93" operator="equal">
      <formula>0</formula>
    </cfRule>
    <cfRule type="cellIs" dxfId="2208" priority="94" operator="equal">
      <formula>0</formula>
    </cfRule>
    <cfRule type="cellIs" dxfId="2207" priority="95" operator="equal">
      <formula>0</formula>
    </cfRule>
  </conditionalFormatting>
  <conditionalFormatting sqref="AF54">
    <cfRule type="containsText" dxfId="2206" priority="89" operator="containsText" text="L">
      <formula>NOT(ISERROR(SEARCH("L",AF54)))</formula>
    </cfRule>
    <cfRule type="containsText" dxfId="2205" priority="90" operator="containsText" text="M">
      <formula>NOT(ISERROR(SEARCH("M",AF54)))</formula>
    </cfRule>
    <cfRule type="cellIs" dxfId="2204" priority="91" operator="equal">
      <formula>"H"</formula>
    </cfRule>
  </conditionalFormatting>
  <conditionalFormatting sqref="AD52">
    <cfRule type="expression" dxfId="2203" priority="86">
      <formula>VLOOKUP(AD52,Grade_Conv2,2,FALSE)-VLOOKUP(AD54,Grade_Conv2,2,FALSE)&gt;0</formula>
    </cfRule>
    <cfRule type="expression" dxfId="2202" priority="87">
      <formula>VLOOKUP(AD52,Grade_Conv2,2,FALSE)-VLOOKUP(AD54,Grade_Conv2,2,FALSE)=0</formula>
    </cfRule>
    <cfRule type="expression" dxfId="2201" priority="88">
      <formula>VLOOKUP(AD52,Grade_Conv2,2,FALSE)-VLOOKUP(AD54,Grade_Conv2,2,FALSE)&lt;0</formula>
    </cfRule>
  </conditionalFormatting>
  <conditionalFormatting sqref="AD48:AG49">
    <cfRule type="expression" dxfId="2200" priority="85">
      <formula>VLOOKUP(AD48,$BQ$12:$BS$55,3,FALSE)="Y"</formula>
    </cfRule>
  </conditionalFormatting>
  <conditionalFormatting sqref="AF52:AG52">
    <cfRule type="cellIs" dxfId="2199" priority="84" operator="equal">
      <formula>0</formula>
    </cfRule>
  </conditionalFormatting>
  <conditionalFormatting sqref="AF54:AG54">
    <cfRule type="cellIs" dxfId="2198" priority="83" operator="equal">
      <formula>0</formula>
    </cfRule>
  </conditionalFormatting>
  <conditionalFormatting sqref="AD54:AE54">
    <cfRule type="cellIs" dxfId="2197" priority="79" operator="equal">
      <formula>0</formula>
    </cfRule>
    <cfRule type="cellIs" dxfId="2196" priority="80" operator="equal">
      <formula>0</formula>
    </cfRule>
    <cfRule type="cellIs" dxfId="2195" priority="81" operator="equal">
      <formula>0</formula>
    </cfRule>
    <cfRule type="cellIs" dxfId="2194" priority="82" operator="equal">
      <formula>0</formula>
    </cfRule>
  </conditionalFormatting>
  <conditionalFormatting sqref="AO40">
    <cfRule type="containsText" dxfId="2193" priority="76" operator="containsText" text="L">
      <formula>NOT(ISERROR(SEARCH("L",AO40)))</formula>
    </cfRule>
    <cfRule type="containsText" dxfId="2192" priority="77" operator="containsText" text="M">
      <formula>NOT(ISERROR(SEARCH("M",AO40)))</formula>
    </cfRule>
    <cfRule type="cellIs" dxfId="2191" priority="78" operator="equal">
      <formula>"H"</formula>
    </cfRule>
  </conditionalFormatting>
  <conditionalFormatting sqref="AM38">
    <cfRule type="expression" dxfId="2190" priority="73">
      <formula>VLOOKUP(AM38,Grade_Conv2,2,FALSE)-VLOOKUP(AM40,Grade_Conv2,2,FALSE)&gt;0</formula>
    </cfRule>
    <cfRule type="expression" dxfId="2189" priority="74">
      <formula>VLOOKUP(AM38,Grade_Conv2,2,FALSE)-VLOOKUP(AM40,Grade_Conv2,2,FALSE)=0</formula>
    </cfRule>
    <cfRule type="expression" dxfId="2188" priority="75">
      <formula>VLOOKUP(AM38,Grade_Conv2,2,FALSE)-VLOOKUP(AM40,Grade_Conv2,2,FALSE)&lt;0</formula>
    </cfRule>
  </conditionalFormatting>
  <conditionalFormatting sqref="AM34:AP35">
    <cfRule type="expression" dxfId="2187" priority="72">
      <formula>VLOOKUP(AM34,$BQ$12:$BS$55,3,FALSE)="Y"</formula>
    </cfRule>
  </conditionalFormatting>
  <conditionalFormatting sqref="AO38:AP38">
    <cfRule type="cellIs" dxfId="2186" priority="71" operator="equal">
      <formula>0</formula>
    </cfRule>
  </conditionalFormatting>
  <conditionalFormatting sqref="AO40:AP40">
    <cfRule type="cellIs" dxfId="2185" priority="70" operator="equal">
      <formula>0</formula>
    </cfRule>
  </conditionalFormatting>
  <conditionalFormatting sqref="AM40:AN40">
    <cfRule type="cellIs" dxfId="2184" priority="66" operator="equal">
      <formula>0</formula>
    </cfRule>
    <cfRule type="cellIs" dxfId="2183" priority="67" operator="equal">
      <formula>0</formula>
    </cfRule>
    <cfRule type="cellIs" dxfId="2182" priority="68" operator="equal">
      <formula>0</formula>
    </cfRule>
    <cfRule type="cellIs" dxfId="2181" priority="69" operator="equal">
      <formula>0</formula>
    </cfRule>
  </conditionalFormatting>
  <conditionalFormatting sqref="AS40">
    <cfRule type="containsText" dxfId="2180" priority="63" operator="containsText" text="L">
      <formula>NOT(ISERROR(SEARCH("L",AS40)))</formula>
    </cfRule>
    <cfRule type="containsText" dxfId="2179" priority="64" operator="containsText" text="M">
      <formula>NOT(ISERROR(SEARCH("M",AS40)))</formula>
    </cfRule>
    <cfRule type="cellIs" dxfId="2178" priority="65" operator="equal">
      <formula>"H"</formula>
    </cfRule>
  </conditionalFormatting>
  <conditionalFormatting sqref="AQ38">
    <cfRule type="expression" dxfId="2177" priority="60">
      <formula>VLOOKUP(AQ38,Grade_Conv2,2,FALSE)-VLOOKUP(AQ40,Grade_Conv2,2,FALSE)&gt;0</formula>
    </cfRule>
    <cfRule type="expression" dxfId="2176" priority="61">
      <formula>VLOOKUP(AQ38,Grade_Conv2,2,FALSE)-VLOOKUP(AQ40,Grade_Conv2,2,FALSE)=0</formula>
    </cfRule>
    <cfRule type="expression" dxfId="2175" priority="62">
      <formula>VLOOKUP(AQ38,Grade_Conv2,2,FALSE)-VLOOKUP(AQ40,Grade_Conv2,2,FALSE)&lt;0</formula>
    </cfRule>
  </conditionalFormatting>
  <conditionalFormatting sqref="AQ34:AT35">
    <cfRule type="expression" dxfId="2174" priority="59">
      <formula>VLOOKUP(AQ34,$BQ$12:$BS$55,3,FALSE)="Y"</formula>
    </cfRule>
  </conditionalFormatting>
  <conditionalFormatting sqref="AS38:AT38">
    <cfRule type="cellIs" dxfId="2173" priority="58" operator="equal">
      <formula>0</formula>
    </cfRule>
  </conditionalFormatting>
  <conditionalFormatting sqref="AS40:AT40">
    <cfRule type="cellIs" dxfId="2172" priority="57" operator="equal">
      <formula>0</formula>
    </cfRule>
  </conditionalFormatting>
  <conditionalFormatting sqref="AQ40:AR40">
    <cfRule type="cellIs" dxfId="2171" priority="53" operator="equal">
      <formula>0</formula>
    </cfRule>
    <cfRule type="cellIs" dxfId="2170" priority="54" operator="equal">
      <formula>0</formula>
    </cfRule>
    <cfRule type="cellIs" dxfId="2169" priority="55" operator="equal">
      <formula>0</formula>
    </cfRule>
    <cfRule type="cellIs" dxfId="2168" priority="56" operator="equal">
      <formula>0</formula>
    </cfRule>
  </conditionalFormatting>
  <conditionalFormatting sqref="AO47">
    <cfRule type="containsText" dxfId="2167" priority="50" operator="containsText" text="L">
      <formula>NOT(ISERROR(SEARCH("L",AO47)))</formula>
    </cfRule>
    <cfRule type="containsText" dxfId="2166" priority="51" operator="containsText" text="M">
      <formula>NOT(ISERROR(SEARCH("M",AO47)))</formula>
    </cfRule>
    <cfRule type="cellIs" dxfId="2165" priority="52" operator="equal">
      <formula>"H"</formula>
    </cfRule>
  </conditionalFormatting>
  <conditionalFormatting sqref="AM45">
    <cfRule type="expression" dxfId="2164" priority="47">
      <formula>VLOOKUP(AM45,Grade_Conv2,2,FALSE)-VLOOKUP(AM47,Grade_Conv2,2,FALSE)&gt;0</formula>
    </cfRule>
    <cfRule type="expression" dxfId="2163" priority="48">
      <formula>VLOOKUP(AM45,Grade_Conv2,2,FALSE)-VLOOKUP(AM47,Grade_Conv2,2,FALSE)=0</formula>
    </cfRule>
    <cfRule type="expression" dxfId="2162" priority="49">
      <formula>VLOOKUP(AM45,Grade_Conv2,2,FALSE)-VLOOKUP(AM47,Grade_Conv2,2,FALSE)&lt;0</formula>
    </cfRule>
  </conditionalFormatting>
  <conditionalFormatting sqref="AM41:AP42">
    <cfRule type="expression" dxfId="2161" priority="46">
      <formula>VLOOKUP(AM41,$BQ$12:$BS$55,3,FALSE)="Y"</formula>
    </cfRule>
  </conditionalFormatting>
  <conditionalFormatting sqref="AO45:AP45">
    <cfRule type="cellIs" dxfId="2160" priority="45" operator="equal">
      <formula>0</formula>
    </cfRule>
  </conditionalFormatting>
  <conditionalFormatting sqref="AO47:AP47">
    <cfRule type="cellIs" dxfId="2159" priority="44" operator="equal">
      <formula>0</formula>
    </cfRule>
  </conditionalFormatting>
  <conditionalFormatting sqref="AM47:AN47">
    <cfRule type="cellIs" dxfId="2158" priority="40" operator="equal">
      <formula>0</formula>
    </cfRule>
    <cfRule type="cellIs" dxfId="2157" priority="41" operator="equal">
      <formula>0</formula>
    </cfRule>
    <cfRule type="cellIs" dxfId="2156" priority="42" operator="equal">
      <formula>0</formula>
    </cfRule>
    <cfRule type="cellIs" dxfId="2155" priority="43" operator="equal">
      <formula>0</formula>
    </cfRule>
  </conditionalFormatting>
  <conditionalFormatting sqref="AS47">
    <cfRule type="containsText" dxfId="2154" priority="37" operator="containsText" text="L">
      <formula>NOT(ISERROR(SEARCH("L",AS47)))</formula>
    </cfRule>
    <cfRule type="containsText" dxfId="2153" priority="38" operator="containsText" text="M">
      <formula>NOT(ISERROR(SEARCH("M",AS47)))</formula>
    </cfRule>
    <cfRule type="cellIs" dxfId="2152" priority="39" operator="equal">
      <formula>"H"</formula>
    </cfRule>
  </conditionalFormatting>
  <conditionalFormatting sqref="AQ45">
    <cfRule type="expression" dxfId="2151" priority="34">
      <formula>VLOOKUP(AQ45,Grade_Conv2,2,FALSE)-VLOOKUP(AQ47,Grade_Conv2,2,FALSE)&gt;0</formula>
    </cfRule>
    <cfRule type="expression" dxfId="2150" priority="35">
      <formula>VLOOKUP(AQ45,Grade_Conv2,2,FALSE)-VLOOKUP(AQ47,Grade_Conv2,2,FALSE)=0</formula>
    </cfRule>
    <cfRule type="expression" dxfId="2149" priority="36">
      <formula>VLOOKUP(AQ45,Grade_Conv2,2,FALSE)-VLOOKUP(AQ47,Grade_Conv2,2,FALSE)&lt;0</formula>
    </cfRule>
  </conditionalFormatting>
  <conditionalFormatting sqref="AQ41:AT42">
    <cfRule type="expression" dxfId="2148" priority="33">
      <formula>VLOOKUP(AQ41,$BQ$12:$BS$55,3,FALSE)="Y"</formula>
    </cfRule>
  </conditionalFormatting>
  <conditionalFormatting sqref="AS45:AT45">
    <cfRule type="cellIs" dxfId="2147" priority="32" operator="equal">
      <formula>0</formula>
    </cfRule>
  </conditionalFormatting>
  <conditionalFormatting sqref="AS47:AT47">
    <cfRule type="cellIs" dxfId="2146" priority="31" operator="equal">
      <formula>0</formula>
    </cfRule>
  </conditionalFormatting>
  <conditionalFormatting sqref="AQ47:AR47">
    <cfRule type="cellIs" dxfId="2145" priority="27" operator="equal">
      <formula>0</formula>
    </cfRule>
    <cfRule type="cellIs" dxfId="2144" priority="28" operator="equal">
      <formula>0</formula>
    </cfRule>
    <cfRule type="cellIs" dxfId="2143" priority="29" operator="equal">
      <formula>0</formula>
    </cfRule>
    <cfRule type="cellIs" dxfId="2142" priority="30" operator="equal">
      <formula>0</formula>
    </cfRule>
  </conditionalFormatting>
  <conditionalFormatting sqref="AO54">
    <cfRule type="containsText" dxfId="2141" priority="24" operator="containsText" text="L">
      <formula>NOT(ISERROR(SEARCH("L",AO54)))</formula>
    </cfRule>
    <cfRule type="containsText" dxfId="2140" priority="25" operator="containsText" text="M">
      <formula>NOT(ISERROR(SEARCH("M",AO54)))</formula>
    </cfRule>
    <cfRule type="cellIs" dxfId="2139" priority="26" operator="equal">
      <formula>"H"</formula>
    </cfRule>
  </conditionalFormatting>
  <conditionalFormatting sqref="AM52">
    <cfRule type="expression" dxfId="2138" priority="21">
      <formula>VLOOKUP(AM52,Grade_Conv2,2,FALSE)-VLOOKUP(AM54,Grade_Conv2,2,FALSE)&gt;0</formula>
    </cfRule>
    <cfRule type="expression" dxfId="2137" priority="22">
      <formula>VLOOKUP(AM52,Grade_Conv2,2,FALSE)-VLOOKUP(AM54,Grade_Conv2,2,FALSE)=0</formula>
    </cfRule>
    <cfRule type="expression" dxfId="2136" priority="23">
      <formula>VLOOKUP(AM52,Grade_Conv2,2,FALSE)-VLOOKUP(AM54,Grade_Conv2,2,FALSE)&lt;0</formula>
    </cfRule>
  </conditionalFormatting>
  <conditionalFormatting sqref="AM48:AP49">
    <cfRule type="expression" dxfId="2135" priority="20">
      <formula>VLOOKUP(AM48,$BQ$12:$BS$55,3,FALSE)="Y"</formula>
    </cfRule>
  </conditionalFormatting>
  <conditionalFormatting sqref="AO52:AP52">
    <cfRule type="cellIs" dxfId="2134" priority="19" operator="equal">
      <formula>0</formula>
    </cfRule>
  </conditionalFormatting>
  <conditionalFormatting sqref="AO54:AP54">
    <cfRule type="cellIs" dxfId="2133" priority="18" operator="equal">
      <formula>0</formula>
    </cfRule>
  </conditionalFormatting>
  <conditionalFormatting sqref="AM54:AN54">
    <cfRule type="cellIs" dxfId="2132" priority="14" operator="equal">
      <formula>0</formula>
    </cfRule>
    <cfRule type="cellIs" dxfId="2131" priority="15" operator="equal">
      <formula>0</formula>
    </cfRule>
    <cfRule type="cellIs" dxfId="2130" priority="16" operator="equal">
      <formula>0</formula>
    </cfRule>
    <cfRule type="cellIs" dxfId="2129" priority="17" operator="equal">
      <formula>0</formula>
    </cfRule>
  </conditionalFormatting>
  <conditionalFormatting sqref="AS54">
    <cfRule type="containsText" dxfId="2128" priority="11" operator="containsText" text="L">
      <formula>NOT(ISERROR(SEARCH("L",AS54)))</formula>
    </cfRule>
    <cfRule type="containsText" dxfId="2127" priority="12" operator="containsText" text="M">
      <formula>NOT(ISERROR(SEARCH("M",AS54)))</formula>
    </cfRule>
    <cfRule type="cellIs" dxfId="2126" priority="13" operator="equal">
      <formula>"H"</formula>
    </cfRule>
  </conditionalFormatting>
  <conditionalFormatting sqref="AQ52">
    <cfRule type="expression" dxfId="2125" priority="8">
      <formula>VLOOKUP(AQ52,Grade_Conv2,2,FALSE)-VLOOKUP(AQ54,Grade_Conv2,2,FALSE)&gt;0</formula>
    </cfRule>
    <cfRule type="expression" dxfId="2124" priority="9">
      <formula>VLOOKUP(AQ52,Grade_Conv2,2,FALSE)-VLOOKUP(AQ54,Grade_Conv2,2,FALSE)=0</formula>
    </cfRule>
    <cfRule type="expression" dxfId="2123" priority="10">
      <formula>VLOOKUP(AQ52,Grade_Conv2,2,FALSE)-VLOOKUP(AQ54,Grade_Conv2,2,FALSE)&lt;0</formula>
    </cfRule>
  </conditionalFormatting>
  <conditionalFormatting sqref="AQ48:AT49">
    <cfRule type="expression" dxfId="2122" priority="7">
      <formula>VLOOKUP(AQ48,$BQ$12:$BS$55,3,FALSE)="Y"</formula>
    </cfRule>
  </conditionalFormatting>
  <conditionalFormatting sqref="AS52:AT52">
    <cfRule type="cellIs" dxfId="2121" priority="6" operator="equal">
      <formula>0</formula>
    </cfRule>
  </conditionalFormatting>
  <conditionalFormatting sqref="AS54:AT54">
    <cfRule type="cellIs" dxfId="2120" priority="5" operator="equal">
      <formula>0</formula>
    </cfRule>
  </conditionalFormatting>
  <conditionalFormatting sqref="AQ54:AR54">
    <cfRule type="cellIs" dxfId="2119" priority="1" operator="equal">
      <formula>0</formula>
    </cfRule>
    <cfRule type="cellIs" dxfId="2118" priority="2" operator="equal">
      <formula>0</formula>
    </cfRule>
    <cfRule type="cellIs" dxfId="2117" priority="3" operator="equal">
      <formula>0</formula>
    </cfRule>
    <cfRule type="cellIs" dxfId="2116" priority="4" operator="equal">
      <formula>0</formula>
    </cfRule>
  </conditionalFormatting>
  <dataValidations count="2">
    <dataValidation type="list" allowBlank="1" showInputMessage="1" showErrorMessage="1" sqref="AZ23:AZ24">
      <formula1>halftermperiods</formula1>
    </dataValidation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JC15163"/>
  <sheetViews>
    <sheetView showGridLines="0" topLeftCell="A11" zoomScale="85" zoomScaleNormal="85" workbookViewId="0">
      <selection activeCell="AZ23" sqref="AZ23:AZ24"/>
    </sheetView>
  </sheetViews>
  <sheetFormatPr defaultColWidth="5" defaultRowHeight="15"/>
  <cols>
    <col min="1" max="1" width="2.140625" style="235" customWidth="1"/>
    <col min="2" max="2" width="8.7109375" style="235" customWidth="1"/>
    <col min="3" max="11" width="5" style="235" customWidth="1"/>
    <col min="12" max="12" width="5" style="235"/>
    <col min="13" max="13" width="5" style="235" customWidth="1"/>
    <col min="14" max="14" width="5" style="235"/>
    <col min="15" max="15" width="5" style="235" customWidth="1"/>
    <col min="16" max="16" width="5" style="235"/>
    <col min="17" max="17" width="4.7109375" style="235" customWidth="1"/>
    <col min="18" max="22" width="5" style="235"/>
    <col min="23" max="23" width="5" style="235" customWidth="1"/>
    <col min="24" max="24" width="4.85546875" style="235" customWidth="1"/>
    <col min="25" max="51" width="5" style="235"/>
    <col min="52" max="52" width="24.7109375" style="35" customWidth="1"/>
    <col min="53" max="53" width="3.42578125" style="35" customWidth="1"/>
    <col min="54" max="54" width="19.140625" style="35" customWidth="1"/>
    <col min="55" max="55" width="5.7109375" style="198" customWidth="1"/>
    <col min="56" max="57" width="5" style="198" customWidth="1"/>
    <col min="58" max="58" width="10.5703125" style="198" customWidth="1"/>
    <col min="59" max="59" width="8.42578125" style="198" customWidth="1"/>
    <col min="60" max="60" width="8.28515625" style="198" customWidth="1"/>
    <col min="61" max="61" width="5.28515625" style="198" customWidth="1"/>
    <col min="62" max="65" width="5" style="198" customWidth="1"/>
    <col min="66" max="66" width="8.85546875" style="198" customWidth="1"/>
    <col min="67" max="67" width="5" style="198" customWidth="1"/>
    <col min="68" max="68" width="5.5703125" style="198" customWidth="1"/>
    <col min="69" max="69" width="30" style="198" customWidth="1"/>
    <col min="70" max="70" width="112.28515625" style="198" customWidth="1"/>
    <col min="71" max="71" width="7.140625" style="198" customWidth="1"/>
    <col min="72" max="72" width="6.85546875" style="198" customWidth="1"/>
    <col min="73" max="73" width="5.42578125" style="198" customWidth="1"/>
    <col min="74" max="74" width="8.28515625" style="198" customWidth="1"/>
    <col min="75" max="75" width="7.7109375" style="198" customWidth="1"/>
    <col min="76" max="76" width="8.140625" style="198" customWidth="1"/>
    <col min="77" max="77" width="33.5703125" style="198" customWidth="1"/>
    <col min="78" max="78" width="8.7109375" style="198" customWidth="1"/>
    <col min="79" max="79" width="14.5703125" style="198" customWidth="1"/>
    <col min="80" max="88" width="5" style="198" customWidth="1"/>
    <col min="89" max="89" width="33.5703125" style="198" customWidth="1"/>
    <col min="90" max="93" width="5" style="198" customWidth="1"/>
    <col min="94" max="94" width="33.5703125" style="198" customWidth="1"/>
    <col min="95" max="98" width="5" style="198" customWidth="1"/>
    <col min="99" max="99" width="33.5703125" style="198" customWidth="1"/>
    <col min="100" max="103" width="5" style="198" customWidth="1"/>
    <col min="104" max="104" width="33.5703125" style="198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customWidth="1"/>
    <col min="125" max="125" width="21.85546875" style="198" customWidth="1"/>
    <col min="126" max="126" width="5" style="198" customWidth="1"/>
    <col min="127" max="130" width="3.7109375" style="198" customWidth="1"/>
    <col min="131" max="131" width="5.5703125" style="198" customWidth="1"/>
    <col min="132" max="132" width="3.7109375" style="198" customWidth="1"/>
    <col min="133" max="133" width="6.140625" style="198" customWidth="1"/>
    <col min="134" max="134" width="2" style="198" customWidth="1"/>
    <col min="135" max="135" width="3.7109375" style="198" customWidth="1"/>
    <col min="136" max="136" width="36.5703125" style="198" customWidth="1"/>
    <col min="137" max="141" width="3.7109375" style="198" customWidth="1"/>
    <col min="142" max="142" width="3" style="198" customWidth="1"/>
    <col min="143" max="143" width="21.85546875" style="198" customWidth="1"/>
    <col min="144" max="144" width="36.5703125" style="198" customWidth="1"/>
    <col min="145" max="151" width="3.140625" style="198" customWidth="1"/>
    <col min="152" max="152" width="33.85546875" style="198" customWidth="1"/>
    <col min="153" max="153" width="2" style="198" customWidth="1"/>
    <col min="154" max="154" width="5" style="198" customWidth="1"/>
    <col min="155" max="155" width="21.85546875" style="198" customWidth="1"/>
    <col min="156" max="157" width="3.140625" style="198" customWidth="1"/>
    <col min="158" max="158" width="3.7109375" style="198" customWidth="1"/>
    <col min="159" max="159" width="2.7109375" style="198" customWidth="1"/>
    <col min="160" max="160" width="33.85546875" style="198" customWidth="1"/>
    <col min="161" max="162" width="3.140625" style="198" customWidth="1"/>
    <col min="163" max="163" width="3.7109375" style="198" customWidth="1"/>
    <col min="164" max="164" width="2" style="198" customWidth="1"/>
    <col min="165" max="165" width="21.85546875" style="198" customWidth="1"/>
    <col min="166" max="167" width="3.140625" style="198" customWidth="1"/>
    <col min="168" max="168" width="37.42578125" style="198" customWidth="1"/>
    <col min="169" max="169" width="2" style="198" customWidth="1"/>
    <col min="170" max="170" width="21.85546875" style="198" customWidth="1"/>
    <col min="171" max="172" width="3.140625" style="198" customWidth="1"/>
    <col min="173" max="173" width="3.7109375" style="198" customWidth="1"/>
    <col min="174" max="174" width="2" style="198" customWidth="1"/>
    <col min="175" max="175" width="21.85546875" style="198" customWidth="1"/>
    <col min="176" max="176" width="37.42578125" style="198" customWidth="1"/>
    <col min="177" max="177" width="3.140625" style="198" customWidth="1"/>
    <col min="178" max="178" width="3.7109375" style="198" customWidth="1"/>
    <col min="179" max="179" width="3.140625" style="198" customWidth="1"/>
    <col min="180" max="180" width="21.85546875" style="198" customWidth="1"/>
    <col min="181" max="181" width="3.140625" style="198" customWidth="1"/>
    <col min="182" max="182" width="21.85546875" style="198" customWidth="1"/>
    <col min="183" max="183" width="3.7109375" style="198" customWidth="1"/>
    <col min="184" max="184" width="2" style="198" customWidth="1"/>
    <col min="185" max="186" width="5" style="198" customWidth="1"/>
    <col min="187" max="212" width="5" customWidth="1"/>
    <col min="213" max="224" width="5" style="235" customWidth="1"/>
    <col min="225" max="16384" width="5" style="235"/>
  </cols>
  <sheetData>
    <row r="1" spans="1:263" ht="15" hidden="1" customHeight="1" thickBot="1">
      <c r="A1" s="26" t="str">
        <f>Main!H2</f>
        <v>SPR 1</v>
      </c>
      <c r="B1" s="212">
        <v>0</v>
      </c>
      <c r="C1" s="212">
        <v>1</v>
      </c>
      <c r="D1" s="212"/>
      <c r="E1" s="27" t="str">
        <f>IFERROR(IF(SEARCH("7",BA10)=1,7),"")</f>
        <v/>
      </c>
      <c r="F1" s="27" t="str">
        <f>IFERROR(IF(SEARCH("8",BA10)=1,8),"")</f>
        <v/>
      </c>
      <c r="G1" s="28" t="str">
        <f>IFERROR(IF(SEARCH("9",BA10)=1,9),"")</f>
        <v/>
      </c>
      <c r="H1" s="27" t="str">
        <f>IFERROR(IF(SEARCH("10",BA10)=1,10),"")</f>
        <v/>
      </c>
      <c r="I1" s="28">
        <f>IFERROR(IF(SEARCH("11",BA10)=1,11),"")</f>
        <v>11</v>
      </c>
      <c r="J1" s="28" t="str">
        <f>IFERROR(IF(SEARCH("12",BA10)=1,12),"")</f>
        <v/>
      </c>
      <c r="K1" s="235" t="str">
        <f>IFERROR(IF(SEARCH("13",BA10)=1,13),"")</f>
        <v/>
      </c>
      <c r="L1" s="235" t="str">
        <f>AZ23</f>
        <v>Sum 1</v>
      </c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198" t="s">
        <v>32</v>
      </c>
      <c r="BQ1" s="198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194"/>
      <c r="B2" s="35"/>
      <c r="C2" s="35"/>
      <c r="D2" s="212"/>
      <c r="E2" s="194"/>
      <c r="I2" s="351" t="s">
        <v>628</v>
      </c>
      <c r="J2" s="352"/>
      <c r="K2" s="352"/>
      <c r="L2" s="353"/>
      <c r="N2"/>
      <c r="O2"/>
      <c r="P2"/>
      <c r="Q2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11"/>
      <c r="BC2" s="198" t="s">
        <v>43</v>
      </c>
      <c r="BQ2" s="198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194"/>
      <c r="B3" s="212"/>
      <c r="C3" s="212" t="e">
        <f t="array" aca="1" ref="C3" ca="1">MATCH(I2&amp;$AZ$14,name&amp;Group2,0)</f>
        <v>#N/A</v>
      </c>
      <c r="D3" s="212"/>
      <c r="E3" s="194"/>
      <c r="I3" s="354" t="str">
        <f ca="1">IFERROR(IF($Y$1=1,"",VLOOKUP(I2,needstable,8,FALSE)),"")</f>
        <v xml:space="preserve">    </v>
      </c>
      <c r="J3" s="355"/>
      <c r="K3" s="355"/>
      <c r="L3" s="356"/>
      <c r="N3"/>
      <c r="O3"/>
      <c r="P3"/>
      <c r="Q3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198" t="s">
        <v>54</v>
      </c>
      <c r="BQ3" s="198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194"/>
      <c r="B4" s="212"/>
      <c r="C4" s="212"/>
      <c r="D4" s="212"/>
      <c r="E4" s="194"/>
      <c r="I4" s="357" t="s">
        <v>6925</v>
      </c>
      <c r="J4" s="357"/>
      <c r="K4" s="357" t="s">
        <v>6923</v>
      </c>
      <c r="L4" s="357"/>
      <c r="N4"/>
      <c r="O4"/>
      <c r="P4"/>
      <c r="Q4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198" t="s">
        <v>65</v>
      </c>
      <c r="BQ4" s="198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194"/>
      <c r="B5" s="212"/>
      <c r="C5" s="212"/>
      <c r="D5" s="212"/>
      <c r="E5" s="194"/>
      <c r="I5" s="347" t="str">
        <f t="array" aca="1" ref="I5" ca="1">IFERROR(IF($Y$2=2,"",IF($Y$2=3,INDEX(indexdatabase,MATCH(I2&amp;$AZ$14,name&amp;Group2,0),MATCH($AZ$23,Sheet2rng!$A$1:$AK$1,0)))),"")</f>
        <v/>
      </c>
      <c r="J5" s="348"/>
      <c r="K5" s="347" t="str">
        <f t="array" aca="1" ref="K5" ca="1">IFERROR(IF($Y$3=4,"",IF($Y$3=5,INDEX(indexdatabase,MATCH(I2&amp;$AZ$14,name&amp;Group2,0),MATCH("KS2",Sheet2rng!$A$1:$AK$1,0)))),"")</f>
        <v/>
      </c>
      <c r="L5" s="348"/>
      <c r="N5"/>
      <c r="O5"/>
      <c r="P5"/>
      <c r="Q5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198" t="s">
        <v>75</v>
      </c>
      <c r="BQ5" s="198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194"/>
      <c r="B6" s="212"/>
      <c r="C6" s="212"/>
      <c r="D6" s="212"/>
      <c r="E6" s="194"/>
      <c r="I6" s="345" t="s">
        <v>617</v>
      </c>
      <c r="J6" s="346"/>
      <c r="K6" s="345" t="s">
        <v>6921</v>
      </c>
      <c r="L6" s="346"/>
      <c r="N6"/>
      <c r="O6"/>
      <c r="P6"/>
      <c r="Q6"/>
      <c r="R6"/>
      <c r="S6"/>
      <c r="T6"/>
      <c r="U6" s="350"/>
      <c r="V6" s="350"/>
      <c r="W6" s="350"/>
      <c r="X6" s="223"/>
      <c r="Y6" s="223"/>
      <c r="BC6" s="198" t="s">
        <v>85</v>
      </c>
      <c r="BQ6" s="198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194"/>
      <c r="B7" s="194"/>
      <c r="C7" s="194"/>
      <c r="D7" s="194"/>
      <c r="E7" s="194"/>
      <c r="I7" s="347" t="str">
        <f t="array" aca="1" ref="I7" ca="1">IFERROR(IF($Y$4=6,"",IF($Y$4=7,INDEX(indexdatabase,MATCH(I2&amp;$AZ$14,name&amp;Group2,0),MATCH("Target",Sheet2rng!$A$1:$AK$1,0)))),"")</f>
        <v/>
      </c>
      <c r="J7" s="348"/>
      <c r="K7" s="343" t="str">
        <f t="array" aca="1" ref="K7" ca="1">IFERROR(IF($Y$5=8,"",IF($Y$5=9,INDEX(Sheet2rng,MATCH(I2&amp;$AZ$14,name&amp;Group2,0),MATCH(K6,sheet2columns,0)))),"")</f>
        <v/>
      </c>
      <c r="L7" s="344"/>
      <c r="U7" s="350"/>
      <c r="V7" s="350"/>
      <c r="W7" s="350"/>
      <c r="X7" s="223"/>
      <c r="Y7" s="223"/>
      <c r="BQ7" s="198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U8" s="350"/>
      <c r="V8" s="350"/>
      <c r="W8" s="350"/>
      <c r="X8" s="223"/>
      <c r="Y8" s="223"/>
      <c r="BQ8" s="198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J9" s="193"/>
      <c r="K9" s="193"/>
      <c r="L9" s="193"/>
      <c r="U9" s="350"/>
      <c r="V9" s="350"/>
      <c r="W9" s="350"/>
      <c r="Y9" s="223"/>
      <c r="AX9" s="195"/>
      <c r="AY9" s="195"/>
      <c r="AZ9" s="28"/>
      <c r="BA9" s="214"/>
      <c r="BB9" s="214"/>
      <c r="BQ9" s="198" t="s">
        <v>7241</v>
      </c>
      <c r="CA9" s="198" t="str">
        <f t="array" aca="1" ref="CA9" ca="1">IFERROR(INDEX(indexdatabase,MATCH(I2&amp;$AZ$14,name&amp;Group2,0),MATCH($A$1,Sheet2rng!$F$1:$K$1,0)+27),"")</f>
        <v/>
      </c>
      <c r="CB9" s="198">
        <f>IF(OR(AZ27="Aut 1",AZ27="Aut 2",AZ27="Spr 1"),1,2)</f>
        <v>2</v>
      </c>
      <c r="CC9" s="198" t="str">
        <f>IF(AZ4018="Sum 2",3,"")</f>
        <v/>
      </c>
      <c r="CD9" s="198" t="str">
        <f t="array" ref="CD9">IFERROR(INDEX(Sheet2rng!$A$1:$AK$2500,MATCH(I2&amp;AZ14,Sheet2rng!$A$1:$A$2500&amp;Sheet2rng!$B$1:$B$28,0),MATCH("Target",Sheet2rng!$A$1:$AK$1,0)),"")</f>
        <v/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C10" s="34"/>
      <c r="H10" s="34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11Q/So1</v>
      </c>
      <c r="BB10" s="28"/>
      <c r="BQ10" s="198" t="s">
        <v>7241</v>
      </c>
      <c r="CA10" s="198" t="str">
        <f>CONCATENATE(I2,AZ14)</f>
        <v>11Q/So1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C11" s="34"/>
      <c r="H11" s="34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191"/>
      <c r="Y11" s="191"/>
      <c r="Z11" s="191"/>
      <c r="AA11" s="191"/>
      <c r="AB11" s="191"/>
      <c r="AC11" s="191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197"/>
      <c r="AX11" s="197"/>
      <c r="AY11" s="197"/>
      <c r="AZ11" s="28"/>
      <c r="BA11" s="216" t="s">
        <v>2755</v>
      </c>
      <c r="BB11" s="215" t="s">
        <v>604</v>
      </c>
      <c r="BC11" s="198" t="s">
        <v>612</v>
      </c>
      <c r="BQ11" s="198" t="s">
        <v>7241</v>
      </c>
      <c r="BS11" s="198" t="s">
        <v>612</v>
      </c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>
      <c r="C12" s="34"/>
      <c r="H12" s="34"/>
      <c r="I12" s="199"/>
      <c r="J12" s="200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02"/>
      <c r="AZ12" s="429" t="s">
        <v>2754</v>
      </c>
      <c r="BN12" s="198" t="s">
        <v>1</v>
      </c>
      <c r="BQ12" s="198" t="str">
        <f t="shared" ref="BQ12:BQ61" ca="1" si="0">IF($BA$10="","",IFERROR(INDEX(name,BT12,1),""))</f>
        <v/>
      </c>
      <c r="BR12" s="198" t="s">
        <v>2756</v>
      </c>
      <c r="BS12" s="198" t="str">
        <f t="array" aca="1" ref="BS12" ca="1">IFERROR(INDEX(indexdatabase,MATCH(BQ12&amp;$AZ$14,name&amp;Group2,0),MATCH("PPI",Sheet2rng!$A$1:$AK$1,0)),"")</f>
        <v/>
      </c>
      <c r="BT12" s="198" t="str">
        <f t="array" aca="1" ref="BT12" ca="1">IFERROR(SMALL(IF(LEFT(Group2,LEN('10B-So1'!$BA$10))='10B-So1'!$BA$10,ROW(Group2)),ROW(A1)),"")</f>
        <v/>
      </c>
      <c r="BY12" s="198" t="s">
        <v>7248</v>
      </c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>
      <c r="C13" s="34"/>
      <c r="I13" s="203"/>
      <c r="J13" s="201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04"/>
      <c r="AZ13" s="429"/>
      <c r="BN13" s="198" t="s">
        <v>0</v>
      </c>
      <c r="BQ13" s="198" t="str">
        <f t="shared" ca="1" si="0"/>
        <v/>
      </c>
      <c r="BR13" s="198" t="s">
        <v>2756</v>
      </c>
      <c r="BS13" s="198" t="str">
        <f t="array" aca="1" ref="BS13" ca="1">IFERROR(INDEX(indexdatabase,MATCH(BQ13&amp;$AZ$14,name&amp;Group2,0),MATCH("PPI",Sheet2rng!$A$1:$AK$1,0)),"")</f>
        <v/>
      </c>
      <c r="BT13" s="198" t="str">
        <f t="array" aca="1" ref="BT13" ca="1">IFERROR(SMALL(IF(LEFT(Group2,LEN('10B-So1'!$BA$10))='10B-So1'!$BA$10,ROW(Group2)),ROW(A2)),"")</f>
        <v/>
      </c>
      <c r="BY13" s="198" t="s">
        <v>7250</v>
      </c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C14" s="34"/>
      <c r="I14" s="203"/>
      <c r="J14" s="201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04"/>
      <c r="AZ14" s="430" t="s">
        <v>7249</v>
      </c>
      <c r="BN14" s="198" t="s">
        <v>7247</v>
      </c>
      <c r="BQ14" s="198" t="str">
        <f t="shared" ca="1" si="0"/>
        <v/>
      </c>
      <c r="BR14" s="198" t="s">
        <v>2756</v>
      </c>
      <c r="BS14" s="198" t="str">
        <f t="array" aca="1" ref="BS14" ca="1">IFERROR(INDEX(indexdatabase,MATCH(BQ14&amp;$AZ$14,name&amp;Group2,0),MATCH("PPI",Sheet2rng!$A$1:$AK$1,0)),"")</f>
        <v/>
      </c>
      <c r="BT14" s="198" t="str">
        <f t="array" aca="1" ref="BT14" ca="1">IFERROR(SMALL(IF(LEFT(Group2,LEN('10B-So1'!$BA$10))='10B-So1'!$BA$10,ROW(Group2)),ROW(A3)),"")</f>
        <v/>
      </c>
      <c r="BY14" s="198" t="s">
        <v>7252</v>
      </c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C15" s="34"/>
      <c r="I15" s="203"/>
      <c r="J15" s="201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04"/>
      <c r="AZ15" s="430"/>
      <c r="BC15" s="198" t="s">
        <v>6926</v>
      </c>
      <c r="BD15" s="198" t="s">
        <v>6930</v>
      </c>
      <c r="BE15" s="198" t="s">
        <v>606</v>
      </c>
      <c r="BF15" s="198" t="s">
        <v>6927</v>
      </c>
      <c r="BG15" s="198" t="s">
        <v>6928</v>
      </c>
      <c r="BH15" s="198" t="s">
        <v>6929</v>
      </c>
      <c r="BN15" s="198" t="s">
        <v>7249</v>
      </c>
      <c r="BQ15" s="198" t="str">
        <f t="shared" ca="1" si="0"/>
        <v/>
      </c>
      <c r="BR15" s="198" t="s">
        <v>2756</v>
      </c>
      <c r="BS15" s="198" t="str">
        <f t="array" aca="1" ref="BS15" ca="1">IFERROR(INDEX(indexdatabase,MATCH(BQ15&amp;$AZ$14,name&amp;Group2,0),MATCH("PPI",Sheet2rng!$A$1:$AK$1,0)),"")</f>
        <v/>
      </c>
      <c r="BT15" s="198" t="str">
        <f t="array" aca="1" ref="BT15" ca="1">IFERROR(SMALL(IF(LEFT(Group2,LEN('10B-So1'!$BA$10))='10B-So1'!$BA$10,ROW(Group2)),ROW(A4)),"")</f>
        <v/>
      </c>
      <c r="BY15" s="198" t="s">
        <v>7254</v>
      </c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C16" s="34"/>
      <c r="I16" s="203"/>
      <c r="J16" s="201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04"/>
      <c r="BA16" s="35" t="str">
        <f t="array" aca="1" ref="BA16" ca="1">IFERROR(INDEX(indexdatabase,MATCH(BQ12&amp;$AZ$14,name&amp;Group2,0),MATCH("AR",Sheet2rng!$A$1:$AK$1,0)),"")</f>
        <v/>
      </c>
      <c r="BB16" s="35" t="str">
        <f ca="1">BQ12</f>
        <v/>
      </c>
      <c r="BC16" s="198" t="str">
        <f t="array" aca="1" ref="BC16" ca="1">IFERROR(INDEX(indexdatabase,MATCH($BB16&amp;$AZ$14,name&amp;Group2,0),MATCH("SEND",Sheet2rng!$A$1:$AO$1,0)),"")</f>
        <v/>
      </c>
      <c r="BD16" s="198" t="str">
        <f t="array" aca="1" ref="BD16" ca="1">IFERROR(INDEX(indexdatabase,MATCH($BB16&amp;$AZ$14,name&amp;Group2,0),MATCH("MAT",Sheet2rng!$A$1:$AO$1,0)),"")</f>
        <v/>
      </c>
      <c r="BE16" s="198" t="str">
        <f t="array" aca="1" ref="BE16" ca="1">IFERROR(INDEX(indexdatabase,MATCH($BB16&amp;$AZ$14,name&amp;Group2,0),MATCH("EAL",Sheet2rng!$A$1:$AO$1,0)),"")</f>
        <v/>
      </c>
      <c r="BF16" s="198" t="str">
        <f ca="1">IF($BC16=0,"",IF($BC16="","",IF($BC16="N","",$BF$15&amp;$BC16)))</f>
        <v/>
      </c>
      <c r="BG16" s="198" t="str">
        <f ca="1">IF($BD16=0,"",IF($BD16="","",IF($BD16="N","",$BG$15&amp;$BD16)))</f>
        <v/>
      </c>
      <c r="BH16" s="198" t="str">
        <f ca="1">IF($BE16=0,"",IF($BE16="","",IF($BE16="N","",$BH$15&amp;$BE16)))</f>
        <v/>
      </c>
      <c r="BI16" s="198" t="str">
        <f ca="1">CONCATENATE(BF16,"  ",BG16,"  ",BH16)</f>
        <v xml:space="preserve">    </v>
      </c>
      <c r="BN16" s="198" t="s">
        <v>7253</v>
      </c>
      <c r="BQ16" s="198" t="str">
        <f t="shared" ca="1" si="0"/>
        <v/>
      </c>
      <c r="BR16" s="198" t="s">
        <v>2756</v>
      </c>
      <c r="BS16" s="198" t="str">
        <f t="array" aca="1" ref="BS16" ca="1">IFERROR(INDEX(indexdatabase,MATCH(BQ16&amp;$AZ$14,name&amp;Group2,0),MATCH("PPI",Sheet2rng!$A$1:$AK$1,0)),"")</f>
        <v/>
      </c>
      <c r="BT16" s="198" t="str">
        <f t="array" aca="1" ref="BT16" ca="1">IFERROR(SMALL(IF(LEFT(Group2,LEN('10B-So1'!$BA$10))='10B-So1'!$BA$10,ROW(Group2)),ROW(A5)),"")</f>
        <v/>
      </c>
      <c r="BY16" s="198" t="s">
        <v>7255</v>
      </c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11Q/So1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3:263" ht="15" customHeight="1" thickTop="1" thickBot="1">
      <c r="C17" s="34"/>
      <c r="I17" s="203"/>
      <c r="J17" s="201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04"/>
      <c r="BA17" s="35" t="str">
        <f t="array" aca="1" ref="BA17" ca="1">IFERROR(INDEX(indexdatabase,MATCH(BQ13&amp;$AZ$14,name&amp;Group2,0),MATCH("AR",Sheet2rng!$A$1:$AK$1,0)),"")</f>
        <v/>
      </c>
      <c r="BB17" s="35" t="str">
        <f t="shared" ref="BB17:BB46" ca="1" si="1">BQ13</f>
        <v/>
      </c>
      <c r="BC17" s="198" t="str">
        <f t="array" aca="1" ref="BC17" ca="1">IFERROR(INDEX(indexdatabase,MATCH($BB17&amp;$AZ$14,name&amp;Group2,0),MATCH("SEND",Sheet2rng!$A$1:$AO$1,0)),"")</f>
        <v/>
      </c>
      <c r="BD17" s="198" t="str">
        <f t="array" aca="1" ref="BD17" ca="1">IFERROR(INDEX(indexdatabase,MATCH($BB17&amp;$AZ$14,name&amp;Group2,0),MATCH("MAT",Sheet2rng!$A$1:$AO$1,0)),"")</f>
        <v/>
      </c>
      <c r="BE17" s="198" t="str">
        <f t="array" aca="1" ref="BE17" ca="1">IFERROR(INDEX(indexdatabase,MATCH($BB17&amp;$AZ$14,name&amp;Group2,0),MATCH("EAL",Sheet2rng!$A$1:$AO$1,0)),"")</f>
        <v/>
      </c>
      <c r="BF17" s="198" t="str">
        <f t="shared" ref="BF17:BF48" ca="1" si="2">IF($BC17=0,"",IF($BC17="","",IF($BC17="N","",$BF$15&amp;$BC17)))</f>
        <v/>
      </c>
      <c r="BG17" s="198" t="str">
        <f t="shared" ref="BG17:BG48" ca="1" si="3">IF($BD17=0,"",IF($BD17="","",IF($BD17="N","",$BG$15&amp;$BD17)))</f>
        <v/>
      </c>
      <c r="BH17" s="198" t="str">
        <f t="shared" ref="BH17:BH48" ca="1" si="4">IF($BE17=0,"",IF($BE17="","",IF($BE17="N","",$BH$15&amp;$BE17)))</f>
        <v/>
      </c>
      <c r="BI17" s="198" t="str">
        <f t="shared" ref="BI17:BI47" ca="1" si="5">CONCATENATE(BF17,"  ",BG17,"  ",BH17)</f>
        <v xml:space="preserve">    </v>
      </c>
      <c r="BQ17" s="198" t="str">
        <f t="shared" ca="1" si="0"/>
        <v/>
      </c>
      <c r="BR17" s="198" t="s">
        <v>2756</v>
      </c>
      <c r="BS17" s="198" t="str">
        <f t="array" aca="1" ref="BS17" ca="1">IFERROR(INDEX(indexdatabase,MATCH(BQ17&amp;$AZ$14,name&amp;Group2,0),MATCH("PPI",Sheet2rng!$A$1:$AK$1,0)),"")</f>
        <v/>
      </c>
      <c r="BT17" s="198" t="str">
        <f t="array" aca="1" ref="BT17" ca="1">IFERROR(SMALL(IF(LEFT(Group2,LEN('10B-So1'!$BA$10))='10B-So1'!$BA$10,ROW(Group2)),ROW(A6)),"")</f>
        <v/>
      </c>
      <c r="BY17" s="198" t="s">
        <v>7256</v>
      </c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3:263" ht="15" customHeight="1" thickTop="1" thickBot="1">
      <c r="C18" s="34"/>
      <c r="I18" s="203"/>
      <c r="J18" s="201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04"/>
      <c r="BA18" s="35" t="str">
        <f t="array" aca="1" ref="BA18" ca="1">IFERROR(INDEX(indexdatabase,MATCH(BQ14&amp;$AZ$14,name&amp;Group2,0),MATCH("AR",Sheet2rng!$A$1:$AK$1,0)),"")</f>
        <v/>
      </c>
      <c r="BB18" s="35" t="str">
        <f t="shared" ca="1" si="1"/>
        <v/>
      </c>
      <c r="BC18" s="198" t="str">
        <f t="array" aca="1" ref="BC18" ca="1">IFERROR(INDEX(indexdatabase,MATCH($BB18&amp;$AZ$14,name&amp;Group2,0),MATCH("SEND",Sheet2rng!$A$1:$AO$1,0)),"")</f>
        <v/>
      </c>
      <c r="BD18" s="198" t="str">
        <f t="array" aca="1" ref="BD18" ca="1">IFERROR(INDEX(indexdatabase,MATCH($BB18&amp;$AZ$14,name&amp;Group2,0),MATCH("MAT",Sheet2rng!$A$1:$AO$1,0)),"")</f>
        <v/>
      </c>
      <c r="BE18" s="198" t="str">
        <f t="array" aca="1" ref="BE18" ca="1">IFERROR(INDEX(indexdatabase,MATCH($BB18&amp;$AZ$14,name&amp;Group2,0),MATCH("EAL",Sheet2rng!$A$1:$AO$1,0)),"")</f>
        <v/>
      </c>
      <c r="BF18" s="198" t="str">
        <f t="shared" ca="1" si="2"/>
        <v/>
      </c>
      <c r="BG18" s="198" t="str">
        <f t="shared" ca="1" si="3"/>
        <v/>
      </c>
      <c r="BH18" s="198" t="str">
        <f t="shared" ca="1" si="4"/>
        <v/>
      </c>
      <c r="BI18" s="198" t="str">
        <f t="shared" ca="1" si="5"/>
        <v xml:space="preserve">    </v>
      </c>
      <c r="BQ18" s="198" t="str">
        <f t="shared" ca="1" si="0"/>
        <v/>
      </c>
      <c r="BR18" s="198" t="s">
        <v>2756</v>
      </c>
      <c r="BS18" s="198" t="str">
        <f t="array" aca="1" ref="BS18" ca="1">IFERROR(INDEX(indexdatabase,MATCH(BQ18&amp;$AZ$14,name&amp;Group2,0),MATCH("PPI",Sheet2rng!$A$1:$AK$1,0)),"")</f>
        <v/>
      </c>
      <c r="BT18" s="198" t="str">
        <f t="array" aca="1" ref="BT18" ca="1">IFERROR(SMALL(IF(LEFT(Group2,LEN('10B-So1'!$BA$10))='10B-So1'!$BA$10,ROW(Group2)),ROW(A7)),"")</f>
        <v/>
      </c>
      <c r="BY18" s="198" t="s">
        <v>7259</v>
      </c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33"/>
      <c r="HW18" s="233"/>
      <c r="HX18" s="233"/>
      <c r="HY18" s="233"/>
      <c r="HZ18" s="233"/>
      <c r="IA18" s="233"/>
      <c r="IB18" s="232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3:263" ht="15" customHeight="1" thickTop="1" thickBot="1">
      <c r="C19" s="34"/>
      <c r="I19" s="203"/>
      <c r="J19" s="201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04"/>
      <c r="BA19" s="35" t="str">
        <f t="array" aca="1" ref="BA19" ca="1">IFERROR(INDEX(indexdatabase,MATCH(BQ15&amp;$AZ$14,name&amp;Group2,0),MATCH("AR",Sheet2rng!$A$1:$AK$1,0)),"")</f>
        <v/>
      </c>
      <c r="BB19" s="35" t="str">
        <f t="shared" ca="1" si="1"/>
        <v/>
      </c>
      <c r="BC19" s="198" t="str">
        <f t="array" aca="1" ref="BC19" ca="1">IFERROR(INDEX(indexdatabase,MATCH($BB19&amp;$AZ$14,name&amp;Group2,0),MATCH("SEND",Sheet2rng!$A$1:$AO$1,0)),"")</f>
        <v/>
      </c>
      <c r="BD19" s="198" t="str">
        <f t="array" aca="1" ref="BD19" ca="1">IFERROR(INDEX(indexdatabase,MATCH($BB19&amp;$AZ$14,name&amp;Group2,0),MATCH("MAT",Sheet2rng!$A$1:$AO$1,0)),"")</f>
        <v/>
      </c>
      <c r="BE19" s="198" t="str">
        <f t="array" aca="1" ref="BE19" ca="1">IFERROR(INDEX(indexdatabase,MATCH($BB19&amp;$AZ$14,name&amp;Group2,0),MATCH("EAL",Sheet2rng!$A$1:$AO$1,0)),"")</f>
        <v/>
      </c>
      <c r="BF19" s="198" t="str">
        <f t="shared" ca="1" si="2"/>
        <v/>
      </c>
      <c r="BG19" s="198" t="str">
        <f t="shared" ca="1" si="3"/>
        <v/>
      </c>
      <c r="BH19" s="198" t="str">
        <f t="shared" ca="1" si="4"/>
        <v/>
      </c>
      <c r="BI19" s="198" t="str">
        <f t="shared" ca="1" si="5"/>
        <v xml:space="preserve">    </v>
      </c>
      <c r="BQ19" s="198" t="str">
        <f t="shared" ca="1" si="0"/>
        <v/>
      </c>
      <c r="BR19" s="198" t="s">
        <v>2756</v>
      </c>
      <c r="BS19" s="198" t="str">
        <f t="array" aca="1" ref="BS19" ca="1">IFERROR(INDEX(indexdatabase,MATCH(BQ19&amp;$AZ$14,name&amp;Group2,0),MATCH("PPI",Sheet2rng!$A$1:$AK$1,0)),"")</f>
        <v/>
      </c>
      <c r="BT19" s="198" t="str">
        <f t="array" aca="1" ref="BT19" ca="1">IFERROR(SMALL(IF(LEFT(Group2,LEN('10B-So1'!$BA$10))='10B-So1'!$BA$10,ROW(Group2)),ROW(A8)),"")</f>
        <v/>
      </c>
      <c r="BY19" s="198" t="s">
        <v>7261</v>
      </c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3:263" ht="15" customHeight="1" thickTop="1" thickBot="1">
      <c r="C20" s="34"/>
      <c r="I20" s="203"/>
      <c r="J20" s="201"/>
      <c r="K20" s="217"/>
      <c r="L20" s="217"/>
      <c r="M20" s="217"/>
      <c r="N20" s="351" t="s">
        <v>7245</v>
      </c>
      <c r="O20" s="352"/>
      <c r="P20" s="352"/>
      <c r="Q20" s="353"/>
      <c r="R20" s="351" t="s">
        <v>7266</v>
      </c>
      <c r="S20" s="352"/>
      <c r="T20" s="352"/>
      <c r="U20" s="353"/>
      <c r="V20" s="217"/>
      <c r="W20" s="217"/>
      <c r="X20" s="351" t="s">
        <v>628</v>
      </c>
      <c r="Y20" s="352"/>
      <c r="Z20" s="352"/>
      <c r="AA20" s="353"/>
      <c r="AB20" s="351" t="s">
        <v>628</v>
      </c>
      <c r="AC20" s="352"/>
      <c r="AD20" s="352"/>
      <c r="AE20" s="353"/>
      <c r="AF20" s="351" t="s">
        <v>628</v>
      </c>
      <c r="AG20" s="352"/>
      <c r="AH20" s="352"/>
      <c r="AI20" s="353"/>
      <c r="AJ20" s="351" t="s">
        <v>628</v>
      </c>
      <c r="AK20" s="352"/>
      <c r="AL20" s="352"/>
      <c r="AM20" s="353"/>
      <c r="AN20" s="217"/>
      <c r="AO20" s="217"/>
      <c r="AP20" s="351" t="s">
        <v>628</v>
      </c>
      <c r="AQ20" s="352"/>
      <c r="AR20" s="352"/>
      <c r="AS20" s="353"/>
      <c r="AT20" s="351" t="s">
        <v>628</v>
      </c>
      <c r="AU20" s="352"/>
      <c r="AV20" s="352"/>
      <c r="AW20" s="353"/>
      <c r="AX20" s="217"/>
      <c r="AY20" s="219"/>
      <c r="AZ20" s="431" t="s">
        <v>6924</v>
      </c>
      <c r="BA20" s="35" t="str">
        <f t="array" aca="1" ref="BA20" ca="1">IFERROR(INDEX(indexdatabase,MATCH(BQ16&amp;$AZ$14,name&amp;Group2,0),MATCH("AR",Sheet2rng!$A$1:$AK$1,0)),"")</f>
        <v/>
      </c>
      <c r="BB20" s="35" t="str">
        <f t="shared" ca="1" si="1"/>
        <v/>
      </c>
      <c r="BC20" s="198" t="str">
        <f t="array" aca="1" ref="BC20" ca="1">IFERROR(INDEX(indexdatabase,MATCH($BB20&amp;$AZ$14,name&amp;Group2,0),MATCH("SEND",Sheet2rng!$A$1:$AO$1,0)),"")</f>
        <v/>
      </c>
      <c r="BD20" s="198" t="str">
        <f t="array" aca="1" ref="BD20" ca="1">IFERROR(INDEX(indexdatabase,MATCH($BB20&amp;$AZ$14,name&amp;Group2,0),MATCH("MAT",Sheet2rng!$A$1:$AO$1,0)),"")</f>
        <v/>
      </c>
      <c r="BE20" s="198" t="str">
        <f t="array" aca="1" ref="BE20" ca="1">IFERROR(INDEX(indexdatabase,MATCH($BB20&amp;$AZ$14,name&amp;Group2,0),MATCH("EAL",Sheet2rng!$A$1:$AO$1,0)),"")</f>
        <v/>
      </c>
      <c r="BF20" s="198" t="str">
        <f t="shared" ca="1" si="2"/>
        <v/>
      </c>
      <c r="BG20" s="198" t="str">
        <f t="shared" ca="1" si="3"/>
        <v/>
      </c>
      <c r="BH20" s="198" t="str">
        <f t="shared" ca="1" si="4"/>
        <v/>
      </c>
      <c r="BI20" s="198" t="str">
        <f t="shared" ca="1" si="5"/>
        <v xml:space="preserve">    </v>
      </c>
      <c r="BQ20" s="198" t="str">
        <f t="shared" ca="1" si="0"/>
        <v/>
      </c>
      <c r="BR20" s="198" t="s">
        <v>2756</v>
      </c>
      <c r="BS20" s="198" t="str">
        <f t="array" aca="1" ref="BS20" ca="1">IFERROR(INDEX(indexdatabase,MATCH(BQ20&amp;$AZ$14,name&amp;Group2,0),MATCH("PPI",Sheet2rng!$A$1:$AK$1,0)),"")</f>
        <v/>
      </c>
      <c r="BT20" s="198" t="str">
        <f t="array" aca="1" ref="BT20" ca="1">IFERROR(SMALL(IF(LEFT(Group2,LEN('10B-So1'!$BA$10))='10B-So1'!$BA$10,ROW(Group2)),ROW(A9)),"")</f>
        <v/>
      </c>
      <c r="BY20" s="198" t="s">
        <v>7262</v>
      </c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3:263" ht="15" customHeight="1" thickTop="1" thickBot="1">
      <c r="C21" s="34"/>
      <c r="I21" s="203"/>
      <c r="J21" s="201"/>
      <c r="K21" s="217"/>
      <c r="L21" s="217"/>
      <c r="M21" s="217"/>
      <c r="N21" s="354" t="str">
        <f ca="1">IFERROR(IF($Y$1=1,"",VLOOKUP(N20,needstable,8,FALSE)),"")</f>
        <v/>
      </c>
      <c r="O21" s="355"/>
      <c r="P21" s="355"/>
      <c r="Q21" s="356"/>
      <c r="R21" s="354" t="str">
        <f ca="1">IFERROR(IF($Y$1=1,"",VLOOKUP(R20,needstable,8,FALSE)),"")</f>
        <v/>
      </c>
      <c r="S21" s="355"/>
      <c r="T21" s="355"/>
      <c r="U21" s="356"/>
      <c r="V21" s="217"/>
      <c r="W21" s="217"/>
      <c r="X21" s="354" t="str">
        <f ca="1">IFERROR(IF($Y$1=1,"",VLOOKUP(X20,needstable,8,FALSE)),"")</f>
        <v xml:space="preserve">    </v>
      </c>
      <c r="Y21" s="355"/>
      <c r="Z21" s="355"/>
      <c r="AA21" s="356"/>
      <c r="AB21" s="354" t="str">
        <f ca="1">IFERROR(IF($Y$1=1,"",VLOOKUP(AB20,needstable,8,FALSE)),"")</f>
        <v xml:space="preserve">    </v>
      </c>
      <c r="AC21" s="355"/>
      <c r="AD21" s="355"/>
      <c r="AE21" s="356"/>
      <c r="AF21" s="354" t="str">
        <f ca="1">IFERROR(IF($Y$1=1,"",VLOOKUP(AF20,needstable,8,FALSE)),"")</f>
        <v xml:space="preserve">    </v>
      </c>
      <c r="AG21" s="355"/>
      <c r="AH21" s="355"/>
      <c r="AI21" s="356"/>
      <c r="AJ21" s="354" t="str">
        <f ca="1">IFERROR(IF($Y$1=1,"",VLOOKUP(AJ20,needstable,8,FALSE)),"")</f>
        <v xml:space="preserve">    </v>
      </c>
      <c r="AK21" s="355"/>
      <c r="AL21" s="355"/>
      <c r="AM21" s="356"/>
      <c r="AN21" s="217"/>
      <c r="AO21" s="217"/>
      <c r="AP21" s="354" t="str">
        <f ca="1">IFERROR(IF($Y$1=1,"",VLOOKUP(AP20,needstable,8,FALSE)),"")</f>
        <v xml:space="preserve">    </v>
      </c>
      <c r="AQ21" s="355"/>
      <c r="AR21" s="355"/>
      <c r="AS21" s="356"/>
      <c r="AT21" s="354" t="str">
        <f ca="1">IFERROR(IF($Y$1=1,"",VLOOKUP(AT20,needstable,8,FALSE)),"")</f>
        <v xml:space="preserve">    </v>
      </c>
      <c r="AU21" s="355"/>
      <c r="AV21" s="355"/>
      <c r="AW21" s="356"/>
      <c r="AX21" s="217"/>
      <c r="AY21" s="219"/>
      <c r="AZ21" s="431"/>
      <c r="BA21" s="35" t="str">
        <f t="array" aca="1" ref="BA21" ca="1">IFERROR(INDEX(indexdatabase,MATCH(BQ17&amp;$AZ$14,name&amp;Group2,0),MATCH("AR",Sheet2rng!$A$1:$AK$1,0)),"")</f>
        <v/>
      </c>
      <c r="BB21" s="35" t="str">
        <f t="shared" ca="1" si="1"/>
        <v/>
      </c>
      <c r="BC21" s="198" t="str">
        <f t="array" aca="1" ref="BC21" ca="1">IFERROR(INDEX(indexdatabase,MATCH($BB21&amp;$AZ$14,name&amp;Group2,0),MATCH("SEND",Sheet2rng!$A$1:$AO$1,0)),"")</f>
        <v/>
      </c>
      <c r="BD21" s="198" t="str">
        <f t="array" aca="1" ref="BD21" ca="1">IFERROR(INDEX(indexdatabase,MATCH($BB21&amp;$AZ$14,name&amp;Group2,0),MATCH("MAT",Sheet2rng!$A$1:$AO$1,0)),"")</f>
        <v/>
      </c>
      <c r="BE21" s="198" t="str">
        <f t="array" aca="1" ref="BE21" ca="1">IFERROR(INDEX(indexdatabase,MATCH($BB21&amp;$AZ$14,name&amp;Group2,0),MATCH("EAL",Sheet2rng!$A$1:$AO$1,0)),"")</f>
        <v/>
      </c>
      <c r="BF21" s="198" t="str">
        <f t="shared" ca="1" si="2"/>
        <v/>
      </c>
      <c r="BG21" s="198" t="str">
        <f t="shared" ca="1" si="3"/>
        <v/>
      </c>
      <c r="BH21" s="198" t="str">
        <f t="shared" ca="1" si="4"/>
        <v/>
      </c>
      <c r="BI21" s="198" t="str">
        <f t="shared" ca="1" si="5"/>
        <v xml:space="preserve">    </v>
      </c>
      <c r="BQ21" s="198" t="str">
        <f t="shared" ca="1" si="0"/>
        <v/>
      </c>
      <c r="BR21" s="198" t="s">
        <v>2756</v>
      </c>
      <c r="BS21" s="198" t="str">
        <f t="array" aca="1" ref="BS21" ca="1">IFERROR(INDEX(indexdatabase,MATCH(BQ21&amp;$AZ$14,name&amp;Group2,0),MATCH("PPI",Sheet2rng!$A$1:$AK$1,0)),"")</f>
        <v/>
      </c>
      <c r="BT21" s="198" t="str">
        <f t="array" aca="1" ref="BT21" ca="1">IFERROR(SMALL(IF(LEFT(Group2,LEN('10B-So1'!$BA$10))='10B-So1'!$BA$10,ROW(Group2)),ROW(A10)),"")</f>
        <v/>
      </c>
      <c r="BY21" s="198" t="s">
        <v>7263</v>
      </c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3:263" ht="15" customHeight="1" thickTop="1" thickBot="1">
      <c r="C22" s="34"/>
      <c r="I22" s="203"/>
      <c r="J22" s="201"/>
      <c r="K22" s="217"/>
      <c r="L22" s="217"/>
      <c r="M22" s="217"/>
      <c r="N22" s="357" t="s">
        <v>6925</v>
      </c>
      <c r="O22" s="357"/>
      <c r="P22" s="357" t="s">
        <v>6923</v>
      </c>
      <c r="Q22" s="357"/>
      <c r="R22" s="357" t="s">
        <v>6925</v>
      </c>
      <c r="S22" s="357"/>
      <c r="T22" s="357" t="s">
        <v>6923</v>
      </c>
      <c r="U22" s="357"/>
      <c r="V22" s="217"/>
      <c r="W22" s="217"/>
      <c r="X22" s="357" t="s">
        <v>6925</v>
      </c>
      <c r="Y22" s="357"/>
      <c r="Z22" s="357" t="s">
        <v>6923</v>
      </c>
      <c r="AA22" s="357"/>
      <c r="AB22" s="357" t="s">
        <v>6925</v>
      </c>
      <c r="AC22" s="357"/>
      <c r="AD22" s="357" t="s">
        <v>6923</v>
      </c>
      <c r="AE22" s="357"/>
      <c r="AF22" s="357" t="s">
        <v>6925</v>
      </c>
      <c r="AG22" s="357"/>
      <c r="AH22" s="357" t="s">
        <v>6923</v>
      </c>
      <c r="AI22" s="357"/>
      <c r="AJ22" s="357" t="s">
        <v>6925</v>
      </c>
      <c r="AK22" s="357"/>
      <c r="AL22" s="357" t="s">
        <v>6923</v>
      </c>
      <c r="AM22" s="357"/>
      <c r="AN22" s="217"/>
      <c r="AO22" s="217"/>
      <c r="AP22" s="357" t="s">
        <v>6925</v>
      </c>
      <c r="AQ22" s="357"/>
      <c r="AR22" s="357" t="s">
        <v>6923</v>
      </c>
      <c r="AS22" s="357"/>
      <c r="AT22" s="357" t="s">
        <v>6925</v>
      </c>
      <c r="AU22" s="357"/>
      <c r="AV22" s="357" t="s">
        <v>6923</v>
      </c>
      <c r="AW22" s="357"/>
      <c r="AX22" s="217"/>
      <c r="AY22" s="219"/>
      <c r="AZ22" s="431"/>
      <c r="BA22" s="35" t="str">
        <f t="array" aca="1" ref="BA22" ca="1">IFERROR(INDEX(indexdatabase,MATCH(BQ18&amp;$AZ$14,name&amp;Group2,0),MATCH("AR",Sheet2rng!$A$1:$AK$1,0)),"")</f>
        <v/>
      </c>
      <c r="BB22" s="35" t="str">
        <f t="shared" ca="1" si="1"/>
        <v/>
      </c>
      <c r="BC22" s="198" t="str">
        <f t="array" aca="1" ref="BC22" ca="1">IFERROR(INDEX(indexdatabase,MATCH($BB22&amp;$AZ$14,name&amp;Group2,0),MATCH("SEND",Sheet2rng!$A$1:$AO$1,0)),"")</f>
        <v/>
      </c>
      <c r="BD22" s="198" t="str">
        <f t="array" aca="1" ref="BD22" ca="1">IFERROR(INDEX(indexdatabase,MATCH($BB22&amp;$AZ$14,name&amp;Group2,0),MATCH("MAT",Sheet2rng!$A$1:$AO$1,0)),"")</f>
        <v/>
      </c>
      <c r="BE22" s="198" t="str">
        <f t="array" aca="1" ref="BE22" ca="1">IFERROR(INDEX(indexdatabase,MATCH($BB22&amp;$AZ$14,name&amp;Group2,0),MATCH("EAL",Sheet2rng!$A$1:$AO$1,0)),"")</f>
        <v/>
      </c>
      <c r="BF22" s="198" t="str">
        <f t="shared" ca="1" si="2"/>
        <v/>
      </c>
      <c r="BG22" s="198" t="str">
        <f t="shared" ca="1" si="3"/>
        <v/>
      </c>
      <c r="BH22" s="198" t="str">
        <f t="shared" ca="1" si="4"/>
        <v/>
      </c>
      <c r="BI22" s="198" t="str">
        <f t="shared" ca="1" si="5"/>
        <v xml:space="preserve">    </v>
      </c>
      <c r="BQ22" s="198" t="str">
        <f t="shared" ca="1" si="0"/>
        <v/>
      </c>
      <c r="BR22" s="198" t="s">
        <v>2756</v>
      </c>
      <c r="BS22" s="198" t="str">
        <f t="array" aca="1" ref="BS22" ca="1">IFERROR(INDEX(indexdatabase,MATCH(BQ22&amp;$AZ$14,name&amp;Group2,0),MATCH("PPI",Sheet2rng!$A$1:$AK$1,0)),"")</f>
        <v/>
      </c>
      <c r="BT22" s="198" t="str">
        <f t="array" aca="1" ref="BT22" ca="1">IFERROR(SMALL(IF(LEFT(Group2,LEN('10B-So1'!$BA$10))='10B-So1'!$BA$10,ROW(Group2)),ROW(A11)),"")</f>
        <v/>
      </c>
      <c r="BY22" s="198" t="s">
        <v>7268</v>
      </c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3:263" ht="15" customHeight="1" thickTop="1" thickBot="1">
      <c r="C23" s="34"/>
      <c r="I23" s="203"/>
      <c r="J23" s="201"/>
      <c r="K23" s="217"/>
      <c r="L23" s="217"/>
      <c r="M23" s="217"/>
      <c r="N23" s="347" t="str">
        <f t="array" aca="1" ref="N23" ca="1">IFERROR(IF($Y$2=2,"",IF($Y$2=3,INDEX(indexdatabase,MATCH(N20&amp;$AZ$14,name&amp;Group2,0),MATCH($AZ$23,Sheet2rng!$A$1:$AK$1,0)))),"")</f>
        <v/>
      </c>
      <c r="O23" s="348"/>
      <c r="P23" s="347" t="str">
        <f t="array" aca="1" ref="P23" ca="1">IFERROR(IF($Y$3=4,"",IF($Y$3=5,INDEX(indexdatabase,MATCH(N20&amp;$AZ$14,name&amp;Group2,0),MATCH("KS2",Sheet2rng!$A$1:$AK$1,0)))),"")</f>
        <v/>
      </c>
      <c r="Q23" s="348"/>
      <c r="R23" s="347" t="str">
        <f t="array" aca="1" ref="R23" ca="1">IFERROR(IF($Y$2=2,"",IF($Y$2=3,INDEX(indexdatabase,MATCH(R20&amp;$AZ$14,name&amp;Group2,0),MATCH($AZ$23,Sheet2rng!$A$1:$AK$1,0)))),"")</f>
        <v/>
      </c>
      <c r="S23" s="348"/>
      <c r="T23" s="347" t="str">
        <f t="array" aca="1" ref="T23" ca="1">IFERROR(IF($Y$3=4,"",IF($Y$3=5,INDEX(indexdatabase,MATCH(R20&amp;$AZ$14,name&amp;Group2,0),MATCH("KS2",Sheet2rng!$A$1:$AK$1,0)))),"")</f>
        <v/>
      </c>
      <c r="U23" s="348"/>
      <c r="V23" s="217"/>
      <c r="W23" s="217"/>
      <c r="X23" s="347" t="str">
        <f t="array" aca="1" ref="X23" ca="1">IFERROR(IF($Y$2=2,"",IF($Y$2=3,INDEX(indexdatabase,MATCH(X20&amp;$AZ$14,name&amp;Group2,0),MATCH($AZ$23,Sheet2rng!$A$1:$AK$1,0)))),"")</f>
        <v/>
      </c>
      <c r="Y23" s="348"/>
      <c r="Z23" s="347" t="str">
        <f t="array" aca="1" ref="Z23" ca="1">IFERROR(IF($Y$3=4,"",IF($Y$3=5,INDEX(indexdatabase,MATCH(X20&amp;$AZ$14,name&amp;Group2,0),MATCH("KS2",Sheet2rng!$A$1:$AK$1,0)))),"")</f>
        <v/>
      </c>
      <c r="AA23" s="348"/>
      <c r="AB23" s="347" t="str">
        <f t="array" aca="1" ref="AB23" ca="1">IFERROR(IF($Y$2=2,"",IF($Y$2=3,INDEX(indexdatabase,MATCH(AB20&amp;$AZ$14,name&amp;Group2,0),MATCH($AZ$23,Sheet2rng!$A$1:$AK$1,0)))),"")</f>
        <v/>
      </c>
      <c r="AC23" s="348"/>
      <c r="AD23" s="347" t="str">
        <f t="array" aca="1" ref="AD23" ca="1">IFERROR(IF($Y$3=4,"",IF($Y$3=5,INDEX(indexdatabase,MATCH(AB20&amp;$AZ$14,name&amp;Group2,0),MATCH("KS2",Sheet2rng!$A$1:$AK$1,0)))),"")</f>
        <v/>
      </c>
      <c r="AE23" s="348"/>
      <c r="AF23" s="347" t="str">
        <f t="array" aca="1" ref="AF23" ca="1">IFERROR(IF($Y$2=2,"",IF($Y$2=3,INDEX(indexdatabase,MATCH(AF20&amp;$AZ$14,name&amp;Group2,0),MATCH($AZ$23,Sheet2rng!$A$1:$AK$1,0)))),"")</f>
        <v/>
      </c>
      <c r="AG23" s="348"/>
      <c r="AH23" s="347" t="str">
        <f t="array" aca="1" ref="AH23" ca="1">IFERROR(IF($Y$3=4,"",IF($Y$3=5,INDEX(indexdatabase,MATCH(AF20&amp;$AZ$14,name&amp;Group2,0),MATCH("KS2",Sheet2rng!$A$1:$AK$1,0)))),"")</f>
        <v/>
      </c>
      <c r="AI23" s="348"/>
      <c r="AJ23" s="347" t="str">
        <f t="array" aca="1" ref="AJ23" ca="1">IFERROR(IF($Y$2=2,"",IF($Y$2=3,INDEX(indexdatabase,MATCH(AJ20&amp;$AZ$14,name&amp;Group2,0),MATCH($AZ$23,Sheet2rng!$A$1:$AK$1,0)))),"")</f>
        <v/>
      </c>
      <c r="AK23" s="348"/>
      <c r="AL23" s="347" t="str">
        <f t="array" aca="1" ref="AL23" ca="1">IFERROR(IF($Y$3=4,"",IF($Y$3=5,INDEX(indexdatabase,MATCH(AJ20&amp;$AZ$14,name&amp;Group2,0),MATCH("KS2",Sheet2rng!$A$1:$AK$1,0)))),"")</f>
        <v/>
      </c>
      <c r="AM23" s="348"/>
      <c r="AN23" s="217"/>
      <c r="AO23" s="217"/>
      <c r="AP23" s="347" t="str">
        <f t="array" aca="1" ref="AP23" ca="1">IFERROR(IF($Y$2=2,"",IF($Y$2=3,INDEX(indexdatabase,MATCH(AP20&amp;$AZ$14,name&amp;Group2,0),MATCH($AZ$23,Sheet2rng!$A$1:$AK$1,0)))),"")</f>
        <v/>
      </c>
      <c r="AQ23" s="348"/>
      <c r="AR23" s="347" t="str">
        <f t="array" aca="1" ref="AR23" ca="1">IFERROR(IF($Y$3=4,"",IF($Y$3=5,INDEX(indexdatabase,MATCH(AP20&amp;$AZ$14,name&amp;Group2,0),MATCH("KS2",Sheet2rng!$A$1:$AK$1,0)))),"")</f>
        <v/>
      </c>
      <c r="AS23" s="348"/>
      <c r="AT23" s="347" t="str">
        <f t="array" aca="1" ref="AT23" ca="1">IFERROR(IF($Y$2=2,"",IF($Y$2=3,INDEX(indexdatabase,MATCH(AT20&amp;$AZ$14,name&amp;Group2,0),MATCH($AZ$23,Sheet2rng!$A$1:$AK$1,0)))),"")</f>
        <v/>
      </c>
      <c r="AU23" s="348"/>
      <c r="AV23" s="347" t="str">
        <f t="array" aca="1" ref="AV23" ca="1">IFERROR(IF($Y$3=4,"",IF($Y$3=5,INDEX(indexdatabase,MATCH(AT20&amp;$AZ$14,name&amp;Group2,0),MATCH("KS2",Sheet2rng!$A$1:$AK$1,0)))),"")</f>
        <v/>
      </c>
      <c r="AW23" s="348"/>
      <c r="AX23" s="217"/>
      <c r="AY23" s="219"/>
      <c r="AZ23" s="432" t="s">
        <v>75</v>
      </c>
      <c r="BA23" s="35" t="str">
        <f t="array" aca="1" ref="BA23" ca="1">IFERROR(INDEX(indexdatabase,MATCH(BQ19&amp;$AZ$14,name&amp;Group2,0),MATCH("AR",Sheet2rng!$A$1:$AK$1,0)),"")</f>
        <v/>
      </c>
      <c r="BB23" s="35" t="str">
        <f t="shared" ca="1" si="1"/>
        <v/>
      </c>
      <c r="BC23" s="198" t="str">
        <f t="array" aca="1" ref="BC23" ca="1">IFERROR(INDEX(indexdatabase,MATCH($BB23&amp;$AZ$14,name&amp;Group2,0),MATCH("SEND",Sheet2rng!$A$1:$AO$1,0)),"")</f>
        <v/>
      </c>
      <c r="BD23" s="198" t="str">
        <f t="array" aca="1" ref="BD23" ca="1">IFERROR(INDEX(indexdatabase,MATCH($BB23&amp;$AZ$14,name&amp;Group2,0),MATCH("MAT",Sheet2rng!$A$1:$AO$1,0)),"")</f>
        <v/>
      </c>
      <c r="BE23" s="198" t="str">
        <f t="array" aca="1" ref="BE23" ca="1">IFERROR(INDEX(indexdatabase,MATCH($BB23&amp;$AZ$14,name&amp;Group2,0),MATCH("EAL",Sheet2rng!$A$1:$AO$1,0)),"")</f>
        <v/>
      </c>
      <c r="BF23" s="198" t="str">
        <f t="shared" ca="1" si="2"/>
        <v/>
      </c>
      <c r="BG23" s="198" t="str">
        <f t="shared" ca="1" si="3"/>
        <v/>
      </c>
      <c r="BH23" s="198" t="str">
        <f t="shared" ca="1" si="4"/>
        <v/>
      </c>
      <c r="BI23" s="198" t="str">
        <f t="shared" ca="1" si="5"/>
        <v xml:space="preserve">    </v>
      </c>
      <c r="BQ23" s="198" t="str">
        <f t="shared" ca="1" si="0"/>
        <v/>
      </c>
      <c r="BR23" s="198" t="s">
        <v>2756</v>
      </c>
      <c r="BS23" s="198" t="str">
        <f t="array" aca="1" ref="BS23" ca="1">IFERROR(INDEX(indexdatabase,MATCH(BQ23&amp;$AZ$14,name&amp;Group2,0),MATCH("PPI",Sheet2rng!$A$1:$AK$1,0)),"")</f>
        <v/>
      </c>
      <c r="BT23" s="198" t="str">
        <f t="array" aca="1" ref="BT23" ca="1">IFERROR(SMALL(IF(LEFT(Group2,LEN('10B-So1'!$BA$10))='10B-So1'!$BA$10,ROW(Group2)),ROW(A12)),"")</f>
        <v/>
      </c>
      <c r="BY23" s="198" t="s">
        <v>7269</v>
      </c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3:263" ht="15" customHeight="1" thickTop="1" thickBot="1">
      <c r="C24" s="34"/>
      <c r="I24" s="203"/>
      <c r="J24" s="201"/>
      <c r="K24" s="217"/>
      <c r="L24" s="217"/>
      <c r="M24" s="217"/>
      <c r="N24" s="345" t="s">
        <v>617</v>
      </c>
      <c r="O24" s="346"/>
      <c r="P24" s="345" t="s">
        <v>6921</v>
      </c>
      <c r="Q24" s="346"/>
      <c r="R24" s="345" t="s">
        <v>617</v>
      </c>
      <c r="S24" s="346"/>
      <c r="T24" s="345" t="s">
        <v>6921</v>
      </c>
      <c r="U24" s="346"/>
      <c r="V24" s="217"/>
      <c r="W24" s="217"/>
      <c r="X24" s="345" t="s">
        <v>617</v>
      </c>
      <c r="Y24" s="346"/>
      <c r="Z24" s="345" t="s">
        <v>6921</v>
      </c>
      <c r="AA24" s="346"/>
      <c r="AB24" s="345" t="s">
        <v>617</v>
      </c>
      <c r="AC24" s="346"/>
      <c r="AD24" s="345" t="s">
        <v>6921</v>
      </c>
      <c r="AE24" s="346"/>
      <c r="AF24" s="345" t="s">
        <v>617</v>
      </c>
      <c r="AG24" s="346"/>
      <c r="AH24" s="345" t="s">
        <v>6921</v>
      </c>
      <c r="AI24" s="346"/>
      <c r="AJ24" s="345" t="s">
        <v>617</v>
      </c>
      <c r="AK24" s="346"/>
      <c r="AL24" s="345" t="s">
        <v>6921</v>
      </c>
      <c r="AM24" s="346"/>
      <c r="AN24" s="217"/>
      <c r="AO24" s="217"/>
      <c r="AP24" s="345" t="s">
        <v>617</v>
      </c>
      <c r="AQ24" s="346"/>
      <c r="AR24" s="345" t="s">
        <v>6921</v>
      </c>
      <c r="AS24" s="346"/>
      <c r="AT24" s="345" t="s">
        <v>617</v>
      </c>
      <c r="AU24" s="346"/>
      <c r="AV24" s="345" t="s">
        <v>6921</v>
      </c>
      <c r="AW24" s="346"/>
      <c r="AX24" s="217"/>
      <c r="AY24" s="219"/>
      <c r="AZ24" s="432"/>
      <c r="BA24" s="35" t="str">
        <f t="array" aca="1" ref="BA24" ca="1">IFERROR(INDEX(indexdatabase,MATCH(BQ20&amp;$AZ$14,name&amp;Group2,0),MATCH("AR",Sheet2rng!$A$1:$AK$1,0)),"")</f>
        <v/>
      </c>
      <c r="BB24" s="35" t="str">
        <f t="shared" ca="1" si="1"/>
        <v/>
      </c>
      <c r="BC24" s="198" t="str">
        <f t="array" aca="1" ref="BC24" ca="1">IFERROR(INDEX(indexdatabase,MATCH($BB24&amp;$AZ$14,name&amp;Group2,0),MATCH("SEND",Sheet2rng!$A$1:$AO$1,0)),"")</f>
        <v/>
      </c>
      <c r="BD24" s="198" t="str">
        <f t="array" aca="1" ref="BD24" ca="1">IFERROR(INDEX(indexdatabase,MATCH($BB24&amp;$AZ$14,name&amp;Group2,0),MATCH("MAT",Sheet2rng!$A$1:$AO$1,0)),"")</f>
        <v/>
      </c>
      <c r="BE24" s="198" t="str">
        <f t="array" aca="1" ref="BE24" ca="1">IFERROR(INDEX(indexdatabase,MATCH($BB24&amp;$AZ$14,name&amp;Group2,0),MATCH("EAL",Sheet2rng!$A$1:$AO$1,0)),"")</f>
        <v/>
      </c>
      <c r="BF24" s="198" t="str">
        <f t="shared" ca="1" si="2"/>
        <v/>
      </c>
      <c r="BG24" s="198" t="str">
        <f t="shared" ca="1" si="3"/>
        <v/>
      </c>
      <c r="BH24" s="198" t="str">
        <f t="shared" ca="1" si="4"/>
        <v/>
      </c>
      <c r="BI24" s="198" t="str">
        <f t="shared" ca="1" si="5"/>
        <v xml:space="preserve">    </v>
      </c>
      <c r="BQ24" s="198" t="str">
        <f t="shared" ca="1" si="0"/>
        <v/>
      </c>
      <c r="BR24" s="198" t="s">
        <v>2756</v>
      </c>
      <c r="BS24" s="198" t="str">
        <f t="array" aca="1" ref="BS24" ca="1">IFERROR(INDEX(indexdatabase,MATCH(BQ24&amp;$AZ$14,name&amp;Group2,0),MATCH("PPI",Sheet2rng!$A$1:$AK$1,0)),"")</f>
        <v/>
      </c>
      <c r="BT24" s="198" t="str">
        <f t="array" aca="1" ref="BT24" ca="1">IFERROR(SMALL(IF(LEFT(Group2,LEN('10B-So1'!$BA$10))='10B-So1'!$BA$10,ROW(Group2)),ROW(A13)),"")</f>
        <v/>
      </c>
      <c r="BY24" s="198" t="s">
        <v>7271</v>
      </c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3:263" ht="15" customHeight="1" thickTop="1" thickBot="1">
      <c r="C25" s="34"/>
      <c r="I25" s="203"/>
      <c r="J25" s="201"/>
      <c r="K25" s="217"/>
      <c r="L25" s="217"/>
      <c r="M25" s="217"/>
      <c r="N25" s="347" t="str">
        <f t="array" aca="1" ref="N25" ca="1">IFERROR(IF($Y$4=6,"",IF($Y$4=7,INDEX(indexdatabase,MATCH(N20&amp;$AZ$14,name&amp;Group2,0),MATCH("Target",Sheet2rng!$A$1:$AK$1,0)))),"")</f>
        <v/>
      </c>
      <c r="O25" s="348"/>
      <c r="P25" s="343" t="str">
        <f t="array" aca="1" ref="P25" ca="1">IFERROR(IF($Y$5=8,"",IF($Y$5=9,INDEX(Sheet2rng,MATCH(N20&amp;$AZ$14,name&amp;Group2,0),MATCH(P24,sheet2columns,0)))),"")</f>
        <v/>
      </c>
      <c r="Q25" s="344"/>
      <c r="R25" s="347" t="str">
        <f t="array" aca="1" ref="R25" ca="1">IFERROR(IF($Y$4=6,"",IF($Y$4=7,INDEX(indexdatabase,MATCH(R20&amp;$AZ$14,name&amp;Group2,0),MATCH("Target",Sheet2rng!$A$1:$AK$1,0)))),"")</f>
        <v/>
      </c>
      <c r="S25" s="348"/>
      <c r="T25" s="343" t="str">
        <f t="array" aca="1" ref="T25" ca="1">IFERROR(IF($Y$5=8,"",IF($Y$5=9,INDEX(Sheet2rng,MATCH(R20&amp;$AZ$14,name&amp;Group2,0),MATCH(T24,sheet2columns,0)))),"")</f>
        <v/>
      </c>
      <c r="U25" s="344"/>
      <c r="V25" s="217"/>
      <c r="W25" s="217"/>
      <c r="X25" s="347" t="str">
        <f t="array" aca="1" ref="X25" ca="1">IFERROR(IF($Y$4=6,"",IF($Y$4=7,INDEX(indexdatabase,MATCH(X20&amp;$AZ$14,name&amp;Group2,0),MATCH("Target",Sheet2rng!$A$1:$AK$1,0)))),"")</f>
        <v/>
      </c>
      <c r="Y25" s="348"/>
      <c r="Z25" s="343" t="str">
        <f t="array" aca="1" ref="Z25" ca="1">IFERROR(IF($Y$5=8,"",IF($Y$5=9,INDEX(Sheet2rng,MATCH(X20&amp;$AZ$14,name&amp;Group2,0),MATCH(Z24,sheet2columns,0)))),"")</f>
        <v/>
      </c>
      <c r="AA25" s="344"/>
      <c r="AB25" s="347" t="str">
        <f t="array" aca="1" ref="AB25" ca="1">IFERROR(IF($Y$4=6,"",IF($Y$4=7,INDEX(indexdatabase,MATCH(AB20&amp;$AZ$14,name&amp;Group2,0),MATCH("Target",Sheet2rng!$A$1:$AK$1,0)))),"")</f>
        <v/>
      </c>
      <c r="AC25" s="348"/>
      <c r="AD25" s="343" t="str">
        <f t="array" aca="1" ref="AD25" ca="1">IFERROR(IF($Y$5=8,"",IF($Y$5=9,INDEX(Sheet2rng,MATCH(AB20&amp;$AZ$14,name&amp;Group2,0),MATCH(AD24,sheet2columns,0)))),"")</f>
        <v/>
      </c>
      <c r="AE25" s="344"/>
      <c r="AF25" s="347" t="str">
        <f t="array" aca="1" ref="AF25" ca="1">IFERROR(IF($Y$4=6,"",IF($Y$4=7,INDEX(indexdatabase,MATCH(AF20&amp;$AZ$14,name&amp;Group2,0),MATCH("Target",Sheet2rng!$A$1:$AK$1,0)))),"")</f>
        <v/>
      </c>
      <c r="AG25" s="348"/>
      <c r="AH25" s="343" t="str">
        <f t="array" aca="1" ref="AH25" ca="1">IFERROR(IF($Y$5=8,"",IF($Y$5=9,INDEX(Sheet2rng,MATCH(AF20&amp;$AZ$14,name&amp;Group2,0),MATCH(AH24,sheet2columns,0)))),"")</f>
        <v/>
      </c>
      <c r="AI25" s="344"/>
      <c r="AJ25" s="347" t="str">
        <f t="array" aca="1" ref="AJ25" ca="1">IFERROR(IF($Y$4=6,"",IF($Y$4=7,INDEX(indexdatabase,MATCH(AJ20&amp;$AZ$14,name&amp;Group2,0),MATCH("Target",Sheet2rng!$A$1:$AK$1,0)))),"")</f>
        <v/>
      </c>
      <c r="AK25" s="348"/>
      <c r="AL25" s="343" t="str">
        <f t="array" aca="1" ref="AL25" ca="1">IFERROR(IF($Y$5=8,"",IF($Y$5=9,INDEX(Sheet2rng,MATCH(AJ20&amp;$AZ$14,name&amp;Group2,0),MATCH(AL24,sheet2columns,0)))),"")</f>
        <v/>
      </c>
      <c r="AM25" s="344"/>
      <c r="AN25" s="217"/>
      <c r="AO25" s="217"/>
      <c r="AP25" s="347" t="str">
        <f t="array" aca="1" ref="AP25" ca="1">IFERROR(IF($Y$4=6,"",IF($Y$4=7,INDEX(indexdatabase,MATCH(AP20&amp;$AZ$14,name&amp;Group2,0),MATCH("Target",Sheet2rng!$A$1:$AK$1,0)))),"")</f>
        <v/>
      </c>
      <c r="AQ25" s="348"/>
      <c r="AR25" s="343" t="str">
        <f t="array" aca="1" ref="AR25" ca="1">IFERROR(IF($Y$5=8,"",IF($Y$5=9,INDEX(Sheet2rng,MATCH(AP20&amp;$AZ$14,name&amp;Group2,0),MATCH(AR24,sheet2columns,0)))),"")</f>
        <v/>
      </c>
      <c r="AS25" s="344"/>
      <c r="AT25" s="347" t="str">
        <f t="array" aca="1" ref="AT25" ca="1">IFERROR(IF($Y$4=6,"",IF($Y$4=7,INDEX(indexdatabase,MATCH(AT20&amp;$AZ$14,name&amp;Group2,0),MATCH("Target",Sheet2rng!$A$1:$AK$1,0)))),"")</f>
        <v/>
      </c>
      <c r="AU25" s="348"/>
      <c r="AV25" s="343" t="str">
        <f t="array" aca="1" ref="AV25" ca="1">IFERROR(IF($Y$5=8,"",IF($Y$5=9,INDEX(Sheet2rng,MATCH(AT20&amp;$AZ$14,name&amp;Group2,0),MATCH(AV24,sheet2columns,0)))),"")</f>
        <v/>
      </c>
      <c r="AW25" s="344"/>
      <c r="AX25" s="217"/>
      <c r="AY25" s="204"/>
      <c r="BA25" s="35" t="str">
        <f t="array" aca="1" ref="BA25" ca="1">IFERROR(INDEX(indexdatabase,MATCH(BQ21&amp;$AZ$14,name&amp;Group2,0),MATCH("AR",Sheet2rng!$A$1:$AK$1,0)),"")</f>
        <v/>
      </c>
      <c r="BB25" s="35" t="str">
        <f t="shared" ca="1" si="1"/>
        <v/>
      </c>
      <c r="BC25" s="198" t="str">
        <f t="array" aca="1" ref="BC25" ca="1">IFERROR(INDEX(indexdatabase,MATCH($BB25&amp;$AZ$14,name&amp;Group2,0),MATCH("SEND",Sheet2rng!$A$1:$AO$1,0)),"")</f>
        <v/>
      </c>
      <c r="BD25" s="198" t="str">
        <f t="array" aca="1" ref="BD25" ca="1">IFERROR(INDEX(indexdatabase,MATCH($BB25&amp;$AZ$14,name&amp;Group2,0),MATCH("MAT",Sheet2rng!$A$1:$AO$1,0)),"")</f>
        <v/>
      </c>
      <c r="BE25" s="198" t="str">
        <f t="array" aca="1" ref="BE25" ca="1">IFERROR(INDEX(indexdatabase,MATCH($BB25&amp;$AZ$14,name&amp;Group2,0),MATCH("EAL",Sheet2rng!$A$1:$AO$1,0)),"")</f>
        <v/>
      </c>
      <c r="BF25" s="198" t="str">
        <f t="shared" ca="1" si="2"/>
        <v/>
      </c>
      <c r="BG25" s="198" t="str">
        <f t="shared" ca="1" si="3"/>
        <v/>
      </c>
      <c r="BH25" s="198" t="str">
        <f t="shared" ca="1" si="4"/>
        <v/>
      </c>
      <c r="BI25" s="198" t="str">
        <f t="shared" ca="1" si="5"/>
        <v xml:space="preserve">    </v>
      </c>
      <c r="BQ25" s="198" t="str">
        <f t="shared" ca="1" si="0"/>
        <v/>
      </c>
      <c r="BR25" s="198" t="s">
        <v>2756</v>
      </c>
      <c r="BS25" s="198" t="str">
        <f t="array" aca="1" ref="BS25" ca="1">IFERROR(INDEX(indexdatabase,MATCH(BQ25&amp;$AZ$14,name&amp;Group2,0),MATCH("PPI",Sheet2rng!$A$1:$AK$1,0)),"")</f>
        <v/>
      </c>
      <c r="BT25" s="198" t="str">
        <f t="array" aca="1" ref="BT25" ca="1">IFERROR(SMALL(IF(LEFT(Group2,LEN('10B-So1'!$BA$10))='10B-So1'!$BA$10,ROW(Group2)),ROW(A14)),"")</f>
        <v/>
      </c>
      <c r="BY25" s="198" t="s">
        <v>7272</v>
      </c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3:263" ht="15" customHeight="1" thickTop="1" thickBot="1">
      <c r="C26" s="34"/>
      <c r="I26" s="203"/>
      <c r="J26" s="201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04"/>
      <c r="BA26" s="35" t="str">
        <f t="array" aca="1" ref="BA26" ca="1">IFERROR(INDEX(indexdatabase,MATCH(BQ22&amp;$AZ$14,name&amp;Group2,0),MATCH("AR",Sheet2rng!$A$1:$AK$1,0)),"")</f>
        <v/>
      </c>
      <c r="BB26" s="35" t="str">
        <f t="shared" ca="1" si="1"/>
        <v/>
      </c>
      <c r="BC26" s="198" t="str">
        <f t="array" aca="1" ref="BC26" ca="1">IFERROR(INDEX(indexdatabase,MATCH($BB26&amp;$AZ$14,name&amp;Group2,0),MATCH("SEND",Sheet2rng!$A$1:$AO$1,0)),"")</f>
        <v/>
      </c>
      <c r="BD26" s="198" t="str">
        <f t="array" aca="1" ref="BD26" ca="1">IFERROR(INDEX(indexdatabase,MATCH($BB26&amp;$AZ$14,name&amp;Group2,0),MATCH("MAT",Sheet2rng!$A$1:$AO$1,0)),"")</f>
        <v/>
      </c>
      <c r="BE26" s="198" t="str">
        <f t="array" aca="1" ref="BE26" ca="1">IFERROR(INDEX(indexdatabase,MATCH($BB26&amp;$AZ$14,name&amp;Group2,0),MATCH("EAL",Sheet2rng!$A$1:$AO$1,0)),"")</f>
        <v/>
      </c>
      <c r="BF26" s="198" t="str">
        <f t="shared" ca="1" si="2"/>
        <v/>
      </c>
      <c r="BG26" s="198" t="str">
        <f t="shared" ca="1" si="3"/>
        <v/>
      </c>
      <c r="BH26" s="198" t="str">
        <f t="shared" ca="1" si="4"/>
        <v/>
      </c>
      <c r="BI26" s="198" t="str">
        <f t="shared" ca="1" si="5"/>
        <v xml:space="preserve">    </v>
      </c>
      <c r="BQ26" s="198" t="str">
        <f t="shared" ca="1" si="0"/>
        <v/>
      </c>
      <c r="BR26" s="198" t="s">
        <v>2756</v>
      </c>
      <c r="BS26" s="198" t="str">
        <f t="array" aca="1" ref="BS26" ca="1">IFERROR(INDEX(indexdatabase,MATCH(BQ26&amp;$AZ$14,name&amp;Group2,0),MATCH("PPI",Sheet2rng!$A$1:$AK$1,0)),"")</f>
        <v/>
      </c>
      <c r="BT26" s="198" t="str">
        <f t="array" aca="1" ref="BT26" ca="1">IFERROR(SMALL(IF(LEFT(Group2,LEN('10B-So1'!$BA$10))='10B-So1'!$BA$10,ROW(Group2)),ROW(A15)),"")</f>
        <v/>
      </c>
      <c r="BY26" s="198" t="s">
        <v>7273</v>
      </c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3:263" ht="15" customHeight="1" thickTop="1" thickBot="1">
      <c r="C27" s="34"/>
      <c r="I27" s="203"/>
      <c r="J27" s="201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04"/>
      <c r="AZ27" s="222" t="str">
        <f>AZ23</f>
        <v>Sum 1</v>
      </c>
      <c r="BA27" s="35" t="str">
        <f t="array" aca="1" ref="BA27" ca="1">IFERROR(INDEX(indexdatabase,MATCH(BQ23&amp;$AZ$14,name&amp;Group2,0),MATCH("AR",Sheet2rng!$A$1:$AK$1,0)),"")</f>
        <v/>
      </c>
      <c r="BB27" s="35" t="str">
        <f t="shared" ca="1" si="1"/>
        <v/>
      </c>
      <c r="BC27" s="198" t="str">
        <f t="array" aca="1" ref="BC27" ca="1">IFERROR(INDEX(indexdatabase,MATCH($BB27&amp;$AZ$14,name&amp;Group2,0),MATCH("SEND",Sheet2rng!$A$1:$AO$1,0)),"")</f>
        <v/>
      </c>
      <c r="BD27" s="198" t="str">
        <f t="array" aca="1" ref="BD27" ca="1">IFERROR(INDEX(indexdatabase,MATCH($BB27&amp;$AZ$14,name&amp;Group2,0),MATCH("MAT",Sheet2rng!$A$1:$AO$1,0)),"")</f>
        <v/>
      </c>
      <c r="BE27" s="198" t="str">
        <f t="array" aca="1" ref="BE27" ca="1">IFERROR(INDEX(indexdatabase,MATCH($BB27&amp;$AZ$14,name&amp;Group2,0),MATCH("EAL",Sheet2rng!$A$1:$AO$1,0)),"")</f>
        <v/>
      </c>
      <c r="BF27" s="198" t="str">
        <f t="shared" ca="1" si="2"/>
        <v/>
      </c>
      <c r="BG27" s="198" t="str">
        <f t="shared" ca="1" si="3"/>
        <v/>
      </c>
      <c r="BH27" s="198" t="str">
        <f t="shared" ca="1" si="4"/>
        <v/>
      </c>
      <c r="BI27" s="198" t="str">
        <f t="shared" ca="1" si="5"/>
        <v xml:space="preserve">    </v>
      </c>
      <c r="BQ27" s="198" t="str">
        <f t="shared" ca="1" si="0"/>
        <v/>
      </c>
      <c r="BR27" s="198" t="s">
        <v>2756</v>
      </c>
      <c r="BS27" s="198" t="str">
        <f t="array" aca="1" ref="BS27" ca="1">IFERROR(INDEX(indexdatabase,MATCH(BQ27&amp;$AZ$14,name&amp;Group2,0),MATCH("PPI",Sheet2rng!$A$1:$AK$1,0)),"")</f>
        <v/>
      </c>
      <c r="BT27" s="198" t="str">
        <f t="array" aca="1" ref="BT27" ca="1">IFERROR(SMALL(IF(LEFT(Group2,LEN('10B-So1'!$BA$10))='10B-So1'!$BA$10,ROW(Group2)),ROW(A16)),"")</f>
        <v/>
      </c>
      <c r="BY27" s="198" t="s">
        <v>7275</v>
      </c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3:263" ht="15" customHeight="1" thickTop="1" thickBot="1">
      <c r="C28" s="34"/>
      <c r="I28" s="203"/>
      <c r="J28" s="201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04"/>
      <c r="BA28" s="35" t="str">
        <f t="array" aca="1" ref="BA28" ca="1">IFERROR(INDEX(indexdatabase,MATCH(BQ24&amp;$AZ$14,name&amp;Group2,0),MATCH("AR",Sheet2rng!$A$1:$AK$1,0)),"")</f>
        <v/>
      </c>
      <c r="BB28" s="35" t="str">
        <f t="shared" ca="1" si="1"/>
        <v/>
      </c>
      <c r="BC28" s="198" t="str">
        <f t="array" aca="1" ref="BC28" ca="1">IFERROR(INDEX(indexdatabase,MATCH($BB28&amp;$AZ$14,name&amp;Group2,0),MATCH("SEND",Sheet2rng!$A$1:$AO$1,0)),"")</f>
        <v/>
      </c>
      <c r="BD28" s="198" t="str">
        <f t="array" aca="1" ref="BD28" ca="1">IFERROR(INDEX(indexdatabase,MATCH($BB28&amp;$AZ$14,name&amp;Group2,0),MATCH("MAT",Sheet2rng!$A$1:$AO$1,0)),"")</f>
        <v/>
      </c>
      <c r="BE28" s="198" t="str">
        <f t="array" aca="1" ref="BE28" ca="1">IFERROR(INDEX(indexdatabase,MATCH($BB28&amp;$AZ$14,name&amp;Group2,0),MATCH("EAL",Sheet2rng!$A$1:$AO$1,0)),"")</f>
        <v/>
      </c>
      <c r="BF28" s="198" t="str">
        <f t="shared" ca="1" si="2"/>
        <v/>
      </c>
      <c r="BG28" s="198" t="str">
        <f t="shared" ca="1" si="3"/>
        <v/>
      </c>
      <c r="BH28" s="198" t="str">
        <f t="shared" ca="1" si="4"/>
        <v/>
      </c>
      <c r="BI28" s="198" t="str">
        <f t="shared" ca="1" si="5"/>
        <v xml:space="preserve">    </v>
      </c>
      <c r="BQ28" s="198" t="str">
        <f t="shared" ca="1" si="0"/>
        <v/>
      </c>
      <c r="BR28" s="198" t="s">
        <v>2756</v>
      </c>
      <c r="BS28" s="198" t="str">
        <f t="array" aca="1" ref="BS28" ca="1">IFERROR(INDEX(indexdatabase,MATCH(BQ28&amp;$AZ$14,name&amp;Group2,0),MATCH("PPI",Sheet2rng!$A$1:$AK$1,0)),"")</f>
        <v/>
      </c>
      <c r="BT28" s="198" t="str">
        <f t="array" aca="1" ref="BT28" ca="1">IFERROR(SMALL(IF(LEFT(Group2,LEN('10B-So1'!$BA$10))='10B-So1'!$BA$10,ROW(Group2)),ROW(A17)),"")</f>
        <v/>
      </c>
      <c r="BY28" s="198" t="s">
        <v>4891</v>
      </c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3:263" ht="15" customHeight="1" thickTop="1" thickBot="1">
      <c r="C29" s="34"/>
      <c r="I29" s="203"/>
      <c r="J29" s="201"/>
      <c r="K29" s="217"/>
      <c r="L29" s="217"/>
      <c r="M29" s="217"/>
      <c r="N29" s="351" t="s">
        <v>628</v>
      </c>
      <c r="O29" s="352"/>
      <c r="P29" s="352"/>
      <c r="Q29" s="353"/>
      <c r="R29" s="351" t="s">
        <v>628</v>
      </c>
      <c r="S29" s="352"/>
      <c r="T29" s="352"/>
      <c r="U29" s="353"/>
      <c r="V29" s="217"/>
      <c r="W29" s="217"/>
      <c r="X29" s="351" t="s">
        <v>628</v>
      </c>
      <c r="Y29" s="352"/>
      <c r="Z29" s="352"/>
      <c r="AA29" s="353"/>
      <c r="AB29" s="351" t="s">
        <v>628</v>
      </c>
      <c r="AC29" s="352"/>
      <c r="AD29" s="352"/>
      <c r="AE29" s="353"/>
      <c r="AF29" s="351" t="s">
        <v>628</v>
      </c>
      <c r="AG29" s="352"/>
      <c r="AH29" s="352"/>
      <c r="AI29" s="353"/>
      <c r="AJ29" s="351" t="s">
        <v>628</v>
      </c>
      <c r="AK29" s="352"/>
      <c r="AL29" s="352"/>
      <c r="AM29" s="353"/>
      <c r="AN29" s="217"/>
      <c r="AO29" s="217"/>
      <c r="AP29" s="351" t="s">
        <v>628</v>
      </c>
      <c r="AQ29" s="352"/>
      <c r="AR29" s="352"/>
      <c r="AS29" s="353"/>
      <c r="AT29" s="351" t="s">
        <v>628</v>
      </c>
      <c r="AU29" s="352"/>
      <c r="AV29" s="352"/>
      <c r="AW29" s="353"/>
      <c r="AX29" s="217"/>
      <c r="AY29" s="204"/>
      <c r="BA29" s="35" t="str">
        <f t="array" aca="1" ref="BA29" ca="1">IFERROR(INDEX(indexdatabase,MATCH(BQ25&amp;$AZ$14,name&amp;Group2,0),MATCH("AR",Sheet2rng!$A$1:$AK$1,0)),"")</f>
        <v/>
      </c>
      <c r="BB29" s="35" t="str">
        <f t="shared" ca="1" si="1"/>
        <v/>
      </c>
      <c r="BC29" s="198" t="str">
        <f t="array" aca="1" ref="BC29" ca="1">IFERROR(INDEX(indexdatabase,MATCH($BB29&amp;$AZ$14,name&amp;Group2,0),MATCH("SEND",Sheet2rng!$A$1:$AO$1,0)),"")</f>
        <v/>
      </c>
      <c r="BD29" s="198" t="str">
        <f t="array" aca="1" ref="BD29" ca="1">IFERROR(INDEX(indexdatabase,MATCH($BB29&amp;$AZ$14,name&amp;Group2,0),MATCH("MAT",Sheet2rng!$A$1:$AO$1,0)),"")</f>
        <v/>
      </c>
      <c r="BE29" s="198" t="str">
        <f t="array" aca="1" ref="BE29" ca="1">IFERROR(INDEX(indexdatabase,MATCH($BB29&amp;$AZ$14,name&amp;Group2,0),MATCH("EAL",Sheet2rng!$A$1:$AO$1,0)),"")</f>
        <v/>
      </c>
      <c r="BF29" s="198" t="str">
        <f t="shared" ca="1" si="2"/>
        <v/>
      </c>
      <c r="BG29" s="198" t="str">
        <f t="shared" ca="1" si="3"/>
        <v/>
      </c>
      <c r="BH29" s="198" t="str">
        <f t="shared" ca="1" si="4"/>
        <v/>
      </c>
      <c r="BI29" s="198" t="str">
        <f t="shared" ca="1" si="5"/>
        <v xml:space="preserve">    </v>
      </c>
      <c r="BQ29" s="198" t="str">
        <f t="shared" ca="1" si="0"/>
        <v/>
      </c>
      <c r="BR29" s="198" t="s">
        <v>2756</v>
      </c>
      <c r="BS29" s="198" t="str">
        <f t="array" aca="1" ref="BS29" ca="1">IFERROR(INDEX(indexdatabase,MATCH(BQ29&amp;$AZ$14,name&amp;Group2,0),MATCH("PPI",Sheet2rng!$A$1:$AK$1,0)),"")</f>
        <v/>
      </c>
      <c r="BT29" s="198" t="str">
        <f t="array" aca="1" ref="BT29" ca="1">IFERROR(SMALL(IF(LEFT(Group2,LEN('10B-So1'!$BA$10))='10B-So1'!$BA$10,ROW(Group2)),ROW(A18)),"")</f>
        <v/>
      </c>
      <c r="BY29" s="198" t="s">
        <v>7276</v>
      </c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3:263" ht="15" customHeight="1" thickTop="1" thickBot="1">
      <c r="C30" s="34"/>
      <c r="I30" s="203"/>
      <c r="J30" s="201"/>
      <c r="K30" s="217"/>
      <c r="L30" s="217"/>
      <c r="M30" s="217"/>
      <c r="N30" s="354" t="str">
        <f ca="1">IFERROR(IF($Y$1=1,"",VLOOKUP(N29,needstable,8,FALSE)),"")</f>
        <v xml:space="preserve">    </v>
      </c>
      <c r="O30" s="355"/>
      <c r="P30" s="355"/>
      <c r="Q30" s="356"/>
      <c r="R30" s="354" t="str">
        <f ca="1">IFERROR(IF($Y$1=1,"",VLOOKUP(R29,needstable,8,FALSE)),"")</f>
        <v xml:space="preserve">    </v>
      </c>
      <c r="S30" s="355"/>
      <c r="T30" s="355"/>
      <c r="U30" s="356"/>
      <c r="V30" s="217"/>
      <c r="W30" s="217"/>
      <c r="X30" s="354" t="str">
        <f ca="1">IFERROR(IF($Y$1=1,"",VLOOKUP(X29,needstable,8,FALSE)),"")</f>
        <v xml:space="preserve">    </v>
      </c>
      <c r="Y30" s="355"/>
      <c r="Z30" s="355"/>
      <c r="AA30" s="356"/>
      <c r="AB30" s="354" t="str">
        <f ca="1">IFERROR(IF($Y$1=1,"",VLOOKUP(AB29,needstable,8,FALSE)),"")</f>
        <v xml:space="preserve">    </v>
      </c>
      <c r="AC30" s="355"/>
      <c r="AD30" s="355"/>
      <c r="AE30" s="356"/>
      <c r="AF30" s="354" t="str">
        <f ca="1">IFERROR(IF($Y$1=1,"",VLOOKUP(AF29,needstable,8,FALSE)),"")</f>
        <v xml:space="preserve">    </v>
      </c>
      <c r="AG30" s="355"/>
      <c r="AH30" s="355"/>
      <c r="AI30" s="356"/>
      <c r="AJ30" s="354" t="str">
        <f ca="1">IFERROR(IF($Y$1=1,"",VLOOKUP(AJ29,needstable,8,FALSE)),"")</f>
        <v xml:space="preserve">    </v>
      </c>
      <c r="AK30" s="355"/>
      <c r="AL30" s="355"/>
      <c r="AM30" s="356"/>
      <c r="AN30" s="217"/>
      <c r="AO30" s="217"/>
      <c r="AP30" s="354" t="str">
        <f ca="1">IFERROR(IF($Y$1=1,"",VLOOKUP(AP29,needstable,8,FALSE)),"")</f>
        <v xml:space="preserve">    </v>
      </c>
      <c r="AQ30" s="355"/>
      <c r="AR30" s="355"/>
      <c r="AS30" s="356"/>
      <c r="AT30" s="354" t="str">
        <f ca="1">IFERROR(IF($Y$1=1,"",VLOOKUP(AT29,needstable,8,FALSE)),"")</f>
        <v xml:space="preserve">    </v>
      </c>
      <c r="AU30" s="355"/>
      <c r="AV30" s="355"/>
      <c r="AW30" s="356"/>
      <c r="AX30" s="217"/>
      <c r="AY30" s="204"/>
      <c r="BA30" s="35" t="str">
        <f t="array" aca="1" ref="BA30" ca="1">IFERROR(INDEX(indexdatabase,MATCH(BQ26&amp;$AZ$14,name&amp;Group2,0),MATCH("AR",Sheet2rng!$A$1:$AK$1,0)),"")</f>
        <v/>
      </c>
      <c r="BB30" s="35" t="str">
        <f t="shared" ca="1" si="1"/>
        <v/>
      </c>
      <c r="BC30" s="198" t="str">
        <f t="array" aca="1" ref="BC30" ca="1">IFERROR(INDEX(indexdatabase,MATCH($BB30&amp;$AZ$14,name&amp;Group2,0),MATCH("SEND",Sheet2rng!$A$1:$AO$1,0)),"")</f>
        <v/>
      </c>
      <c r="BD30" s="198" t="str">
        <f t="array" aca="1" ref="BD30" ca="1">IFERROR(INDEX(indexdatabase,MATCH($BB30&amp;$AZ$14,name&amp;Group2,0),MATCH("MAT",Sheet2rng!$A$1:$AO$1,0)),"")</f>
        <v/>
      </c>
      <c r="BE30" s="198" t="str">
        <f t="array" aca="1" ref="BE30" ca="1">IFERROR(INDEX(indexdatabase,MATCH($BB30&amp;$AZ$14,name&amp;Group2,0),MATCH("EAL",Sheet2rng!$A$1:$AO$1,0)),"")</f>
        <v/>
      </c>
      <c r="BF30" s="198" t="str">
        <f t="shared" ca="1" si="2"/>
        <v/>
      </c>
      <c r="BG30" s="198" t="str">
        <f t="shared" ca="1" si="3"/>
        <v/>
      </c>
      <c r="BH30" s="198" t="str">
        <f t="shared" ca="1" si="4"/>
        <v/>
      </c>
      <c r="BI30" s="198" t="str">
        <f t="shared" ca="1" si="5"/>
        <v xml:space="preserve">    </v>
      </c>
      <c r="BQ30" s="198" t="str">
        <f t="shared" ca="1" si="0"/>
        <v/>
      </c>
      <c r="BR30" s="198" t="s">
        <v>2756</v>
      </c>
      <c r="BS30" s="198" t="str">
        <f t="array" aca="1" ref="BS30" ca="1">IFERROR(INDEX(indexdatabase,MATCH(BQ30&amp;$AZ$14,name&amp;Group2,0),MATCH("PPI",Sheet2rng!$A$1:$AK$1,0)),"")</f>
        <v/>
      </c>
      <c r="BT30" s="198" t="str">
        <f t="array" aca="1" ref="BT30" ca="1">IFERROR(SMALL(IF(LEFT(Group2,LEN('10B-So1'!$BA$10))='10B-So1'!$BA$10,ROW(Group2)),ROW(A19)),"")</f>
        <v/>
      </c>
      <c r="BY30" s="198" t="s">
        <v>7277</v>
      </c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3:263" ht="15" customHeight="1" thickTop="1" thickBot="1">
      <c r="C31" s="34"/>
      <c r="I31" s="203"/>
      <c r="J31" s="201"/>
      <c r="K31" s="217"/>
      <c r="L31" s="217"/>
      <c r="M31" s="217"/>
      <c r="N31" s="357" t="s">
        <v>6925</v>
      </c>
      <c r="O31" s="357"/>
      <c r="P31" s="357" t="s">
        <v>6923</v>
      </c>
      <c r="Q31" s="357"/>
      <c r="R31" s="357" t="s">
        <v>6925</v>
      </c>
      <c r="S31" s="357"/>
      <c r="T31" s="357" t="s">
        <v>6923</v>
      </c>
      <c r="U31" s="357"/>
      <c r="V31" s="217"/>
      <c r="W31" s="217"/>
      <c r="X31" s="357" t="s">
        <v>6925</v>
      </c>
      <c r="Y31" s="357"/>
      <c r="Z31" s="357" t="s">
        <v>6923</v>
      </c>
      <c r="AA31" s="357"/>
      <c r="AB31" s="357" t="s">
        <v>6925</v>
      </c>
      <c r="AC31" s="357"/>
      <c r="AD31" s="357" t="s">
        <v>6923</v>
      </c>
      <c r="AE31" s="357"/>
      <c r="AF31" s="357" t="s">
        <v>6925</v>
      </c>
      <c r="AG31" s="357"/>
      <c r="AH31" s="357" t="s">
        <v>6923</v>
      </c>
      <c r="AI31" s="357"/>
      <c r="AJ31" s="357" t="s">
        <v>6925</v>
      </c>
      <c r="AK31" s="357"/>
      <c r="AL31" s="357" t="s">
        <v>6923</v>
      </c>
      <c r="AM31" s="357"/>
      <c r="AN31" s="217"/>
      <c r="AO31" s="217"/>
      <c r="AP31" s="357" t="s">
        <v>6925</v>
      </c>
      <c r="AQ31" s="357"/>
      <c r="AR31" s="357" t="s">
        <v>6923</v>
      </c>
      <c r="AS31" s="357"/>
      <c r="AT31" s="357" t="s">
        <v>6925</v>
      </c>
      <c r="AU31" s="357"/>
      <c r="AV31" s="357" t="s">
        <v>6923</v>
      </c>
      <c r="AW31" s="357"/>
      <c r="AX31" s="217"/>
      <c r="AY31" s="204"/>
      <c r="BA31" s="35" t="str">
        <f t="array" aca="1" ref="BA31" ca="1">IFERROR(INDEX(indexdatabase,MATCH(BQ27&amp;$AZ$14,name&amp;Group2,0),MATCH("AR",Sheet2rng!$A$1:$AK$1,0)),"")</f>
        <v/>
      </c>
      <c r="BB31" s="35" t="str">
        <f t="shared" ca="1" si="1"/>
        <v/>
      </c>
      <c r="BC31" s="198" t="str">
        <f t="array" aca="1" ref="BC31" ca="1">IFERROR(INDEX(indexdatabase,MATCH($BB31&amp;$AZ$14,name&amp;Group2,0),MATCH("SEND",Sheet2rng!$A$1:$AO$1,0)),"")</f>
        <v/>
      </c>
      <c r="BD31" s="198" t="str">
        <f t="array" aca="1" ref="BD31" ca="1">IFERROR(INDEX(indexdatabase,MATCH($BB31&amp;$AZ$14,name&amp;Group2,0),MATCH("MAT",Sheet2rng!$A$1:$AO$1,0)),"")</f>
        <v/>
      </c>
      <c r="BE31" s="198" t="str">
        <f t="array" aca="1" ref="BE31" ca="1">IFERROR(INDEX(indexdatabase,MATCH($BB31&amp;$AZ$14,name&amp;Group2,0),MATCH("EAL",Sheet2rng!$A$1:$AO$1,0)),"")</f>
        <v/>
      </c>
      <c r="BF31" s="198" t="str">
        <f t="shared" ca="1" si="2"/>
        <v/>
      </c>
      <c r="BG31" s="198" t="str">
        <f t="shared" ca="1" si="3"/>
        <v/>
      </c>
      <c r="BH31" s="198" t="str">
        <f t="shared" ca="1" si="4"/>
        <v/>
      </c>
      <c r="BI31" s="198" t="str">
        <f t="shared" ca="1" si="5"/>
        <v xml:space="preserve">    </v>
      </c>
      <c r="BQ31" s="198" t="str">
        <f t="shared" ca="1" si="0"/>
        <v/>
      </c>
      <c r="BR31" s="198" t="s">
        <v>2756</v>
      </c>
      <c r="BS31" s="198" t="str">
        <f t="array" aca="1" ref="BS31" ca="1">IFERROR(INDEX(indexdatabase,MATCH(BQ31&amp;$AZ$14,name&amp;Group2,0),MATCH("PPI",Sheet2rng!$A$1:$AK$1,0)),"")</f>
        <v/>
      </c>
      <c r="BT31" s="198" t="str">
        <f t="array" aca="1" ref="BT31" ca="1">IFERROR(SMALL(IF(LEFT(Group2,LEN('10B-So1'!$BA$10))='10B-So1'!$BA$10,ROW(Group2)),ROW(A20)),"")</f>
        <v/>
      </c>
      <c r="BY31" s="198" t="s">
        <v>7281</v>
      </c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3:263" ht="15" customHeight="1" thickTop="1" thickBot="1">
      <c r="C32" s="34"/>
      <c r="I32" s="203"/>
      <c r="J32" s="201"/>
      <c r="K32" s="217"/>
      <c r="L32" s="217"/>
      <c r="M32" s="217"/>
      <c r="N32" s="347" t="str">
        <f t="array" aca="1" ref="N32" ca="1">IFERROR(IF($Y$2=2,"",IF($Y$2=3,INDEX(indexdatabase,MATCH(N29&amp;$AZ$14,name&amp;Group2,0),MATCH($AZ$23,Sheet2rng!$A$1:$AK$1,0)))),"")</f>
        <v/>
      </c>
      <c r="O32" s="348"/>
      <c r="P32" s="347" t="str">
        <f t="array" aca="1" ref="P32" ca="1">IFERROR(IF($Y$3=4,"",IF($Y$3=5,INDEX(indexdatabase,MATCH(N29&amp;$AZ$14,name&amp;Group2,0),MATCH("KS2",Sheet2rng!$A$1:$AK$1,0)))),"")</f>
        <v/>
      </c>
      <c r="Q32" s="348"/>
      <c r="R32" s="347" t="str">
        <f t="array" aca="1" ref="R32" ca="1">IFERROR(IF($Y$2=2,"",IF($Y$2=3,INDEX(indexdatabase,MATCH(R29&amp;$AZ$14,name&amp;Group2,0),MATCH($AZ$23,Sheet2rng!$A$1:$AK$1,0)))),"")</f>
        <v/>
      </c>
      <c r="S32" s="348"/>
      <c r="T32" s="347" t="str">
        <f t="array" aca="1" ref="T32" ca="1">IFERROR(IF($Y$3=4,"",IF($Y$3=5,INDEX(indexdatabase,MATCH(R29&amp;$AZ$14,name&amp;Group2,0),MATCH("KS2",Sheet2rng!$A$1:$AK$1,0)))),"")</f>
        <v/>
      </c>
      <c r="U32" s="348"/>
      <c r="V32" s="217"/>
      <c r="W32" s="217"/>
      <c r="X32" s="347" t="str">
        <f t="array" aca="1" ref="X32" ca="1">IFERROR(IF($Y$2=2,"",IF($Y$2=3,INDEX(indexdatabase,MATCH(X29&amp;$AZ$14,name&amp;Group2,0),MATCH($AZ$23,Sheet2rng!$A$1:$AK$1,0)))),"")</f>
        <v/>
      </c>
      <c r="Y32" s="348"/>
      <c r="Z32" s="347" t="str">
        <f t="array" aca="1" ref="Z32" ca="1">IFERROR(IF($Y$3=4,"",IF($Y$3=5,INDEX(indexdatabase,MATCH(X29&amp;$AZ$14,name&amp;Group2,0),MATCH("KS2",Sheet2rng!$A$1:$AK$1,0)))),"")</f>
        <v/>
      </c>
      <c r="AA32" s="348"/>
      <c r="AB32" s="347" t="str">
        <f t="array" aca="1" ref="AB32" ca="1">IFERROR(IF($Y$2=2,"",IF($Y$2=3,INDEX(indexdatabase,MATCH(AB29&amp;$AZ$14,name&amp;Group2,0),MATCH($AZ$23,Sheet2rng!$A$1:$AK$1,0)))),"")</f>
        <v/>
      </c>
      <c r="AC32" s="348"/>
      <c r="AD32" s="347" t="str">
        <f t="array" aca="1" ref="AD32" ca="1">IFERROR(IF($Y$3=4,"",IF($Y$3=5,INDEX(indexdatabase,MATCH(AB29&amp;$AZ$14,name&amp;Group2,0),MATCH("KS2",Sheet2rng!$A$1:$AK$1,0)))),"")</f>
        <v/>
      </c>
      <c r="AE32" s="348"/>
      <c r="AF32" s="347" t="str">
        <f t="array" aca="1" ref="AF32" ca="1">IFERROR(IF($Y$2=2,"",IF($Y$2=3,INDEX(indexdatabase,MATCH(AF29&amp;$AZ$14,name&amp;Group2,0),MATCH($AZ$23,Sheet2rng!$A$1:$AK$1,0)))),"")</f>
        <v/>
      </c>
      <c r="AG32" s="348"/>
      <c r="AH32" s="347" t="str">
        <f t="array" aca="1" ref="AH32" ca="1">IFERROR(IF($Y$3=4,"",IF($Y$3=5,INDEX(indexdatabase,MATCH(AF29&amp;$AZ$14,name&amp;Group2,0),MATCH("KS2",Sheet2rng!$A$1:$AK$1,0)))),"")</f>
        <v/>
      </c>
      <c r="AI32" s="348"/>
      <c r="AJ32" s="347" t="str">
        <f t="array" aca="1" ref="AJ32" ca="1">IFERROR(IF($Y$2=2,"",IF($Y$2=3,INDEX(indexdatabase,MATCH(AJ29&amp;$AZ$14,name&amp;Group2,0),MATCH($AZ$23,Sheet2rng!$A$1:$AK$1,0)))),"")</f>
        <v/>
      </c>
      <c r="AK32" s="348"/>
      <c r="AL32" s="347" t="str">
        <f t="array" aca="1" ref="AL32" ca="1">IFERROR(IF($Y$3=4,"",IF($Y$3=5,INDEX(indexdatabase,MATCH(AJ29&amp;$AZ$14,name&amp;Group2,0),MATCH("KS2",Sheet2rng!$A$1:$AK$1,0)))),"")</f>
        <v/>
      </c>
      <c r="AM32" s="348"/>
      <c r="AN32" s="217"/>
      <c r="AO32" s="217"/>
      <c r="AP32" s="347" t="str">
        <f t="array" aca="1" ref="AP32" ca="1">IFERROR(IF($Y$2=2,"",IF($Y$2=3,INDEX(indexdatabase,MATCH(AP29&amp;$AZ$14,name&amp;Group2,0),MATCH($AZ$23,Sheet2rng!$A$1:$AK$1,0)))),"")</f>
        <v/>
      </c>
      <c r="AQ32" s="348"/>
      <c r="AR32" s="347" t="str">
        <f t="array" aca="1" ref="AR32" ca="1">IFERROR(IF($Y$3=4,"",IF($Y$3=5,INDEX(indexdatabase,MATCH(AP29&amp;$AZ$14,name&amp;Group2,0),MATCH("KS2",Sheet2rng!$A$1:$AK$1,0)))),"")</f>
        <v/>
      </c>
      <c r="AS32" s="348"/>
      <c r="AT32" s="347" t="str">
        <f t="array" aca="1" ref="AT32" ca="1">IFERROR(IF($Y$2=2,"",IF($Y$2=3,INDEX(indexdatabase,MATCH(AT29&amp;$AZ$14,name&amp;Group2,0),MATCH($AZ$23,Sheet2rng!$A$1:$AK$1,0)))),"")</f>
        <v/>
      </c>
      <c r="AU32" s="348"/>
      <c r="AV32" s="347" t="str">
        <f t="array" aca="1" ref="AV32" ca="1">IFERROR(IF($Y$3=4,"",IF($Y$3=5,INDEX(indexdatabase,MATCH(AT29&amp;$AZ$14,name&amp;Group2,0),MATCH("KS2",Sheet2rng!$A$1:$AK$1,0)))),"")</f>
        <v/>
      </c>
      <c r="AW32" s="348"/>
      <c r="AX32" s="217"/>
      <c r="AY32" s="204"/>
      <c r="BA32" s="35" t="str">
        <f t="array" aca="1" ref="BA32" ca="1">IFERROR(INDEX(indexdatabase,MATCH(BQ28&amp;$AZ$14,name&amp;Group2,0),MATCH("AR",Sheet2rng!$A$1:$AK$1,0)),"")</f>
        <v/>
      </c>
      <c r="BB32" s="35" t="str">
        <f t="shared" ca="1" si="1"/>
        <v/>
      </c>
      <c r="BC32" s="198" t="str">
        <f t="array" aca="1" ref="BC32" ca="1">IFERROR(INDEX(indexdatabase,MATCH($BB32&amp;$AZ$14,name&amp;Group2,0),MATCH("SEND",Sheet2rng!$A$1:$AO$1,0)),"")</f>
        <v/>
      </c>
      <c r="BD32" s="198" t="str">
        <f t="array" aca="1" ref="BD32" ca="1">IFERROR(INDEX(indexdatabase,MATCH($BB32&amp;$AZ$14,name&amp;Group2,0),MATCH("MAT",Sheet2rng!$A$1:$AO$1,0)),"")</f>
        <v/>
      </c>
      <c r="BE32" s="198" t="str">
        <f t="array" aca="1" ref="BE32" ca="1">IFERROR(INDEX(indexdatabase,MATCH($BB32&amp;$AZ$14,name&amp;Group2,0),MATCH("EAL",Sheet2rng!$A$1:$AO$1,0)),"")</f>
        <v/>
      </c>
      <c r="BF32" s="198" t="str">
        <f t="shared" ca="1" si="2"/>
        <v/>
      </c>
      <c r="BG32" s="198" t="str">
        <f t="shared" ca="1" si="3"/>
        <v/>
      </c>
      <c r="BH32" s="198" t="str">
        <f t="shared" ca="1" si="4"/>
        <v/>
      </c>
      <c r="BI32" s="198" t="str">
        <f t="shared" ca="1" si="5"/>
        <v xml:space="preserve">    </v>
      </c>
      <c r="BQ32" s="198" t="str">
        <f t="shared" ca="1" si="0"/>
        <v/>
      </c>
      <c r="BR32" s="198" t="s">
        <v>2756</v>
      </c>
      <c r="BS32" s="198" t="str">
        <f t="array" aca="1" ref="BS32" ca="1">IFERROR(INDEX(indexdatabase,MATCH(BQ32&amp;$AZ$14,name&amp;Group2,0),MATCH("PPI",Sheet2rng!$A$1:$AK$1,0)),"")</f>
        <v/>
      </c>
      <c r="BT32" s="198" t="str">
        <f t="array" aca="1" ref="BT32" ca="1">IFERROR(SMALL(IF(LEFT(Group2,LEN('10B-So1'!$BA$10))='10B-So1'!$BA$10,ROW(Group2)),ROW(A21)),"")</f>
        <v/>
      </c>
      <c r="BY32" s="198" t="s">
        <v>7282</v>
      </c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3:263" ht="15" customHeight="1" thickTop="1" thickBot="1">
      <c r="C33" s="34"/>
      <c r="I33" s="203"/>
      <c r="J33" s="201"/>
      <c r="K33" s="217"/>
      <c r="L33" s="217"/>
      <c r="M33" s="217"/>
      <c r="N33" s="345" t="s">
        <v>617</v>
      </c>
      <c r="O33" s="346"/>
      <c r="P33" s="345" t="s">
        <v>6921</v>
      </c>
      <c r="Q33" s="346"/>
      <c r="R33" s="345" t="s">
        <v>617</v>
      </c>
      <c r="S33" s="346"/>
      <c r="T33" s="345" t="s">
        <v>6921</v>
      </c>
      <c r="U33" s="346"/>
      <c r="V33" s="217"/>
      <c r="W33" s="217"/>
      <c r="X33" s="345" t="s">
        <v>617</v>
      </c>
      <c r="Y33" s="346"/>
      <c r="Z33" s="345" t="s">
        <v>6921</v>
      </c>
      <c r="AA33" s="346"/>
      <c r="AB33" s="345" t="s">
        <v>617</v>
      </c>
      <c r="AC33" s="346"/>
      <c r="AD33" s="345" t="s">
        <v>6921</v>
      </c>
      <c r="AE33" s="346"/>
      <c r="AF33" s="345" t="s">
        <v>617</v>
      </c>
      <c r="AG33" s="346"/>
      <c r="AH33" s="345" t="s">
        <v>6921</v>
      </c>
      <c r="AI33" s="346"/>
      <c r="AJ33" s="345" t="s">
        <v>617</v>
      </c>
      <c r="AK33" s="346"/>
      <c r="AL33" s="345" t="s">
        <v>6921</v>
      </c>
      <c r="AM33" s="346"/>
      <c r="AN33" s="217"/>
      <c r="AO33" s="217"/>
      <c r="AP33" s="345" t="s">
        <v>617</v>
      </c>
      <c r="AQ33" s="346"/>
      <c r="AR33" s="345" t="s">
        <v>6921</v>
      </c>
      <c r="AS33" s="346"/>
      <c r="AT33" s="345" t="s">
        <v>617</v>
      </c>
      <c r="AU33" s="346"/>
      <c r="AV33" s="345" t="s">
        <v>6921</v>
      </c>
      <c r="AW33" s="346"/>
      <c r="AX33" s="217"/>
      <c r="AY33" s="204"/>
      <c r="BA33" s="35" t="str">
        <f t="array" aca="1" ref="BA33" ca="1">IFERROR(INDEX(indexdatabase,MATCH(BQ29&amp;$AZ$14,name&amp;Group2,0),MATCH("AR",Sheet2rng!$A$1:$AK$1,0)),"")</f>
        <v/>
      </c>
      <c r="BB33" s="35" t="str">
        <f t="shared" ca="1" si="1"/>
        <v/>
      </c>
      <c r="BC33" s="198" t="str">
        <f t="array" aca="1" ref="BC33" ca="1">IFERROR(INDEX(indexdatabase,MATCH($BB33&amp;$AZ$14,name&amp;Group2,0),MATCH("SEND",Sheet2rng!$A$1:$AO$1,0)),"")</f>
        <v/>
      </c>
      <c r="BD33" s="198" t="str">
        <f t="array" aca="1" ref="BD33" ca="1">IFERROR(INDEX(indexdatabase,MATCH($BB33&amp;$AZ$14,name&amp;Group2,0),MATCH("MAT",Sheet2rng!$A$1:$AO$1,0)),"")</f>
        <v/>
      </c>
      <c r="BE33" s="198" t="str">
        <f t="array" aca="1" ref="BE33" ca="1">IFERROR(INDEX(indexdatabase,MATCH($BB33&amp;$AZ$14,name&amp;Group2,0),MATCH("EAL",Sheet2rng!$A$1:$AO$1,0)),"")</f>
        <v/>
      </c>
      <c r="BF33" s="198" t="str">
        <f t="shared" ca="1" si="2"/>
        <v/>
      </c>
      <c r="BG33" s="198" t="str">
        <f t="shared" ca="1" si="3"/>
        <v/>
      </c>
      <c r="BH33" s="198" t="str">
        <f t="shared" ca="1" si="4"/>
        <v/>
      </c>
      <c r="BI33" s="198" t="str">
        <f t="shared" ca="1" si="5"/>
        <v xml:space="preserve">    </v>
      </c>
      <c r="BQ33" s="198" t="str">
        <f t="shared" ca="1" si="0"/>
        <v/>
      </c>
      <c r="BR33" s="198" t="s">
        <v>2756</v>
      </c>
      <c r="BS33" s="198" t="str">
        <f t="array" aca="1" ref="BS33" ca="1">IFERROR(INDEX(indexdatabase,MATCH(BQ33&amp;$AZ$14,name&amp;Group2,0),MATCH("PPI",Sheet2rng!$A$1:$AK$1,0)),"")</f>
        <v/>
      </c>
      <c r="BT33" s="198" t="str">
        <f t="array" aca="1" ref="BT33" ca="1">IFERROR(SMALL(IF(LEFT(Group2,LEN('10B-So1'!$BA$10))='10B-So1'!$BA$10,ROW(Group2)),ROW(A22)),"")</f>
        <v/>
      </c>
      <c r="BY33" s="198" t="s">
        <v>7283</v>
      </c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3:263" ht="15" customHeight="1" thickTop="1" thickBot="1">
      <c r="C34" s="34"/>
      <c r="I34" s="203"/>
      <c r="J34" s="201"/>
      <c r="K34" s="217"/>
      <c r="L34" s="217"/>
      <c r="M34" s="217"/>
      <c r="N34" s="347" t="str">
        <f t="array" aca="1" ref="N34" ca="1">IFERROR(IF($Y$4=6,"",IF($Y$4=7,INDEX(indexdatabase,MATCH(N29&amp;$AZ$14,name&amp;Group2,0),MATCH("Target",Sheet2rng!$A$1:$AK$1,0)))),"")</f>
        <v/>
      </c>
      <c r="O34" s="348"/>
      <c r="P34" s="343" t="str">
        <f t="array" aca="1" ref="P34" ca="1">IFERROR(IF($Y$5=8,"",IF($Y$5=9,INDEX(Sheet2rng,MATCH(N29&amp;$AZ$14,name&amp;Group2,0),MATCH(P33,sheet2columns,0)))),"")</f>
        <v/>
      </c>
      <c r="Q34" s="344"/>
      <c r="R34" s="347" t="str">
        <f t="array" aca="1" ref="R34" ca="1">IFERROR(IF($Y$4=6,"",IF($Y$4=7,INDEX(indexdatabase,MATCH(R29&amp;$AZ$14,name&amp;Group2,0),MATCH("Target",Sheet2rng!$A$1:$AK$1,0)))),"")</f>
        <v/>
      </c>
      <c r="S34" s="348"/>
      <c r="T34" s="343" t="str">
        <f t="array" aca="1" ref="T34" ca="1">IFERROR(IF($Y$5=8,"",IF($Y$5=9,INDEX(Sheet2rng,MATCH(R29&amp;$AZ$14,name&amp;Group2,0),MATCH(T33,sheet2columns,0)))),"")</f>
        <v/>
      </c>
      <c r="U34" s="344"/>
      <c r="V34" s="217"/>
      <c r="W34" s="217"/>
      <c r="X34" s="347" t="str">
        <f t="array" aca="1" ref="X34" ca="1">IFERROR(IF($Y$4=6,"",IF($Y$4=7,INDEX(indexdatabase,MATCH(X29&amp;$AZ$14,name&amp;Group2,0),MATCH("Target",Sheet2rng!$A$1:$AK$1,0)))),"")</f>
        <v/>
      </c>
      <c r="Y34" s="348"/>
      <c r="Z34" s="343" t="str">
        <f t="array" aca="1" ref="Z34" ca="1">IFERROR(IF($Y$5=8,"",IF($Y$5=9,INDEX(Sheet2rng,MATCH(X29&amp;$AZ$14,name&amp;Group2,0),MATCH(Z33,sheet2columns,0)))),"")</f>
        <v/>
      </c>
      <c r="AA34" s="344"/>
      <c r="AB34" s="347" t="str">
        <f t="array" aca="1" ref="AB34" ca="1">IFERROR(IF($Y$4=6,"",IF($Y$4=7,INDEX(indexdatabase,MATCH(AB29&amp;$AZ$14,name&amp;Group2,0),MATCH("Target",Sheet2rng!$A$1:$AK$1,0)))),"")</f>
        <v/>
      </c>
      <c r="AC34" s="348"/>
      <c r="AD34" s="343" t="str">
        <f t="array" aca="1" ref="AD34" ca="1">IFERROR(IF($Y$5=8,"",IF($Y$5=9,INDEX(Sheet2rng,MATCH(AB29&amp;$AZ$14,name&amp;Group2,0),MATCH(AD33,sheet2columns,0)))),"")</f>
        <v/>
      </c>
      <c r="AE34" s="344"/>
      <c r="AF34" s="347" t="str">
        <f t="array" aca="1" ref="AF34" ca="1">IFERROR(IF($Y$4=6,"",IF($Y$4=7,INDEX(indexdatabase,MATCH(AF29&amp;$AZ$14,name&amp;Group2,0),MATCH("Target",Sheet2rng!$A$1:$AK$1,0)))),"")</f>
        <v/>
      </c>
      <c r="AG34" s="348"/>
      <c r="AH34" s="343" t="str">
        <f t="array" aca="1" ref="AH34" ca="1">IFERROR(IF($Y$5=8,"",IF($Y$5=9,INDEX(Sheet2rng,MATCH(AF29&amp;$AZ$14,name&amp;Group2,0),MATCH(AH33,sheet2columns,0)))),"")</f>
        <v/>
      </c>
      <c r="AI34" s="344"/>
      <c r="AJ34" s="347" t="str">
        <f t="array" aca="1" ref="AJ34" ca="1">IFERROR(IF($Y$4=6,"",IF($Y$4=7,INDEX(indexdatabase,MATCH(AJ29&amp;$AZ$14,name&amp;Group2,0),MATCH("Target",Sheet2rng!$A$1:$AK$1,0)))),"")</f>
        <v/>
      </c>
      <c r="AK34" s="348"/>
      <c r="AL34" s="343" t="str">
        <f t="array" aca="1" ref="AL34" ca="1">IFERROR(IF($Y$5=8,"",IF($Y$5=9,INDEX(Sheet2rng,MATCH(AJ29&amp;$AZ$14,name&amp;Group2,0),MATCH(AL33,sheet2columns,0)))),"")</f>
        <v/>
      </c>
      <c r="AM34" s="344"/>
      <c r="AN34" s="217"/>
      <c r="AO34" s="217"/>
      <c r="AP34" s="347" t="str">
        <f t="array" aca="1" ref="AP34" ca="1">IFERROR(IF($Y$4=6,"",IF($Y$4=7,INDEX(indexdatabase,MATCH(AP29&amp;$AZ$14,name&amp;Group2,0),MATCH("Target",Sheet2rng!$A$1:$AK$1,0)))),"")</f>
        <v/>
      </c>
      <c r="AQ34" s="348"/>
      <c r="AR34" s="343" t="str">
        <f t="array" aca="1" ref="AR34" ca="1">IFERROR(IF($Y$5=8,"",IF($Y$5=9,INDEX(Sheet2rng,MATCH(AP29&amp;$AZ$14,name&amp;Group2,0),MATCH(AR33,sheet2columns,0)))),"")</f>
        <v/>
      </c>
      <c r="AS34" s="344"/>
      <c r="AT34" s="347" t="str">
        <f t="array" aca="1" ref="AT34" ca="1">IFERROR(IF($Y$4=6,"",IF($Y$4=7,INDEX(indexdatabase,MATCH(AT29&amp;$AZ$14,name&amp;Group2,0),MATCH("Target",Sheet2rng!$A$1:$AK$1,0)))),"")</f>
        <v/>
      </c>
      <c r="AU34" s="348"/>
      <c r="AV34" s="343" t="str">
        <f t="array" aca="1" ref="AV34" ca="1">IFERROR(IF($Y$5=8,"",IF($Y$5=9,INDEX(Sheet2rng,MATCH(AT29&amp;$AZ$14,name&amp;Group2,0),MATCH(AV33,sheet2columns,0)))),"")</f>
        <v/>
      </c>
      <c r="AW34" s="344"/>
      <c r="AX34" s="217"/>
      <c r="AY34" s="204"/>
      <c r="BA34" s="35" t="str">
        <f t="array" aca="1" ref="BA34" ca="1">IFERROR(INDEX(indexdatabase,MATCH(BQ30&amp;$AZ$14,name&amp;Group2,0),MATCH("AR",Sheet2rng!$A$1:$AK$1,0)),"")</f>
        <v/>
      </c>
      <c r="BB34" s="35" t="str">
        <f t="shared" ca="1" si="1"/>
        <v/>
      </c>
      <c r="BC34" s="198" t="str">
        <f t="array" aca="1" ref="BC34" ca="1">IFERROR(INDEX(indexdatabase,MATCH($BB34&amp;$AZ$14,name&amp;Group2,0),MATCH("SEND",Sheet2rng!$A$1:$AO$1,0)),"")</f>
        <v/>
      </c>
      <c r="BD34" s="198" t="str">
        <f t="array" aca="1" ref="BD34" ca="1">IFERROR(INDEX(indexdatabase,MATCH($BB34&amp;$AZ$14,name&amp;Group2,0),MATCH("MAT",Sheet2rng!$A$1:$AO$1,0)),"")</f>
        <v/>
      </c>
      <c r="BE34" s="198" t="str">
        <f t="array" aca="1" ref="BE34" ca="1">IFERROR(INDEX(indexdatabase,MATCH($BB34&amp;$AZ$14,name&amp;Group2,0),MATCH("EAL",Sheet2rng!$A$1:$AO$1,0)),"")</f>
        <v/>
      </c>
      <c r="BF34" s="198" t="str">
        <f t="shared" ca="1" si="2"/>
        <v/>
      </c>
      <c r="BG34" s="198" t="str">
        <f t="shared" ca="1" si="3"/>
        <v/>
      </c>
      <c r="BH34" s="198" t="str">
        <f t="shared" ca="1" si="4"/>
        <v/>
      </c>
      <c r="BI34" s="198" t="str">
        <f t="shared" ca="1" si="5"/>
        <v xml:space="preserve">    </v>
      </c>
      <c r="BQ34" s="198" t="str">
        <f t="shared" ca="1" si="0"/>
        <v/>
      </c>
      <c r="BR34" s="198" t="s">
        <v>2756</v>
      </c>
      <c r="BS34" s="198" t="str">
        <f t="array" aca="1" ref="BS34" ca="1">IFERROR(INDEX(indexdatabase,MATCH(BQ34&amp;$AZ$14,name&amp;Group2,0),MATCH("PPI",Sheet2rng!$A$1:$AK$1,0)),"")</f>
        <v/>
      </c>
      <c r="BT34" s="198" t="str">
        <f t="array" aca="1" ref="BT34" ca="1">IFERROR(SMALL(IF(LEFT(Group2,LEN('10B-So1'!$BA$10))='10B-So1'!$BA$10,ROW(Group2)),ROW(A23)),"")</f>
        <v/>
      </c>
      <c r="BY34" s="198" t="s">
        <v>7284</v>
      </c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3:263" ht="15" customHeight="1" thickTop="1" thickBot="1">
      <c r="C35" s="34"/>
      <c r="I35" s="203"/>
      <c r="J35" s="201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04"/>
      <c r="BA35" s="35" t="str">
        <f t="array" aca="1" ref="BA35" ca="1">IFERROR(INDEX(indexdatabase,MATCH(BQ31&amp;$AZ$14,name&amp;Group2,0),MATCH("AR",Sheet2rng!$A$1:$AK$1,0)),"")</f>
        <v/>
      </c>
      <c r="BB35" s="35" t="str">
        <f t="shared" ca="1" si="1"/>
        <v/>
      </c>
      <c r="BC35" s="198" t="str">
        <f t="array" aca="1" ref="BC35" ca="1">IFERROR(INDEX(indexdatabase,MATCH($BB35&amp;$AZ$14,name&amp;Group2,0),MATCH("SEND",Sheet2rng!$A$1:$AO$1,0)),"")</f>
        <v/>
      </c>
      <c r="BD35" s="198" t="str">
        <f t="array" aca="1" ref="BD35" ca="1">IFERROR(INDEX(indexdatabase,MATCH($BB35&amp;$AZ$14,name&amp;Group2,0),MATCH("MAT",Sheet2rng!$A$1:$AO$1,0)),"")</f>
        <v/>
      </c>
      <c r="BE35" s="198" t="str">
        <f t="array" aca="1" ref="BE35" ca="1">IFERROR(INDEX(indexdatabase,MATCH($BB35&amp;$AZ$14,name&amp;Group2,0),MATCH("EAL",Sheet2rng!$A$1:$AO$1,0)),"")</f>
        <v/>
      </c>
      <c r="BF35" s="198" t="str">
        <f t="shared" ca="1" si="2"/>
        <v/>
      </c>
      <c r="BG35" s="198" t="str">
        <f t="shared" ca="1" si="3"/>
        <v/>
      </c>
      <c r="BH35" s="198" t="str">
        <f t="shared" ca="1" si="4"/>
        <v/>
      </c>
      <c r="BI35" s="198" t="str">
        <f t="shared" ca="1" si="5"/>
        <v xml:space="preserve">    </v>
      </c>
      <c r="BQ35" s="198" t="str">
        <f t="shared" ca="1" si="0"/>
        <v/>
      </c>
      <c r="BR35" s="198" t="s">
        <v>2756</v>
      </c>
      <c r="BS35" s="198" t="str">
        <f t="array" aca="1" ref="BS35" ca="1">IFERROR(INDEX(indexdatabase,MATCH(BQ35&amp;$AZ$14,name&amp;Group2,0),MATCH("PPI",Sheet2rng!$A$1:$AK$1,0)),"")</f>
        <v/>
      </c>
      <c r="BT35" s="198" t="str">
        <f t="array" aca="1" ref="BT35" ca="1">IFERROR(SMALL(IF(LEFT(Group2,LEN('10B-So1'!$BA$10))='10B-So1'!$BA$10,ROW(Group2)),ROW(A24)),"")</f>
        <v/>
      </c>
      <c r="BY35" s="198" t="s">
        <v>7286</v>
      </c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3:263" ht="15" customHeight="1" thickTop="1" thickBot="1">
      <c r="C36" s="34"/>
      <c r="I36" s="203"/>
      <c r="J36" s="201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04"/>
      <c r="BA36" s="35" t="str">
        <f t="array" aca="1" ref="BA36" ca="1">IFERROR(INDEX(indexdatabase,MATCH(BQ32&amp;$AZ$14,name&amp;Group2,0),MATCH("AR",Sheet2rng!$A$1:$AK$1,0)),"")</f>
        <v/>
      </c>
      <c r="BB36" s="35" t="str">
        <f t="shared" ca="1" si="1"/>
        <v/>
      </c>
      <c r="BC36" s="198" t="str">
        <f t="array" aca="1" ref="BC36" ca="1">IFERROR(INDEX(indexdatabase,MATCH($BB36&amp;$AZ$14,name&amp;Group2,0),MATCH("SEND",Sheet2rng!$A$1:$AO$1,0)),"")</f>
        <v/>
      </c>
      <c r="BD36" s="198" t="str">
        <f t="array" aca="1" ref="BD36" ca="1">IFERROR(INDEX(indexdatabase,MATCH($BB36&amp;$AZ$14,name&amp;Group2,0),MATCH("MAT",Sheet2rng!$A$1:$AO$1,0)),"")</f>
        <v/>
      </c>
      <c r="BE36" s="198" t="str">
        <f t="array" aca="1" ref="BE36" ca="1">IFERROR(INDEX(indexdatabase,MATCH($BB36&amp;$AZ$14,name&amp;Group2,0),MATCH("EAL",Sheet2rng!$A$1:$AO$1,0)),"")</f>
        <v/>
      </c>
      <c r="BF36" s="198" t="str">
        <f t="shared" ca="1" si="2"/>
        <v/>
      </c>
      <c r="BG36" s="198" t="str">
        <f t="shared" ca="1" si="3"/>
        <v/>
      </c>
      <c r="BH36" s="198" t="str">
        <f t="shared" ca="1" si="4"/>
        <v/>
      </c>
      <c r="BI36" s="198" t="str">
        <f t="shared" ca="1" si="5"/>
        <v xml:space="preserve">    </v>
      </c>
      <c r="BQ36" s="198" t="str">
        <f t="shared" ca="1" si="0"/>
        <v/>
      </c>
      <c r="BR36" s="198" t="s">
        <v>2756</v>
      </c>
      <c r="BS36" s="198" t="str">
        <f t="array" aca="1" ref="BS36" ca="1">IFERROR(INDEX(indexdatabase,MATCH(BQ36&amp;$AZ$14,name&amp;Group2,0),MATCH("PPI",Sheet2rng!$A$1:$AK$1,0)),"")</f>
        <v/>
      </c>
      <c r="BT36" s="198" t="str">
        <f t="array" aca="1" ref="BT36" ca="1">IFERROR(SMALL(IF(LEFT(Group2,LEN('10B-So1'!$BA$10))='10B-So1'!$BA$10,ROW(Group2)),ROW(A25)),"")</f>
        <v/>
      </c>
      <c r="BY36" s="198" t="s">
        <v>7290</v>
      </c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3:263" ht="15" customHeight="1" thickTop="1" thickBot="1">
      <c r="C37" s="34"/>
      <c r="I37" s="203"/>
      <c r="J37" s="201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04"/>
      <c r="BA37" s="35" t="str">
        <f t="array" aca="1" ref="BA37" ca="1">IFERROR(INDEX(indexdatabase,MATCH(BQ33&amp;$AZ$14,name&amp;Group2,0),MATCH("AR",Sheet2rng!$A$1:$AK$1,0)),"")</f>
        <v/>
      </c>
      <c r="BB37" s="35" t="str">
        <f t="shared" ca="1" si="1"/>
        <v/>
      </c>
      <c r="BC37" s="198" t="str">
        <f t="array" aca="1" ref="BC37" ca="1">IFERROR(INDEX(indexdatabase,MATCH($BB37&amp;$AZ$14,name&amp;Group2,0),MATCH("SEND",Sheet2rng!$A$1:$AO$1,0)),"")</f>
        <v/>
      </c>
      <c r="BD37" s="198" t="str">
        <f t="array" aca="1" ref="BD37" ca="1">IFERROR(INDEX(indexdatabase,MATCH($BB37&amp;$AZ$14,name&amp;Group2,0),MATCH("MAT",Sheet2rng!$A$1:$AO$1,0)),"")</f>
        <v/>
      </c>
      <c r="BE37" s="198" t="str">
        <f t="array" aca="1" ref="BE37" ca="1">IFERROR(INDEX(indexdatabase,MATCH($BB37&amp;$AZ$14,name&amp;Group2,0),MATCH("EAL",Sheet2rng!$A$1:$AO$1,0)),"")</f>
        <v/>
      </c>
      <c r="BF37" s="198" t="str">
        <f t="shared" ca="1" si="2"/>
        <v/>
      </c>
      <c r="BG37" s="198" t="str">
        <f t="shared" ca="1" si="3"/>
        <v/>
      </c>
      <c r="BH37" s="198" t="str">
        <f t="shared" ca="1" si="4"/>
        <v/>
      </c>
      <c r="BI37" s="198" t="str">
        <f t="shared" ca="1" si="5"/>
        <v xml:space="preserve">    </v>
      </c>
      <c r="BQ37" s="198" t="str">
        <f t="shared" ca="1" si="0"/>
        <v/>
      </c>
      <c r="BR37" s="198" t="s">
        <v>2756</v>
      </c>
      <c r="BS37" s="198" t="str">
        <f t="array" aca="1" ref="BS37" ca="1">IFERROR(INDEX(indexdatabase,MATCH(BQ37&amp;$AZ$14,name&amp;Group2,0),MATCH("PPI",Sheet2rng!$A$1:$AK$1,0)),"")</f>
        <v/>
      </c>
      <c r="BT37" s="198" t="str">
        <f t="array" aca="1" ref="BT37" ca="1">IFERROR(SMALL(IF(LEFT(Group2,LEN('10B-So1'!$BA$10))='10B-So1'!$BA$10,ROW(Group2)),ROW(A26)),"")</f>
        <v/>
      </c>
      <c r="BY37" s="198" t="s">
        <v>7291</v>
      </c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3:263" ht="15" customHeight="1" thickTop="1" thickBot="1">
      <c r="C38" s="34"/>
      <c r="I38" s="203"/>
      <c r="J38" s="200"/>
      <c r="K38" s="217"/>
      <c r="L38" s="217"/>
      <c r="M38" s="217"/>
      <c r="N38" s="351" t="s">
        <v>628</v>
      </c>
      <c r="O38" s="352"/>
      <c r="P38" s="352"/>
      <c r="Q38" s="353"/>
      <c r="R38" s="351" t="s">
        <v>628</v>
      </c>
      <c r="S38" s="352"/>
      <c r="T38" s="352"/>
      <c r="U38" s="353"/>
      <c r="V38" s="217"/>
      <c r="W38" s="217"/>
      <c r="X38" s="351" t="s">
        <v>628</v>
      </c>
      <c r="Y38" s="352"/>
      <c r="Z38" s="352"/>
      <c r="AA38" s="353"/>
      <c r="AB38" s="351" t="s">
        <v>628</v>
      </c>
      <c r="AC38" s="352"/>
      <c r="AD38" s="352"/>
      <c r="AE38" s="353"/>
      <c r="AF38" s="351" t="s">
        <v>628</v>
      </c>
      <c r="AG38" s="352"/>
      <c r="AH38" s="352"/>
      <c r="AI38" s="353"/>
      <c r="AJ38" s="351" t="s">
        <v>628</v>
      </c>
      <c r="AK38" s="352"/>
      <c r="AL38" s="352"/>
      <c r="AM38" s="353"/>
      <c r="AN38" s="217"/>
      <c r="AO38" s="217"/>
      <c r="AP38" s="351" t="s">
        <v>628</v>
      </c>
      <c r="AQ38" s="352"/>
      <c r="AR38" s="352"/>
      <c r="AS38" s="353"/>
      <c r="AT38" s="351" t="s">
        <v>628</v>
      </c>
      <c r="AU38" s="352"/>
      <c r="AV38" s="352"/>
      <c r="AW38" s="353"/>
      <c r="AX38" s="217"/>
      <c r="AY38" s="204"/>
      <c r="BA38" s="35" t="str">
        <f t="array" aca="1" ref="BA38" ca="1">IFERROR(INDEX(indexdatabase,MATCH(BQ34&amp;$AZ$14,name&amp;Group2,0),MATCH("AR",Sheet2rng!$A$1:$AK$1,0)),"")</f>
        <v/>
      </c>
      <c r="BB38" s="35" t="str">
        <f t="shared" ca="1" si="1"/>
        <v/>
      </c>
      <c r="BC38" s="198" t="str">
        <f t="array" aca="1" ref="BC38" ca="1">IFERROR(INDEX(indexdatabase,MATCH($BB38&amp;$AZ$14,name&amp;Group2,0),MATCH("SEND",Sheet2rng!$A$1:$AO$1,0)),"")</f>
        <v/>
      </c>
      <c r="BD38" s="198" t="str">
        <f t="array" aca="1" ref="BD38" ca="1">IFERROR(INDEX(indexdatabase,MATCH($BB38&amp;$AZ$14,name&amp;Group2,0),MATCH("MAT",Sheet2rng!$A$1:$AO$1,0)),"")</f>
        <v/>
      </c>
      <c r="BE38" s="198" t="str">
        <f t="array" aca="1" ref="BE38" ca="1">IFERROR(INDEX(indexdatabase,MATCH($BB38&amp;$AZ$14,name&amp;Group2,0),MATCH("EAL",Sheet2rng!$A$1:$AO$1,0)),"")</f>
        <v/>
      </c>
      <c r="BF38" s="198" t="str">
        <f t="shared" ca="1" si="2"/>
        <v/>
      </c>
      <c r="BG38" s="198" t="str">
        <f t="shared" ca="1" si="3"/>
        <v/>
      </c>
      <c r="BH38" s="198" t="str">
        <f t="shared" ca="1" si="4"/>
        <v/>
      </c>
      <c r="BI38" s="198" t="str">
        <f t="shared" ca="1" si="5"/>
        <v xml:space="preserve">    </v>
      </c>
      <c r="BQ38" s="198" t="str">
        <f t="shared" ca="1" si="0"/>
        <v/>
      </c>
      <c r="BR38" s="198" t="s">
        <v>2756</v>
      </c>
      <c r="BS38" s="198" t="str">
        <f t="array" aca="1" ref="BS38" ca="1">IFERROR(INDEX(indexdatabase,MATCH(BQ38&amp;$AZ$14,name&amp;Group2,0),MATCH("PPI",Sheet2rng!$A$1:$AK$1,0)),"")</f>
        <v/>
      </c>
      <c r="BT38" s="198" t="str">
        <f t="array" aca="1" ref="BT38" ca="1">IFERROR(SMALL(IF(LEFT(Group2,LEN('10B-So1'!$BA$10))='10B-So1'!$BA$10,ROW(Group2)),ROW(A27)),"")</f>
        <v/>
      </c>
      <c r="BY38" s="198" t="s">
        <v>7293</v>
      </c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3:263" ht="15" customHeight="1" thickTop="1" thickBot="1">
      <c r="C39" s="34"/>
      <c r="I39" s="203"/>
      <c r="J39" s="200"/>
      <c r="K39" s="217"/>
      <c r="L39" s="217"/>
      <c r="M39" s="217"/>
      <c r="N39" s="354" t="str">
        <f ca="1">IFERROR(IF($Y$1=1,"",VLOOKUP(N38,needstable,8,FALSE)),"")</f>
        <v xml:space="preserve">    </v>
      </c>
      <c r="O39" s="355"/>
      <c r="P39" s="355"/>
      <c r="Q39" s="356"/>
      <c r="R39" s="354" t="str">
        <f ca="1">IFERROR(IF($Y$1=1,"",VLOOKUP(R38,needstable,8,FALSE)),"")</f>
        <v xml:space="preserve">    </v>
      </c>
      <c r="S39" s="355"/>
      <c r="T39" s="355"/>
      <c r="U39" s="356"/>
      <c r="V39" s="217"/>
      <c r="W39" s="217"/>
      <c r="X39" s="354" t="str">
        <f ca="1">IFERROR(IF($Y$1=1,"",VLOOKUP(X38,needstable,8,FALSE)),"")</f>
        <v xml:space="preserve">    </v>
      </c>
      <c r="Y39" s="355"/>
      <c r="Z39" s="355"/>
      <c r="AA39" s="356"/>
      <c r="AB39" s="354" t="str">
        <f ca="1">IFERROR(IF($Y$1=1,"",VLOOKUP(AB38,needstable,8,FALSE)),"")</f>
        <v xml:space="preserve">    </v>
      </c>
      <c r="AC39" s="355"/>
      <c r="AD39" s="355"/>
      <c r="AE39" s="356"/>
      <c r="AF39" s="354" t="str">
        <f ca="1">IFERROR(IF($Y$1=1,"",VLOOKUP(AF38,needstable,8,FALSE)),"")</f>
        <v xml:space="preserve">    </v>
      </c>
      <c r="AG39" s="355"/>
      <c r="AH39" s="355"/>
      <c r="AI39" s="356"/>
      <c r="AJ39" s="354" t="str">
        <f ca="1">IFERROR(IF($Y$1=1,"",VLOOKUP(AJ38,needstable,8,FALSE)),"")</f>
        <v xml:space="preserve">    </v>
      </c>
      <c r="AK39" s="355"/>
      <c r="AL39" s="355"/>
      <c r="AM39" s="356"/>
      <c r="AN39" s="217"/>
      <c r="AO39" s="217"/>
      <c r="AP39" s="354" t="str">
        <f ca="1">IFERROR(IF($Y$1=1,"",VLOOKUP(AP38,needstable,8,FALSE)),"")</f>
        <v xml:space="preserve">    </v>
      </c>
      <c r="AQ39" s="355"/>
      <c r="AR39" s="355"/>
      <c r="AS39" s="356"/>
      <c r="AT39" s="354" t="str">
        <f ca="1">IFERROR(IF($Y$1=1,"",VLOOKUP(AT38,needstable,8,FALSE)),"")</f>
        <v xml:space="preserve">    </v>
      </c>
      <c r="AU39" s="355"/>
      <c r="AV39" s="355"/>
      <c r="AW39" s="356"/>
      <c r="AX39" s="217"/>
      <c r="AY39" s="204"/>
      <c r="BA39" s="35" t="str">
        <f t="array" aca="1" ref="BA39" ca="1">IFERROR(INDEX(indexdatabase,MATCH(BQ35&amp;$AZ$14,name&amp;Group2,0),MATCH("AR",Sheet2rng!$A$1:$AK$1,0)),"")</f>
        <v/>
      </c>
      <c r="BB39" s="35" t="str">
        <f t="shared" ca="1" si="1"/>
        <v/>
      </c>
      <c r="BC39" s="198" t="str">
        <f t="array" aca="1" ref="BC39" ca="1">IFERROR(INDEX(indexdatabase,MATCH($BB39&amp;$AZ$14,name&amp;Group2,0),MATCH("SEND",Sheet2rng!$A$1:$AO$1,0)),"")</f>
        <v/>
      </c>
      <c r="BD39" s="198" t="str">
        <f t="array" aca="1" ref="BD39" ca="1">IFERROR(INDEX(indexdatabase,MATCH($BB39&amp;$AZ$14,name&amp;Group2,0),MATCH("MAT",Sheet2rng!$A$1:$AO$1,0)),"")</f>
        <v/>
      </c>
      <c r="BE39" s="198" t="str">
        <f t="array" aca="1" ref="BE39" ca="1">IFERROR(INDEX(indexdatabase,MATCH($BB39&amp;$AZ$14,name&amp;Group2,0),MATCH("EAL",Sheet2rng!$A$1:$AO$1,0)),"")</f>
        <v/>
      </c>
      <c r="BF39" s="198" t="str">
        <f t="shared" ca="1" si="2"/>
        <v/>
      </c>
      <c r="BG39" s="198" t="str">
        <f t="shared" ca="1" si="3"/>
        <v/>
      </c>
      <c r="BH39" s="198" t="str">
        <f t="shared" ca="1" si="4"/>
        <v/>
      </c>
      <c r="BI39" s="198" t="str">
        <f t="shared" ca="1" si="5"/>
        <v xml:space="preserve">    </v>
      </c>
      <c r="BQ39" s="198" t="str">
        <f t="shared" ca="1" si="0"/>
        <v/>
      </c>
      <c r="BR39" s="198" t="s">
        <v>2756</v>
      </c>
      <c r="BS39" s="198" t="str">
        <f t="array" aca="1" ref="BS39" ca="1">IFERROR(INDEX(indexdatabase,MATCH(BQ39&amp;$AZ$14,name&amp;Group2,0),MATCH("PPI",Sheet2rng!$A$1:$AK$1,0)),"")</f>
        <v/>
      </c>
      <c r="BT39" s="198" t="str">
        <f t="array" aca="1" ref="BT39" ca="1">IFERROR(SMALL(IF(LEFT(Group2,LEN('10B-So1'!$BA$10))='10B-So1'!$BA$10,ROW(Group2)),ROW(A28)),"")</f>
        <v/>
      </c>
      <c r="BY39" s="198" t="s">
        <v>7296</v>
      </c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3:263" ht="15" customHeight="1" thickTop="1" thickBot="1">
      <c r="C40" s="34"/>
      <c r="I40" s="203"/>
      <c r="J40" s="200"/>
      <c r="K40" s="217"/>
      <c r="L40" s="217"/>
      <c r="M40" s="217"/>
      <c r="N40" s="357" t="s">
        <v>6925</v>
      </c>
      <c r="O40" s="357"/>
      <c r="P40" s="357" t="s">
        <v>6923</v>
      </c>
      <c r="Q40" s="357"/>
      <c r="R40" s="357" t="s">
        <v>6925</v>
      </c>
      <c r="S40" s="357"/>
      <c r="T40" s="357" t="s">
        <v>6923</v>
      </c>
      <c r="U40" s="357"/>
      <c r="V40" s="217"/>
      <c r="W40" s="217"/>
      <c r="X40" s="357" t="s">
        <v>6925</v>
      </c>
      <c r="Y40" s="357"/>
      <c r="Z40" s="357" t="s">
        <v>6923</v>
      </c>
      <c r="AA40" s="357"/>
      <c r="AB40" s="357" t="s">
        <v>6925</v>
      </c>
      <c r="AC40" s="357"/>
      <c r="AD40" s="357" t="s">
        <v>6923</v>
      </c>
      <c r="AE40" s="357"/>
      <c r="AF40" s="357" t="s">
        <v>6925</v>
      </c>
      <c r="AG40" s="357"/>
      <c r="AH40" s="357" t="s">
        <v>6923</v>
      </c>
      <c r="AI40" s="357"/>
      <c r="AJ40" s="357" t="s">
        <v>6925</v>
      </c>
      <c r="AK40" s="357"/>
      <c r="AL40" s="357" t="s">
        <v>6923</v>
      </c>
      <c r="AM40" s="357"/>
      <c r="AN40" s="217"/>
      <c r="AO40" s="217"/>
      <c r="AP40" s="357" t="s">
        <v>6925</v>
      </c>
      <c r="AQ40" s="357"/>
      <c r="AR40" s="357" t="s">
        <v>6923</v>
      </c>
      <c r="AS40" s="357"/>
      <c r="AT40" s="357" t="s">
        <v>6925</v>
      </c>
      <c r="AU40" s="357"/>
      <c r="AV40" s="357" t="s">
        <v>6923</v>
      </c>
      <c r="AW40" s="357"/>
      <c r="AX40" s="217"/>
      <c r="AY40" s="204"/>
      <c r="BA40" s="35" t="str">
        <f t="array" aca="1" ref="BA40" ca="1">IFERROR(INDEX(indexdatabase,MATCH(BQ36&amp;$AZ$14,name&amp;Group2,0),MATCH("AR",Sheet2rng!$A$1:$AK$1,0)),"")</f>
        <v/>
      </c>
      <c r="BB40" s="35" t="str">
        <f t="shared" ca="1" si="1"/>
        <v/>
      </c>
      <c r="BC40" s="198" t="str">
        <f t="array" aca="1" ref="BC40" ca="1">IFERROR(INDEX(indexdatabase,MATCH($BB40&amp;$AZ$14,name&amp;Group2,0),MATCH("SEND",Sheet2rng!$A$1:$AO$1,0)),"")</f>
        <v/>
      </c>
      <c r="BD40" s="198" t="str">
        <f t="array" aca="1" ref="BD40" ca="1">IFERROR(INDEX(indexdatabase,MATCH($BB40&amp;$AZ$14,name&amp;Group2,0),MATCH("MAT",Sheet2rng!$A$1:$AO$1,0)),"")</f>
        <v/>
      </c>
      <c r="BE40" s="198" t="str">
        <f t="array" aca="1" ref="BE40" ca="1">IFERROR(INDEX(indexdatabase,MATCH($BB40&amp;$AZ$14,name&amp;Group2,0),MATCH("EAL",Sheet2rng!$A$1:$AO$1,0)),"")</f>
        <v/>
      </c>
      <c r="BF40" s="198" t="str">
        <f t="shared" ca="1" si="2"/>
        <v/>
      </c>
      <c r="BG40" s="198" t="str">
        <f t="shared" ca="1" si="3"/>
        <v/>
      </c>
      <c r="BH40" s="198" t="str">
        <f t="shared" ca="1" si="4"/>
        <v/>
      </c>
      <c r="BI40" s="198" t="str">
        <f t="shared" ca="1" si="5"/>
        <v xml:space="preserve">    </v>
      </c>
      <c r="BQ40" s="198" t="str">
        <f t="shared" ca="1" si="0"/>
        <v/>
      </c>
      <c r="BR40" s="198" t="s">
        <v>2756</v>
      </c>
      <c r="BS40" s="198" t="str">
        <f t="array" aca="1" ref="BS40" ca="1">IFERROR(INDEX(indexdatabase,MATCH(BQ40&amp;$AZ$14,name&amp;Group2,0),MATCH("PPI",Sheet2rng!$A$1:$AK$1,0)),"")</f>
        <v/>
      </c>
      <c r="BT40" s="198" t="str">
        <f t="array" aca="1" ref="BT40" ca="1">IFERROR(SMALL(IF(LEFT(Group2,LEN('10B-So1'!$BA$10))='10B-So1'!$BA$10,ROW(Group2)),ROW(A29)),"")</f>
        <v/>
      </c>
      <c r="BY40" s="198" t="s">
        <v>7297</v>
      </c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3:263" ht="15" customHeight="1" thickTop="1" thickBot="1">
      <c r="C41" s="34"/>
      <c r="I41" s="203"/>
      <c r="J41" s="200"/>
      <c r="K41" s="217"/>
      <c r="L41" s="217"/>
      <c r="M41" s="217"/>
      <c r="N41" s="347" t="str">
        <f t="array" aca="1" ref="N41" ca="1">IFERROR(IF($Y$2=2,"",IF($Y$2=3,INDEX(indexdatabase,MATCH(N38&amp;$AZ$14,name&amp;Group2,0),MATCH($AZ$23,Sheet2rng!$A$1:$AK$1,0)))),"")</f>
        <v/>
      </c>
      <c r="O41" s="348"/>
      <c r="P41" s="347" t="str">
        <f t="array" aca="1" ref="P41" ca="1">IFERROR(IF($Y$3=4,"",IF($Y$3=5,INDEX(indexdatabase,MATCH(N38&amp;$AZ$14,name&amp;Group2,0),MATCH("KS2",Sheet2rng!$A$1:$AK$1,0)))),"")</f>
        <v/>
      </c>
      <c r="Q41" s="348"/>
      <c r="R41" s="347" t="str">
        <f t="array" aca="1" ref="R41" ca="1">IFERROR(IF($Y$2=2,"",IF($Y$2=3,INDEX(indexdatabase,MATCH(R38&amp;$AZ$14,name&amp;Group2,0),MATCH($AZ$23,Sheet2rng!$A$1:$AK$1,0)))),"")</f>
        <v/>
      </c>
      <c r="S41" s="348"/>
      <c r="T41" s="347" t="str">
        <f t="array" aca="1" ref="T41" ca="1">IFERROR(IF($Y$3=4,"",IF($Y$3=5,INDEX(indexdatabase,MATCH(R38&amp;$AZ$14,name&amp;Group2,0),MATCH("KS2",Sheet2rng!$A$1:$AK$1,0)))),"")</f>
        <v/>
      </c>
      <c r="U41" s="348"/>
      <c r="V41" s="217"/>
      <c r="W41" s="217"/>
      <c r="X41" s="347" t="str">
        <f t="array" aca="1" ref="X41" ca="1">IFERROR(IF($Y$2=2,"",IF($Y$2=3,INDEX(indexdatabase,MATCH(X38&amp;$AZ$14,name&amp;Group2,0),MATCH($AZ$23,Sheet2rng!$A$1:$AK$1,0)))),"")</f>
        <v/>
      </c>
      <c r="Y41" s="348"/>
      <c r="Z41" s="347" t="str">
        <f t="array" aca="1" ref="Z41" ca="1">IFERROR(IF($Y$3=4,"",IF($Y$3=5,INDEX(indexdatabase,MATCH(X38&amp;$AZ$14,name&amp;Group2,0),MATCH("KS2",Sheet2rng!$A$1:$AK$1,0)))),"")</f>
        <v/>
      </c>
      <c r="AA41" s="348"/>
      <c r="AB41" s="347" t="str">
        <f t="array" aca="1" ref="AB41" ca="1">IFERROR(IF($Y$2=2,"",IF($Y$2=3,INDEX(indexdatabase,MATCH(AB38&amp;$AZ$14,name&amp;Group2,0),MATCH($AZ$23,Sheet2rng!$A$1:$AK$1,0)))),"")</f>
        <v/>
      </c>
      <c r="AC41" s="348"/>
      <c r="AD41" s="347" t="str">
        <f t="array" aca="1" ref="AD41" ca="1">IFERROR(IF($Y$3=4,"",IF($Y$3=5,INDEX(indexdatabase,MATCH(AB38&amp;$AZ$14,name&amp;Group2,0),MATCH("KS2",Sheet2rng!$A$1:$AK$1,0)))),"")</f>
        <v/>
      </c>
      <c r="AE41" s="348"/>
      <c r="AF41" s="347" t="str">
        <f t="array" aca="1" ref="AF41" ca="1">IFERROR(IF($Y$2=2,"",IF($Y$2=3,INDEX(indexdatabase,MATCH(AF38&amp;$AZ$14,name&amp;Group2,0),MATCH($AZ$23,Sheet2rng!$A$1:$AK$1,0)))),"")</f>
        <v/>
      </c>
      <c r="AG41" s="348"/>
      <c r="AH41" s="347" t="str">
        <f t="array" aca="1" ref="AH41" ca="1">IFERROR(IF($Y$3=4,"",IF($Y$3=5,INDEX(indexdatabase,MATCH(AF38&amp;$AZ$14,name&amp;Group2,0),MATCH("KS2",Sheet2rng!$A$1:$AK$1,0)))),"")</f>
        <v/>
      </c>
      <c r="AI41" s="348"/>
      <c r="AJ41" s="347" t="str">
        <f t="array" aca="1" ref="AJ41" ca="1">IFERROR(IF($Y$2=2,"",IF($Y$2=3,INDEX(indexdatabase,MATCH(AJ38&amp;$AZ$14,name&amp;Group2,0),MATCH($AZ$23,Sheet2rng!$A$1:$AK$1,0)))),"")</f>
        <v/>
      </c>
      <c r="AK41" s="348"/>
      <c r="AL41" s="347" t="str">
        <f t="array" aca="1" ref="AL41" ca="1">IFERROR(IF($Y$3=4,"",IF($Y$3=5,INDEX(indexdatabase,MATCH(AJ38&amp;$AZ$14,name&amp;Group2,0),MATCH("KS2",Sheet2rng!$A$1:$AK$1,0)))),"")</f>
        <v/>
      </c>
      <c r="AM41" s="348"/>
      <c r="AN41" s="217"/>
      <c r="AO41" s="217"/>
      <c r="AP41" s="347" t="str">
        <f t="array" aca="1" ref="AP41" ca="1">IFERROR(IF($Y$2=2,"",IF($Y$2=3,INDEX(indexdatabase,MATCH(AP38&amp;$AZ$14,name&amp;Group2,0),MATCH($AZ$23,Sheet2rng!$A$1:$AK$1,0)))),"")</f>
        <v/>
      </c>
      <c r="AQ41" s="348"/>
      <c r="AR41" s="347" t="str">
        <f t="array" aca="1" ref="AR41" ca="1">IFERROR(IF($Y$3=4,"",IF($Y$3=5,INDEX(indexdatabase,MATCH(AP38&amp;$AZ$14,name&amp;Group2,0),MATCH("KS2",Sheet2rng!$A$1:$AK$1,0)))),"")</f>
        <v/>
      </c>
      <c r="AS41" s="348"/>
      <c r="AT41" s="347" t="str">
        <f t="array" aca="1" ref="AT41" ca="1">IFERROR(IF($Y$2=2,"",IF($Y$2=3,INDEX(indexdatabase,MATCH(AT38&amp;$AZ$14,name&amp;Group2,0),MATCH($AZ$23,Sheet2rng!$A$1:$AK$1,0)))),"")</f>
        <v/>
      </c>
      <c r="AU41" s="348"/>
      <c r="AV41" s="347" t="str">
        <f t="array" aca="1" ref="AV41" ca="1">IFERROR(IF($Y$3=4,"",IF($Y$3=5,INDEX(indexdatabase,MATCH(AT38&amp;$AZ$14,name&amp;Group2,0),MATCH("KS2",Sheet2rng!$A$1:$AK$1,0)))),"")</f>
        <v/>
      </c>
      <c r="AW41" s="348"/>
      <c r="AX41" s="217"/>
      <c r="AY41" s="204"/>
      <c r="BA41" s="35" t="str">
        <f t="array" aca="1" ref="BA41" ca="1">IFERROR(INDEX(indexdatabase,MATCH(BQ37&amp;$AZ$14,name&amp;Group2,0),MATCH("AR",Sheet2rng!$A$1:$AK$1,0)),"")</f>
        <v/>
      </c>
      <c r="BB41" s="35" t="str">
        <f t="shared" ca="1" si="1"/>
        <v/>
      </c>
      <c r="BC41" s="198" t="str">
        <f t="array" aca="1" ref="BC41" ca="1">IFERROR(INDEX(indexdatabase,MATCH($BB41&amp;$AZ$14,name&amp;Group2,0),MATCH("SEND",Sheet2rng!$A$1:$AO$1,0)),"")</f>
        <v/>
      </c>
      <c r="BD41" s="198" t="str">
        <f t="array" aca="1" ref="BD41" ca="1">IFERROR(INDEX(indexdatabase,MATCH($BB41&amp;$AZ$14,name&amp;Group2,0),MATCH("MAT",Sheet2rng!$A$1:$AO$1,0)),"")</f>
        <v/>
      </c>
      <c r="BE41" s="198" t="str">
        <f t="array" aca="1" ref="BE41" ca="1">IFERROR(INDEX(indexdatabase,MATCH($BB41&amp;$AZ$14,name&amp;Group2,0),MATCH("EAL",Sheet2rng!$A$1:$AO$1,0)),"")</f>
        <v/>
      </c>
      <c r="BF41" s="198" t="str">
        <f t="shared" ca="1" si="2"/>
        <v/>
      </c>
      <c r="BG41" s="198" t="str">
        <f t="shared" ca="1" si="3"/>
        <v/>
      </c>
      <c r="BH41" s="198" t="str">
        <f t="shared" ca="1" si="4"/>
        <v/>
      </c>
      <c r="BI41" s="198" t="str">
        <f t="shared" ca="1" si="5"/>
        <v xml:space="preserve">    </v>
      </c>
      <c r="BQ41" s="198" t="str">
        <f t="shared" ca="1" si="0"/>
        <v/>
      </c>
      <c r="BR41" s="198" t="s">
        <v>2756</v>
      </c>
      <c r="BS41" s="198" t="str">
        <f t="array" aca="1" ref="BS41" ca="1">IFERROR(INDEX(indexdatabase,MATCH(BQ41&amp;$AZ$14,name&amp;Group2,0),MATCH("PPI",Sheet2rng!$A$1:$AK$1,0)),"")</f>
        <v/>
      </c>
      <c r="BT41" s="198" t="str">
        <f t="array" aca="1" ref="BT41" ca="1">IFERROR(SMALL(IF(LEFT(Group2,LEN('10B-So1'!$BA$10))='10B-So1'!$BA$10,ROW(Group2)),ROW(A30)),"")</f>
        <v/>
      </c>
      <c r="BY41" s="198" t="s">
        <v>7300</v>
      </c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3:263" ht="15" customHeight="1" thickTop="1" thickBot="1">
      <c r="C42" s="34"/>
      <c r="I42" s="203"/>
      <c r="J42" s="200"/>
      <c r="K42" s="217"/>
      <c r="L42" s="217"/>
      <c r="M42" s="217"/>
      <c r="N42" s="345" t="s">
        <v>617</v>
      </c>
      <c r="O42" s="346"/>
      <c r="P42" s="345" t="s">
        <v>6921</v>
      </c>
      <c r="Q42" s="346"/>
      <c r="R42" s="345" t="s">
        <v>617</v>
      </c>
      <c r="S42" s="346"/>
      <c r="T42" s="345" t="s">
        <v>6921</v>
      </c>
      <c r="U42" s="346"/>
      <c r="V42" s="217"/>
      <c r="W42" s="217"/>
      <c r="X42" s="345" t="s">
        <v>617</v>
      </c>
      <c r="Y42" s="346"/>
      <c r="Z42" s="345" t="s">
        <v>6921</v>
      </c>
      <c r="AA42" s="346"/>
      <c r="AB42" s="345" t="s">
        <v>617</v>
      </c>
      <c r="AC42" s="346"/>
      <c r="AD42" s="345" t="s">
        <v>6921</v>
      </c>
      <c r="AE42" s="346"/>
      <c r="AF42" s="345" t="s">
        <v>617</v>
      </c>
      <c r="AG42" s="346"/>
      <c r="AH42" s="345" t="s">
        <v>6921</v>
      </c>
      <c r="AI42" s="346"/>
      <c r="AJ42" s="345" t="s">
        <v>617</v>
      </c>
      <c r="AK42" s="346"/>
      <c r="AL42" s="345" t="s">
        <v>6921</v>
      </c>
      <c r="AM42" s="346"/>
      <c r="AN42" s="217"/>
      <c r="AO42" s="217"/>
      <c r="AP42" s="345" t="s">
        <v>617</v>
      </c>
      <c r="AQ42" s="346"/>
      <c r="AR42" s="345" t="s">
        <v>6921</v>
      </c>
      <c r="AS42" s="346"/>
      <c r="AT42" s="345" t="s">
        <v>617</v>
      </c>
      <c r="AU42" s="346"/>
      <c r="AV42" s="345" t="s">
        <v>6921</v>
      </c>
      <c r="AW42" s="346"/>
      <c r="AX42" s="217"/>
      <c r="AY42" s="204"/>
      <c r="BA42" s="35" t="str">
        <f t="array" aca="1" ref="BA42" ca="1">IFERROR(INDEX(indexdatabase,MATCH(BQ38&amp;$AZ$14,name&amp;Group2,0),MATCH("AR",Sheet2rng!$A$1:$AK$1,0)),"")</f>
        <v/>
      </c>
      <c r="BB42" s="35" t="str">
        <f t="shared" ca="1" si="1"/>
        <v/>
      </c>
      <c r="BC42" s="198" t="str">
        <f t="array" aca="1" ref="BC42" ca="1">IFERROR(INDEX(indexdatabase,MATCH($BB42&amp;$AZ$14,name&amp;Group2,0),MATCH("SEND",Sheet2rng!$A$1:$AO$1,0)),"")</f>
        <v/>
      </c>
      <c r="BD42" s="198" t="str">
        <f t="array" aca="1" ref="BD42" ca="1">IFERROR(INDEX(indexdatabase,MATCH($BB42&amp;$AZ$14,name&amp;Group2,0),MATCH("MAT",Sheet2rng!$A$1:$AO$1,0)),"")</f>
        <v/>
      </c>
      <c r="BE42" s="198" t="str">
        <f t="array" aca="1" ref="BE42" ca="1">IFERROR(INDEX(indexdatabase,MATCH($BB42&amp;$AZ$14,name&amp;Group2,0),MATCH("EAL",Sheet2rng!$A$1:$AO$1,0)),"")</f>
        <v/>
      </c>
      <c r="BF42" s="198" t="str">
        <f t="shared" ca="1" si="2"/>
        <v/>
      </c>
      <c r="BG42" s="198" t="str">
        <f t="shared" ca="1" si="3"/>
        <v/>
      </c>
      <c r="BH42" s="198" t="str">
        <f t="shared" ca="1" si="4"/>
        <v/>
      </c>
      <c r="BI42" s="198" t="str">
        <f t="shared" ca="1" si="5"/>
        <v xml:space="preserve">    </v>
      </c>
      <c r="BN42" s="198" t="s">
        <v>6941</v>
      </c>
      <c r="BQ42" s="198" t="str">
        <f t="shared" ca="1" si="0"/>
        <v/>
      </c>
      <c r="BR42" s="198" t="s">
        <v>2756</v>
      </c>
      <c r="BS42" s="198" t="str">
        <f t="array" aca="1" ref="BS42" ca="1">IFERROR(INDEX(indexdatabase,MATCH(BQ42&amp;$AZ$14,name&amp;Group2,0),MATCH("PPI",Sheet2rng!$A$1:$AK$1,0)),"")</f>
        <v/>
      </c>
      <c r="BT42" s="198" t="str">
        <f t="array" aca="1" ref="BT42" ca="1">IFERROR(SMALL(IF(LEFT(Group2,LEN('10B-So1'!$BA$10))='10B-So1'!$BA$10,ROW(Group2)),ROW(A31)),"")</f>
        <v/>
      </c>
      <c r="BY42" s="198" t="s">
        <v>7301</v>
      </c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3:263" ht="15" customHeight="1" thickTop="1" thickBot="1">
      <c r="C43" s="34"/>
      <c r="I43" s="203"/>
      <c r="J43" s="200"/>
      <c r="K43" s="217"/>
      <c r="L43" s="217"/>
      <c r="M43" s="217"/>
      <c r="N43" s="347" t="str">
        <f t="array" aca="1" ref="N43" ca="1">IFERROR(IF($Y$4=6,"",IF($Y$4=7,INDEX(indexdatabase,MATCH(N38&amp;$AZ$14,name&amp;Group2,0),MATCH("Target",Sheet2rng!$A$1:$AK$1,0)))),"")</f>
        <v/>
      </c>
      <c r="O43" s="348"/>
      <c r="P43" s="343" t="str">
        <f t="array" aca="1" ref="P43" ca="1">IFERROR(IF($Y$5=8,"",IF($Y$5=9,INDEX(Sheet2rng,MATCH(N38&amp;$AZ$14,name&amp;Group2,0),MATCH(P42,sheet2columns,0)))),"")</f>
        <v/>
      </c>
      <c r="Q43" s="344"/>
      <c r="R43" s="347" t="str">
        <f t="array" aca="1" ref="R43" ca="1">IFERROR(IF($Y$4=6,"",IF($Y$4=7,INDEX(indexdatabase,MATCH(R38&amp;$AZ$14,name&amp;Group2,0),MATCH("Target",Sheet2rng!$A$1:$AK$1,0)))),"")</f>
        <v/>
      </c>
      <c r="S43" s="348"/>
      <c r="T43" s="343" t="str">
        <f t="array" aca="1" ref="T43" ca="1">IFERROR(IF($Y$5=8,"",IF($Y$5=9,INDEX(Sheet2rng,MATCH(R38&amp;$AZ$14,name&amp;Group2,0),MATCH(T42,sheet2columns,0)))),"")</f>
        <v/>
      </c>
      <c r="U43" s="344"/>
      <c r="V43" s="217"/>
      <c r="W43" s="217"/>
      <c r="X43" s="347" t="str">
        <f t="array" aca="1" ref="X43" ca="1">IFERROR(IF($Y$4=6,"",IF($Y$4=7,INDEX(indexdatabase,MATCH(X38&amp;$AZ$14,name&amp;Group2,0),MATCH("Target",Sheet2rng!$A$1:$AK$1,0)))),"")</f>
        <v/>
      </c>
      <c r="Y43" s="348"/>
      <c r="Z43" s="343" t="str">
        <f t="array" aca="1" ref="Z43" ca="1">IFERROR(IF($Y$5=8,"",IF($Y$5=9,INDEX(Sheet2rng,MATCH(X38&amp;$AZ$14,name&amp;Group2,0),MATCH(Z42,sheet2columns,0)))),"")</f>
        <v/>
      </c>
      <c r="AA43" s="344"/>
      <c r="AB43" s="347" t="str">
        <f t="array" aca="1" ref="AB43" ca="1">IFERROR(IF($Y$4=6,"",IF($Y$4=7,INDEX(indexdatabase,MATCH(AB38&amp;$AZ$14,name&amp;Group2,0),MATCH("Target",Sheet2rng!$A$1:$AK$1,0)))),"")</f>
        <v/>
      </c>
      <c r="AC43" s="348"/>
      <c r="AD43" s="343" t="str">
        <f t="array" aca="1" ref="AD43" ca="1">IFERROR(IF($Y$5=8,"",IF($Y$5=9,INDEX(Sheet2rng,MATCH(AB38&amp;$AZ$14,name&amp;Group2,0),MATCH(AD42,sheet2columns,0)))),"")</f>
        <v/>
      </c>
      <c r="AE43" s="344"/>
      <c r="AF43" s="347" t="str">
        <f t="array" aca="1" ref="AF43" ca="1">IFERROR(IF($Y$4=6,"",IF($Y$4=7,INDEX(indexdatabase,MATCH(AF38&amp;$AZ$14,name&amp;Group2,0),MATCH("Target",Sheet2rng!$A$1:$AK$1,0)))),"")</f>
        <v/>
      </c>
      <c r="AG43" s="348"/>
      <c r="AH43" s="343" t="str">
        <f t="array" aca="1" ref="AH43" ca="1">IFERROR(IF($Y$5=8,"",IF($Y$5=9,INDEX(Sheet2rng,MATCH(AF38&amp;$AZ$14,name&amp;Group2,0),MATCH(AH42,sheet2columns,0)))),"")</f>
        <v/>
      </c>
      <c r="AI43" s="344"/>
      <c r="AJ43" s="347" t="str">
        <f t="array" aca="1" ref="AJ43" ca="1">IFERROR(IF($Y$4=6,"",IF($Y$4=7,INDEX(indexdatabase,MATCH(AJ38&amp;$AZ$14,name&amp;Group2,0),MATCH("Target",Sheet2rng!$A$1:$AK$1,0)))),"")</f>
        <v/>
      </c>
      <c r="AK43" s="348"/>
      <c r="AL43" s="343" t="str">
        <f t="array" aca="1" ref="AL43" ca="1">IFERROR(IF($Y$5=8,"",IF($Y$5=9,INDEX(Sheet2rng,MATCH(AJ38&amp;$AZ$14,name&amp;Group2,0),MATCH(AL42,sheet2columns,0)))),"")</f>
        <v/>
      </c>
      <c r="AM43" s="344"/>
      <c r="AN43" s="217"/>
      <c r="AO43" s="217"/>
      <c r="AP43" s="347" t="str">
        <f t="array" aca="1" ref="AP43" ca="1">IFERROR(IF($Y$4=6,"",IF($Y$4=7,INDEX(indexdatabase,MATCH(AP38&amp;$AZ$14,name&amp;Group2,0),MATCH("Target",Sheet2rng!$A$1:$AK$1,0)))),"")</f>
        <v/>
      </c>
      <c r="AQ43" s="348"/>
      <c r="AR43" s="343" t="str">
        <f t="array" aca="1" ref="AR43" ca="1">IFERROR(IF($Y$5=8,"",IF($Y$5=9,INDEX(Sheet2rng,MATCH(AP38&amp;$AZ$14,name&amp;Group2,0),MATCH(AR42,sheet2columns,0)))),"")</f>
        <v/>
      </c>
      <c r="AS43" s="344"/>
      <c r="AT43" s="347" t="str">
        <f t="array" aca="1" ref="AT43" ca="1">IFERROR(IF($Y$4=6,"",IF($Y$4=7,INDEX(indexdatabase,MATCH(AT38&amp;$AZ$14,name&amp;Group2,0),MATCH("Target",Sheet2rng!$A$1:$AK$1,0)))),"")</f>
        <v/>
      </c>
      <c r="AU43" s="348"/>
      <c r="AV43" s="343" t="str">
        <f t="array" aca="1" ref="AV43" ca="1">IFERROR(IF($Y$5=8,"",IF($Y$5=9,INDEX(Sheet2rng,MATCH(AT38&amp;$AZ$14,name&amp;Group2,0),MATCH(AV42,sheet2columns,0)))),"")</f>
        <v/>
      </c>
      <c r="AW43" s="344"/>
      <c r="AX43" s="217"/>
      <c r="AY43" s="204"/>
      <c r="BA43" s="35" t="str">
        <f t="array" aca="1" ref="BA43" ca="1">IFERROR(INDEX(indexdatabase,MATCH(BQ39&amp;$AZ$14,name&amp;Group2,0),MATCH("AR",Sheet2rng!$A$1:$AK$1,0)),"")</f>
        <v/>
      </c>
      <c r="BB43" s="35" t="str">
        <f t="shared" ca="1" si="1"/>
        <v/>
      </c>
      <c r="BC43" s="198" t="str">
        <f t="array" aca="1" ref="BC43" ca="1">IFERROR(INDEX(indexdatabase,MATCH($BB43&amp;$AZ$14,name&amp;Group2,0),MATCH("SEND",Sheet2rng!$A$1:$AO$1,0)),"")</f>
        <v/>
      </c>
      <c r="BD43" s="198" t="str">
        <f t="array" aca="1" ref="BD43" ca="1">IFERROR(INDEX(indexdatabase,MATCH($BB43&amp;$AZ$14,name&amp;Group2,0),MATCH("MAT",Sheet2rng!$A$1:$AO$1,0)),"")</f>
        <v/>
      </c>
      <c r="BE43" s="198" t="str">
        <f t="array" aca="1" ref="BE43" ca="1">IFERROR(INDEX(indexdatabase,MATCH($BB43&amp;$AZ$14,name&amp;Group2,0),MATCH("EAL",Sheet2rng!$A$1:$AO$1,0)),"")</f>
        <v/>
      </c>
      <c r="BF43" s="198" t="str">
        <f t="shared" ca="1" si="2"/>
        <v/>
      </c>
      <c r="BG43" s="198" t="str">
        <f t="shared" ca="1" si="3"/>
        <v/>
      </c>
      <c r="BH43" s="198" t="str">
        <f t="shared" ca="1" si="4"/>
        <v/>
      </c>
      <c r="BI43" s="198" t="str">
        <f t="shared" ca="1" si="5"/>
        <v xml:space="preserve">    </v>
      </c>
      <c r="BN43" s="198" t="s">
        <v>6942</v>
      </c>
      <c r="BQ43" s="198" t="str">
        <f t="shared" ca="1" si="0"/>
        <v/>
      </c>
      <c r="BR43" s="198" t="s">
        <v>2756</v>
      </c>
      <c r="BS43" s="198" t="str">
        <f t="array" aca="1" ref="BS43" ca="1">IFERROR(INDEX(indexdatabase,MATCH(BQ43&amp;$AZ$14,name&amp;Group2,0),MATCH("PPI",Sheet2rng!$A$1:$AK$1,0)),"")</f>
        <v/>
      </c>
      <c r="BT43" s="198" t="str">
        <f t="array" aca="1" ref="BT43" ca="1">IFERROR(SMALL(IF(LEFT(Group2,LEN('10B-So1'!$BA$10))='10B-So1'!$BA$10,ROW(Group2)),ROW(A32)),"")</f>
        <v/>
      </c>
      <c r="BY43" s="198" t="s">
        <v>628</v>
      </c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3:263" ht="15" customHeight="1" thickTop="1" thickBot="1">
      <c r="C44" s="34"/>
      <c r="I44" s="203"/>
      <c r="J44" s="200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04"/>
      <c r="BA44" s="35" t="str">
        <f t="array" aca="1" ref="BA44" ca="1">IFERROR(INDEX(indexdatabase,MATCH(BQ40&amp;$AZ$14,name&amp;Group2,0),MATCH("AR",Sheet2rng!$A$1:$AK$1,0)),"")</f>
        <v/>
      </c>
      <c r="BB44" s="35" t="str">
        <f t="shared" ca="1" si="1"/>
        <v/>
      </c>
      <c r="BC44" s="198" t="str">
        <f t="array" aca="1" ref="BC44" ca="1">IFERROR(INDEX(indexdatabase,MATCH($BB44&amp;$AZ$14,name&amp;Group2,0),MATCH("SEND",Sheet2rng!$A$1:$AO$1,0)),"")</f>
        <v/>
      </c>
      <c r="BD44" s="198" t="str">
        <f t="array" aca="1" ref="BD44" ca="1">IFERROR(INDEX(indexdatabase,MATCH($BB44&amp;$AZ$14,name&amp;Group2,0),MATCH("MAT",Sheet2rng!$A$1:$AO$1,0)),"")</f>
        <v/>
      </c>
      <c r="BE44" s="198" t="str">
        <f t="array" aca="1" ref="BE44" ca="1">IFERROR(INDEX(indexdatabase,MATCH($BB44&amp;$AZ$14,name&amp;Group2,0),MATCH("EAL",Sheet2rng!$A$1:$AO$1,0)),"")</f>
        <v/>
      </c>
      <c r="BF44" s="198" t="str">
        <f t="shared" ca="1" si="2"/>
        <v/>
      </c>
      <c r="BG44" s="198" t="str">
        <f t="shared" ca="1" si="3"/>
        <v/>
      </c>
      <c r="BH44" s="198" t="str">
        <f t="shared" ca="1" si="4"/>
        <v/>
      </c>
      <c r="BI44" s="198" t="str">
        <f t="shared" ca="1" si="5"/>
        <v xml:space="preserve">    </v>
      </c>
      <c r="BN44" s="198" t="s">
        <v>6943</v>
      </c>
      <c r="BQ44" s="198" t="str">
        <f t="shared" ca="1" si="0"/>
        <v/>
      </c>
      <c r="BR44" s="198" t="s">
        <v>2756</v>
      </c>
      <c r="BS44" s="198" t="str">
        <f t="array" aca="1" ref="BS44" ca="1">IFERROR(INDEX(indexdatabase,MATCH(BQ44&amp;$AZ$14,name&amp;Group2,0),MATCH("PPI",Sheet2rng!$A$1:$AK$1,0)),"")</f>
        <v/>
      </c>
      <c r="BT44" s="198" t="str">
        <f t="array" aca="1" ref="BT44" ca="1">IFERROR(SMALL(IF(LEFT(Group2,LEN('10B-So1'!$BA$10))='10B-So1'!$BA$10,ROW(Group2)),ROW(A33)),"")</f>
        <v/>
      </c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3:263" ht="15" customHeight="1" thickTop="1" thickBot="1">
      <c r="C45" s="34"/>
      <c r="I45" s="203"/>
      <c r="J45" s="200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04"/>
      <c r="BA45" s="35" t="str">
        <f t="array" aca="1" ref="BA45" ca="1">IFERROR(INDEX(indexdatabase,MATCH(BQ41&amp;$AZ$14,name&amp;Group2,0),MATCH("AR",Sheet2rng!$A$1:$AK$1,0)),"")</f>
        <v/>
      </c>
      <c r="BB45" s="35" t="str">
        <f t="shared" ca="1" si="1"/>
        <v/>
      </c>
      <c r="BC45" s="198" t="str">
        <f t="array" aca="1" ref="BC45" ca="1">IFERROR(INDEX(indexdatabase,MATCH($BB45&amp;$AZ$14,name&amp;Group2,0),MATCH("SEND",Sheet2rng!$A$1:$AO$1,0)),"")</f>
        <v/>
      </c>
      <c r="BD45" s="198" t="str">
        <f t="array" aca="1" ref="BD45" ca="1">IFERROR(INDEX(indexdatabase,MATCH($BB45&amp;$AZ$14,name&amp;Group2,0),MATCH("MAT",Sheet2rng!$A$1:$AO$1,0)),"")</f>
        <v/>
      </c>
      <c r="BE45" s="198" t="str">
        <f t="array" aca="1" ref="BE45" ca="1">IFERROR(INDEX(indexdatabase,MATCH($BB45&amp;$AZ$14,name&amp;Group2,0),MATCH("EAL",Sheet2rng!$A$1:$AO$1,0)),"")</f>
        <v/>
      </c>
      <c r="BF45" s="198" t="str">
        <f t="shared" ca="1" si="2"/>
        <v/>
      </c>
      <c r="BG45" s="198" t="str">
        <f t="shared" ca="1" si="3"/>
        <v/>
      </c>
      <c r="BH45" s="198" t="str">
        <f t="shared" ca="1" si="4"/>
        <v/>
      </c>
      <c r="BI45" s="198" t="str">
        <f t="shared" ca="1" si="5"/>
        <v xml:space="preserve">    </v>
      </c>
      <c r="BN45" s="198" t="s">
        <v>6944</v>
      </c>
      <c r="BQ45" s="198" t="str">
        <f t="shared" ca="1" si="0"/>
        <v/>
      </c>
      <c r="BR45" s="198" t="s">
        <v>2756</v>
      </c>
      <c r="BS45" s="198" t="str">
        <f t="array" aca="1" ref="BS45" ca="1">IFERROR(INDEX(indexdatabase,MATCH(BQ45&amp;$AZ$14,name&amp;Group2,0),MATCH("PPI",Sheet2rng!$A$1:$AK$1,0)),"")</f>
        <v/>
      </c>
      <c r="BT45" s="198" t="str">
        <f t="array" aca="1" ref="BT45" ca="1">IFERROR(SMALL(IF(LEFT(Group2,LEN('10B-So1'!$BA$10))='10B-So1'!$BA$10,ROW(Group2)),ROW(A34)),"")</f>
        <v/>
      </c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3:263" ht="15" customHeight="1" thickTop="1" thickBot="1">
      <c r="C46" s="34"/>
      <c r="I46" s="203"/>
      <c r="J46" s="200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04"/>
      <c r="BA46" s="35" t="str">
        <f t="array" aca="1" ref="BA46" ca="1">IFERROR(INDEX(indexdatabase,MATCH(BQ42&amp;$AZ$14,name&amp;Group2,0),MATCH("AR",Sheet2rng!$A$1:$AK$1,0)),"")</f>
        <v/>
      </c>
      <c r="BB46" s="35" t="str">
        <f t="shared" ca="1" si="1"/>
        <v/>
      </c>
      <c r="BC46" s="198" t="str">
        <f t="array" aca="1" ref="BC46" ca="1">IFERROR(INDEX(indexdatabase,MATCH($BB46&amp;$AZ$14,name&amp;Group2,0),MATCH("SEND",Sheet2rng!$A$1:$AO$1,0)),"")</f>
        <v/>
      </c>
      <c r="BD46" s="198" t="str">
        <f t="array" aca="1" ref="BD46" ca="1">IFERROR(INDEX(indexdatabase,MATCH($BB46&amp;$AZ$14,name&amp;Group2,0),MATCH("MAT",Sheet2rng!$A$1:$AO$1,0)),"")</f>
        <v/>
      </c>
      <c r="BE46" s="198" t="str">
        <f t="array" aca="1" ref="BE46" ca="1">IFERROR(INDEX(indexdatabase,MATCH($BB46&amp;$AZ$14,name&amp;Group2,0),MATCH("EAL",Sheet2rng!$A$1:$AO$1,0)),"")</f>
        <v/>
      </c>
      <c r="BF46" s="198" t="str">
        <f t="shared" ca="1" si="2"/>
        <v/>
      </c>
      <c r="BG46" s="198" t="str">
        <f t="shared" ca="1" si="3"/>
        <v/>
      </c>
      <c r="BH46" s="198" t="str">
        <f t="shared" ca="1" si="4"/>
        <v/>
      </c>
      <c r="BI46" s="198" t="str">
        <f t="shared" ca="1" si="5"/>
        <v xml:space="preserve">    </v>
      </c>
      <c r="BN46" s="198" t="s">
        <v>6945</v>
      </c>
      <c r="BQ46" s="198" t="str">
        <f t="shared" ca="1" si="0"/>
        <v/>
      </c>
      <c r="BR46" s="198" t="s">
        <v>2756</v>
      </c>
      <c r="BS46" s="198" t="str">
        <f t="array" aca="1" ref="BS46" ca="1">IFERROR(INDEX(indexdatabase,MATCH(BQ46&amp;$AZ$14,name&amp;Group2,0),MATCH("PPI",Sheet2rng!$A$1:$AK$1,0)),"")</f>
        <v/>
      </c>
      <c r="BT46" s="198" t="str">
        <f t="array" aca="1" ref="BT46" ca="1">IFERROR(SMALL(IF(LEFT(Group2,LEN('10B-So1'!$BA$10))='10B-So1'!$BA$10,ROW(Group2)),ROW(A35)),"")</f>
        <v/>
      </c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3:263" ht="15" customHeight="1" thickTop="1" thickBot="1">
      <c r="C47" s="34"/>
      <c r="I47" s="203"/>
      <c r="J47" s="200"/>
      <c r="K47" s="217"/>
      <c r="L47" s="217"/>
      <c r="M47" s="217"/>
      <c r="N47" s="351" t="s">
        <v>628</v>
      </c>
      <c r="O47" s="352"/>
      <c r="P47" s="352"/>
      <c r="Q47" s="353"/>
      <c r="R47" s="351" t="s">
        <v>628</v>
      </c>
      <c r="S47" s="352"/>
      <c r="T47" s="352"/>
      <c r="U47" s="353"/>
      <c r="V47" s="217"/>
      <c r="W47" s="217"/>
      <c r="X47" s="351" t="s">
        <v>628</v>
      </c>
      <c r="Y47" s="352"/>
      <c r="Z47" s="352"/>
      <c r="AA47" s="353"/>
      <c r="AB47" s="351" t="s">
        <v>628</v>
      </c>
      <c r="AC47" s="352"/>
      <c r="AD47" s="352"/>
      <c r="AE47" s="353"/>
      <c r="AF47" s="351" t="s">
        <v>628</v>
      </c>
      <c r="AG47" s="352"/>
      <c r="AH47" s="352"/>
      <c r="AI47" s="353"/>
      <c r="AJ47" s="351" t="s">
        <v>628</v>
      </c>
      <c r="AK47" s="352"/>
      <c r="AL47" s="352"/>
      <c r="AM47" s="353"/>
      <c r="AN47" s="217"/>
      <c r="AO47" s="217"/>
      <c r="AP47" s="351" t="s">
        <v>628</v>
      </c>
      <c r="AQ47" s="352"/>
      <c r="AR47" s="352"/>
      <c r="AS47" s="353"/>
      <c r="AT47" s="351" t="s">
        <v>628</v>
      </c>
      <c r="AU47" s="352"/>
      <c r="AV47" s="352"/>
      <c r="AW47" s="353"/>
      <c r="AX47" s="217"/>
      <c r="AY47" s="204"/>
      <c r="BA47" s="35" t="str">
        <f t="array" aca="1" ref="BA47" ca="1">IFERROR(INDEX(indexdatabase,MATCH(BQ43&amp;$AZ$14,name&amp;Group2,0),MATCH("AR",Sheet2rng!$A$1:$AK$1,0)),"")</f>
        <v/>
      </c>
      <c r="BC47" s="198" t="str">
        <f t="array" aca="1" ref="BC47" ca="1">IFERROR(INDEX(indexdatabase,MATCH($BB47&amp;$AZ$14,name&amp;Group2,0),MATCH("SEND",Sheet2rng!$A$1:$AO$1,0)),"")</f>
        <v/>
      </c>
      <c r="BD47" s="198" t="str">
        <f t="array" aca="1" ref="BD47" ca="1">IFERROR(INDEX(indexdatabase,MATCH($BB47&amp;$AZ$14,name&amp;Group2,0),MATCH("MAT",Sheet2rng!$A$1:$AO$1,0)),"")</f>
        <v/>
      </c>
      <c r="BE47" s="198" t="str">
        <f t="array" aca="1" ref="BE47" ca="1">IFERROR(INDEX(indexdatabase,MATCH($BB47&amp;$AZ$14,name&amp;Group2,0),MATCH("EAL",Sheet2rng!$A$1:$AO$1,0)),"")</f>
        <v/>
      </c>
      <c r="BF47" s="198" t="str">
        <f t="shared" ca="1" si="2"/>
        <v/>
      </c>
      <c r="BG47" s="198" t="str">
        <f t="shared" ca="1" si="3"/>
        <v/>
      </c>
      <c r="BH47" s="198" t="str">
        <f t="shared" ca="1" si="4"/>
        <v/>
      </c>
      <c r="BI47" s="198" t="str">
        <f t="shared" ca="1" si="5"/>
        <v xml:space="preserve">    </v>
      </c>
      <c r="BN47" s="198" t="s">
        <v>6946</v>
      </c>
      <c r="BQ47" s="198" t="str">
        <f t="shared" ca="1" si="0"/>
        <v/>
      </c>
      <c r="BR47" s="198" t="s">
        <v>2756</v>
      </c>
      <c r="BS47" s="198" t="str">
        <f t="array" aca="1" ref="BS47" ca="1">IFERROR(INDEX(indexdatabase,MATCH(BQ47&amp;$AZ$14,name&amp;Group2,0),MATCH("PPI",Sheet2rng!$A$1:$AK$1,0)),"")</f>
        <v/>
      </c>
      <c r="BT47" s="198" t="str">
        <f t="array" aca="1" ref="BT47" ca="1">IFERROR(SMALL(IF(LEFT(Group2,LEN('10B-So1'!$BA$10))='10B-So1'!$BA$10,ROW(Group2)),ROW(A36)),"")</f>
        <v/>
      </c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3:263" ht="15" customHeight="1" thickTop="1" thickBot="1">
      <c r="C48" s="34"/>
      <c r="I48" s="203"/>
      <c r="J48" s="200"/>
      <c r="K48" s="217"/>
      <c r="L48" s="217"/>
      <c r="M48" s="217"/>
      <c r="N48" s="354" t="str">
        <f ca="1">IFERROR(IF($Y$1=1,"",VLOOKUP(N47,needstable,8,FALSE)),"")</f>
        <v xml:space="preserve">    </v>
      </c>
      <c r="O48" s="355"/>
      <c r="P48" s="355"/>
      <c r="Q48" s="356"/>
      <c r="R48" s="354" t="str">
        <f ca="1">IFERROR(IF($Y$1=1,"",VLOOKUP(R47,needstable,8,FALSE)),"")</f>
        <v xml:space="preserve">    </v>
      </c>
      <c r="S48" s="355"/>
      <c r="T48" s="355"/>
      <c r="U48" s="356"/>
      <c r="V48" s="217"/>
      <c r="W48" s="217"/>
      <c r="X48" s="354" t="str">
        <f ca="1">IFERROR(IF($Y$1=1,"",VLOOKUP(X47,needstable,8,FALSE)),"")</f>
        <v xml:space="preserve">    </v>
      </c>
      <c r="Y48" s="355"/>
      <c r="Z48" s="355"/>
      <c r="AA48" s="356"/>
      <c r="AB48" s="354" t="str">
        <f ca="1">IFERROR(IF($Y$1=1,"",VLOOKUP(AB47,needstable,8,FALSE)),"")</f>
        <v xml:space="preserve">    </v>
      </c>
      <c r="AC48" s="355"/>
      <c r="AD48" s="355"/>
      <c r="AE48" s="356"/>
      <c r="AF48" s="354" t="str">
        <f ca="1">IFERROR(IF($Y$1=1,"",VLOOKUP(AF47,needstable,8,FALSE)),"")</f>
        <v xml:space="preserve">    </v>
      </c>
      <c r="AG48" s="355"/>
      <c r="AH48" s="355"/>
      <c r="AI48" s="356"/>
      <c r="AJ48" s="354" t="str">
        <f ca="1">IFERROR(IF($Y$1=1,"",VLOOKUP(AJ47,needstable,8,FALSE)),"")</f>
        <v xml:space="preserve">    </v>
      </c>
      <c r="AK48" s="355"/>
      <c r="AL48" s="355"/>
      <c r="AM48" s="356"/>
      <c r="AN48" s="217"/>
      <c r="AO48" s="217"/>
      <c r="AP48" s="354" t="str">
        <f ca="1">IFERROR(IF($Y$1=1,"",VLOOKUP(AP47,needstable,8,FALSE)),"")</f>
        <v xml:space="preserve">    </v>
      </c>
      <c r="AQ48" s="355"/>
      <c r="AR48" s="355"/>
      <c r="AS48" s="356"/>
      <c r="AT48" s="354" t="str">
        <f ca="1">IFERROR(IF($Y$1=1,"",VLOOKUP(AT47,needstable,8,FALSE)),"")</f>
        <v xml:space="preserve">    </v>
      </c>
      <c r="AU48" s="355"/>
      <c r="AV48" s="355"/>
      <c r="AW48" s="356"/>
      <c r="AX48" s="217"/>
      <c r="AY48" s="204"/>
      <c r="BA48" s="35" t="str">
        <f t="array" aca="1" ref="BA48" ca="1">IFERROR(INDEX(indexdatabase,MATCH(BQ44&amp;$AZ$14,name&amp;Group2,0),MATCH("AR",Sheet2rng!$A$1:$AK$1,0)),"")</f>
        <v/>
      </c>
      <c r="BC48" s="198" t="str">
        <f t="array" aca="1" ref="BC48" ca="1">IFERROR(INDEX(indexdatabase,MATCH($BB48&amp;$AZ$14,name&amp;Group2,0),MATCH("SEND",Sheet2rng!$A$1:$AO$1,0)),"")</f>
        <v/>
      </c>
      <c r="BD48" s="198" t="str">
        <f t="array" aca="1" ref="BD48" ca="1">IFERROR(INDEX(indexdatabase,MATCH($BB48&amp;$AZ$14,name&amp;Group2,0),MATCH("MAT",Sheet2rng!$A$1:$AO$1,0)),"")</f>
        <v/>
      </c>
      <c r="BE48" s="198" t="str">
        <f t="array" aca="1" ref="BE48" ca="1">IFERROR(INDEX(indexdatabase,MATCH($BB48&amp;$AZ$14,name&amp;Group2,0),MATCH("EAL",Sheet2rng!$A$1:$AO$1,0)),"")</f>
        <v/>
      </c>
      <c r="BF48" s="198" t="str">
        <f t="shared" ca="1" si="2"/>
        <v/>
      </c>
      <c r="BG48" s="198" t="str">
        <f t="shared" ca="1" si="3"/>
        <v/>
      </c>
      <c r="BH48" s="198" t="str">
        <f t="shared" ca="1" si="4"/>
        <v/>
      </c>
      <c r="BI48" s="198" t="str">
        <f ca="1">CONCATENATE(BF48,"  ",BG48,"  ",BH48)</f>
        <v xml:space="preserve">    </v>
      </c>
      <c r="BN48" s="198" t="s">
        <v>6947</v>
      </c>
      <c r="BQ48" s="198" t="str">
        <f t="shared" ca="1" si="0"/>
        <v/>
      </c>
      <c r="BR48" s="198" t="s">
        <v>2756</v>
      </c>
      <c r="BS48" s="198" t="str">
        <f t="array" aca="1" ref="BS48" ca="1">IFERROR(INDEX(indexdatabase,MATCH(BQ48&amp;$AZ$14,name&amp;Group2,0),MATCH("PPI",Sheet2rng!$A$1:$AK$1,0)),"")</f>
        <v/>
      </c>
      <c r="BT48" s="198" t="str">
        <f t="array" aca="1" ref="BT48" ca="1">IFERROR(SMALL(IF(LEFT(Group2,LEN('10B-So1'!$BA$10))='10B-So1'!$BA$10,ROW(Group2)),ROW(A37)),"")</f>
        <v/>
      </c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3:263" ht="15" customHeight="1" thickTop="1" thickBot="1">
      <c r="C49" s="34"/>
      <c r="I49" s="203"/>
      <c r="J49" s="200"/>
      <c r="K49" s="217"/>
      <c r="L49" s="217"/>
      <c r="M49" s="217"/>
      <c r="N49" s="357" t="s">
        <v>6925</v>
      </c>
      <c r="O49" s="357"/>
      <c r="P49" s="357" t="s">
        <v>6923</v>
      </c>
      <c r="Q49" s="357"/>
      <c r="R49" s="357" t="s">
        <v>6925</v>
      </c>
      <c r="S49" s="357"/>
      <c r="T49" s="357" t="s">
        <v>6923</v>
      </c>
      <c r="U49" s="357"/>
      <c r="V49" s="217"/>
      <c r="W49" s="217"/>
      <c r="X49" s="357" t="s">
        <v>6925</v>
      </c>
      <c r="Y49" s="357"/>
      <c r="Z49" s="357" t="s">
        <v>6923</v>
      </c>
      <c r="AA49" s="357"/>
      <c r="AB49" s="357" t="s">
        <v>6925</v>
      </c>
      <c r="AC49" s="357"/>
      <c r="AD49" s="357" t="s">
        <v>6923</v>
      </c>
      <c r="AE49" s="357"/>
      <c r="AF49" s="357" t="s">
        <v>6925</v>
      </c>
      <c r="AG49" s="357"/>
      <c r="AH49" s="357" t="s">
        <v>6923</v>
      </c>
      <c r="AI49" s="357"/>
      <c r="AJ49" s="357" t="s">
        <v>6925</v>
      </c>
      <c r="AK49" s="357"/>
      <c r="AL49" s="357" t="s">
        <v>6923</v>
      </c>
      <c r="AM49" s="357"/>
      <c r="AN49" s="217"/>
      <c r="AO49" s="217"/>
      <c r="AP49" s="357" t="s">
        <v>6925</v>
      </c>
      <c r="AQ49" s="357"/>
      <c r="AR49" s="357" t="s">
        <v>6923</v>
      </c>
      <c r="AS49" s="357"/>
      <c r="AT49" s="357" t="s">
        <v>6925</v>
      </c>
      <c r="AU49" s="357"/>
      <c r="AV49" s="357" t="s">
        <v>6923</v>
      </c>
      <c r="AW49" s="357"/>
      <c r="AX49" s="217"/>
      <c r="AY49" s="204"/>
      <c r="BN49" s="198" t="s">
        <v>6948</v>
      </c>
      <c r="BQ49" s="198" t="str">
        <f t="shared" ca="1" si="0"/>
        <v/>
      </c>
      <c r="BR49" s="198" t="s">
        <v>2756</v>
      </c>
      <c r="BS49" s="198" t="str">
        <f t="array" aca="1" ref="BS49" ca="1">IFERROR(INDEX(indexdatabase,MATCH(BQ49&amp;$AZ$14,name&amp;Group2,0),MATCH("PPI",Sheet2rng!$A$1:$AK$1,0)),"")</f>
        <v/>
      </c>
      <c r="BT49" s="198" t="str">
        <f t="array" aca="1" ref="BT49" ca="1">IFERROR(SMALL(IF(LEFT(Group2,LEN('10B-So1'!$BA$10))='10B-So1'!$BA$10,ROW(Group2)),ROW(A38)),"")</f>
        <v/>
      </c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3:263" ht="15" customHeight="1" thickTop="1" thickBot="1">
      <c r="C50" s="34"/>
      <c r="I50" s="203"/>
      <c r="J50" s="200"/>
      <c r="K50" s="217"/>
      <c r="L50" s="217"/>
      <c r="M50" s="217"/>
      <c r="N50" s="347" t="str">
        <f t="array" aca="1" ref="N50" ca="1">IFERROR(IF($Y$2=2,"",IF($Y$2=3,INDEX(indexdatabase,MATCH(N47&amp;$AZ$14,name&amp;Group2,0),MATCH($AZ$23,Sheet2rng!$A$1:$AK$1,0)))),"")</f>
        <v/>
      </c>
      <c r="O50" s="348"/>
      <c r="P50" s="347" t="str">
        <f t="array" aca="1" ref="P50" ca="1">IFERROR(IF($Y$3=4,"",IF($Y$3=5,INDEX(indexdatabase,MATCH(N47&amp;$AZ$14,name&amp;Group2,0),MATCH("KS2",Sheet2rng!$A$1:$AK$1,0)))),"")</f>
        <v/>
      </c>
      <c r="Q50" s="348"/>
      <c r="R50" s="347" t="str">
        <f t="array" aca="1" ref="R50" ca="1">IFERROR(IF($Y$2=2,"",IF($Y$2=3,INDEX(indexdatabase,MATCH(R47&amp;$AZ$14,name&amp;Group2,0),MATCH($AZ$23,Sheet2rng!$A$1:$AK$1,0)))),"")</f>
        <v/>
      </c>
      <c r="S50" s="348"/>
      <c r="T50" s="347" t="str">
        <f t="array" aca="1" ref="T50" ca="1">IFERROR(IF($Y$3=4,"",IF($Y$3=5,INDEX(indexdatabase,MATCH(R47&amp;$AZ$14,name&amp;Group2,0),MATCH("KS2",Sheet2rng!$A$1:$AK$1,0)))),"")</f>
        <v/>
      </c>
      <c r="U50" s="348"/>
      <c r="V50" s="217"/>
      <c r="W50" s="217"/>
      <c r="X50" s="347" t="str">
        <f t="array" aca="1" ref="X50" ca="1">IFERROR(IF($Y$2=2,"",IF($Y$2=3,INDEX(indexdatabase,MATCH(X47&amp;$AZ$14,name&amp;Group2,0),MATCH($AZ$23,Sheet2rng!$A$1:$AK$1,0)))),"")</f>
        <v/>
      </c>
      <c r="Y50" s="348"/>
      <c r="Z50" s="347" t="str">
        <f t="array" aca="1" ref="Z50" ca="1">IFERROR(IF($Y$3=4,"",IF($Y$3=5,INDEX(indexdatabase,MATCH(X47&amp;$AZ$14,name&amp;Group2,0),MATCH("KS2",Sheet2rng!$A$1:$AK$1,0)))),"")</f>
        <v/>
      </c>
      <c r="AA50" s="348"/>
      <c r="AB50" s="347" t="str">
        <f t="array" aca="1" ref="AB50" ca="1">IFERROR(IF($Y$2=2,"",IF($Y$2=3,INDEX(indexdatabase,MATCH(AB47&amp;$AZ$14,name&amp;Group2,0),MATCH($AZ$23,Sheet2rng!$A$1:$AK$1,0)))),"")</f>
        <v/>
      </c>
      <c r="AC50" s="348"/>
      <c r="AD50" s="347" t="str">
        <f t="array" aca="1" ref="AD50" ca="1">IFERROR(IF($Y$3=4,"",IF($Y$3=5,INDEX(indexdatabase,MATCH(AB47&amp;$AZ$14,name&amp;Group2,0),MATCH("KS2",Sheet2rng!$A$1:$AK$1,0)))),"")</f>
        <v/>
      </c>
      <c r="AE50" s="348"/>
      <c r="AF50" s="347" t="str">
        <f t="array" aca="1" ref="AF50" ca="1">IFERROR(IF($Y$2=2,"",IF($Y$2=3,INDEX(indexdatabase,MATCH(AF47&amp;$AZ$14,name&amp;Group2,0),MATCH($AZ$23,Sheet2rng!$A$1:$AK$1,0)))),"")</f>
        <v/>
      </c>
      <c r="AG50" s="348"/>
      <c r="AH50" s="347" t="str">
        <f t="array" aca="1" ref="AH50" ca="1">IFERROR(IF($Y$3=4,"",IF($Y$3=5,INDEX(indexdatabase,MATCH(AF47&amp;$AZ$14,name&amp;Group2,0),MATCH("KS2",Sheet2rng!$A$1:$AK$1,0)))),"")</f>
        <v/>
      </c>
      <c r="AI50" s="348"/>
      <c r="AJ50" s="347" t="str">
        <f t="array" aca="1" ref="AJ50" ca="1">IFERROR(IF($Y$2=2,"",IF($Y$2=3,INDEX(indexdatabase,MATCH(AJ47&amp;$AZ$14,name&amp;Group2,0),MATCH($AZ$23,Sheet2rng!$A$1:$AK$1,0)))),"")</f>
        <v/>
      </c>
      <c r="AK50" s="348"/>
      <c r="AL50" s="347" t="str">
        <f t="array" aca="1" ref="AL50" ca="1">IFERROR(IF($Y$3=4,"",IF($Y$3=5,INDEX(indexdatabase,MATCH(AJ47&amp;$AZ$14,name&amp;Group2,0),MATCH("KS2",Sheet2rng!$A$1:$AK$1,0)))),"")</f>
        <v/>
      </c>
      <c r="AM50" s="348"/>
      <c r="AN50" s="217"/>
      <c r="AO50" s="217"/>
      <c r="AP50" s="347" t="str">
        <f t="array" aca="1" ref="AP50" ca="1">IFERROR(IF($Y$2=2,"",IF($Y$2=3,INDEX(indexdatabase,MATCH(AP47&amp;$AZ$14,name&amp;Group2,0),MATCH($AZ$23,Sheet2rng!$A$1:$AK$1,0)))),"")</f>
        <v/>
      </c>
      <c r="AQ50" s="348"/>
      <c r="AR50" s="347" t="str">
        <f t="array" aca="1" ref="AR50" ca="1">IFERROR(IF($Y$3=4,"",IF($Y$3=5,INDEX(indexdatabase,MATCH(AP47&amp;$AZ$14,name&amp;Group2,0),MATCH("KS2",Sheet2rng!$A$1:$AK$1,0)))),"")</f>
        <v/>
      </c>
      <c r="AS50" s="348"/>
      <c r="AT50" s="347" t="str">
        <f t="array" aca="1" ref="AT50" ca="1">IFERROR(IF($Y$2=2,"",IF($Y$2=3,INDEX(indexdatabase,MATCH(AT47&amp;$AZ$14,name&amp;Group2,0),MATCH($AZ$23,Sheet2rng!$A$1:$AK$1,0)))),"")</f>
        <v/>
      </c>
      <c r="AU50" s="348"/>
      <c r="AV50" s="347" t="str">
        <f t="array" aca="1" ref="AV50" ca="1">IFERROR(IF($Y$3=4,"",IF($Y$3=5,INDEX(indexdatabase,MATCH(AT47&amp;$AZ$14,name&amp;Group2,0),MATCH("KS2",Sheet2rng!$A$1:$AK$1,0)))),"")</f>
        <v/>
      </c>
      <c r="AW50" s="348"/>
      <c r="AX50" s="217"/>
      <c r="AY50" s="204"/>
      <c r="BN50" s="198" t="s">
        <v>6949</v>
      </c>
      <c r="BQ50" s="198" t="str">
        <f t="shared" ca="1" si="0"/>
        <v/>
      </c>
      <c r="BR50" s="198" t="s">
        <v>2756</v>
      </c>
      <c r="BS50" s="198" t="str">
        <f t="array" aca="1" ref="BS50" ca="1">IFERROR(INDEX(indexdatabase,MATCH(BQ50&amp;$AZ$14,name&amp;Group2,0),MATCH("PPI",Sheet2rng!$A$1:$AK$1,0)),"")</f>
        <v/>
      </c>
      <c r="BT50" s="198" t="str">
        <f t="array" aca="1" ref="BT50" ca="1">IFERROR(SMALL(IF(LEFT(Group2,LEN('10B-So1'!$BA$10))='10B-So1'!$BA$10,ROW(Group2)),ROW(A39)),"")</f>
        <v/>
      </c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3:263" ht="15" customHeight="1" thickTop="1" thickBot="1">
      <c r="C51" s="34"/>
      <c r="D51" s="190"/>
      <c r="E51" s="190"/>
      <c r="F51" s="190"/>
      <c r="G51" s="190"/>
      <c r="H51" s="190"/>
      <c r="I51" s="205"/>
      <c r="J51" s="206"/>
      <c r="K51" s="217"/>
      <c r="L51" s="217"/>
      <c r="M51" s="217"/>
      <c r="N51" s="345" t="s">
        <v>617</v>
      </c>
      <c r="O51" s="346"/>
      <c r="P51" s="345" t="s">
        <v>6921</v>
      </c>
      <c r="Q51" s="346"/>
      <c r="R51" s="345" t="s">
        <v>617</v>
      </c>
      <c r="S51" s="346"/>
      <c r="T51" s="345" t="s">
        <v>6921</v>
      </c>
      <c r="U51" s="346"/>
      <c r="V51" s="217"/>
      <c r="W51" s="217"/>
      <c r="X51" s="345" t="s">
        <v>617</v>
      </c>
      <c r="Y51" s="346"/>
      <c r="Z51" s="345" t="s">
        <v>6921</v>
      </c>
      <c r="AA51" s="346"/>
      <c r="AB51" s="345" t="s">
        <v>617</v>
      </c>
      <c r="AC51" s="346"/>
      <c r="AD51" s="345" t="s">
        <v>6921</v>
      </c>
      <c r="AE51" s="346"/>
      <c r="AF51" s="345" t="s">
        <v>617</v>
      </c>
      <c r="AG51" s="346"/>
      <c r="AH51" s="345" t="s">
        <v>6921</v>
      </c>
      <c r="AI51" s="346"/>
      <c r="AJ51" s="345" t="s">
        <v>617</v>
      </c>
      <c r="AK51" s="346"/>
      <c r="AL51" s="345" t="s">
        <v>6921</v>
      </c>
      <c r="AM51" s="346"/>
      <c r="AN51" s="217"/>
      <c r="AO51" s="217"/>
      <c r="AP51" s="345" t="s">
        <v>617</v>
      </c>
      <c r="AQ51" s="346"/>
      <c r="AR51" s="345" t="s">
        <v>6921</v>
      </c>
      <c r="AS51" s="346"/>
      <c r="AT51" s="345" t="s">
        <v>617</v>
      </c>
      <c r="AU51" s="346"/>
      <c r="AV51" s="345" t="s">
        <v>6921</v>
      </c>
      <c r="AW51" s="346"/>
      <c r="AX51" s="217"/>
      <c r="AY51" s="204"/>
      <c r="BN51" s="198" t="s">
        <v>6950</v>
      </c>
      <c r="BQ51" s="198" t="str">
        <f t="shared" ca="1" si="0"/>
        <v/>
      </c>
      <c r="BR51" s="198" t="s">
        <v>2756</v>
      </c>
      <c r="BS51" s="198" t="str">
        <f t="array" aca="1" ref="BS51" ca="1">IFERROR(INDEX(indexdatabase,MATCH(BQ51&amp;$AZ$14,name&amp;Group2,0),MATCH("PPI",Sheet2rng!$A$1:$AK$1,0)),"")</f>
        <v/>
      </c>
      <c r="BT51" s="198" t="str">
        <f t="array" aca="1" ref="BT51" ca="1">IFERROR(SMALL(IF(LEFT(Group2,LEN('10B-So1'!$BA$10))='10B-So1'!$BA$10,ROW(Group2)),ROW(A40)),"")</f>
        <v/>
      </c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3:263" ht="15" customHeight="1" thickTop="1" thickBot="1">
      <c r="C52" s="34"/>
      <c r="D52" s="194"/>
      <c r="E52" s="194"/>
      <c r="F52" s="194"/>
      <c r="G52" s="194"/>
      <c r="H52" s="194"/>
      <c r="I52" s="207"/>
      <c r="J52" s="201"/>
      <c r="K52" s="217"/>
      <c r="L52" s="217"/>
      <c r="M52" s="217"/>
      <c r="N52" s="347" t="str">
        <f t="array" aca="1" ref="N52" ca="1">IFERROR(IF($Y$4=6,"",IF($Y$4=7,INDEX(indexdatabase,MATCH(N47&amp;$AZ$14,name&amp;Group2,0),MATCH("Target",Sheet2rng!$A$1:$AK$1,0)))),"")</f>
        <v/>
      </c>
      <c r="O52" s="348"/>
      <c r="P52" s="343" t="str">
        <f t="array" aca="1" ref="P52" ca="1">IFERROR(IF($Y$5=8,"",IF($Y$5=9,INDEX(Sheet2rng,MATCH(N47&amp;$AZ$14,name&amp;Group2,0),MATCH(P51,sheet2columns,0)))),"")</f>
        <v/>
      </c>
      <c r="Q52" s="344"/>
      <c r="R52" s="347" t="str">
        <f t="array" aca="1" ref="R52" ca="1">IFERROR(IF($Y$4=6,"",IF($Y$4=7,INDEX(indexdatabase,MATCH(R47&amp;$AZ$14,name&amp;Group2,0),MATCH("Target",Sheet2rng!$A$1:$AK$1,0)))),"")</f>
        <v/>
      </c>
      <c r="S52" s="348"/>
      <c r="T52" s="343" t="str">
        <f t="array" aca="1" ref="T52" ca="1">IFERROR(IF($Y$5=8,"",IF($Y$5=9,INDEX(Sheet2rng,MATCH(R47&amp;$AZ$14,name&amp;Group2,0),MATCH(T51,sheet2columns,0)))),"")</f>
        <v/>
      </c>
      <c r="U52" s="344"/>
      <c r="V52" s="217"/>
      <c r="W52" s="217"/>
      <c r="X52" s="347" t="str">
        <f t="array" aca="1" ref="X52" ca="1">IFERROR(IF($Y$4=6,"",IF($Y$4=7,INDEX(indexdatabase,MATCH(X47&amp;$AZ$14,name&amp;Group2,0),MATCH("Target",Sheet2rng!$A$1:$AK$1,0)))),"")</f>
        <v/>
      </c>
      <c r="Y52" s="348"/>
      <c r="Z52" s="343" t="str">
        <f t="array" aca="1" ref="Z52" ca="1">IFERROR(IF($Y$5=8,"",IF($Y$5=9,INDEX(Sheet2rng,MATCH(X47&amp;$AZ$14,name&amp;Group2,0),MATCH(Z51,sheet2columns,0)))),"")</f>
        <v/>
      </c>
      <c r="AA52" s="344"/>
      <c r="AB52" s="347" t="str">
        <f t="array" aca="1" ref="AB52" ca="1">IFERROR(IF($Y$4=6,"",IF($Y$4=7,INDEX(indexdatabase,MATCH(AB47&amp;$AZ$14,name&amp;Group2,0),MATCH("Target",Sheet2rng!$A$1:$AK$1,0)))),"")</f>
        <v/>
      </c>
      <c r="AC52" s="348"/>
      <c r="AD52" s="343" t="str">
        <f t="array" aca="1" ref="AD52" ca="1">IFERROR(IF($Y$5=8,"",IF($Y$5=9,INDEX(Sheet2rng,MATCH(AB47&amp;$AZ$14,name&amp;Group2,0),MATCH(AD51,sheet2columns,0)))),"")</f>
        <v/>
      </c>
      <c r="AE52" s="344"/>
      <c r="AF52" s="347" t="str">
        <f t="array" aca="1" ref="AF52" ca="1">IFERROR(IF($Y$4=6,"",IF($Y$4=7,INDEX(indexdatabase,MATCH(AF47&amp;$AZ$14,name&amp;Group2,0),MATCH("Target",Sheet2rng!$A$1:$AK$1,0)))),"")</f>
        <v/>
      </c>
      <c r="AG52" s="348"/>
      <c r="AH52" s="343" t="str">
        <f t="array" aca="1" ref="AH52" ca="1">IFERROR(IF($Y$5=8,"",IF($Y$5=9,INDEX(Sheet2rng,MATCH(AF47&amp;$AZ$14,name&amp;Group2,0),MATCH(AH51,sheet2columns,0)))),"")</f>
        <v/>
      </c>
      <c r="AI52" s="344"/>
      <c r="AJ52" s="347" t="str">
        <f t="array" aca="1" ref="AJ52" ca="1">IFERROR(IF($Y$4=6,"",IF($Y$4=7,INDEX(indexdatabase,MATCH(AJ47&amp;$AZ$14,name&amp;Group2,0),MATCH("Target",Sheet2rng!$A$1:$AK$1,0)))),"")</f>
        <v/>
      </c>
      <c r="AK52" s="348"/>
      <c r="AL52" s="343" t="str">
        <f t="array" aca="1" ref="AL52" ca="1">IFERROR(IF($Y$5=8,"",IF($Y$5=9,INDEX(Sheet2rng,MATCH(AJ47&amp;$AZ$14,name&amp;Group2,0),MATCH(AL51,sheet2columns,0)))),"")</f>
        <v/>
      </c>
      <c r="AM52" s="344"/>
      <c r="AN52" s="217"/>
      <c r="AO52" s="217"/>
      <c r="AP52" s="347" t="str">
        <f t="array" aca="1" ref="AP52" ca="1">IFERROR(IF($Y$4=6,"",IF($Y$4=7,INDEX(indexdatabase,MATCH(AP47&amp;$AZ$14,name&amp;Group2,0),MATCH("Target",Sheet2rng!$A$1:$AK$1,0)))),"")</f>
        <v/>
      </c>
      <c r="AQ52" s="348"/>
      <c r="AR52" s="343" t="str">
        <f t="array" aca="1" ref="AR52" ca="1">IFERROR(IF($Y$5=8,"",IF($Y$5=9,INDEX(Sheet2rng,MATCH(AP47&amp;$AZ$14,name&amp;Group2,0),MATCH(AR51,sheet2columns,0)))),"")</f>
        <v/>
      </c>
      <c r="AS52" s="344"/>
      <c r="AT52" s="347" t="str">
        <f t="array" aca="1" ref="AT52" ca="1">IFERROR(IF($Y$4=6,"",IF($Y$4=7,INDEX(indexdatabase,MATCH(AT47&amp;$AZ$14,name&amp;Group2,0),MATCH("Target",Sheet2rng!$A$1:$AK$1,0)))),"")</f>
        <v/>
      </c>
      <c r="AU52" s="348"/>
      <c r="AV52" s="343" t="str">
        <f t="array" aca="1" ref="AV52" ca="1">IFERROR(IF($Y$5=8,"",IF($Y$5=9,INDEX(Sheet2rng,MATCH(AT47&amp;$AZ$14,name&amp;Group2,0),MATCH(AV51,sheet2columns,0)))),"")</f>
        <v/>
      </c>
      <c r="AW52" s="344"/>
      <c r="AX52" s="217"/>
      <c r="AY52" s="204"/>
      <c r="BN52" s="198" t="s">
        <v>6951</v>
      </c>
      <c r="BQ52" s="198" t="str">
        <f t="shared" ca="1" si="0"/>
        <v/>
      </c>
      <c r="BR52" s="198" t="s">
        <v>2756</v>
      </c>
      <c r="BS52" s="198" t="str">
        <f t="array" aca="1" ref="BS52" ca="1">IFERROR(INDEX(indexdatabase,MATCH(BQ52&amp;$AZ$14,name&amp;Group2,0),MATCH("PPI",Sheet2rng!$A$1:$AK$1,0)),"")</f>
        <v/>
      </c>
      <c r="BT52" s="198" t="str">
        <f t="array" aca="1" ref="BT52" ca="1">IFERROR(SMALL(IF(LEFT(Group2,LEN('10B-So1'!$BA$10))='10B-So1'!$BA$10,ROW(Group2)),ROW(A41)),"")</f>
        <v/>
      </c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3:263" ht="15" customHeight="1" thickTop="1">
      <c r="C53" s="34"/>
      <c r="D53" s="194"/>
      <c r="E53" s="194"/>
      <c r="F53" s="194"/>
      <c r="G53" s="194"/>
      <c r="H53" s="194"/>
      <c r="I53" s="207"/>
      <c r="J53" s="201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04"/>
      <c r="BN53" s="198" t="s">
        <v>6952</v>
      </c>
      <c r="BQ53" s="198" t="str">
        <f t="shared" ca="1" si="0"/>
        <v/>
      </c>
      <c r="BR53" s="198" t="s">
        <v>2756</v>
      </c>
      <c r="BS53" s="198" t="str">
        <f t="array" aca="1" ref="BS53" ca="1">IFERROR(INDEX(indexdatabase,MATCH(BQ53&amp;$AZ$14,name&amp;Group2,0),MATCH("PPI",Sheet2rng!$A$1:$AK$1,0)),"")</f>
        <v/>
      </c>
      <c r="BT53" s="198" t="str">
        <f t="array" aca="1" ref="BT53" ca="1">IFERROR(SMALL(IF(LEFT(Group2,LEN('10B-So1'!$BA$10))='10B-So1'!$BA$10,ROW(Group2)),ROW(A42)),"")</f>
        <v/>
      </c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3:263" ht="15" customHeight="1">
      <c r="C54" s="34"/>
      <c r="D54" s="194"/>
      <c r="E54" s="194"/>
      <c r="F54" s="194"/>
      <c r="G54" s="194"/>
      <c r="H54" s="194"/>
      <c r="I54" s="207"/>
      <c r="J54" s="201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04"/>
      <c r="BN54" s="198" t="s">
        <v>6953</v>
      </c>
      <c r="BQ54" s="198" t="str">
        <f t="shared" ca="1" si="0"/>
        <v/>
      </c>
      <c r="BR54" s="198" t="s">
        <v>2756</v>
      </c>
      <c r="BS54" s="198" t="str">
        <f t="array" aca="1" ref="BS54" ca="1">IFERROR(INDEX(indexdatabase,MATCH(BQ54&amp;$AZ$14,name&amp;Group2,0),MATCH("PPI",Sheet2rng!$A$1:$AK$1,0)),"")</f>
        <v/>
      </c>
      <c r="BT54" s="198" t="str">
        <f t="array" aca="1" ref="BT54" ca="1">IFERROR(SMALL(IF(LEFT(Group2,LEN('10B-So1'!$BA$10))='10B-So1'!$BA$10,ROW(Group2)),ROW(A43)),"")</f>
        <v/>
      </c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3:263" ht="15" customHeight="1">
      <c r="C55" s="34"/>
      <c r="D55" s="194"/>
      <c r="E55" s="194"/>
      <c r="F55" s="194"/>
      <c r="G55" s="194"/>
      <c r="H55" s="194"/>
      <c r="I55" s="207"/>
      <c r="J55" s="201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04"/>
      <c r="BN55" s="198" t="s">
        <v>6954</v>
      </c>
      <c r="BQ55" s="198" t="str">
        <f t="shared" ca="1" si="0"/>
        <v/>
      </c>
      <c r="BR55" s="198" t="s">
        <v>2756</v>
      </c>
      <c r="BS55" s="198" t="str">
        <f t="array" aca="1" ref="BS55" ca="1">IFERROR(INDEX(indexdatabase,MATCH(BQ55&amp;$AZ$14,name&amp;Group2,0),MATCH("PPI",Sheet2rng!$A$1:$AK$1,0)),"")</f>
        <v/>
      </c>
      <c r="BT55" s="198" t="str">
        <f t="array" aca="1" ref="BT55" ca="1">IFERROR(SMALL(IF(LEFT(Group2,LEN('10B-So1'!$BA$10))='10B-So1'!$BA$10,ROW(Group2)),ROW(A44)),"")</f>
        <v/>
      </c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3:263" ht="15" customHeight="1">
      <c r="C56" s="34"/>
      <c r="D56" s="194"/>
      <c r="E56" s="194"/>
      <c r="F56" s="194"/>
      <c r="G56" s="194"/>
      <c r="H56" s="194"/>
      <c r="I56" s="207"/>
      <c r="J56" s="201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04"/>
      <c r="BN56" s="198" t="s">
        <v>6955</v>
      </c>
      <c r="BQ56" s="198" t="str">
        <f t="shared" ca="1" si="0"/>
        <v/>
      </c>
      <c r="BR56" s="198" t="s">
        <v>2756</v>
      </c>
      <c r="BS56" s="198" t="str">
        <f t="array" aca="1" ref="BS56" ca="1">IFERROR(INDEX(indexdatabase,MATCH(BQ56&amp;$AZ$14,name&amp;Group2,0),MATCH("PPI",Sheet2rng!$A$1:$AK$1,0)),"")</f>
        <v/>
      </c>
      <c r="BT56" s="198" t="str">
        <f t="array" aca="1" ref="BT56" ca="1">IFERROR(SMALL(IF(LEFT(Group2,LEN('10B-So1'!$BA$10))='10B-So1'!$BA$10,ROW(Group2)),ROW(A45)),"")</f>
        <v/>
      </c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3:263" ht="15" customHeight="1">
      <c r="C57" s="34"/>
      <c r="D57" s="194"/>
      <c r="E57" s="194"/>
      <c r="F57" s="194"/>
      <c r="G57" s="194"/>
      <c r="H57" s="194"/>
      <c r="I57" s="207"/>
      <c r="J57" s="201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04"/>
      <c r="BN57" s="198" t="s">
        <v>6956</v>
      </c>
      <c r="BQ57" s="198" t="str">
        <f t="shared" ca="1" si="0"/>
        <v/>
      </c>
      <c r="BR57" s="198" t="s">
        <v>2756</v>
      </c>
      <c r="BS57" s="198" t="str">
        <f t="array" aca="1" ref="BS57" ca="1">IFERROR(INDEX(indexdatabase,MATCH(BQ57&amp;$AZ$14,name&amp;Group2,0),MATCH("PPI",Sheet2rng!$A$1:$AK$1,0)),"")</f>
        <v/>
      </c>
      <c r="BT57" s="198" t="str">
        <f t="array" aca="1" ref="BT57" ca="1">IFERROR(SMALL(IF(LEFT(Group2,LEN('10B-So1'!$BA$10))='10B-So1'!$BA$10,ROW(Group2)),ROW(A46)),"")</f>
        <v/>
      </c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3:263" ht="15" customHeight="1">
      <c r="C58" s="34"/>
      <c r="D58" s="194"/>
      <c r="E58" s="194"/>
      <c r="F58" s="194"/>
      <c r="G58" s="194"/>
      <c r="H58" s="194"/>
      <c r="I58" s="207"/>
      <c r="J58" s="201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04"/>
      <c r="BN58" s="198" t="s">
        <v>6957</v>
      </c>
      <c r="BQ58" s="198" t="str">
        <f t="shared" ca="1" si="0"/>
        <v/>
      </c>
      <c r="BR58" s="198" t="s">
        <v>2756</v>
      </c>
      <c r="BS58" s="198" t="str">
        <f t="array" aca="1" ref="BS58" ca="1">IFERROR(INDEX(indexdatabase,MATCH(BQ58&amp;$AZ$14,name&amp;Group2,0),MATCH("PPI",Sheet2rng!$A$1:$AK$1,0)),"")</f>
        <v/>
      </c>
      <c r="BT58" s="198" t="str">
        <f t="array" aca="1" ref="BT58" ca="1">IFERROR(SMALL(IF(LEFT(Group2,LEN('10B-So1'!$BA$10))='10B-So1'!$BA$10,ROW(Group2)),ROW(A47)),"")</f>
        <v/>
      </c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3:263" ht="15" customHeight="1">
      <c r="C59" s="34"/>
      <c r="D59" s="194"/>
      <c r="E59" s="194"/>
      <c r="F59" s="194"/>
      <c r="G59" s="194"/>
      <c r="H59" s="194"/>
      <c r="I59" s="207"/>
      <c r="J59" s="201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04"/>
      <c r="BN59" s="198" t="s">
        <v>6958</v>
      </c>
      <c r="BQ59" s="198" t="str">
        <f t="shared" ca="1" si="0"/>
        <v/>
      </c>
      <c r="BR59" s="198" t="s">
        <v>2756</v>
      </c>
      <c r="BS59" s="198" t="str">
        <f t="array" aca="1" ref="BS59" ca="1">IFERROR(INDEX(indexdatabase,MATCH(BQ59&amp;$AZ$14,name&amp;Group2,0),MATCH("PPI",Sheet2rng!$A$1:$AK$1,0)),"")</f>
        <v/>
      </c>
      <c r="BT59" s="198" t="str">
        <f t="array" aca="1" ref="BT59" ca="1">IFERROR(SMALL(IF(LEFT(Group2,LEN('10B-So1'!$BA$10))='10B-So1'!$BA$10,ROW(Group2)),ROW(A48)),"")</f>
        <v/>
      </c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3:263" ht="15" customHeight="1">
      <c r="C60" s="34"/>
      <c r="D60" s="194"/>
      <c r="E60" s="194"/>
      <c r="F60" s="194"/>
      <c r="G60" s="194"/>
      <c r="H60" s="194"/>
      <c r="I60" s="207"/>
      <c r="J60" s="201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04"/>
      <c r="BN60" s="198" t="s">
        <v>6959</v>
      </c>
      <c r="BQ60" s="198" t="str">
        <f t="shared" ca="1" si="0"/>
        <v/>
      </c>
      <c r="BR60" s="198" t="s">
        <v>2756</v>
      </c>
      <c r="BS60" s="198" t="str">
        <f t="array" aca="1" ref="BS60" ca="1">IFERROR(INDEX(indexdatabase,MATCH(BQ60&amp;$AZ$14,name&amp;Group2,0),MATCH("PPI",Sheet2rng!$A$1:$AK$1,0)),"")</f>
        <v/>
      </c>
      <c r="BT60" s="198" t="str">
        <f t="array" aca="1" ref="BT60" ca="1">IFERROR(SMALL(IF(LEFT(Group2,LEN('10B-So1'!$BA$10))='10B-So1'!$BA$10,ROW(Group2)),ROW(A49)),"")</f>
        <v/>
      </c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3:263" ht="15" customHeight="1" thickBot="1">
      <c r="C61" s="194"/>
      <c r="D61" s="194"/>
      <c r="E61" s="194"/>
      <c r="F61" s="194"/>
      <c r="G61" s="194"/>
      <c r="H61" s="39"/>
      <c r="I61" s="208"/>
      <c r="J61" s="201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09"/>
      <c r="BN61" s="198" t="s">
        <v>6960</v>
      </c>
      <c r="BQ61" s="198" t="str">
        <f t="shared" ca="1" si="0"/>
        <v/>
      </c>
      <c r="BR61" s="198" t="s">
        <v>2756</v>
      </c>
      <c r="BS61" s="198" t="str">
        <f t="array" aca="1" ref="BS61" ca="1">IFERROR(INDEX(indexdatabase,MATCH(BQ61&amp;$AZ$14,name&amp;Group2,0),MATCH("PPI",Sheet2rng!$A$1:$AK$1,0)),"")</f>
        <v/>
      </c>
      <c r="BT61" s="198" t="str">
        <f t="array" aca="1" ref="BT61" ca="1">IFERROR(SMALL(IF(LEFT(Group2,LEN('10B-So1'!$BA$10))='10B-So1'!$BA$10,ROW(Group2)),ROW(A50)),"")</f>
        <v/>
      </c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3:263">
      <c r="C62" s="194"/>
      <c r="D62" s="194"/>
      <c r="E62" s="194"/>
      <c r="F62" s="194"/>
      <c r="G62" s="194"/>
      <c r="H62" s="34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BA62" s="212"/>
      <c r="BB62" s="212"/>
      <c r="BN62" s="198" t="s">
        <v>6961</v>
      </c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3:263">
      <c r="C63" s="34"/>
      <c r="BA63" s="212"/>
      <c r="BB63" s="212"/>
      <c r="BN63" s="198" t="s">
        <v>6962</v>
      </c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3:263">
      <c r="C64" s="34"/>
      <c r="BA64" s="212"/>
      <c r="BB64" s="212"/>
      <c r="BN64" s="198" t="s">
        <v>6963</v>
      </c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BA65" s="212"/>
      <c r="BB65" s="212"/>
      <c r="BN65" s="198" t="s">
        <v>6964</v>
      </c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BA66" s="212"/>
      <c r="BB66" s="212"/>
      <c r="BN66" s="198" t="s">
        <v>6965</v>
      </c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BA67" s="212"/>
      <c r="BB67" s="212"/>
      <c r="BN67" s="198" t="s">
        <v>6966</v>
      </c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BN68" s="198" t="s">
        <v>6967</v>
      </c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BN69" s="198" t="s">
        <v>6968</v>
      </c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BN70" s="198" t="s">
        <v>6969</v>
      </c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BN71" s="198" t="s">
        <v>6970</v>
      </c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BN72" s="198" t="s">
        <v>6971</v>
      </c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BN73" s="198" t="s">
        <v>6972</v>
      </c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AH74" s="234"/>
      <c r="BN74" s="198" t="s">
        <v>6973</v>
      </c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S75" s="411"/>
      <c r="T75" s="411"/>
      <c r="U75" s="411"/>
      <c r="V75" s="411"/>
      <c r="W75" s="411"/>
      <c r="X75" s="411"/>
      <c r="Y75" s="411"/>
      <c r="Z75" s="412"/>
      <c r="AA75" s="391"/>
      <c r="AB75" s="392"/>
      <c r="AC75" s="392"/>
      <c r="AD75" s="393"/>
      <c r="BN75" s="198" t="s">
        <v>6974</v>
      </c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S76" s="411"/>
      <c r="T76" s="411"/>
      <c r="U76" s="411"/>
      <c r="V76" s="411"/>
      <c r="W76" s="411"/>
      <c r="X76" s="411"/>
      <c r="Y76" s="411"/>
      <c r="Z76" s="412"/>
      <c r="AA76" s="394"/>
      <c r="AB76" s="395"/>
      <c r="AC76" s="395"/>
      <c r="AD76" s="396"/>
      <c r="BN76" s="198" t="s">
        <v>6975</v>
      </c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S77" s="411"/>
      <c r="T77" s="411"/>
      <c r="U77" s="411"/>
      <c r="V77" s="411"/>
      <c r="W77" s="411"/>
      <c r="X77" s="411"/>
      <c r="Y77" s="411"/>
      <c r="Z77" s="412"/>
      <c r="AA77" s="397"/>
      <c r="AB77" s="398"/>
      <c r="AC77" s="398"/>
      <c r="AD77" s="399"/>
      <c r="BN77" s="198" t="s">
        <v>6976</v>
      </c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BN78" s="198" t="s">
        <v>6977</v>
      </c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BN79" s="198" t="s">
        <v>6978</v>
      </c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BN80" s="198" t="s">
        <v>6979</v>
      </c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BN81" s="198" t="s">
        <v>6980</v>
      </c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BN82" s="198" t="s">
        <v>6981</v>
      </c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BN83" s="198" t="s">
        <v>6982</v>
      </c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BN84" s="198" t="s">
        <v>6983</v>
      </c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BN85" s="198" t="s">
        <v>6984</v>
      </c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BN86" s="198" t="s">
        <v>6985</v>
      </c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BN87" s="198" t="s">
        <v>6986</v>
      </c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BN88" s="198" t="s">
        <v>6987</v>
      </c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BN89" s="198" t="s">
        <v>6988</v>
      </c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BN90" s="198" t="s">
        <v>6989</v>
      </c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BN91" s="198" t="s">
        <v>6990</v>
      </c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BN92" s="198" t="s">
        <v>6991</v>
      </c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BN93" s="198" t="s">
        <v>6992</v>
      </c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BN94" s="198" t="s">
        <v>6993</v>
      </c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BN95" s="198" t="s">
        <v>6994</v>
      </c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BN96" s="198" t="s">
        <v>6995</v>
      </c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BN97" s="198" t="s">
        <v>6996</v>
      </c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BN98" s="198" t="s">
        <v>6997</v>
      </c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BN99" s="198" t="s">
        <v>6998</v>
      </c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BN100" s="198" t="s">
        <v>6999</v>
      </c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BN101" s="198" t="s">
        <v>7000</v>
      </c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BN102" s="198" t="s">
        <v>7001</v>
      </c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BN103" s="198" t="s">
        <v>7002</v>
      </c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BN104" s="198" t="s">
        <v>7003</v>
      </c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BN105" s="198" t="s">
        <v>743</v>
      </c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BN106" s="198" t="s">
        <v>7004</v>
      </c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BN107" s="198" t="s">
        <v>7005</v>
      </c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BN108" s="198" t="s">
        <v>7006</v>
      </c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BN109" s="198" t="s">
        <v>7007</v>
      </c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BN110" s="198" t="s">
        <v>7008</v>
      </c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BN111" s="198" t="s">
        <v>7009</v>
      </c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BN112" s="198" t="s">
        <v>7010</v>
      </c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66:263">
      <c r="BN113" s="198" t="s">
        <v>7011</v>
      </c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66:263">
      <c r="BN114" s="198" t="s">
        <v>7012</v>
      </c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66:263">
      <c r="BN115" s="198" t="s">
        <v>7013</v>
      </c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66:263">
      <c r="BN116" s="198" t="s">
        <v>7014</v>
      </c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66:263">
      <c r="BN117" s="198" t="s">
        <v>661</v>
      </c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66:263">
      <c r="BN118" s="198" t="s">
        <v>7015</v>
      </c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66:263">
      <c r="BN119" s="198" t="s">
        <v>7016</v>
      </c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66:263">
      <c r="BN120" s="198" t="s">
        <v>7017</v>
      </c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66:263">
      <c r="BN121" s="198" t="s">
        <v>7018</v>
      </c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66:263">
      <c r="BN122" s="198" t="s">
        <v>7019</v>
      </c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66:263">
      <c r="BN123" s="198" t="s">
        <v>7020</v>
      </c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66:263">
      <c r="BN124" s="198" t="s">
        <v>7021</v>
      </c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66:263">
      <c r="BN125" s="198" t="s">
        <v>7022</v>
      </c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66:263">
      <c r="BN126" s="198" t="s">
        <v>7023</v>
      </c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66:263">
      <c r="BN127" s="198" t="s">
        <v>7024</v>
      </c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66:263">
      <c r="BN128" s="198" t="s">
        <v>7025</v>
      </c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66:263">
      <c r="BN129" s="198" t="s">
        <v>7026</v>
      </c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66:263">
      <c r="BN130" s="198" t="s">
        <v>7027</v>
      </c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66:263">
      <c r="BN131" s="198" t="s">
        <v>7028</v>
      </c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66:263">
      <c r="BN132" s="198" t="s">
        <v>7029</v>
      </c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66:263">
      <c r="BN133" s="198" t="s">
        <v>7030</v>
      </c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66:263">
      <c r="BN134" s="198" t="s">
        <v>7031</v>
      </c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66:263">
      <c r="BN135" s="198" t="s">
        <v>7032</v>
      </c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66:263">
      <c r="BN136" s="198" t="s">
        <v>7033</v>
      </c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66:263">
      <c r="BN137" s="198" t="s">
        <v>7034</v>
      </c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66:263">
      <c r="BN138" s="198" t="s">
        <v>7035</v>
      </c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66:263">
      <c r="BN139" s="198" t="s">
        <v>7036</v>
      </c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66:263">
      <c r="BN140" s="198" t="s">
        <v>7037</v>
      </c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66:263">
      <c r="BN141" s="198" t="s">
        <v>7038</v>
      </c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66:263">
      <c r="BN142" s="198" t="s">
        <v>7039</v>
      </c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66:263">
      <c r="BN143" s="198" t="s">
        <v>7040</v>
      </c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66:263">
      <c r="BN144" s="198" t="s">
        <v>7041</v>
      </c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19:263">
      <c r="BN145" s="198" t="s">
        <v>7042</v>
      </c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19:263">
      <c r="BN146" s="198" t="s">
        <v>7043</v>
      </c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19:263">
      <c r="BN147" s="198" t="s">
        <v>7044</v>
      </c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19:263">
      <c r="BN148" s="198" t="s">
        <v>7045</v>
      </c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19:263">
      <c r="BN149" s="198" t="s">
        <v>7046</v>
      </c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19:263">
      <c r="BN150" s="198" t="s">
        <v>7047</v>
      </c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19:263">
      <c r="BN151" s="198" t="s">
        <v>7048</v>
      </c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19:263">
      <c r="BN152" s="198" t="s">
        <v>7049</v>
      </c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19:263">
      <c r="BN153" s="198" t="s">
        <v>7050</v>
      </c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19:263" ht="15.75" thickBot="1">
      <c r="BN154" s="198" t="s">
        <v>7051</v>
      </c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19:263" ht="15.75" thickTop="1">
      <c r="S155" s="411"/>
      <c r="T155" s="411"/>
      <c r="U155" s="411"/>
      <c r="V155" s="411"/>
      <c r="W155" s="411"/>
      <c r="X155" s="411"/>
      <c r="Y155" s="411"/>
      <c r="Z155" s="412"/>
      <c r="AA155" s="391"/>
      <c r="AB155" s="392"/>
      <c r="AC155" s="392"/>
      <c r="AD155" s="393"/>
      <c r="BN155" s="198" t="s">
        <v>7052</v>
      </c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19:263">
      <c r="S156" s="411"/>
      <c r="T156" s="411"/>
      <c r="U156" s="411"/>
      <c r="V156" s="411"/>
      <c r="W156" s="411"/>
      <c r="X156" s="411"/>
      <c r="Y156" s="411"/>
      <c r="Z156" s="412"/>
      <c r="AA156" s="394"/>
      <c r="AB156" s="395"/>
      <c r="AC156" s="395"/>
      <c r="AD156" s="396"/>
      <c r="BN156" s="198" t="s">
        <v>7053</v>
      </c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19:263" ht="15.75" thickBot="1">
      <c r="S157" s="411"/>
      <c r="T157" s="411"/>
      <c r="U157" s="411"/>
      <c r="V157" s="411"/>
      <c r="W157" s="411"/>
      <c r="X157" s="411"/>
      <c r="Y157" s="411"/>
      <c r="Z157" s="412"/>
      <c r="AA157" s="397"/>
      <c r="AB157" s="398"/>
      <c r="AC157" s="398"/>
      <c r="AD157" s="399"/>
      <c r="BN157" s="198" t="s">
        <v>7054</v>
      </c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19:263" ht="15.75" thickTop="1">
      <c r="BN158" s="198" t="s">
        <v>7055</v>
      </c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19:263">
      <c r="BN159" s="198" t="s">
        <v>7056</v>
      </c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19:263">
      <c r="BN160" s="198" t="s">
        <v>7057</v>
      </c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66:263">
      <c r="BN161" s="198" t="s">
        <v>7058</v>
      </c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66:263">
      <c r="BN162" s="198" t="s">
        <v>7059</v>
      </c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66:263">
      <c r="BN163" s="198" t="s">
        <v>7060</v>
      </c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66:263">
      <c r="BN164" s="198" t="s">
        <v>7061</v>
      </c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66:263">
      <c r="BN165" s="198" t="s">
        <v>7062</v>
      </c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66:263">
      <c r="BN166" s="198" t="s">
        <v>0</v>
      </c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66:263">
      <c r="BN167" s="198" t="s">
        <v>7063</v>
      </c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66:263">
      <c r="BN168" s="198" t="s">
        <v>7064</v>
      </c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66:263">
      <c r="BN169" s="198" t="s">
        <v>7065</v>
      </c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66:263">
      <c r="BN170" s="198" t="s">
        <v>7066</v>
      </c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66:263">
      <c r="BN171" s="198" t="s">
        <v>7067</v>
      </c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66:263">
      <c r="BN172" s="198" t="s">
        <v>7068</v>
      </c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66:263">
      <c r="BN173" s="198" t="s">
        <v>7069</v>
      </c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66:263">
      <c r="BN174" s="198" t="s">
        <v>7070</v>
      </c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66:263">
      <c r="BN175" s="198" t="s">
        <v>7071</v>
      </c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66:263">
      <c r="BN176" s="198" t="s">
        <v>7072</v>
      </c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66:263">
      <c r="BN177" s="198" t="s">
        <v>7073</v>
      </c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66:263">
      <c r="BN178" s="198" t="s">
        <v>7074</v>
      </c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66:263">
      <c r="BN179" s="198" t="s">
        <v>7075</v>
      </c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66:263">
      <c r="BN180" s="198" t="s">
        <v>7076</v>
      </c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66:263">
      <c r="BN181" s="198" t="s">
        <v>1</v>
      </c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66:263">
      <c r="BN182" s="198" t="s">
        <v>7077</v>
      </c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66:263">
      <c r="BN183" s="198" t="s">
        <v>7078</v>
      </c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66:263">
      <c r="BN184" s="198" t="s">
        <v>7079</v>
      </c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66:263">
      <c r="BN185" s="198" t="s">
        <v>7080</v>
      </c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66:263">
      <c r="BN186" s="198" t="s">
        <v>7081</v>
      </c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66:263">
      <c r="BN187" s="198" t="s">
        <v>7082</v>
      </c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66:263">
      <c r="BN188" s="198" t="s">
        <v>7083</v>
      </c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66:263">
      <c r="BN189" s="198" t="s">
        <v>7084</v>
      </c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66:263">
      <c r="BN190" s="198" t="s">
        <v>7085</v>
      </c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66:263">
      <c r="BN191" s="198" t="s">
        <v>7086</v>
      </c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66:263">
      <c r="BN192" s="198" t="s">
        <v>7087</v>
      </c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66:263">
      <c r="BN193" s="198" t="s">
        <v>7088</v>
      </c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66:263">
      <c r="BN194" s="198" t="s">
        <v>7089</v>
      </c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66:263">
      <c r="BN195" s="198" t="s">
        <v>7090</v>
      </c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66:263">
      <c r="BN196" s="198" t="s">
        <v>7091</v>
      </c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66:263">
      <c r="BN197" s="198" t="s">
        <v>7092</v>
      </c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66:263">
      <c r="BN198" s="198" t="s">
        <v>7093</v>
      </c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66:263">
      <c r="BN199" s="198" t="s">
        <v>7094</v>
      </c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66:263">
      <c r="BN200" s="198" t="s">
        <v>7095</v>
      </c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66:263">
      <c r="BN201" s="198" t="s">
        <v>7096</v>
      </c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66:263">
      <c r="BN202" s="198" t="s">
        <v>7097</v>
      </c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66:263">
      <c r="BN203" s="198" t="s">
        <v>7098</v>
      </c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66:263">
      <c r="BN204" s="198" t="s">
        <v>7099</v>
      </c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66:263">
      <c r="BN205" s="198" t="s">
        <v>7100</v>
      </c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66:263">
      <c r="BN206" s="198" t="s">
        <v>7101</v>
      </c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66:263">
      <c r="BN207" s="198" t="s">
        <v>7102</v>
      </c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66:263">
      <c r="BN208" s="198" t="s">
        <v>7103</v>
      </c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66:263">
      <c r="BN209" s="198" t="s">
        <v>7104</v>
      </c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66:263">
      <c r="BN210" s="198" t="s">
        <v>7105</v>
      </c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66:263">
      <c r="BN211" s="198" t="s">
        <v>7106</v>
      </c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66:263">
      <c r="BN212" s="198" t="s">
        <v>7107</v>
      </c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66:263">
      <c r="BN213" s="198" t="s">
        <v>7108</v>
      </c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66:263">
      <c r="BN214" s="198" t="s">
        <v>7109</v>
      </c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66:263">
      <c r="BN215" s="198" t="s">
        <v>7110</v>
      </c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66:263">
      <c r="BN216" s="198" t="s">
        <v>7111</v>
      </c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66:263">
      <c r="BN217" s="198" t="s">
        <v>7112</v>
      </c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66:263">
      <c r="BN218" s="198" t="s">
        <v>7113</v>
      </c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66:263">
      <c r="BN219" s="198" t="s">
        <v>7114</v>
      </c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66:263">
      <c r="BN220" s="198" t="s">
        <v>7115</v>
      </c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66:263">
      <c r="BN221" s="198" t="s">
        <v>7116</v>
      </c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66:263">
      <c r="BN222" s="198" t="s">
        <v>7117</v>
      </c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66:263">
      <c r="BN223" s="198" t="s">
        <v>7118</v>
      </c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66:263">
      <c r="BN224" s="198" t="s">
        <v>7119</v>
      </c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66:263">
      <c r="BN225" s="198" t="s">
        <v>7120</v>
      </c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66:263">
      <c r="BN226" s="198" t="s">
        <v>7121</v>
      </c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66:263">
      <c r="BN227" s="198" t="s">
        <v>7122</v>
      </c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66:263">
      <c r="BN228" s="198" t="s">
        <v>7123</v>
      </c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66:263">
      <c r="BN229" s="198" t="s">
        <v>7124</v>
      </c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66:263">
      <c r="BN230" s="198" t="s">
        <v>7125</v>
      </c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66:263">
      <c r="BN231" s="198" t="s">
        <v>7126</v>
      </c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66:263">
      <c r="BN232" s="198" t="s">
        <v>7127</v>
      </c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66:263">
      <c r="BN233" s="198" t="s">
        <v>7128</v>
      </c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66:263">
      <c r="BN234" s="198" t="s">
        <v>7129</v>
      </c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66:263">
      <c r="BN235" s="198" t="s">
        <v>7130</v>
      </c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66:263">
      <c r="BN236" s="198" t="s">
        <v>7131</v>
      </c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66:263">
      <c r="BN237" s="198" t="s">
        <v>7132</v>
      </c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66:263">
      <c r="BN238" s="198" t="s">
        <v>7133</v>
      </c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66:263">
      <c r="BN239" s="198" t="s">
        <v>7134</v>
      </c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66:263">
      <c r="BN240" s="198" t="s">
        <v>7135</v>
      </c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19:263">
      <c r="BN241" s="198" t="s">
        <v>7136</v>
      </c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19:263">
      <c r="BN242" s="198" t="s">
        <v>7137</v>
      </c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19:263">
      <c r="BN243" s="198" t="s">
        <v>7138</v>
      </c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19:263">
      <c r="BN244" s="198" t="s">
        <v>7139</v>
      </c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19:263">
      <c r="BN245" s="198" t="s">
        <v>7140</v>
      </c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19:263">
      <c r="BN246" s="198" t="s">
        <v>7141</v>
      </c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19:263">
      <c r="BN247" s="198" t="s">
        <v>7142</v>
      </c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19:263">
      <c r="BN248" s="198" t="s">
        <v>7143</v>
      </c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19:263">
      <c r="BN249" s="198" t="s">
        <v>7144</v>
      </c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19:263">
      <c r="BN250" s="198" t="s">
        <v>7145</v>
      </c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19:263">
      <c r="BN251" s="198" t="s">
        <v>7146</v>
      </c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19:263">
      <c r="BN252" s="198" t="s">
        <v>7147</v>
      </c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19:263" ht="15.75" thickBot="1">
      <c r="AH253" s="234"/>
      <c r="BN253" s="198" t="s">
        <v>7148</v>
      </c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19:263" ht="15.75" thickTop="1">
      <c r="S254" s="411"/>
      <c r="T254" s="411"/>
      <c r="U254" s="411"/>
      <c r="V254" s="411"/>
      <c r="W254" s="411"/>
      <c r="X254" s="411"/>
      <c r="Y254" s="411"/>
      <c r="Z254" s="412"/>
      <c r="AA254" s="391"/>
      <c r="AB254" s="392"/>
      <c r="AC254" s="392"/>
      <c r="AD254" s="393"/>
      <c r="BN254" s="198" t="s">
        <v>7149</v>
      </c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19:263">
      <c r="S255" s="411"/>
      <c r="T255" s="411"/>
      <c r="U255" s="411"/>
      <c r="V255" s="411"/>
      <c r="W255" s="411"/>
      <c r="X255" s="411"/>
      <c r="Y255" s="411"/>
      <c r="Z255" s="412"/>
      <c r="AA255" s="394"/>
      <c r="AB255" s="395"/>
      <c r="AC255" s="395"/>
      <c r="AD255" s="396"/>
      <c r="BN255" s="198" t="s">
        <v>7150</v>
      </c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19:263" ht="15.75" thickBot="1">
      <c r="S256" s="411"/>
      <c r="T256" s="411"/>
      <c r="U256" s="411"/>
      <c r="V256" s="411"/>
      <c r="W256" s="411"/>
      <c r="X256" s="411"/>
      <c r="Y256" s="411"/>
      <c r="Z256" s="412"/>
      <c r="AA256" s="397"/>
      <c r="AB256" s="398"/>
      <c r="AC256" s="398"/>
      <c r="AD256" s="399"/>
      <c r="BN256" s="198" t="s">
        <v>7151</v>
      </c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66:263" ht="15.75" thickTop="1">
      <c r="BN257" s="198" t="s">
        <v>7152</v>
      </c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66:263">
      <c r="BN258" s="198" t="s">
        <v>7153</v>
      </c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66:263">
      <c r="BN259" s="198" t="s">
        <v>7154</v>
      </c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66:263">
      <c r="BN260" s="198" t="s">
        <v>7155</v>
      </c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66:263">
      <c r="BN261" s="198" t="s">
        <v>7156</v>
      </c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66:263">
      <c r="BN262" s="198" t="s">
        <v>7157</v>
      </c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66:263">
      <c r="BN263" s="198" t="s">
        <v>7158</v>
      </c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66:263">
      <c r="BN264" s="198" t="s">
        <v>7159</v>
      </c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66:263">
      <c r="BN265" s="198" t="s">
        <v>7160</v>
      </c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66:263">
      <c r="BN266" s="198" t="s">
        <v>7161</v>
      </c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66:263">
      <c r="BN267" s="198" t="s">
        <v>7162</v>
      </c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66:263">
      <c r="BN268" s="198" t="s">
        <v>7163</v>
      </c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66:263">
      <c r="BN269" s="198" t="s">
        <v>7164</v>
      </c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66:263">
      <c r="BN270" s="198" t="s">
        <v>7165</v>
      </c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66:263">
      <c r="BN271" s="198" t="s">
        <v>7166</v>
      </c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66:263">
      <c r="BN272" s="198" t="s">
        <v>7167</v>
      </c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66:263">
      <c r="BN273" s="198" t="s">
        <v>7168</v>
      </c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66:263">
      <c r="BN274" s="198" t="s">
        <v>7169</v>
      </c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66:263">
      <c r="BN275" s="198" t="s">
        <v>7170</v>
      </c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66:263">
      <c r="BN276" s="198" t="s">
        <v>7171</v>
      </c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66:263">
      <c r="BN277" s="198" t="s">
        <v>7172</v>
      </c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66:263">
      <c r="BN278" s="198" t="s">
        <v>7173</v>
      </c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66:263">
      <c r="BN279" s="198" t="s">
        <v>7174</v>
      </c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66:263">
      <c r="BN280" s="198" t="s">
        <v>7175</v>
      </c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66:263">
      <c r="BN281" s="198" t="s">
        <v>7176</v>
      </c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66:263">
      <c r="BN282" s="198" t="s">
        <v>7177</v>
      </c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66:263">
      <c r="BN283" s="198" t="s">
        <v>7178</v>
      </c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66:263">
      <c r="BN284" s="198" t="s">
        <v>7179</v>
      </c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66:263">
      <c r="BN285" s="198" t="s">
        <v>7180</v>
      </c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66:263">
      <c r="BN286" s="198" t="s">
        <v>7181</v>
      </c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66:263">
      <c r="BN287" s="198" t="s">
        <v>7182</v>
      </c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66:263">
      <c r="BN288" s="198" t="s">
        <v>7183</v>
      </c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66:263">
      <c r="BN289" s="198" t="s">
        <v>7184</v>
      </c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66:263">
      <c r="BN290" s="198" t="s">
        <v>7185</v>
      </c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66:263">
      <c r="BN291" s="198" t="s">
        <v>7186</v>
      </c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66:263">
      <c r="BN292" s="198" t="s">
        <v>7187</v>
      </c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66:263">
      <c r="BN293" s="198" t="s">
        <v>7188</v>
      </c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66:263">
      <c r="BN294" s="198" t="s">
        <v>7189</v>
      </c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66:263">
      <c r="BN295" s="198" t="s">
        <v>7190</v>
      </c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66:263">
      <c r="BN296" s="198" t="s">
        <v>7191</v>
      </c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66:263">
      <c r="BN297" s="198" t="s">
        <v>7192</v>
      </c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66:263">
      <c r="BN298" s="198" t="s">
        <v>7193</v>
      </c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66:263">
      <c r="BN299" s="198" t="s">
        <v>7194</v>
      </c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66:263">
      <c r="BN300" s="198" t="s">
        <v>7195</v>
      </c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66:263">
      <c r="BN301" s="198" t="s">
        <v>7196</v>
      </c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66:263">
      <c r="BN302" s="198" t="s">
        <v>7197</v>
      </c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66:263">
      <c r="BN303" s="198" t="s">
        <v>7198</v>
      </c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66:263">
      <c r="BN304" s="198" t="s">
        <v>7199</v>
      </c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66:263">
      <c r="BN305" s="198" t="s">
        <v>7200</v>
      </c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66:263">
      <c r="BN306" s="198" t="s">
        <v>7201</v>
      </c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66:263">
      <c r="BN307" s="198" t="s">
        <v>7202</v>
      </c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66:263">
      <c r="BN308" s="198" t="s">
        <v>7203</v>
      </c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66:263">
      <c r="BN309" s="198" t="s">
        <v>7204</v>
      </c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66:263">
      <c r="BN310" s="198" t="s">
        <v>7205</v>
      </c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66:263">
      <c r="BN311" s="198" t="s">
        <v>7206</v>
      </c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66:263">
      <c r="BN312" s="198" t="s">
        <v>7207</v>
      </c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66:263">
      <c r="BN313" s="198" t="s">
        <v>7208</v>
      </c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66:263">
      <c r="BN314" s="198" t="s">
        <v>7209</v>
      </c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66:263">
      <c r="BN315" s="198" t="s">
        <v>7210</v>
      </c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66:263">
      <c r="BN316" s="198" t="s">
        <v>7211</v>
      </c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66:263">
      <c r="BN317" s="198" t="s">
        <v>7212</v>
      </c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66:263">
      <c r="BN318" s="198" t="s">
        <v>7213</v>
      </c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66:263">
      <c r="BN319" s="198" t="s">
        <v>7214</v>
      </c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66:263">
      <c r="BN320" s="198" t="s">
        <v>7215</v>
      </c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66:263">
      <c r="BN321" s="198" t="s">
        <v>7216</v>
      </c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66:263">
      <c r="BN322" s="198" t="s">
        <v>7217</v>
      </c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66:263">
      <c r="BN323" s="198" t="s">
        <v>7218</v>
      </c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66:263">
      <c r="BN324" s="198" t="s">
        <v>7219</v>
      </c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66:263">
      <c r="BN325" s="198" t="s">
        <v>7220</v>
      </c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66:263">
      <c r="BN326" s="198" t="s">
        <v>7221</v>
      </c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66:263">
      <c r="BN327" s="198" t="s">
        <v>7222</v>
      </c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66:263">
      <c r="BN328" s="198" t="s">
        <v>7223</v>
      </c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66:263">
      <c r="BN329" s="198" t="s">
        <v>7224</v>
      </c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66:263">
      <c r="BN330" s="198" t="s">
        <v>7225</v>
      </c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66:263">
      <c r="BN331" s="198" t="s">
        <v>7226</v>
      </c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66:263">
      <c r="BN332" s="198" t="s">
        <v>7227</v>
      </c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66:263">
      <c r="BN333" s="198" t="s">
        <v>7228</v>
      </c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66:263">
      <c r="BN334" s="198" t="s">
        <v>7229</v>
      </c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66:263">
      <c r="BN335" s="198" t="s">
        <v>7230</v>
      </c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66:263">
      <c r="BN336" s="198" t="s">
        <v>7231</v>
      </c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19:263">
      <c r="BN337" s="198" t="s">
        <v>7232</v>
      </c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19:263">
      <c r="BN338" s="198" t="s">
        <v>7233</v>
      </c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19:263" ht="15.75" thickBot="1">
      <c r="AH339" s="234"/>
      <c r="BN339" s="198" t="s">
        <v>7234</v>
      </c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19:263" ht="15.75" thickTop="1">
      <c r="S340" s="433"/>
      <c r="T340" s="433"/>
      <c r="U340" s="433"/>
      <c r="V340" s="433"/>
      <c r="W340" s="433"/>
      <c r="X340" s="433"/>
      <c r="Y340" s="433"/>
      <c r="Z340" s="434"/>
      <c r="AA340" s="435"/>
      <c r="AB340" s="436"/>
      <c r="AC340" s="436"/>
      <c r="AD340" s="437"/>
      <c r="BN340" s="198" t="s">
        <v>7235</v>
      </c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19:263">
      <c r="S341" s="433"/>
      <c r="T341" s="433"/>
      <c r="U341" s="433"/>
      <c r="V341" s="433"/>
      <c r="W341" s="433"/>
      <c r="X341" s="433"/>
      <c r="Y341" s="433"/>
      <c r="Z341" s="434"/>
      <c r="AA341" s="438"/>
      <c r="AB341" s="413"/>
      <c r="AC341" s="413"/>
      <c r="AD341" s="414"/>
      <c r="BN341" s="198" t="s">
        <v>7236</v>
      </c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19:263" ht="15.75" thickBot="1">
      <c r="S342" s="433"/>
      <c r="T342" s="433"/>
      <c r="U342" s="433"/>
      <c r="V342" s="433"/>
      <c r="W342" s="433"/>
      <c r="X342" s="433"/>
      <c r="Y342" s="433"/>
      <c r="Z342" s="434"/>
      <c r="AA342" s="439"/>
      <c r="AB342" s="440"/>
      <c r="AC342" s="440"/>
      <c r="AD342" s="441"/>
      <c r="BN342" s="198" t="s">
        <v>7237</v>
      </c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19:263" ht="15.75" thickTop="1">
      <c r="BN343" s="198" t="s">
        <v>7238</v>
      </c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19:263">
      <c r="BN344" s="198" t="s">
        <v>7239</v>
      </c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19:263">
      <c r="BN345" s="198" t="s">
        <v>7240</v>
      </c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19:263"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19:263"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19:263"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19:263"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19:263"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19:263"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19:263"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213:263"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213:263"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213:263"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213:263"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213:263"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213:263"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213:263"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213:263"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213:263"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213:263"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213:263"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213:263"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213:263"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213:263"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213:263"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213:263"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213:263"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213:263"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213:263"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213:263"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213:263"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213:263"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213:263"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213:263"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213:263"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213:263"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213:263"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213:263"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213:263"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213:263"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213:263"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213:263"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213:263"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213:263"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213:263"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213:263"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213:263"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213:263"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213:263"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213:263"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213:263"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213:263"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213:263"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213:263"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213:263"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213:263"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213:263"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213:263"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213:263"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213:263"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213:263"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213:263"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213:263"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213:263"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213:263"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213:263"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213:263"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213:263"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213:263"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213:263"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213:263"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213:263"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213:263"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213:263"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213:263"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213:263"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213:263"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213:263"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213:263"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213:263"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213:263"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213:263"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213:263"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213:263"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213:263"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213:263"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213:263"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213:263"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213:263"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213:263"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34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213:263"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213:263"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213:263"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213:263"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213:263"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213:263"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213:263"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213:263"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213:263"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213:263"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213:263"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213:263"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213:263"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213:263"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213:263"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213:263"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213:263"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213:263"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213:263"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213:263"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213:263"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213:263"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213:263"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213:263"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213:263"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213:263"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213:263"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213:263"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213:263"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213:263"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213:263"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213:263"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213:263"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213:263"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213:263"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213:263"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213:263"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213:263"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213:263"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213:263"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213:263"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213:263"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213:263"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213:263"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213:263"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213:263"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213:263"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213:263"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213:263"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213:263"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213:263"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213:263"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213:263"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213:263"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213:263"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213:263"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213:263"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213:263"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213:263"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213:263"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213:263"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213:263"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213:263"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213:263"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213:263"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213:263"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213:263"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213:263"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213:263"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213:263"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213:263"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213:263"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213:263"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213:263"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213:263"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213:263"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213:263"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213:263"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213:263"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213:263"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213:263"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213:263"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213:263"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213:263"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213:263"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213:263"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213:263"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213:263"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213:263"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213:263"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213:263"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213:263"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213:263"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213:263"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213:263"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213:263"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34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213:263"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213:263"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213:263"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213:263"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213:263"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213:263"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213:263"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213:263"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213:263"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213:263"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213:263"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213:263"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213:263"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213:263"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213:263"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213:263"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213:263"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213:263"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213:263"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213:263"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213:263"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213:263"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213:263"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213:263"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213:263"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213:263"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213:263"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213:263"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213:263"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213:263"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213:263"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213:263"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213:263"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213:263"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213:263"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213:263"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213:263"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213:263"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213:263"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213:263"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62" spans="19:34" ht="15.75" thickBot="1">
      <c r="AH662" s="234"/>
    </row>
    <row r="663" spans="19:3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</row>
    <row r="664" spans="19:3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</row>
    <row r="665" spans="19:3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</row>
    <row r="666" spans="19:34" ht="15.75" thickTop="1"/>
    <row r="728" spans="19:30" ht="15.75" thickBot="1"/>
    <row r="729" spans="19:30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</row>
    <row r="730" spans="19:30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</row>
    <row r="731" spans="19:30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</row>
    <row r="732" spans="19:30" ht="15.75" thickTop="1"/>
    <row r="815" spans="20:31" ht="15.75" thickBot="1"/>
    <row r="816" spans="20:31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34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34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34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34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34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492" spans="104:104">
      <c r="CZ1492" s="210"/>
    </row>
    <row r="1493" spans="104:104">
      <c r="CZ1493" s="210"/>
    </row>
    <row r="1494" spans="104:104">
      <c r="CZ1494" s="210"/>
    </row>
    <row r="1495" spans="104:104">
      <c r="CZ1495" s="210"/>
    </row>
    <row r="1496" spans="104:104">
      <c r="CZ1496" s="210"/>
    </row>
    <row r="1497" spans="104:104">
      <c r="CZ1497" s="210"/>
    </row>
    <row r="1498" spans="104:104">
      <c r="CZ1498" s="210"/>
    </row>
    <row r="1499" spans="104:104">
      <c r="CZ1499" s="210"/>
    </row>
    <row r="1500" spans="104:104">
      <c r="CZ1500" s="210"/>
    </row>
    <row r="1501" spans="104:104">
      <c r="CZ1501" s="210"/>
    </row>
    <row r="1502" spans="104:104">
      <c r="CZ1502" s="210"/>
    </row>
    <row r="1503" spans="104:104">
      <c r="CZ1503" s="210"/>
    </row>
    <row r="1504" spans="104:104">
      <c r="CZ1504" s="210"/>
    </row>
    <row r="1505" spans="104:104">
      <c r="CZ1505" s="210"/>
    </row>
    <row r="1506" spans="104:104">
      <c r="CZ1506" s="210"/>
    </row>
    <row r="1507" spans="104:104">
      <c r="CZ1507" s="210"/>
    </row>
    <row r="1508" spans="104:104">
      <c r="CZ1508" s="210"/>
    </row>
    <row r="1509" spans="104:104">
      <c r="CZ1509" s="210"/>
    </row>
    <row r="1510" spans="104:104">
      <c r="CZ1510" s="210"/>
    </row>
    <row r="1511" spans="104:104">
      <c r="CZ1511" s="210"/>
    </row>
    <row r="1512" spans="104:104">
      <c r="CZ1512" s="210"/>
    </row>
    <row r="1513" spans="104:104">
      <c r="CZ1513" s="210"/>
    </row>
    <row r="1514" spans="104:104">
      <c r="CZ1514" s="210"/>
    </row>
    <row r="1515" spans="104:104">
      <c r="CZ1515" s="210"/>
    </row>
    <row r="1516" spans="104:104">
      <c r="CZ1516" s="210"/>
    </row>
    <row r="1517" spans="104:104">
      <c r="CZ1517" s="210"/>
    </row>
    <row r="1518" spans="104:104">
      <c r="CZ1518" s="210"/>
    </row>
    <row r="1519" spans="104:104">
      <c r="CZ1519" s="210"/>
    </row>
    <row r="1520" spans="104:104">
      <c r="CZ1520" s="210"/>
    </row>
    <row r="1521" spans="104:104">
      <c r="CZ1521" s="210"/>
    </row>
    <row r="1522" spans="104:104">
      <c r="CZ1522" s="210"/>
    </row>
    <row r="1523" spans="104:104">
      <c r="CZ1523" s="210"/>
    </row>
    <row r="1524" spans="104:104">
      <c r="CZ1524" s="210"/>
    </row>
    <row r="1525" spans="104:104">
      <c r="CZ1525" s="210"/>
    </row>
    <row r="1526" spans="104:104">
      <c r="CZ1526" s="210"/>
    </row>
    <row r="1527" spans="104:104">
      <c r="CZ1527" s="210"/>
    </row>
    <row r="1528" spans="104:104">
      <c r="CZ1528" s="210"/>
    </row>
    <row r="1529" spans="104:104">
      <c r="CZ1529" s="210"/>
    </row>
    <row r="1530" spans="104:104">
      <c r="CZ1530" s="210"/>
    </row>
    <row r="1531" spans="104:104">
      <c r="CZ1531" s="210"/>
    </row>
    <row r="1532" spans="104:104">
      <c r="CZ1532" s="210"/>
    </row>
    <row r="1533" spans="104:104">
      <c r="CZ1533" s="210"/>
    </row>
    <row r="15156" spans="52:212" s="184" customFormat="1">
      <c r="AZ15156" s="213"/>
      <c r="BA15156" s="213"/>
      <c r="BB15156" s="213"/>
      <c r="BC15156" s="198"/>
      <c r="BD15156" s="198"/>
      <c r="BE15156" s="198"/>
      <c r="BF15156" s="198"/>
      <c r="BG15156" s="198"/>
      <c r="BH15156" s="198"/>
      <c r="BI15156" s="198"/>
      <c r="BJ15156" s="198"/>
      <c r="BK15156" s="198"/>
      <c r="BL15156" s="198"/>
      <c r="BM15156" s="198"/>
      <c r="BN15156" s="198"/>
      <c r="BO15156" s="198"/>
      <c r="BP15156" s="198"/>
      <c r="BQ15156" s="198"/>
      <c r="BR15156" s="198"/>
      <c r="BS15156" s="198"/>
      <c r="BT15156" s="198"/>
      <c r="BU15156" s="198"/>
      <c r="BV15156" s="198"/>
      <c r="BW15156" s="198"/>
      <c r="BX15156" s="198"/>
      <c r="BY15156" s="198"/>
      <c r="BZ15156" s="198"/>
      <c r="CA15156" s="198"/>
      <c r="CB15156" s="198"/>
      <c r="CC15156" s="198"/>
      <c r="CD15156" s="198"/>
      <c r="CE15156" s="198"/>
      <c r="CF15156" s="198"/>
      <c r="CG15156" s="198"/>
      <c r="CH15156" s="198"/>
      <c r="CI15156" s="198"/>
      <c r="CJ15156" s="198"/>
      <c r="CK15156" s="198"/>
      <c r="CL15156" s="198"/>
      <c r="CM15156" s="198"/>
      <c r="CN15156" s="198"/>
      <c r="CO15156" s="198"/>
      <c r="CP15156" s="198"/>
      <c r="CQ15156" s="198"/>
      <c r="CR15156" s="198"/>
      <c r="CS15156" s="198"/>
      <c r="CT15156" s="198"/>
      <c r="CU15156" s="198"/>
      <c r="CV15156" s="198"/>
      <c r="CW15156" s="198"/>
      <c r="CX15156" s="198"/>
      <c r="CY15156" s="198"/>
      <c r="CZ15156" s="198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13"/>
      <c r="BB15157" s="213"/>
      <c r="BC15157" s="198"/>
      <c r="BD15157" s="198"/>
      <c r="BE15157" s="198"/>
      <c r="BF15157" s="198"/>
      <c r="BG15157" s="198"/>
      <c r="BH15157" s="198"/>
      <c r="BI15157" s="198"/>
      <c r="BJ15157" s="198"/>
      <c r="BK15157" s="198"/>
      <c r="BL15157" s="198"/>
      <c r="BM15157" s="198"/>
      <c r="BN15157" s="198"/>
      <c r="BO15157" s="198"/>
      <c r="BP15157" s="198"/>
      <c r="BQ15157" s="198"/>
      <c r="BR15157" s="198"/>
      <c r="BS15157" s="198"/>
      <c r="BT15157" s="198"/>
      <c r="BU15157" s="198"/>
      <c r="BV15157" s="198"/>
      <c r="BW15157" s="198"/>
      <c r="BX15157" s="198"/>
      <c r="BY15157" s="198"/>
      <c r="BZ15157" s="198"/>
      <c r="CA15157" s="198"/>
      <c r="CB15157" s="198"/>
      <c r="CC15157" s="198"/>
      <c r="CD15157" s="198"/>
      <c r="CE15157" s="198"/>
      <c r="CF15157" s="198"/>
      <c r="CG15157" s="198"/>
      <c r="CH15157" s="198"/>
      <c r="CI15157" s="198"/>
      <c r="CJ15157" s="198"/>
      <c r="CK15157" s="198"/>
      <c r="CL15157" s="198"/>
      <c r="CM15157" s="198"/>
      <c r="CN15157" s="198"/>
      <c r="CO15157" s="198"/>
      <c r="CP15157" s="198"/>
      <c r="CQ15157" s="198"/>
      <c r="CR15157" s="198"/>
      <c r="CS15157" s="198"/>
      <c r="CT15157" s="198"/>
      <c r="CU15157" s="198"/>
      <c r="CV15157" s="198"/>
      <c r="CW15157" s="198"/>
      <c r="CX15157" s="198"/>
      <c r="CY15157" s="198"/>
      <c r="CZ15157" s="198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13"/>
      <c r="BB15158" s="213"/>
      <c r="BC15158" s="198"/>
      <c r="BD15158" s="198"/>
      <c r="BE15158" s="198"/>
      <c r="BF15158" s="198"/>
      <c r="BG15158" s="198"/>
      <c r="BH15158" s="198"/>
      <c r="BI15158" s="198"/>
      <c r="BJ15158" s="198"/>
      <c r="BK15158" s="198"/>
      <c r="BL15158" s="198"/>
      <c r="BM15158" s="198"/>
      <c r="BN15158" s="198"/>
      <c r="BO15158" s="198"/>
      <c r="BP15158" s="198"/>
      <c r="BQ15158" s="198"/>
      <c r="BR15158" s="198"/>
      <c r="BS15158" s="198"/>
      <c r="BT15158" s="198"/>
      <c r="BU15158" s="198"/>
      <c r="BV15158" s="198"/>
      <c r="BW15158" s="198"/>
      <c r="BX15158" s="198"/>
      <c r="BY15158" s="198"/>
      <c r="BZ15158" s="198"/>
      <c r="CA15158" s="198"/>
      <c r="CB15158" s="198"/>
      <c r="CC15158" s="198"/>
      <c r="CD15158" s="198"/>
      <c r="CE15158" s="198"/>
      <c r="CF15158" s="198"/>
      <c r="CG15158" s="198"/>
      <c r="CH15158" s="198"/>
      <c r="CI15158" s="198"/>
      <c r="CJ15158" s="198"/>
      <c r="CK15158" s="198"/>
      <c r="CL15158" s="198"/>
      <c r="CM15158" s="198"/>
      <c r="CN15158" s="198"/>
      <c r="CO15158" s="198"/>
      <c r="CP15158" s="198"/>
      <c r="CQ15158" s="198"/>
      <c r="CR15158" s="198"/>
      <c r="CS15158" s="198"/>
      <c r="CT15158" s="198"/>
      <c r="CU15158" s="198"/>
      <c r="CV15158" s="198"/>
      <c r="CW15158" s="198"/>
      <c r="CX15158" s="198"/>
      <c r="CY15158" s="198"/>
      <c r="CZ15158" s="198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13"/>
      <c r="BB15159" s="213"/>
      <c r="BC15159" s="198"/>
      <c r="BD15159" s="198"/>
      <c r="BE15159" s="198"/>
      <c r="BF15159" s="198"/>
      <c r="BG15159" s="198"/>
      <c r="BH15159" s="198"/>
      <c r="BI15159" s="198"/>
      <c r="BJ15159" s="198"/>
      <c r="BK15159" s="198"/>
      <c r="BL15159" s="198"/>
      <c r="BM15159" s="198"/>
      <c r="BN15159" s="198"/>
      <c r="BO15159" s="198"/>
      <c r="BP15159" s="198"/>
      <c r="BQ15159" s="198"/>
      <c r="BR15159" s="198"/>
      <c r="BS15159" s="198"/>
      <c r="BT15159" s="198"/>
      <c r="BU15159" s="198"/>
      <c r="BV15159" s="198"/>
      <c r="BW15159" s="198"/>
      <c r="BX15159" s="198"/>
      <c r="BY15159" s="198"/>
      <c r="BZ15159" s="198"/>
      <c r="CA15159" s="198"/>
      <c r="CB15159" s="198"/>
      <c r="CC15159" s="198"/>
      <c r="CD15159" s="198"/>
      <c r="CE15159" s="198"/>
      <c r="CF15159" s="198"/>
      <c r="CG15159" s="198"/>
      <c r="CH15159" s="198"/>
      <c r="CI15159" s="198"/>
      <c r="CJ15159" s="198"/>
      <c r="CK15159" s="198"/>
      <c r="CL15159" s="198"/>
      <c r="CM15159" s="198"/>
      <c r="CN15159" s="198"/>
      <c r="CO15159" s="198"/>
      <c r="CP15159" s="198"/>
      <c r="CQ15159" s="198"/>
      <c r="CR15159" s="198"/>
      <c r="CS15159" s="198"/>
      <c r="CT15159" s="198"/>
      <c r="CU15159" s="198"/>
      <c r="CV15159" s="198"/>
      <c r="CW15159" s="198"/>
      <c r="CX15159" s="198"/>
      <c r="CY15159" s="198"/>
      <c r="CZ15159" s="198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13"/>
      <c r="BB15160" s="213"/>
      <c r="BC15160" s="198"/>
      <c r="BD15160" s="198"/>
      <c r="BE15160" s="198"/>
      <c r="BF15160" s="198"/>
      <c r="BG15160" s="198"/>
      <c r="BH15160" s="198"/>
      <c r="BI15160" s="198"/>
      <c r="BJ15160" s="198"/>
      <c r="BK15160" s="198"/>
      <c r="BL15160" s="198"/>
      <c r="BM15160" s="198"/>
      <c r="BN15160" s="198"/>
      <c r="BO15160" s="198"/>
      <c r="BP15160" s="198"/>
      <c r="BQ15160" s="198"/>
      <c r="BR15160" s="198"/>
      <c r="BS15160" s="198"/>
      <c r="BT15160" s="198"/>
      <c r="BU15160" s="198"/>
      <c r="BV15160" s="198"/>
      <c r="BW15160" s="198"/>
      <c r="BX15160" s="198"/>
      <c r="BY15160" s="198"/>
      <c r="BZ15160" s="198"/>
      <c r="CA15160" s="198"/>
      <c r="CB15160" s="198"/>
      <c r="CC15160" s="198"/>
      <c r="CD15160" s="198"/>
      <c r="CE15160" s="198"/>
      <c r="CF15160" s="198"/>
      <c r="CG15160" s="198"/>
      <c r="CH15160" s="198"/>
      <c r="CI15160" s="198"/>
      <c r="CJ15160" s="198"/>
      <c r="CK15160" s="198"/>
      <c r="CL15160" s="198"/>
      <c r="CM15160" s="198"/>
      <c r="CN15160" s="198"/>
      <c r="CO15160" s="198"/>
      <c r="CP15160" s="198"/>
      <c r="CQ15160" s="198"/>
      <c r="CR15160" s="198"/>
      <c r="CS15160" s="198"/>
      <c r="CT15160" s="198"/>
      <c r="CU15160" s="198"/>
      <c r="CV15160" s="198"/>
      <c r="CW15160" s="198"/>
      <c r="CX15160" s="198"/>
      <c r="CY15160" s="198"/>
      <c r="CZ15160" s="198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13"/>
      <c r="BB15161" s="213"/>
      <c r="BC15161" s="198"/>
      <c r="BD15161" s="198"/>
      <c r="BE15161" s="198"/>
      <c r="BF15161" s="198"/>
      <c r="BG15161" s="198"/>
      <c r="BH15161" s="198"/>
      <c r="BI15161" s="198"/>
      <c r="BJ15161" s="198"/>
      <c r="BK15161" s="198"/>
      <c r="BL15161" s="198"/>
      <c r="BM15161" s="198"/>
      <c r="BN15161" s="198"/>
      <c r="BO15161" s="198"/>
      <c r="BP15161" s="198"/>
      <c r="BQ15161" s="198"/>
      <c r="BR15161" s="198"/>
      <c r="BS15161" s="198"/>
      <c r="BT15161" s="198"/>
      <c r="BU15161" s="198"/>
      <c r="BV15161" s="198"/>
      <c r="BW15161" s="198"/>
      <c r="BX15161" s="198"/>
      <c r="BY15161" s="198"/>
      <c r="BZ15161" s="198"/>
      <c r="CA15161" s="198"/>
      <c r="CB15161" s="198"/>
      <c r="CC15161" s="198"/>
      <c r="CD15161" s="198"/>
      <c r="CE15161" s="198"/>
      <c r="CF15161" s="198"/>
      <c r="CG15161" s="198"/>
      <c r="CH15161" s="198"/>
      <c r="CI15161" s="198"/>
      <c r="CJ15161" s="198"/>
      <c r="CK15161" s="198"/>
      <c r="CL15161" s="198"/>
      <c r="CM15161" s="198"/>
      <c r="CN15161" s="198"/>
      <c r="CO15161" s="198"/>
      <c r="CP15161" s="198"/>
      <c r="CQ15161" s="198"/>
      <c r="CR15161" s="198"/>
      <c r="CS15161" s="198"/>
      <c r="CT15161" s="198"/>
      <c r="CU15161" s="198"/>
      <c r="CV15161" s="198"/>
      <c r="CW15161" s="198"/>
      <c r="CX15161" s="198"/>
      <c r="CY15161" s="198"/>
      <c r="CZ15161" s="198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13"/>
      <c r="BB15162" s="213"/>
      <c r="BC15162" s="198"/>
      <c r="BD15162" s="198"/>
      <c r="BE15162" s="198"/>
      <c r="BF15162" s="198"/>
      <c r="BG15162" s="198"/>
      <c r="BH15162" s="198"/>
      <c r="BI15162" s="198"/>
      <c r="BJ15162" s="198"/>
      <c r="BK15162" s="198"/>
      <c r="BL15162" s="198"/>
      <c r="BM15162" s="198"/>
      <c r="BN15162" s="198"/>
      <c r="BO15162" s="198"/>
      <c r="BP15162" s="198"/>
      <c r="BQ15162" s="198"/>
      <c r="BR15162" s="198"/>
      <c r="BS15162" s="198"/>
      <c r="BT15162" s="198"/>
      <c r="BU15162" s="198"/>
      <c r="BV15162" s="198"/>
      <c r="BW15162" s="198"/>
      <c r="BX15162" s="198"/>
      <c r="BY15162" s="198"/>
      <c r="BZ15162" s="198"/>
      <c r="CA15162" s="198"/>
      <c r="CB15162" s="198"/>
      <c r="CC15162" s="198"/>
      <c r="CD15162" s="198"/>
      <c r="CE15162" s="198"/>
      <c r="CF15162" s="198"/>
      <c r="CG15162" s="198"/>
      <c r="CH15162" s="198"/>
      <c r="CI15162" s="198"/>
      <c r="CJ15162" s="198"/>
      <c r="CK15162" s="198"/>
      <c r="CL15162" s="198"/>
      <c r="CM15162" s="198"/>
      <c r="CN15162" s="198"/>
      <c r="CO15162" s="198"/>
      <c r="CP15162" s="198"/>
      <c r="CQ15162" s="198"/>
      <c r="CR15162" s="198"/>
      <c r="CS15162" s="198"/>
      <c r="CT15162" s="198"/>
      <c r="CU15162" s="198"/>
      <c r="CV15162" s="198"/>
      <c r="CW15162" s="198"/>
      <c r="CX15162" s="198"/>
      <c r="CY15162" s="198"/>
      <c r="CZ15162" s="198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13"/>
      <c r="BB15163" s="213"/>
      <c r="BC15163" s="198"/>
      <c r="BD15163" s="198"/>
      <c r="BE15163" s="198"/>
      <c r="BF15163" s="198"/>
      <c r="BG15163" s="198"/>
      <c r="BH15163" s="198"/>
      <c r="BI15163" s="198"/>
      <c r="BJ15163" s="198"/>
      <c r="BK15163" s="198"/>
      <c r="BL15163" s="198"/>
      <c r="BM15163" s="198"/>
      <c r="BN15163" s="198"/>
      <c r="BO15163" s="198"/>
      <c r="BP15163" s="198"/>
      <c r="BQ15163" s="198"/>
      <c r="BR15163" s="198"/>
      <c r="BS15163" s="198"/>
      <c r="BT15163" s="198"/>
      <c r="BU15163" s="198"/>
      <c r="BV15163" s="198"/>
      <c r="BW15163" s="198"/>
      <c r="BX15163" s="198"/>
      <c r="BY15163" s="198"/>
      <c r="BZ15163" s="198"/>
      <c r="CA15163" s="198"/>
      <c r="CB15163" s="198"/>
      <c r="CC15163" s="198"/>
      <c r="CD15163" s="198"/>
      <c r="CE15163" s="198"/>
      <c r="CF15163" s="198"/>
      <c r="CG15163" s="198"/>
      <c r="CH15163" s="198"/>
      <c r="CI15163" s="198"/>
      <c r="CJ15163" s="198"/>
      <c r="CK15163" s="198"/>
      <c r="CL15163" s="198"/>
      <c r="CM15163" s="198"/>
      <c r="CN15163" s="198"/>
      <c r="CO15163" s="198"/>
      <c r="CP15163" s="198"/>
      <c r="CQ15163" s="198"/>
      <c r="CR15163" s="198"/>
      <c r="CS15163" s="198"/>
      <c r="CT15163" s="198"/>
      <c r="CU15163" s="198"/>
      <c r="CV15163" s="198"/>
      <c r="CW15163" s="198"/>
      <c r="CX15163" s="198"/>
      <c r="CY15163" s="198"/>
      <c r="CZ15163" s="198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algorithmName="SHA-512" hashValue="fAsNUAY22AkMm0vvgZGbciptLvfgr/wiTgrgiduO1VwYtfPfWpOtoZZ/2Al6rt9knFq/wdd0ss2tLuKElDMB8A==" saltValue="5aqesPW7Dj9EDxIwtumL8g==" spinCount="100000" sheet="1" objects="1" scenarios="1" selectLockedCells="1"/>
  <mergeCells count="407">
    <mergeCell ref="T1324:AA1326"/>
    <mergeCell ref="AB1324:AE1326"/>
    <mergeCell ref="T1001:AA1003"/>
    <mergeCell ref="AB1001:AE1003"/>
    <mergeCell ref="T1106:AA1108"/>
    <mergeCell ref="AB1106:AE1108"/>
    <mergeCell ref="T1213:AA1215"/>
    <mergeCell ref="AB1213:AE1215"/>
    <mergeCell ref="S729:Z731"/>
    <mergeCell ref="AA729:AD731"/>
    <mergeCell ref="T816:AA818"/>
    <mergeCell ref="AB816:AE818"/>
    <mergeCell ref="T915:AA917"/>
    <mergeCell ref="AB915:AE917"/>
    <mergeCell ref="S552:Z554"/>
    <mergeCell ref="AA552:AD554"/>
    <mergeCell ref="S663:Z665"/>
    <mergeCell ref="AA663:AD665"/>
    <mergeCell ref="S155:Z157"/>
    <mergeCell ref="AA155:AD157"/>
    <mergeCell ref="S254:Z256"/>
    <mergeCell ref="AA254:AD256"/>
    <mergeCell ref="S340:Z342"/>
    <mergeCell ref="AA340:AD342"/>
    <mergeCell ref="S75:Z77"/>
    <mergeCell ref="AA75:AD77"/>
    <mergeCell ref="AB52:AC52"/>
    <mergeCell ref="AD52:AE52"/>
    <mergeCell ref="AF52:AG52"/>
    <mergeCell ref="AH52:AI52"/>
    <mergeCell ref="AJ52:AK52"/>
    <mergeCell ref="AL52:AM52"/>
    <mergeCell ref="S445:Z447"/>
    <mergeCell ref="AA445:AD447"/>
    <mergeCell ref="AR51:AS51"/>
    <mergeCell ref="AT51:AU51"/>
    <mergeCell ref="AV51:AW51"/>
    <mergeCell ref="HU51:IB51"/>
    <mergeCell ref="N52:O52"/>
    <mergeCell ref="P52:Q52"/>
    <mergeCell ref="R52:S52"/>
    <mergeCell ref="T52:U52"/>
    <mergeCell ref="X52:Y52"/>
    <mergeCell ref="Z52:AA52"/>
    <mergeCell ref="AD51:AE51"/>
    <mergeCell ref="AF51:AG51"/>
    <mergeCell ref="AH51:AI51"/>
    <mergeCell ref="AJ51:AK51"/>
    <mergeCell ref="AL51:AM51"/>
    <mergeCell ref="AP51:AQ51"/>
    <mergeCell ref="AP52:AQ52"/>
    <mergeCell ref="AR52:AS52"/>
    <mergeCell ref="AT52:AU52"/>
    <mergeCell ref="AV52:AW52"/>
    <mergeCell ref="HU52:IB52"/>
    <mergeCell ref="N51:O51"/>
    <mergeCell ref="P51:Q51"/>
    <mergeCell ref="R51:S51"/>
    <mergeCell ref="T51:U51"/>
    <mergeCell ref="X51:Y51"/>
    <mergeCell ref="Z51:AA51"/>
    <mergeCell ref="AB51:AC51"/>
    <mergeCell ref="AF50:AG50"/>
    <mergeCell ref="AH50:AI50"/>
    <mergeCell ref="AV49:AW49"/>
    <mergeCell ref="HU49:IB49"/>
    <mergeCell ref="N50:O50"/>
    <mergeCell ref="P50:Q50"/>
    <mergeCell ref="R50:S50"/>
    <mergeCell ref="T50:U50"/>
    <mergeCell ref="X50:Y50"/>
    <mergeCell ref="Z50:AA50"/>
    <mergeCell ref="AB50:AC50"/>
    <mergeCell ref="AD50:AE50"/>
    <mergeCell ref="AH49:AI49"/>
    <mergeCell ref="AJ49:AK49"/>
    <mergeCell ref="AL49:AM49"/>
    <mergeCell ref="AP49:AQ49"/>
    <mergeCell ref="AR49:AS49"/>
    <mergeCell ref="AT49:AU49"/>
    <mergeCell ref="AT50:AU50"/>
    <mergeCell ref="AV50:AW50"/>
    <mergeCell ref="HU50:IB50"/>
    <mergeCell ref="AJ50:AK50"/>
    <mergeCell ref="AL50:AM50"/>
    <mergeCell ref="AP50:AQ50"/>
    <mergeCell ref="AR50:AS50"/>
    <mergeCell ref="N49:O49"/>
    <mergeCell ref="P49:Q49"/>
    <mergeCell ref="R49:S49"/>
    <mergeCell ref="T49:U49"/>
    <mergeCell ref="X49:Y49"/>
    <mergeCell ref="Z49:AA49"/>
    <mergeCell ref="AB49:AC49"/>
    <mergeCell ref="AD49:AE49"/>
    <mergeCell ref="AF49:AG49"/>
    <mergeCell ref="N48:Q48"/>
    <mergeCell ref="R48:U48"/>
    <mergeCell ref="X48:AA48"/>
    <mergeCell ref="AB48:AE48"/>
    <mergeCell ref="AF48:AI48"/>
    <mergeCell ref="AJ48:AM48"/>
    <mergeCell ref="AP48:AS48"/>
    <mergeCell ref="AT48:AW48"/>
    <mergeCell ref="HU48:IB48"/>
    <mergeCell ref="HU44:IB44"/>
    <mergeCell ref="HU45:IB45"/>
    <mergeCell ref="HU46:IB46"/>
    <mergeCell ref="N47:Q47"/>
    <mergeCell ref="R47:U47"/>
    <mergeCell ref="X47:AA47"/>
    <mergeCell ref="AB47:AE47"/>
    <mergeCell ref="AF47:AI47"/>
    <mergeCell ref="AJ47:AM47"/>
    <mergeCell ref="AP47:AS47"/>
    <mergeCell ref="AT47:AW47"/>
    <mergeCell ref="HU47:IB47"/>
    <mergeCell ref="AR43:AS43"/>
    <mergeCell ref="AT43:AU43"/>
    <mergeCell ref="AV43:AW43"/>
    <mergeCell ref="HU43:IB43"/>
    <mergeCell ref="Z43:AA43"/>
    <mergeCell ref="AB43:AC43"/>
    <mergeCell ref="AD43:AE43"/>
    <mergeCell ref="AF43:AG43"/>
    <mergeCell ref="AH43:AI43"/>
    <mergeCell ref="AJ43:AK43"/>
    <mergeCell ref="AP42:AQ42"/>
    <mergeCell ref="AR42:AS42"/>
    <mergeCell ref="AT42:AU42"/>
    <mergeCell ref="AV42:AW42"/>
    <mergeCell ref="HU42:IB42"/>
    <mergeCell ref="N43:O43"/>
    <mergeCell ref="P43:Q43"/>
    <mergeCell ref="R43:S43"/>
    <mergeCell ref="T43:U43"/>
    <mergeCell ref="X43:Y43"/>
    <mergeCell ref="AB42:AC42"/>
    <mergeCell ref="AD42:AE42"/>
    <mergeCell ref="AF42:AG42"/>
    <mergeCell ref="AH42:AI42"/>
    <mergeCell ref="AJ42:AK42"/>
    <mergeCell ref="AL42:AM42"/>
    <mergeCell ref="N42:O42"/>
    <mergeCell ref="P42:Q42"/>
    <mergeCell ref="R42:S42"/>
    <mergeCell ref="T42:U42"/>
    <mergeCell ref="X42:Y42"/>
    <mergeCell ref="Z42:AA42"/>
    <mergeCell ref="AL43:AM43"/>
    <mergeCell ref="AP43:AQ43"/>
    <mergeCell ref="AR41:AS41"/>
    <mergeCell ref="AT41:AU41"/>
    <mergeCell ref="AV41:AW41"/>
    <mergeCell ref="HU41:IB41"/>
    <mergeCell ref="Z41:AA41"/>
    <mergeCell ref="AB41:AC41"/>
    <mergeCell ref="AD41:AE41"/>
    <mergeCell ref="AF41:AG41"/>
    <mergeCell ref="AH41:AI41"/>
    <mergeCell ref="AJ41:AK41"/>
    <mergeCell ref="AP40:AQ40"/>
    <mergeCell ref="AR40:AS40"/>
    <mergeCell ref="AT40:AU40"/>
    <mergeCell ref="AV40:AW40"/>
    <mergeCell ref="HU40:IB40"/>
    <mergeCell ref="N41:O41"/>
    <mergeCell ref="P41:Q41"/>
    <mergeCell ref="R41:S41"/>
    <mergeCell ref="T41:U41"/>
    <mergeCell ref="X41:Y41"/>
    <mergeCell ref="AB40:AC40"/>
    <mergeCell ref="AD40:AE40"/>
    <mergeCell ref="AF40:AG40"/>
    <mergeCell ref="AH40:AI40"/>
    <mergeCell ref="AJ40:AK40"/>
    <mergeCell ref="AL40:AM40"/>
    <mergeCell ref="N40:O40"/>
    <mergeCell ref="P40:Q40"/>
    <mergeCell ref="R40:S40"/>
    <mergeCell ref="T40:U40"/>
    <mergeCell ref="X40:Y40"/>
    <mergeCell ref="Z40:AA40"/>
    <mergeCell ref="AL41:AM41"/>
    <mergeCell ref="AP41:AQ41"/>
    <mergeCell ref="N39:Q39"/>
    <mergeCell ref="R39:U39"/>
    <mergeCell ref="X39:AA39"/>
    <mergeCell ref="AB39:AE39"/>
    <mergeCell ref="AF39:AI39"/>
    <mergeCell ref="AJ39:AM39"/>
    <mergeCell ref="AP39:AS39"/>
    <mergeCell ref="AT39:AW39"/>
    <mergeCell ref="HU39:IB39"/>
    <mergeCell ref="HU37:IB37"/>
    <mergeCell ref="N38:Q38"/>
    <mergeCell ref="R38:U38"/>
    <mergeCell ref="X38:AA38"/>
    <mergeCell ref="AB38:AE38"/>
    <mergeCell ref="AF38:AI38"/>
    <mergeCell ref="AJ38:AM38"/>
    <mergeCell ref="AP38:AS38"/>
    <mergeCell ref="AT38:AW38"/>
    <mergeCell ref="HU38:IB38"/>
    <mergeCell ref="HU34:IB34"/>
    <mergeCell ref="HU35:IB35"/>
    <mergeCell ref="AB34:AC34"/>
    <mergeCell ref="AD34:AE34"/>
    <mergeCell ref="AF34:AG34"/>
    <mergeCell ref="AH34:AI34"/>
    <mergeCell ref="AJ34:AK34"/>
    <mergeCell ref="AL34:AM34"/>
    <mergeCell ref="HU36:IB36"/>
    <mergeCell ref="AT31:AU31"/>
    <mergeCell ref="HU31:IB31"/>
    <mergeCell ref="N32:O32"/>
    <mergeCell ref="P32:Q32"/>
    <mergeCell ref="R32:S32"/>
    <mergeCell ref="T32:U32"/>
    <mergeCell ref="N34:O34"/>
    <mergeCell ref="P34:Q34"/>
    <mergeCell ref="R34:S34"/>
    <mergeCell ref="T34:U34"/>
    <mergeCell ref="X34:Y34"/>
    <mergeCell ref="Z34:AA34"/>
    <mergeCell ref="AL33:AM33"/>
    <mergeCell ref="AP33:AQ33"/>
    <mergeCell ref="AR33:AS33"/>
    <mergeCell ref="AP34:AQ34"/>
    <mergeCell ref="AR34:AS34"/>
    <mergeCell ref="N33:O33"/>
    <mergeCell ref="P33:Q33"/>
    <mergeCell ref="R33:S33"/>
    <mergeCell ref="T33:U33"/>
    <mergeCell ref="X33:Y33"/>
    <mergeCell ref="AT34:AU34"/>
    <mergeCell ref="AV34:AW34"/>
    <mergeCell ref="AT33:AU33"/>
    <mergeCell ref="AV33:AW33"/>
    <mergeCell ref="HU33:IB33"/>
    <mergeCell ref="Z33:AA33"/>
    <mergeCell ref="AB33:AC33"/>
    <mergeCell ref="AD33:AE33"/>
    <mergeCell ref="AF33:AG33"/>
    <mergeCell ref="AH33:AI33"/>
    <mergeCell ref="AJ33:AK33"/>
    <mergeCell ref="AJ31:AK31"/>
    <mergeCell ref="AL31:AM31"/>
    <mergeCell ref="AP31:AQ31"/>
    <mergeCell ref="AP32:AQ32"/>
    <mergeCell ref="AL32:AM32"/>
    <mergeCell ref="N31:O31"/>
    <mergeCell ref="P31:Q31"/>
    <mergeCell ref="R31:S31"/>
    <mergeCell ref="T31:U31"/>
    <mergeCell ref="AB32:AC32"/>
    <mergeCell ref="AD32:AE32"/>
    <mergeCell ref="AF32:AG32"/>
    <mergeCell ref="AH32:AI32"/>
    <mergeCell ref="AR32:AS32"/>
    <mergeCell ref="AT32:AU32"/>
    <mergeCell ref="AV32:AW32"/>
    <mergeCell ref="HU32:IB32"/>
    <mergeCell ref="AJ32:AK32"/>
    <mergeCell ref="N30:Q30"/>
    <mergeCell ref="R30:U30"/>
    <mergeCell ref="X30:AA30"/>
    <mergeCell ref="AB30:AE30"/>
    <mergeCell ref="AF30:AI30"/>
    <mergeCell ref="AJ30:AM30"/>
    <mergeCell ref="AP30:AS30"/>
    <mergeCell ref="AT30:AW30"/>
    <mergeCell ref="AV31:AW31"/>
    <mergeCell ref="X31:Y31"/>
    <mergeCell ref="Z31:AA31"/>
    <mergeCell ref="AB31:AC31"/>
    <mergeCell ref="AR31:AS31"/>
    <mergeCell ref="HU30:IB30"/>
    <mergeCell ref="X32:Y32"/>
    <mergeCell ref="Z32:AA32"/>
    <mergeCell ref="AD31:AE31"/>
    <mergeCell ref="AF31:AG31"/>
    <mergeCell ref="AH31:AI31"/>
    <mergeCell ref="T24:U24"/>
    <mergeCell ref="X24:Y24"/>
    <mergeCell ref="Z24:AA24"/>
    <mergeCell ref="AV25:AW25"/>
    <mergeCell ref="HU25:IB25"/>
    <mergeCell ref="HU26:IB26"/>
    <mergeCell ref="HU27:IB27"/>
    <mergeCell ref="HU28:IB28"/>
    <mergeCell ref="AR25:AS25"/>
    <mergeCell ref="AT25:AU25"/>
    <mergeCell ref="AT29:AW29"/>
    <mergeCell ref="HU29:IB29"/>
    <mergeCell ref="N29:Q29"/>
    <mergeCell ref="R29:U29"/>
    <mergeCell ref="X29:AA29"/>
    <mergeCell ref="AB29:AE29"/>
    <mergeCell ref="AF29:AI29"/>
    <mergeCell ref="AH25:AI25"/>
    <mergeCell ref="AJ25:AK25"/>
    <mergeCell ref="AL25:AM25"/>
    <mergeCell ref="AP25:AQ25"/>
    <mergeCell ref="AJ29:AM29"/>
    <mergeCell ref="AP29:AS29"/>
    <mergeCell ref="HU23:IB23"/>
    <mergeCell ref="AP24:AQ24"/>
    <mergeCell ref="AR24:AS24"/>
    <mergeCell ref="AT24:AU24"/>
    <mergeCell ref="AV24:AW24"/>
    <mergeCell ref="HU24:IB24"/>
    <mergeCell ref="N25:O25"/>
    <mergeCell ref="P25:Q25"/>
    <mergeCell ref="R25:S25"/>
    <mergeCell ref="T25:U25"/>
    <mergeCell ref="X25:Y25"/>
    <mergeCell ref="Z25:AA25"/>
    <mergeCell ref="AB25:AC25"/>
    <mergeCell ref="AD25:AE25"/>
    <mergeCell ref="AF25:AG25"/>
    <mergeCell ref="AB24:AC24"/>
    <mergeCell ref="AD24:AE24"/>
    <mergeCell ref="AF24:AG24"/>
    <mergeCell ref="AH24:AI24"/>
    <mergeCell ref="AJ24:AK24"/>
    <mergeCell ref="AL24:AM24"/>
    <mergeCell ref="N24:O24"/>
    <mergeCell ref="P24:Q24"/>
    <mergeCell ref="R24:S24"/>
    <mergeCell ref="AL23:AM23"/>
    <mergeCell ref="AR22:AS22"/>
    <mergeCell ref="AT22:AU22"/>
    <mergeCell ref="AV22:AW22"/>
    <mergeCell ref="AP23:AQ23"/>
    <mergeCell ref="AR23:AS23"/>
    <mergeCell ref="AT23:AU23"/>
    <mergeCell ref="AV23:AW23"/>
    <mergeCell ref="AZ23:AZ24"/>
    <mergeCell ref="P22:Q22"/>
    <mergeCell ref="R22:S22"/>
    <mergeCell ref="T22:U22"/>
    <mergeCell ref="X22:Y22"/>
    <mergeCell ref="Z22:AA22"/>
    <mergeCell ref="AB22:AC22"/>
    <mergeCell ref="HU22:IB22"/>
    <mergeCell ref="N23:O23"/>
    <mergeCell ref="P23:Q23"/>
    <mergeCell ref="R23:S23"/>
    <mergeCell ref="T23:U23"/>
    <mergeCell ref="X23:Y23"/>
    <mergeCell ref="Z23:AA23"/>
    <mergeCell ref="AD22:AE22"/>
    <mergeCell ref="AF22:AG22"/>
    <mergeCell ref="AH22:AI22"/>
    <mergeCell ref="AJ22:AK22"/>
    <mergeCell ref="AL22:AM22"/>
    <mergeCell ref="AP22:AQ22"/>
    <mergeCell ref="AB23:AC23"/>
    <mergeCell ref="AD23:AE23"/>
    <mergeCell ref="AF23:AG23"/>
    <mergeCell ref="AH23:AI23"/>
    <mergeCell ref="AJ23:AK23"/>
    <mergeCell ref="AZ14:AZ15"/>
    <mergeCell ref="HT16:IB16"/>
    <mergeCell ref="HT17:IB17"/>
    <mergeCell ref="HU19:IB19"/>
    <mergeCell ref="N20:Q20"/>
    <mergeCell ref="R20:U20"/>
    <mergeCell ref="X20:AA20"/>
    <mergeCell ref="AB20:AE20"/>
    <mergeCell ref="AF20:AI20"/>
    <mergeCell ref="AJ20:AM20"/>
    <mergeCell ref="AP20:AS20"/>
    <mergeCell ref="AT20:AW20"/>
    <mergeCell ref="AZ20:AZ22"/>
    <mergeCell ref="HU20:IB20"/>
    <mergeCell ref="N21:Q21"/>
    <mergeCell ref="R21:U21"/>
    <mergeCell ref="X21:AA21"/>
    <mergeCell ref="AB21:AE21"/>
    <mergeCell ref="AF21:AI21"/>
    <mergeCell ref="AJ21:AM21"/>
    <mergeCell ref="AP21:AS21"/>
    <mergeCell ref="AT21:AW21"/>
    <mergeCell ref="HU21:IB21"/>
    <mergeCell ref="N22:O22"/>
    <mergeCell ref="U8:W8"/>
    <mergeCell ref="U9:W9"/>
    <mergeCell ref="AZ12:AZ13"/>
    <mergeCell ref="I5:J5"/>
    <mergeCell ref="K5:L5"/>
    <mergeCell ref="U5:W5"/>
    <mergeCell ref="I6:J6"/>
    <mergeCell ref="K6:L6"/>
    <mergeCell ref="U6:W6"/>
    <mergeCell ref="U1:W1"/>
    <mergeCell ref="I2:L2"/>
    <mergeCell ref="U2:W2"/>
    <mergeCell ref="I3:L3"/>
    <mergeCell ref="U3:W3"/>
    <mergeCell ref="I4:J4"/>
    <mergeCell ref="K4:L4"/>
    <mergeCell ref="U4:W4"/>
    <mergeCell ref="I7:J7"/>
    <mergeCell ref="K7:L7"/>
    <mergeCell ref="U7:W7"/>
  </mergeCells>
  <conditionalFormatting sqref="A1 HT19:HT52">
    <cfRule type="cellIs" dxfId="2115" priority="242" operator="greaterThan">
      <formula>3</formula>
    </cfRule>
    <cfRule type="cellIs" dxfId="2114" priority="243" operator="equal">
      <formula>0</formula>
    </cfRule>
  </conditionalFormatting>
  <conditionalFormatting sqref="HV18:IA18 HU19:HU51">
    <cfRule type="cellIs" dxfId="2113" priority="241" operator="equal">
      <formula>0</formula>
    </cfRule>
  </conditionalFormatting>
  <conditionalFormatting sqref="HU19:HU51">
    <cfRule type="expression" dxfId="2112" priority="240">
      <formula>HT19&gt;3</formula>
    </cfRule>
  </conditionalFormatting>
  <conditionalFormatting sqref="HV18:IA18">
    <cfRule type="expression" dxfId="2111" priority="245">
      <formula>HU19&gt;3</formula>
    </cfRule>
  </conditionalFormatting>
  <conditionalFormatting sqref="HT18">
    <cfRule type="cellIs" dxfId="2110" priority="238" operator="greaterThan">
      <formula>3</formula>
    </cfRule>
    <cfRule type="cellIs" dxfId="2109" priority="239" operator="equal">
      <formula>0</formula>
    </cfRule>
  </conditionalFormatting>
  <conditionalFormatting sqref="HU19:HU51">
    <cfRule type="expression" dxfId="2108" priority="235">
      <formula>HT19=3</formula>
    </cfRule>
    <cfRule type="expression" dxfId="2107" priority="236">
      <formula>HT19=2</formula>
    </cfRule>
    <cfRule type="expression" dxfId="2106" priority="237">
      <formula>HT19=1</formula>
    </cfRule>
  </conditionalFormatting>
  <conditionalFormatting sqref="HT19:HT52">
    <cfRule type="cellIs" dxfId="2105" priority="232" operator="equal">
      <formula>3</formula>
    </cfRule>
    <cfRule type="cellIs" dxfId="2104" priority="233" operator="equal">
      <formula>2</formula>
    </cfRule>
    <cfRule type="cellIs" dxfId="2103" priority="234" operator="equal">
      <formula>1</formula>
    </cfRule>
  </conditionalFormatting>
  <conditionalFormatting sqref="HU19:IB19 HU20:HU52">
    <cfRule type="expression" dxfId="2102" priority="231">
      <formula>HT19=0</formula>
    </cfRule>
  </conditionalFormatting>
  <conditionalFormatting sqref="I2:L2">
    <cfRule type="expression" dxfId="2101" priority="244">
      <formula>VLOOKUP(I2,$BQ$12:$BS$55,3,FALSE)="Y"</formula>
    </cfRule>
  </conditionalFormatting>
  <conditionalFormatting sqref="K7">
    <cfRule type="containsText" dxfId="2100" priority="228" operator="containsText" text="L">
      <formula>NOT(ISERROR(SEARCH("L",K7)))</formula>
    </cfRule>
    <cfRule type="containsText" dxfId="2099" priority="229" operator="containsText" text="M">
      <formula>NOT(ISERROR(SEARCH("M",K7)))</formula>
    </cfRule>
    <cfRule type="cellIs" dxfId="2098" priority="230" operator="equal">
      <formula>"H"</formula>
    </cfRule>
  </conditionalFormatting>
  <conditionalFormatting sqref="I5">
    <cfRule type="expression" dxfId="2097" priority="225">
      <formula>VLOOKUP(I5,Grade_Conv2,2,FALSE)-VLOOKUP(I7,Grade_Conv2,2,FALSE)&gt;0</formula>
    </cfRule>
    <cfRule type="expression" dxfId="2096" priority="226">
      <formula>VLOOKUP(I5,Grade_Conv2,2,FALSE)-VLOOKUP(I7,Grade_Conv2,2,FALSE)=0</formula>
    </cfRule>
    <cfRule type="expression" dxfId="2095" priority="227">
      <formula>VLOOKUP(I5,Grade_Conv2,2,FALSE)-VLOOKUP(I7,Grade_Conv2,2,FALSE)&lt;0</formula>
    </cfRule>
  </conditionalFormatting>
  <conditionalFormatting sqref="N20:Q20">
    <cfRule type="expression" dxfId="2094" priority="224">
      <formula>VLOOKUP(N20,$BQ$12:$BS$55,3,FALSE)="Y"</formula>
    </cfRule>
  </conditionalFormatting>
  <conditionalFormatting sqref="P25">
    <cfRule type="containsText" dxfId="2093" priority="221" operator="containsText" text="L">
      <formula>NOT(ISERROR(SEARCH("L",P25)))</formula>
    </cfRule>
    <cfRule type="containsText" dxfId="2092" priority="222" operator="containsText" text="M">
      <formula>NOT(ISERROR(SEARCH("M",P25)))</formula>
    </cfRule>
    <cfRule type="cellIs" dxfId="2091" priority="223" operator="equal">
      <formula>"H"</formula>
    </cfRule>
  </conditionalFormatting>
  <conditionalFormatting sqref="N23">
    <cfRule type="expression" dxfId="2090" priority="218">
      <formula>VLOOKUP(N23,Grade_Conv2,2,FALSE)-VLOOKUP(N25,Grade_Conv2,2,FALSE)&gt;0</formula>
    </cfRule>
    <cfRule type="expression" dxfId="2089" priority="219">
      <formula>VLOOKUP(N23,Grade_Conv2,2,FALSE)-VLOOKUP(N25,Grade_Conv2,2,FALSE)=0</formula>
    </cfRule>
    <cfRule type="expression" dxfId="2088" priority="220">
      <formula>VLOOKUP(N23,Grade_Conv2,2,FALSE)-VLOOKUP(N25,Grade_Conv2,2,FALSE)&lt;0</formula>
    </cfRule>
  </conditionalFormatting>
  <conditionalFormatting sqref="R20:U20">
    <cfRule type="expression" dxfId="2087" priority="217">
      <formula>VLOOKUP(R20,$BQ$12:$BS$55,3,FALSE)="Y"</formula>
    </cfRule>
  </conditionalFormatting>
  <conditionalFormatting sqref="T25">
    <cfRule type="containsText" dxfId="2086" priority="214" operator="containsText" text="L">
      <formula>NOT(ISERROR(SEARCH("L",T25)))</formula>
    </cfRule>
    <cfRule type="containsText" dxfId="2085" priority="215" operator="containsText" text="M">
      <formula>NOT(ISERROR(SEARCH("M",T25)))</formula>
    </cfRule>
    <cfRule type="cellIs" dxfId="2084" priority="216" operator="equal">
      <formula>"H"</formula>
    </cfRule>
  </conditionalFormatting>
  <conditionalFormatting sqref="R23">
    <cfRule type="expression" dxfId="2083" priority="211">
      <formula>VLOOKUP(R23,Grade_Conv2,2,FALSE)-VLOOKUP(R25,Grade_Conv2,2,FALSE)&gt;0</formula>
    </cfRule>
    <cfRule type="expression" dxfId="2082" priority="212">
      <formula>VLOOKUP(R23,Grade_Conv2,2,FALSE)-VLOOKUP(R25,Grade_Conv2,2,FALSE)=0</formula>
    </cfRule>
    <cfRule type="expression" dxfId="2081" priority="213">
      <formula>VLOOKUP(R23,Grade_Conv2,2,FALSE)-VLOOKUP(R25,Grade_Conv2,2,FALSE)&lt;0</formula>
    </cfRule>
  </conditionalFormatting>
  <conditionalFormatting sqref="X20:AA20">
    <cfRule type="expression" dxfId="2080" priority="210">
      <formula>VLOOKUP(X20,$BQ$12:$BS$55,3,FALSE)="Y"</formula>
    </cfRule>
  </conditionalFormatting>
  <conditionalFormatting sqref="Z25">
    <cfRule type="containsText" dxfId="2079" priority="207" operator="containsText" text="L">
      <formula>NOT(ISERROR(SEARCH("L",Z25)))</formula>
    </cfRule>
    <cfRule type="containsText" dxfId="2078" priority="208" operator="containsText" text="M">
      <formula>NOT(ISERROR(SEARCH("M",Z25)))</formula>
    </cfRule>
    <cfRule type="cellIs" dxfId="2077" priority="209" operator="equal">
      <formula>"H"</formula>
    </cfRule>
  </conditionalFormatting>
  <conditionalFormatting sqref="X23">
    <cfRule type="expression" dxfId="2076" priority="204">
      <formula>VLOOKUP(X23,Grade_Conv2,2,FALSE)-VLOOKUP(X25,Grade_Conv2,2,FALSE)&gt;0</formula>
    </cfRule>
    <cfRule type="expression" dxfId="2075" priority="205">
      <formula>VLOOKUP(X23,Grade_Conv2,2,FALSE)-VLOOKUP(X25,Grade_Conv2,2,FALSE)=0</formula>
    </cfRule>
    <cfRule type="expression" dxfId="2074" priority="206">
      <formula>VLOOKUP(X23,Grade_Conv2,2,FALSE)-VLOOKUP(X25,Grade_Conv2,2,FALSE)&lt;0</formula>
    </cfRule>
  </conditionalFormatting>
  <conditionalFormatting sqref="AB20:AE20">
    <cfRule type="expression" dxfId="2073" priority="203">
      <formula>VLOOKUP(AB20,$BQ$12:$BS$55,3,FALSE)="Y"</formula>
    </cfRule>
  </conditionalFormatting>
  <conditionalFormatting sqref="AD25">
    <cfRule type="containsText" dxfId="2072" priority="200" operator="containsText" text="L">
      <formula>NOT(ISERROR(SEARCH("L",AD25)))</formula>
    </cfRule>
    <cfRule type="containsText" dxfId="2071" priority="201" operator="containsText" text="M">
      <formula>NOT(ISERROR(SEARCH("M",AD25)))</formula>
    </cfRule>
    <cfRule type="cellIs" dxfId="2070" priority="202" operator="equal">
      <formula>"H"</formula>
    </cfRule>
  </conditionalFormatting>
  <conditionalFormatting sqref="AB23">
    <cfRule type="expression" dxfId="2069" priority="197">
      <formula>VLOOKUP(AB23,Grade_Conv2,2,FALSE)-VLOOKUP(AB25,Grade_Conv2,2,FALSE)&gt;0</formula>
    </cfRule>
    <cfRule type="expression" dxfId="2068" priority="198">
      <formula>VLOOKUP(AB23,Grade_Conv2,2,FALSE)-VLOOKUP(AB25,Grade_Conv2,2,FALSE)=0</formula>
    </cfRule>
    <cfRule type="expression" dxfId="2067" priority="199">
      <formula>VLOOKUP(AB23,Grade_Conv2,2,FALSE)-VLOOKUP(AB25,Grade_Conv2,2,FALSE)&lt;0</formula>
    </cfRule>
  </conditionalFormatting>
  <conditionalFormatting sqref="AF20:AI20">
    <cfRule type="expression" dxfId="2066" priority="196">
      <formula>VLOOKUP(AF20,$BQ$12:$BS$55,3,FALSE)="Y"</formula>
    </cfRule>
  </conditionalFormatting>
  <conditionalFormatting sqref="AH25">
    <cfRule type="containsText" dxfId="2065" priority="193" operator="containsText" text="L">
      <formula>NOT(ISERROR(SEARCH("L",AH25)))</formula>
    </cfRule>
    <cfRule type="containsText" dxfId="2064" priority="194" operator="containsText" text="M">
      <formula>NOT(ISERROR(SEARCH("M",AH25)))</formula>
    </cfRule>
    <cfRule type="cellIs" dxfId="2063" priority="195" operator="equal">
      <formula>"H"</formula>
    </cfRule>
  </conditionalFormatting>
  <conditionalFormatting sqref="AF23">
    <cfRule type="expression" dxfId="2062" priority="190">
      <formula>VLOOKUP(AF23,Grade_Conv2,2,FALSE)-VLOOKUP(AF25,Grade_Conv2,2,FALSE)&gt;0</formula>
    </cfRule>
    <cfRule type="expression" dxfId="2061" priority="191">
      <formula>VLOOKUP(AF23,Grade_Conv2,2,FALSE)-VLOOKUP(AF25,Grade_Conv2,2,FALSE)=0</formula>
    </cfRule>
    <cfRule type="expression" dxfId="2060" priority="192">
      <formula>VLOOKUP(AF23,Grade_Conv2,2,FALSE)-VLOOKUP(AF25,Grade_Conv2,2,FALSE)&lt;0</formula>
    </cfRule>
  </conditionalFormatting>
  <conditionalFormatting sqref="AJ20:AM20">
    <cfRule type="expression" dxfId="2059" priority="189">
      <formula>VLOOKUP(AJ20,$BQ$12:$BS$55,3,FALSE)="Y"</formula>
    </cfRule>
  </conditionalFormatting>
  <conditionalFormatting sqref="AL25">
    <cfRule type="containsText" dxfId="2058" priority="186" operator="containsText" text="L">
      <formula>NOT(ISERROR(SEARCH("L",AL25)))</formula>
    </cfRule>
    <cfRule type="containsText" dxfId="2057" priority="187" operator="containsText" text="M">
      <formula>NOT(ISERROR(SEARCH("M",AL25)))</formula>
    </cfRule>
    <cfRule type="cellIs" dxfId="2056" priority="188" operator="equal">
      <formula>"H"</formula>
    </cfRule>
  </conditionalFormatting>
  <conditionalFormatting sqref="AJ23">
    <cfRule type="expression" dxfId="2055" priority="183">
      <formula>VLOOKUP(AJ23,Grade_Conv2,2,FALSE)-VLOOKUP(AJ25,Grade_Conv2,2,FALSE)&gt;0</formula>
    </cfRule>
    <cfRule type="expression" dxfId="2054" priority="184">
      <formula>VLOOKUP(AJ23,Grade_Conv2,2,FALSE)-VLOOKUP(AJ25,Grade_Conv2,2,FALSE)=0</formula>
    </cfRule>
    <cfRule type="expression" dxfId="2053" priority="185">
      <formula>VLOOKUP(AJ23,Grade_Conv2,2,FALSE)-VLOOKUP(AJ25,Grade_Conv2,2,FALSE)&lt;0</formula>
    </cfRule>
  </conditionalFormatting>
  <conditionalFormatting sqref="AP20:AS20">
    <cfRule type="expression" dxfId="2052" priority="182">
      <formula>VLOOKUP(AP20,$BQ$12:$BS$55,3,FALSE)="Y"</formula>
    </cfRule>
  </conditionalFormatting>
  <conditionalFormatting sqref="AR25">
    <cfRule type="containsText" dxfId="2051" priority="179" operator="containsText" text="L">
      <formula>NOT(ISERROR(SEARCH("L",AR25)))</formula>
    </cfRule>
    <cfRule type="containsText" dxfId="2050" priority="180" operator="containsText" text="M">
      <formula>NOT(ISERROR(SEARCH("M",AR25)))</formula>
    </cfRule>
    <cfRule type="cellIs" dxfId="2049" priority="181" operator="equal">
      <formula>"H"</formula>
    </cfRule>
  </conditionalFormatting>
  <conditionalFormatting sqref="AP23">
    <cfRule type="expression" dxfId="2048" priority="176">
      <formula>VLOOKUP(AP23,Grade_Conv2,2,FALSE)-VLOOKUP(AP25,Grade_Conv2,2,FALSE)&gt;0</formula>
    </cfRule>
    <cfRule type="expression" dxfId="2047" priority="177">
      <formula>VLOOKUP(AP23,Grade_Conv2,2,FALSE)-VLOOKUP(AP25,Grade_Conv2,2,FALSE)=0</formula>
    </cfRule>
    <cfRule type="expression" dxfId="2046" priority="178">
      <formula>VLOOKUP(AP23,Grade_Conv2,2,FALSE)-VLOOKUP(AP25,Grade_Conv2,2,FALSE)&lt;0</formula>
    </cfRule>
  </conditionalFormatting>
  <conditionalFormatting sqref="AT20:AW20">
    <cfRule type="expression" dxfId="2045" priority="175">
      <formula>VLOOKUP(AT20,$BQ$12:$BS$55,3,FALSE)="Y"</formula>
    </cfRule>
  </conditionalFormatting>
  <conditionalFormatting sqref="AV25">
    <cfRule type="containsText" dxfId="2044" priority="172" operator="containsText" text="L">
      <formula>NOT(ISERROR(SEARCH("L",AV25)))</formula>
    </cfRule>
    <cfRule type="containsText" dxfId="2043" priority="173" operator="containsText" text="M">
      <formula>NOT(ISERROR(SEARCH("M",AV25)))</formula>
    </cfRule>
    <cfRule type="cellIs" dxfId="2042" priority="174" operator="equal">
      <formula>"H"</formula>
    </cfRule>
  </conditionalFormatting>
  <conditionalFormatting sqref="AT23">
    <cfRule type="expression" dxfId="2041" priority="169">
      <formula>VLOOKUP(AT23,Grade_Conv2,2,FALSE)-VLOOKUP(AT25,Grade_Conv2,2,FALSE)&gt;0</formula>
    </cfRule>
    <cfRule type="expression" dxfId="2040" priority="170">
      <formula>VLOOKUP(AT23,Grade_Conv2,2,FALSE)-VLOOKUP(AT25,Grade_Conv2,2,FALSE)=0</formula>
    </cfRule>
    <cfRule type="expression" dxfId="2039" priority="171">
      <formula>VLOOKUP(AT23,Grade_Conv2,2,FALSE)-VLOOKUP(AT25,Grade_Conv2,2,FALSE)&lt;0</formula>
    </cfRule>
  </conditionalFormatting>
  <conditionalFormatting sqref="N29:Q29">
    <cfRule type="expression" dxfId="2038" priority="168">
      <formula>VLOOKUP(N29,$BQ$12:$BS$55,3,FALSE)="Y"</formula>
    </cfRule>
  </conditionalFormatting>
  <conditionalFormatting sqref="P34">
    <cfRule type="containsText" dxfId="2037" priority="165" operator="containsText" text="L">
      <formula>NOT(ISERROR(SEARCH("L",P34)))</formula>
    </cfRule>
    <cfRule type="containsText" dxfId="2036" priority="166" operator="containsText" text="M">
      <formula>NOT(ISERROR(SEARCH("M",P34)))</formula>
    </cfRule>
    <cfRule type="cellIs" dxfId="2035" priority="167" operator="equal">
      <formula>"H"</formula>
    </cfRule>
  </conditionalFormatting>
  <conditionalFormatting sqref="N32">
    <cfRule type="expression" dxfId="2034" priority="162">
      <formula>VLOOKUP(N32,Grade_Conv2,2,FALSE)-VLOOKUP(N34,Grade_Conv2,2,FALSE)&gt;0</formula>
    </cfRule>
    <cfRule type="expression" dxfId="2033" priority="163">
      <formula>VLOOKUP(N32,Grade_Conv2,2,FALSE)-VLOOKUP(N34,Grade_Conv2,2,FALSE)=0</formula>
    </cfRule>
    <cfRule type="expression" dxfId="2032" priority="164">
      <formula>VLOOKUP(N32,Grade_Conv2,2,FALSE)-VLOOKUP(N34,Grade_Conv2,2,FALSE)&lt;0</formula>
    </cfRule>
  </conditionalFormatting>
  <conditionalFormatting sqref="N38:Q38">
    <cfRule type="expression" dxfId="2031" priority="161">
      <formula>VLOOKUP(N38,$BQ$12:$BS$55,3,FALSE)="Y"</formula>
    </cfRule>
  </conditionalFormatting>
  <conditionalFormatting sqref="P43">
    <cfRule type="containsText" dxfId="2030" priority="158" operator="containsText" text="L">
      <formula>NOT(ISERROR(SEARCH("L",P43)))</formula>
    </cfRule>
    <cfRule type="containsText" dxfId="2029" priority="159" operator="containsText" text="M">
      <formula>NOT(ISERROR(SEARCH("M",P43)))</formula>
    </cfRule>
    <cfRule type="cellIs" dxfId="2028" priority="160" operator="equal">
      <formula>"H"</formula>
    </cfRule>
  </conditionalFormatting>
  <conditionalFormatting sqref="N41">
    <cfRule type="expression" dxfId="2027" priority="155">
      <formula>VLOOKUP(N41,Grade_Conv2,2,FALSE)-VLOOKUP(N43,Grade_Conv2,2,FALSE)&gt;0</formula>
    </cfRule>
    <cfRule type="expression" dxfId="2026" priority="156">
      <formula>VLOOKUP(N41,Grade_Conv2,2,FALSE)-VLOOKUP(N43,Grade_Conv2,2,FALSE)=0</formula>
    </cfRule>
    <cfRule type="expression" dxfId="2025" priority="157">
      <formula>VLOOKUP(N41,Grade_Conv2,2,FALSE)-VLOOKUP(N43,Grade_Conv2,2,FALSE)&lt;0</formula>
    </cfRule>
  </conditionalFormatting>
  <conditionalFormatting sqref="N47:Q47">
    <cfRule type="expression" dxfId="2024" priority="154">
      <formula>VLOOKUP(N47,$BQ$12:$BS$55,3,FALSE)="Y"</formula>
    </cfRule>
  </conditionalFormatting>
  <conditionalFormatting sqref="P52">
    <cfRule type="containsText" dxfId="2023" priority="151" operator="containsText" text="L">
      <formula>NOT(ISERROR(SEARCH("L",P52)))</formula>
    </cfRule>
    <cfRule type="containsText" dxfId="2022" priority="152" operator="containsText" text="M">
      <formula>NOT(ISERROR(SEARCH("M",P52)))</formula>
    </cfRule>
    <cfRule type="cellIs" dxfId="2021" priority="153" operator="equal">
      <formula>"H"</formula>
    </cfRule>
  </conditionalFormatting>
  <conditionalFormatting sqref="N50">
    <cfRule type="expression" dxfId="2020" priority="148">
      <formula>VLOOKUP(N50,Grade_Conv2,2,FALSE)-VLOOKUP(N52,Grade_Conv2,2,FALSE)&gt;0</formula>
    </cfRule>
    <cfRule type="expression" dxfId="2019" priority="149">
      <formula>VLOOKUP(N50,Grade_Conv2,2,FALSE)-VLOOKUP(N52,Grade_Conv2,2,FALSE)=0</formula>
    </cfRule>
    <cfRule type="expression" dxfId="2018" priority="150">
      <formula>VLOOKUP(N50,Grade_Conv2,2,FALSE)-VLOOKUP(N52,Grade_Conv2,2,FALSE)&lt;0</formula>
    </cfRule>
  </conditionalFormatting>
  <conditionalFormatting sqref="R29:U29">
    <cfRule type="expression" dxfId="2017" priority="147">
      <formula>VLOOKUP(R29,$BQ$12:$BS$55,3,FALSE)="Y"</formula>
    </cfRule>
  </conditionalFormatting>
  <conditionalFormatting sqref="T34">
    <cfRule type="containsText" dxfId="2016" priority="144" operator="containsText" text="L">
      <formula>NOT(ISERROR(SEARCH("L",T34)))</formula>
    </cfRule>
    <cfRule type="containsText" dxfId="2015" priority="145" operator="containsText" text="M">
      <formula>NOT(ISERROR(SEARCH("M",T34)))</formula>
    </cfRule>
    <cfRule type="cellIs" dxfId="2014" priority="146" operator="equal">
      <formula>"H"</formula>
    </cfRule>
  </conditionalFormatting>
  <conditionalFormatting sqref="R32">
    <cfRule type="expression" dxfId="2013" priority="141">
      <formula>VLOOKUP(R32,Grade_Conv2,2,FALSE)-VLOOKUP(R34,Grade_Conv2,2,FALSE)&gt;0</formula>
    </cfRule>
    <cfRule type="expression" dxfId="2012" priority="142">
      <formula>VLOOKUP(R32,Grade_Conv2,2,FALSE)-VLOOKUP(R34,Grade_Conv2,2,FALSE)=0</formula>
    </cfRule>
    <cfRule type="expression" dxfId="2011" priority="143">
      <formula>VLOOKUP(R32,Grade_Conv2,2,FALSE)-VLOOKUP(R34,Grade_Conv2,2,FALSE)&lt;0</formula>
    </cfRule>
  </conditionalFormatting>
  <conditionalFormatting sqref="R38:U38">
    <cfRule type="expression" dxfId="2010" priority="140">
      <formula>VLOOKUP(R38,$BQ$12:$BS$55,3,FALSE)="Y"</formula>
    </cfRule>
  </conditionalFormatting>
  <conditionalFormatting sqref="T43">
    <cfRule type="containsText" dxfId="2009" priority="137" operator="containsText" text="L">
      <formula>NOT(ISERROR(SEARCH("L",T43)))</formula>
    </cfRule>
    <cfRule type="containsText" dxfId="2008" priority="138" operator="containsText" text="M">
      <formula>NOT(ISERROR(SEARCH("M",T43)))</formula>
    </cfRule>
    <cfRule type="cellIs" dxfId="2007" priority="139" operator="equal">
      <formula>"H"</formula>
    </cfRule>
  </conditionalFormatting>
  <conditionalFormatting sqref="R41">
    <cfRule type="expression" dxfId="2006" priority="134">
      <formula>VLOOKUP(R41,Grade_Conv2,2,FALSE)-VLOOKUP(R43,Grade_Conv2,2,FALSE)&gt;0</formula>
    </cfRule>
    <cfRule type="expression" dxfId="2005" priority="135">
      <formula>VLOOKUP(R41,Grade_Conv2,2,FALSE)-VLOOKUP(R43,Grade_Conv2,2,FALSE)=0</formula>
    </cfRule>
    <cfRule type="expression" dxfId="2004" priority="136">
      <formula>VLOOKUP(R41,Grade_Conv2,2,FALSE)-VLOOKUP(R43,Grade_Conv2,2,FALSE)&lt;0</formula>
    </cfRule>
  </conditionalFormatting>
  <conditionalFormatting sqref="R47:U47">
    <cfRule type="expression" dxfId="2003" priority="133">
      <formula>VLOOKUP(R47,$BQ$12:$BS$55,3,FALSE)="Y"</formula>
    </cfRule>
  </conditionalFormatting>
  <conditionalFormatting sqref="T52">
    <cfRule type="containsText" dxfId="2002" priority="130" operator="containsText" text="L">
      <formula>NOT(ISERROR(SEARCH("L",T52)))</formula>
    </cfRule>
    <cfRule type="containsText" dxfId="2001" priority="131" operator="containsText" text="M">
      <formula>NOT(ISERROR(SEARCH("M",T52)))</formula>
    </cfRule>
    <cfRule type="cellIs" dxfId="2000" priority="132" operator="equal">
      <formula>"H"</formula>
    </cfRule>
  </conditionalFormatting>
  <conditionalFormatting sqref="R50">
    <cfRule type="expression" dxfId="1999" priority="127">
      <formula>VLOOKUP(R50,Grade_Conv2,2,FALSE)-VLOOKUP(R52,Grade_Conv2,2,FALSE)&gt;0</formula>
    </cfRule>
    <cfRule type="expression" dxfId="1998" priority="128">
      <formula>VLOOKUP(R50,Grade_Conv2,2,FALSE)-VLOOKUP(R52,Grade_Conv2,2,FALSE)=0</formula>
    </cfRule>
    <cfRule type="expression" dxfId="1997" priority="129">
      <formula>VLOOKUP(R50,Grade_Conv2,2,FALSE)-VLOOKUP(R52,Grade_Conv2,2,FALSE)&lt;0</formula>
    </cfRule>
  </conditionalFormatting>
  <conditionalFormatting sqref="X29:AA29">
    <cfRule type="expression" dxfId="1996" priority="126">
      <formula>VLOOKUP(X29,$BQ$12:$BS$55,3,FALSE)="Y"</formula>
    </cfRule>
  </conditionalFormatting>
  <conditionalFormatting sqref="Z34">
    <cfRule type="containsText" dxfId="1995" priority="123" operator="containsText" text="L">
      <formula>NOT(ISERROR(SEARCH("L",Z34)))</formula>
    </cfRule>
    <cfRule type="containsText" dxfId="1994" priority="124" operator="containsText" text="M">
      <formula>NOT(ISERROR(SEARCH("M",Z34)))</formula>
    </cfRule>
    <cfRule type="cellIs" dxfId="1993" priority="125" operator="equal">
      <formula>"H"</formula>
    </cfRule>
  </conditionalFormatting>
  <conditionalFormatting sqref="X32">
    <cfRule type="expression" dxfId="1992" priority="120">
      <formula>VLOOKUP(X32,Grade_Conv2,2,FALSE)-VLOOKUP(X34,Grade_Conv2,2,FALSE)&gt;0</formula>
    </cfRule>
    <cfRule type="expression" dxfId="1991" priority="121">
      <formula>VLOOKUP(X32,Grade_Conv2,2,FALSE)-VLOOKUP(X34,Grade_Conv2,2,FALSE)=0</formula>
    </cfRule>
    <cfRule type="expression" dxfId="1990" priority="122">
      <formula>VLOOKUP(X32,Grade_Conv2,2,FALSE)-VLOOKUP(X34,Grade_Conv2,2,FALSE)&lt;0</formula>
    </cfRule>
  </conditionalFormatting>
  <conditionalFormatting sqref="X38:AA38">
    <cfRule type="expression" dxfId="1989" priority="119">
      <formula>VLOOKUP(X38,$BQ$12:$BS$55,3,FALSE)="Y"</formula>
    </cfRule>
  </conditionalFormatting>
  <conditionalFormatting sqref="Z43">
    <cfRule type="containsText" dxfId="1988" priority="116" operator="containsText" text="L">
      <formula>NOT(ISERROR(SEARCH("L",Z43)))</formula>
    </cfRule>
    <cfRule type="containsText" dxfId="1987" priority="117" operator="containsText" text="M">
      <formula>NOT(ISERROR(SEARCH("M",Z43)))</formula>
    </cfRule>
    <cfRule type="cellIs" dxfId="1986" priority="118" operator="equal">
      <formula>"H"</formula>
    </cfRule>
  </conditionalFormatting>
  <conditionalFormatting sqref="X41">
    <cfRule type="expression" dxfId="1985" priority="113">
      <formula>VLOOKUP(X41,Grade_Conv2,2,FALSE)-VLOOKUP(X43,Grade_Conv2,2,FALSE)&gt;0</formula>
    </cfRule>
    <cfRule type="expression" dxfId="1984" priority="114">
      <formula>VLOOKUP(X41,Grade_Conv2,2,FALSE)-VLOOKUP(X43,Grade_Conv2,2,FALSE)=0</formula>
    </cfRule>
    <cfRule type="expression" dxfId="1983" priority="115">
      <formula>VLOOKUP(X41,Grade_Conv2,2,FALSE)-VLOOKUP(X43,Grade_Conv2,2,FALSE)&lt;0</formula>
    </cfRule>
  </conditionalFormatting>
  <conditionalFormatting sqref="X47:AA47">
    <cfRule type="expression" dxfId="1982" priority="112">
      <formula>VLOOKUP(X47,$BQ$12:$BS$55,3,FALSE)="Y"</formula>
    </cfRule>
  </conditionalFormatting>
  <conditionalFormatting sqref="Z52">
    <cfRule type="containsText" dxfId="1981" priority="109" operator="containsText" text="L">
      <formula>NOT(ISERROR(SEARCH("L",Z52)))</formula>
    </cfRule>
    <cfRule type="containsText" dxfId="1980" priority="110" operator="containsText" text="M">
      <formula>NOT(ISERROR(SEARCH("M",Z52)))</formula>
    </cfRule>
    <cfRule type="cellIs" dxfId="1979" priority="111" operator="equal">
      <formula>"H"</formula>
    </cfRule>
  </conditionalFormatting>
  <conditionalFormatting sqref="X50">
    <cfRule type="expression" dxfId="1978" priority="106">
      <formula>VLOOKUP(X50,Grade_Conv2,2,FALSE)-VLOOKUP(X52,Grade_Conv2,2,FALSE)&gt;0</formula>
    </cfRule>
    <cfRule type="expression" dxfId="1977" priority="107">
      <formula>VLOOKUP(X50,Grade_Conv2,2,FALSE)-VLOOKUP(X52,Grade_Conv2,2,FALSE)=0</formula>
    </cfRule>
    <cfRule type="expression" dxfId="1976" priority="108">
      <formula>VLOOKUP(X50,Grade_Conv2,2,FALSE)-VLOOKUP(X52,Grade_Conv2,2,FALSE)&lt;0</formula>
    </cfRule>
  </conditionalFormatting>
  <conditionalFormatting sqref="AB29:AE29">
    <cfRule type="expression" dxfId="1975" priority="105">
      <formula>VLOOKUP(AB29,$BQ$12:$BS$55,3,FALSE)="Y"</formula>
    </cfRule>
  </conditionalFormatting>
  <conditionalFormatting sqref="AD34">
    <cfRule type="containsText" dxfId="1974" priority="102" operator="containsText" text="L">
      <formula>NOT(ISERROR(SEARCH("L",AD34)))</formula>
    </cfRule>
    <cfRule type="containsText" dxfId="1973" priority="103" operator="containsText" text="M">
      <formula>NOT(ISERROR(SEARCH("M",AD34)))</formula>
    </cfRule>
    <cfRule type="cellIs" dxfId="1972" priority="104" operator="equal">
      <formula>"H"</formula>
    </cfRule>
  </conditionalFormatting>
  <conditionalFormatting sqref="AB32">
    <cfRule type="expression" dxfId="1971" priority="99">
      <formula>VLOOKUP(AB32,Grade_Conv2,2,FALSE)-VLOOKUP(AB34,Grade_Conv2,2,FALSE)&gt;0</formula>
    </cfRule>
    <cfRule type="expression" dxfId="1970" priority="100">
      <formula>VLOOKUP(AB32,Grade_Conv2,2,FALSE)-VLOOKUP(AB34,Grade_Conv2,2,FALSE)=0</formula>
    </cfRule>
    <cfRule type="expression" dxfId="1969" priority="101">
      <formula>VLOOKUP(AB32,Grade_Conv2,2,FALSE)-VLOOKUP(AB34,Grade_Conv2,2,FALSE)&lt;0</formula>
    </cfRule>
  </conditionalFormatting>
  <conditionalFormatting sqref="AF29:AI29">
    <cfRule type="expression" dxfId="1968" priority="98">
      <formula>VLOOKUP(AF29,$BQ$12:$BS$55,3,FALSE)="Y"</formula>
    </cfRule>
  </conditionalFormatting>
  <conditionalFormatting sqref="AH34">
    <cfRule type="containsText" dxfId="1967" priority="95" operator="containsText" text="L">
      <formula>NOT(ISERROR(SEARCH("L",AH34)))</formula>
    </cfRule>
    <cfRule type="containsText" dxfId="1966" priority="96" operator="containsText" text="M">
      <formula>NOT(ISERROR(SEARCH("M",AH34)))</formula>
    </cfRule>
    <cfRule type="cellIs" dxfId="1965" priority="97" operator="equal">
      <formula>"H"</formula>
    </cfRule>
  </conditionalFormatting>
  <conditionalFormatting sqref="AF32">
    <cfRule type="expression" dxfId="1964" priority="92">
      <formula>VLOOKUP(AF32,Grade_Conv2,2,FALSE)-VLOOKUP(AF34,Grade_Conv2,2,FALSE)&gt;0</formula>
    </cfRule>
    <cfRule type="expression" dxfId="1963" priority="93">
      <formula>VLOOKUP(AF32,Grade_Conv2,2,FALSE)-VLOOKUP(AF34,Grade_Conv2,2,FALSE)=0</formula>
    </cfRule>
    <cfRule type="expression" dxfId="1962" priority="94">
      <formula>VLOOKUP(AF32,Grade_Conv2,2,FALSE)-VLOOKUP(AF34,Grade_Conv2,2,FALSE)&lt;0</formula>
    </cfRule>
  </conditionalFormatting>
  <conditionalFormatting sqref="AJ29:AM29">
    <cfRule type="expression" dxfId="1961" priority="91">
      <formula>VLOOKUP(AJ29,$BQ$12:$BS$55,3,FALSE)="Y"</formula>
    </cfRule>
  </conditionalFormatting>
  <conditionalFormatting sqref="AL34">
    <cfRule type="containsText" dxfId="1960" priority="88" operator="containsText" text="L">
      <formula>NOT(ISERROR(SEARCH("L",AL34)))</formula>
    </cfRule>
    <cfRule type="containsText" dxfId="1959" priority="89" operator="containsText" text="M">
      <formula>NOT(ISERROR(SEARCH("M",AL34)))</formula>
    </cfRule>
    <cfRule type="cellIs" dxfId="1958" priority="90" operator="equal">
      <formula>"H"</formula>
    </cfRule>
  </conditionalFormatting>
  <conditionalFormatting sqref="AJ32">
    <cfRule type="expression" dxfId="1957" priority="85">
      <formula>VLOOKUP(AJ32,Grade_Conv2,2,FALSE)-VLOOKUP(AJ34,Grade_Conv2,2,FALSE)&gt;0</formula>
    </cfRule>
    <cfRule type="expression" dxfId="1956" priority="86">
      <formula>VLOOKUP(AJ32,Grade_Conv2,2,FALSE)-VLOOKUP(AJ34,Grade_Conv2,2,FALSE)=0</formula>
    </cfRule>
    <cfRule type="expression" dxfId="1955" priority="87">
      <formula>VLOOKUP(AJ32,Grade_Conv2,2,FALSE)-VLOOKUP(AJ34,Grade_Conv2,2,FALSE)&lt;0</formula>
    </cfRule>
  </conditionalFormatting>
  <conditionalFormatting sqref="AB38:AE38">
    <cfRule type="expression" dxfId="1954" priority="84">
      <formula>VLOOKUP(AB38,$BQ$12:$BS$55,3,FALSE)="Y"</formula>
    </cfRule>
  </conditionalFormatting>
  <conditionalFormatting sqref="AD43">
    <cfRule type="containsText" dxfId="1953" priority="81" operator="containsText" text="L">
      <formula>NOT(ISERROR(SEARCH("L",AD43)))</formula>
    </cfRule>
    <cfRule type="containsText" dxfId="1952" priority="82" operator="containsText" text="M">
      <formula>NOT(ISERROR(SEARCH("M",AD43)))</formula>
    </cfRule>
    <cfRule type="cellIs" dxfId="1951" priority="83" operator="equal">
      <formula>"H"</formula>
    </cfRule>
  </conditionalFormatting>
  <conditionalFormatting sqref="AB41">
    <cfRule type="expression" dxfId="1950" priority="78">
      <formula>VLOOKUP(AB41,Grade_Conv2,2,FALSE)-VLOOKUP(AB43,Grade_Conv2,2,FALSE)&gt;0</formula>
    </cfRule>
    <cfRule type="expression" dxfId="1949" priority="79">
      <formula>VLOOKUP(AB41,Grade_Conv2,2,FALSE)-VLOOKUP(AB43,Grade_Conv2,2,FALSE)=0</formula>
    </cfRule>
    <cfRule type="expression" dxfId="1948" priority="80">
      <formula>VLOOKUP(AB41,Grade_Conv2,2,FALSE)-VLOOKUP(AB43,Grade_Conv2,2,FALSE)&lt;0</formula>
    </cfRule>
  </conditionalFormatting>
  <conditionalFormatting sqref="AF38:AI38">
    <cfRule type="expression" dxfId="1947" priority="77">
      <formula>VLOOKUP(AF38,$BQ$12:$BS$55,3,FALSE)="Y"</formula>
    </cfRule>
  </conditionalFormatting>
  <conditionalFormatting sqref="AH43">
    <cfRule type="containsText" dxfId="1946" priority="74" operator="containsText" text="L">
      <formula>NOT(ISERROR(SEARCH("L",AH43)))</formula>
    </cfRule>
    <cfRule type="containsText" dxfId="1945" priority="75" operator="containsText" text="M">
      <formula>NOT(ISERROR(SEARCH("M",AH43)))</formula>
    </cfRule>
    <cfRule type="cellIs" dxfId="1944" priority="76" operator="equal">
      <formula>"H"</formula>
    </cfRule>
  </conditionalFormatting>
  <conditionalFormatting sqref="AF41">
    <cfRule type="expression" dxfId="1943" priority="71">
      <formula>VLOOKUP(AF41,Grade_Conv2,2,FALSE)-VLOOKUP(AF43,Grade_Conv2,2,FALSE)&gt;0</formula>
    </cfRule>
    <cfRule type="expression" dxfId="1942" priority="72">
      <formula>VLOOKUP(AF41,Grade_Conv2,2,FALSE)-VLOOKUP(AF43,Grade_Conv2,2,FALSE)=0</formula>
    </cfRule>
    <cfRule type="expression" dxfId="1941" priority="73">
      <formula>VLOOKUP(AF41,Grade_Conv2,2,FALSE)-VLOOKUP(AF43,Grade_Conv2,2,FALSE)&lt;0</formula>
    </cfRule>
  </conditionalFormatting>
  <conditionalFormatting sqref="AJ38:AM38">
    <cfRule type="expression" dxfId="1940" priority="70">
      <formula>VLOOKUP(AJ38,$BQ$12:$BS$55,3,FALSE)="Y"</formula>
    </cfRule>
  </conditionalFormatting>
  <conditionalFormatting sqref="AL43">
    <cfRule type="containsText" dxfId="1939" priority="67" operator="containsText" text="L">
      <formula>NOT(ISERROR(SEARCH("L",AL43)))</formula>
    </cfRule>
    <cfRule type="containsText" dxfId="1938" priority="68" operator="containsText" text="M">
      <formula>NOT(ISERROR(SEARCH("M",AL43)))</formula>
    </cfRule>
    <cfRule type="cellIs" dxfId="1937" priority="69" operator="equal">
      <formula>"H"</formula>
    </cfRule>
  </conditionalFormatting>
  <conditionalFormatting sqref="AJ41">
    <cfRule type="expression" dxfId="1936" priority="64">
      <formula>VLOOKUP(AJ41,Grade_Conv2,2,FALSE)-VLOOKUP(AJ43,Grade_Conv2,2,FALSE)&gt;0</formula>
    </cfRule>
    <cfRule type="expression" dxfId="1935" priority="65">
      <formula>VLOOKUP(AJ41,Grade_Conv2,2,FALSE)-VLOOKUP(AJ43,Grade_Conv2,2,FALSE)=0</formula>
    </cfRule>
    <cfRule type="expression" dxfId="1934" priority="66">
      <formula>VLOOKUP(AJ41,Grade_Conv2,2,FALSE)-VLOOKUP(AJ43,Grade_Conv2,2,FALSE)&lt;0</formula>
    </cfRule>
  </conditionalFormatting>
  <conditionalFormatting sqref="AB47:AE47">
    <cfRule type="expression" dxfId="1933" priority="63">
      <formula>VLOOKUP(AB47,$BQ$12:$BS$55,3,FALSE)="Y"</formula>
    </cfRule>
  </conditionalFormatting>
  <conditionalFormatting sqref="AD52">
    <cfRule type="containsText" dxfId="1932" priority="60" operator="containsText" text="L">
      <formula>NOT(ISERROR(SEARCH("L",AD52)))</formula>
    </cfRule>
    <cfRule type="containsText" dxfId="1931" priority="61" operator="containsText" text="M">
      <formula>NOT(ISERROR(SEARCH("M",AD52)))</formula>
    </cfRule>
    <cfRule type="cellIs" dxfId="1930" priority="62" operator="equal">
      <formula>"H"</formula>
    </cfRule>
  </conditionalFormatting>
  <conditionalFormatting sqref="AB50">
    <cfRule type="expression" dxfId="1929" priority="57">
      <formula>VLOOKUP(AB50,Grade_Conv2,2,FALSE)-VLOOKUP(AB52,Grade_Conv2,2,FALSE)&gt;0</formula>
    </cfRule>
    <cfRule type="expression" dxfId="1928" priority="58">
      <formula>VLOOKUP(AB50,Grade_Conv2,2,FALSE)-VLOOKUP(AB52,Grade_Conv2,2,FALSE)=0</formula>
    </cfRule>
    <cfRule type="expression" dxfId="1927" priority="59">
      <formula>VLOOKUP(AB50,Grade_Conv2,2,FALSE)-VLOOKUP(AB52,Grade_Conv2,2,FALSE)&lt;0</formula>
    </cfRule>
  </conditionalFormatting>
  <conditionalFormatting sqref="AF47:AI47">
    <cfRule type="expression" dxfId="1926" priority="56">
      <formula>VLOOKUP(AF47,$BQ$12:$BS$55,3,FALSE)="Y"</formula>
    </cfRule>
  </conditionalFormatting>
  <conditionalFormatting sqref="AH52">
    <cfRule type="containsText" dxfId="1925" priority="53" operator="containsText" text="L">
      <formula>NOT(ISERROR(SEARCH("L",AH52)))</formula>
    </cfRule>
    <cfRule type="containsText" dxfId="1924" priority="54" operator="containsText" text="M">
      <formula>NOT(ISERROR(SEARCH("M",AH52)))</formula>
    </cfRule>
    <cfRule type="cellIs" dxfId="1923" priority="55" operator="equal">
      <formula>"H"</formula>
    </cfRule>
  </conditionalFormatting>
  <conditionalFormatting sqref="AF50">
    <cfRule type="expression" dxfId="1922" priority="50">
      <formula>VLOOKUP(AF50,Grade_Conv2,2,FALSE)-VLOOKUP(AF52,Grade_Conv2,2,FALSE)&gt;0</formula>
    </cfRule>
    <cfRule type="expression" dxfId="1921" priority="51">
      <formula>VLOOKUP(AF50,Grade_Conv2,2,FALSE)-VLOOKUP(AF52,Grade_Conv2,2,FALSE)=0</formula>
    </cfRule>
    <cfRule type="expression" dxfId="1920" priority="52">
      <formula>VLOOKUP(AF50,Grade_Conv2,2,FALSE)-VLOOKUP(AF52,Grade_Conv2,2,FALSE)&lt;0</formula>
    </cfRule>
  </conditionalFormatting>
  <conditionalFormatting sqref="AJ47:AM47">
    <cfRule type="expression" dxfId="1919" priority="49">
      <formula>VLOOKUP(AJ47,$BQ$12:$BS$55,3,FALSE)="Y"</formula>
    </cfRule>
  </conditionalFormatting>
  <conditionalFormatting sqref="AL52">
    <cfRule type="containsText" dxfId="1918" priority="46" operator="containsText" text="L">
      <formula>NOT(ISERROR(SEARCH("L",AL52)))</formula>
    </cfRule>
    <cfRule type="containsText" dxfId="1917" priority="47" operator="containsText" text="M">
      <formula>NOT(ISERROR(SEARCH("M",AL52)))</formula>
    </cfRule>
    <cfRule type="cellIs" dxfId="1916" priority="48" operator="equal">
      <formula>"H"</formula>
    </cfRule>
  </conditionalFormatting>
  <conditionalFormatting sqref="AJ50">
    <cfRule type="expression" dxfId="1915" priority="43">
      <formula>VLOOKUP(AJ50,Grade_Conv2,2,FALSE)-VLOOKUP(AJ52,Grade_Conv2,2,FALSE)&gt;0</formula>
    </cfRule>
    <cfRule type="expression" dxfId="1914" priority="44">
      <formula>VLOOKUP(AJ50,Grade_Conv2,2,FALSE)-VLOOKUP(AJ52,Grade_Conv2,2,FALSE)=0</formula>
    </cfRule>
    <cfRule type="expression" dxfId="1913" priority="45">
      <formula>VLOOKUP(AJ50,Grade_Conv2,2,FALSE)-VLOOKUP(AJ52,Grade_Conv2,2,FALSE)&lt;0</formula>
    </cfRule>
  </conditionalFormatting>
  <conditionalFormatting sqref="AP29:AS29">
    <cfRule type="expression" dxfId="1912" priority="42">
      <formula>VLOOKUP(AP29,$BQ$12:$BS$55,3,FALSE)="Y"</formula>
    </cfRule>
  </conditionalFormatting>
  <conditionalFormatting sqref="AR34">
    <cfRule type="containsText" dxfId="1911" priority="39" operator="containsText" text="L">
      <formula>NOT(ISERROR(SEARCH("L",AR34)))</formula>
    </cfRule>
    <cfRule type="containsText" dxfId="1910" priority="40" operator="containsText" text="M">
      <formula>NOT(ISERROR(SEARCH("M",AR34)))</formula>
    </cfRule>
    <cfRule type="cellIs" dxfId="1909" priority="41" operator="equal">
      <formula>"H"</formula>
    </cfRule>
  </conditionalFormatting>
  <conditionalFormatting sqref="AP32">
    <cfRule type="expression" dxfId="1908" priority="36">
      <formula>VLOOKUP(AP32,Grade_Conv2,2,FALSE)-VLOOKUP(AP34,Grade_Conv2,2,FALSE)&gt;0</formula>
    </cfRule>
    <cfRule type="expression" dxfId="1907" priority="37">
      <formula>VLOOKUP(AP32,Grade_Conv2,2,FALSE)-VLOOKUP(AP34,Grade_Conv2,2,FALSE)=0</formula>
    </cfRule>
    <cfRule type="expression" dxfId="1906" priority="38">
      <formula>VLOOKUP(AP32,Grade_Conv2,2,FALSE)-VLOOKUP(AP34,Grade_Conv2,2,FALSE)&lt;0</formula>
    </cfRule>
  </conditionalFormatting>
  <conditionalFormatting sqref="AT29:AW29">
    <cfRule type="expression" dxfId="1905" priority="35">
      <formula>VLOOKUP(AT29,$BQ$12:$BS$55,3,FALSE)="Y"</formula>
    </cfRule>
  </conditionalFormatting>
  <conditionalFormatting sqref="AV34">
    <cfRule type="containsText" dxfId="1904" priority="32" operator="containsText" text="L">
      <formula>NOT(ISERROR(SEARCH("L",AV34)))</formula>
    </cfRule>
    <cfRule type="containsText" dxfId="1903" priority="33" operator="containsText" text="M">
      <formula>NOT(ISERROR(SEARCH("M",AV34)))</formula>
    </cfRule>
    <cfRule type="cellIs" dxfId="1902" priority="34" operator="equal">
      <formula>"H"</formula>
    </cfRule>
  </conditionalFormatting>
  <conditionalFormatting sqref="AT32">
    <cfRule type="expression" dxfId="1901" priority="29">
      <formula>VLOOKUP(AT32,Grade_Conv2,2,FALSE)-VLOOKUP(AT34,Grade_Conv2,2,FALSE)&gt;0</formula>
    </cfRule>
    <cfRule type="expression" dxfId="1900" priority="30">
      <formula>VLOOKUP(AT32,Grade_Conv2,2,FALSE)-VLOOKUP(AT34,Grade_Conv2,2,FALSE)=0</formula>
    </cfRule>
    <cfRule type="expression" dxfId="1899" priority="31">
      <formula>VLOOKUP(AT32,Grade_Conv2,2,FALSE)-VLOOKUP(AT34,Grade_Conv2,2,FALSE)&lt;0</formula>
    </cfRule>
  </conditionalFormatting>
  <conditionalFormatting sqref="AP38:AS38">
    <cfRule type="expression" dxfId="1898" priority="28">
      <formula>VLOOKUP(AP38,$BQ$12:$BS$55,3,FALSE)="Y"</formula>
    </cfRule>
  </conditionalFormatting>
  <conditionalFormatting sqref="AR43">
    <cfRule type="containsText" dxfId="1897" priority="25" operator="containsText" text="L">
      <formula>NOT(ISERROR(SEARCH("L",AR43)))</formula>
    </cfRule>
    <cfRule type="containsText" dxfId="1896" priority="26" operator="containsText" text="M">
      <formula>NOT(ISERROR(SEARCH("M",AR43)))</formula>
    </cfRule>
    <cfRule type="cellIs" dxfId="1895" priority="27" operator="equal">
      <formula>"H"</formula>
    </cfRule>
  </conditionalFormatting>
  <conditionalFormatting sqref="AP41">
    <cfRule type="expression" dxfId="1894" priority="22">
      <formula>VLOOKUP(AP41,Grade_Conv2,2,FALSE)-VLOOKUP(AP43,Grade_Conv2,2,FALSE)&gt;0</formula>
    </cfRule>
    <cfRule type="expression" dxfId="1893" priority="23">
      <formula>VLOOKUP(AP41,Grade_Conv2,2,FALSE)-VLOOKUP(AP43,Grade_Conv2,2,FALSE)=0</formula>
    </cfRule>
    <cfRule type="expression" dxfId="1892" priority="24">
      <formula>VLOOKUP(AP41,Grade_Conv2,2,FALSE)-VLOOKUP(AP43,Grade_Conv2,2,FALSE)&lt;0</formula>
    </cfRule>
  </conditionalFormatting>
  <conditionalFormatting sqref="AT38:AW38">
    <cfRule type="expression" dxfId="1891" priority="21">
      <formula>VLOOKUP(AT38,$BQ$12:$BS$55,3,FALSE)="Y"</formula>
    </cfRule>
  </conditionalFormatting>
  <conditionalFormatting sqref="AV43">
    <cfRule type="containsText" dxfId="1890" priority="18" operator="containsText" text="L">
      <formula>NOT(ISERROR(SEARCH("L",AV43)))</formula>
    </cfRule>
    <cfRule type="containsText" dxfId="1889" priority="19" operator="containsText" text="M">
      <formula>NOT(ISERROR(SEARCH("M",AV43)))</formula>
    </cfRule>
    <cfRule type="cellIs" dxfId="1888" priority="20" operator="equal">
      <formula>"H"</formula>
    </cfRule>
  </conditionalFormatting>
  <conditionalFormatting sqref="AT41">
    <cfRule type="expression" dxfId="1887" priority="15">
      <formula>VLOOKUP(AT41,Grade_Conv2,2,FALSE)-VLOOKUP(AT43,Grade_Conv2,2,FALSE)&gt;0</formula>
    </cfRule>
    <cfRule type="expression" dxfId="1886" priority="16">
      <formula>VLOOKUP(AT41,Grade_Conv2,2,FALSE)-VLOOKUP(AT43,Grade_Conv2,2,FALSE)=0</formula>
    </cfRule>
    <cfRule type="expression" dxfId="1885" priority="17">
      <formula>VLOOKUP(AT41,Grade_Conv2,2,FALSE)-VLOOKUP(AT43,Grade_Conv2,2,FALSE)&lt;0</formula>
    </cfRule>
  </conditionalFormatting>
  <conditionalFormatting sqref="AP47:AS47">
    <cfRule type="expression" dxfId="1884" priority="14">
      <formula>VLOOKUP(AP47,$BQ$12:$BS$55,3,FALSE)="Y"</formula>
    </cfRule>
  </conditionalFormatting>
  <conditionalFormatting sqref="AR52">
    <cfRule type="containsText" dxfId="1883" priority="11" operator="containsText" text="L">
      <formula>NOT(ISERROR(SEARCH("L",AR52)))</formula>
    </cfRule>
    <cfRule type="containsText" dxfId="1882" priority="12" operator="containsText" text="M">
      <formula>NOT(ISERROR(SEARCH("M",AR52)))</formula>
    </cfRule>
    <cfRule type="cellIs" dxfId="1881" priority="13" operator="equal">
      <formula>"H"</formula>
    </cfRule>
  </conditionalFormatting>
  <conditionalFormatting sqref="AP50">
    <cfRule type="expression" dxfId="1880" priority="8">
      <formula>VLOOKUP(AP50,Grade_Conv2,2,FALSE)-VLOOKUP(AP52,Grade_Conv2,2,FALSE)&gt;0</formula>
    </cfRule>
    <cfRule type="expression" dxfId="1879" priority="9">
      <formula>VLOOKUP(AP50,Grade_Conv2,2,FALSE)-VLOOKUP(AP52,Grade_Conv2,2,FALSE)=0</formula>
    </cfRule>
    <cfRule type="expression" dxfId="1878" priority="10">
      <formula>VLOOKUP(AP50,Grade_Conv2,2,FALSE)-VLOOKUP(AP52,Grade_Conv2,2,FALSE)&lt;0</formula>
    </cfRule>
  </conditionalFormatting>
  <conditionalFormatting sqref="AT47:AW47">
    <cfRule type="expression" dxfId="1877" priority="7">
      <formula>VLOOKUP(AT47,$BQ$12:$BS$55,3,FALSE)="Y"</formula>
    </cfRule>
  </conditionalFormatting>
  <conditionalFormatting sqref="AV52">
    <cfRule type="containsText" dxfId="1876" priority="4" operator="containsText" text="L">
      <formula>NOT(ISERROR(SEARCH("L",AV52)))</formula>
    </cfRule>
    <cfRule type="containsText" dxfId="1875" priority="5" operator="containsText" text="M">
      <formula>NOT(ISERROR(SEARCH("M",AV52)))</formula>
    </cfRule>
    <cfRule type="cellIs" dxfId="1874" priority="6" operator="equal">
      <formula>"H"</formula>
    </cfRule>
  </conditionalFormatting>
  <conditionalFormatting sqref="AT50">
    <cfRule type="expression" dxfId="1873" priority="1">
      <formula>VLOOKUP(AT50,Grade_Conv2,2,FALSE)-VLOOKUP(AT52,Grade_Conv2,2,FALSE)&gt;0</formula>
    </cfRule>
    <cfRule type="expression" dxfId="1872" priority="2">
      <formula>VLOOKUP(AT50,Grade_Conv2,2,FALSE)-VLOOKUP(AT52,Grade_Conv2,2,FALSE)=0</formula>
    </cfRule>
    <cfRule type="expression" dxfId="1871" priority="3">
      <formula>VLOOKUP(AT50,Grade_Conv2,2,FALSE)-VLOOKUP(AT52,Grade_Conv2,2,FALSE)&lt;0</formula>
    </cfRule>
  </conditionalFormatting>
  <dataValidations count="3">
    <dataValidation type="list" allowBlank="1" showInputMessage="1" showErrorMessage="1" sqref="I2:L2 X47:AM47 AO22 X20:AM20 X38:AN38 N20:U20 AK17:AN17 AO20:AW20 N29:U29 N38:U38 N47:U47 X29:AM29 AN30:AO30 AP29:AW29 AP38:AW38 AP47:AW47">
      <formula1>OFFSET($BY$12,0,0,COUNTA($BY:$BY)-11)</formula1>
    </dataValidation>
    <dataValidation type="list" allowBlank="1" showInputMessage="1" showErrorMessage="1" sqref="AZ23">
      <formula1>halfterms</formula1>
    </dataValidation>
    <dataValidation type="list" allowBlank="1" showInputMessage="1" showErrorMessage="1" sqref="M27:T27 V41:W41 V49:W49 AR17:AW17 L49:M49 U28 L33:M33 V33:W33 L41:M41 AC35:AF35 AO18:AU18 L25:M25 V22:W22 AO19:AQ19 V25:W25 AO39 AN49:AO49">
      <formula1>$BQ$12:$BQ$46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OFFSET(Sheet2rng!CF3,0,0,COUNTA(Sheet2rng!CF:CF)-2)</xm:f>
          </x14:formula1>
          <xm:sqref>AZ14:AZ15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ToRange"/>
  <dimension ref="A1:DV10001"/>
  <sheetViews>
    <sheetView zoomScaleNormal="100" workbookViewId="0">
      <selection activeCell="AN1" sqref="AN1"/>
    </sheetView>
  </sheetViews>
  <sheetFormatPr defaultColWidth="3.7109375" defaultRowHeight="15.75" customHeight="1"/>
  <cols>
    <col min="1" max="1" width="17.140625" style="217" customWidth="1"/>
    <col min="2" max="2" width="14.28515625" style="217" customWidth="1"/>
    <col min="3" max="3" width="4.28515625" style="217" bestFit="1" customWidth="1"/>
    <col min="4" max="4" width="4.140625" style="217" bestFit="1" customWidth="1"/>
    <col min="5" max="5" width="11.28515625" style="217" bestFit="1" customWidth="1"/>
    <col min="6" max="7" width="4.28515625" style="217" bestFit="1" customWidth="1"/>
    <col min="8" max="14" width="3.7109375" style="217" bestFit="1" customWidth="1"/>
    <col min="15" max="15" width="3.7109375" style="217" customWidth="1"/>
    <col min="16" max="21" width="0" hidden="1" customWidth="1"/>
    <col min="22" max="23" width="3.7109375" style="217" hidden="1" customWidth="1"/>
    <col min="24" max="24" width="3.85546875" style="229" hidden="1" customWidth="1"/>
    <col min="25" max="25" width="3.5703125" style="229" hidden="1" customWidth="1"/>
    <col min="26" max="26" width="6.7109375" style="229" hidden="1" customWidth="1"/>
    <col min="27" max="27" width="31.5703125" style="229" hidden="1" customWidth="1"/>
    <col min="28" max="28" width="37.28515625" style="229" hidden="1" customWidth="1"/>
    <col min="29" max="29" width="3.7109375" style="217" hidden="1" customWidth="1"/>
    <col min="30" max="30" width="15.85546875" style="229" hidden="1" customWidth="1"/>
    <col min="31" max="31" width="16.42578125" style="229" hidden="1" customWidth="1"/>
    <col min="32" max="32" width="3.7109375" style="217" hidden="1" customWidth="1"/>
    <col min="33" max="33" width="8.5703125" style="229" hidden="1" customWidth="1"/>
    <col min="34" max="34" width="22" style="229" hidden="1" customWidth="1"/>
    <col min="35" max="35" width="3.7109375" style="217" hidden="1" customWidth="1"/>
    <col min="36" max="36" width="15" style="229" hidden="1" customWidth="1"/>
    <col min="37" max="37" width="9" style="229" hidden="1" customWidth="1"/>
    <col min="38" max="38" width="3.7109375" style="217" hidden="1" customWidth="1"/>
    <col min="39" max="42" width="3.7109375" style="230"/>
    <col min="43" max="43" width="4.140625" style="230" customWidth="1"/>
    <col min="44" max="44" width="3.7109375" style="231"/>
    <col min="45" max="45" width="4.140625" style="231" customWidth="1"/>
    <col min="46" max="52" width="3.7109375" style="231"/>
    <col min="53" max="53" width="3.7109375" style="225" customWidth="1"/>
    <col min="54" max="56" width="3.7109375" style="225"/>
    <col min="57" max="57" width="3.7109375" style="23" customWidth="1"/>
    <col min="58" max="58" width="3.7109375" style="225"/>
    <col min="59" max="59" width="7.28515625" style="225" bestFit="1" customWidth="1"/>
    <col min="60" max="62" width="3.7109375" style="225"/>
    <col min="63" max="63" width="3.7109375" style="225" customWidth="1"/>
    <col min="64" max="75" width="3.7109375" style="225"/>
    <col min="76" max="126" width="3.7109375" style="198"/>
    <col min="127" max="16384" width="3.7109375" style="225"/>
  </cols>
  <sheetData>
    <row r="1" spans="1:126" ht="62.25" thickTop="1" thickBot="1">
      <c r="A1" s="247" t="s">
        <v>601</v>
      </c>
      <c r="B1" s="248" t="s">
        <v>614</v>
      </c>
      <c r="C1" s="236" t="s">
        <v>617</v>
      </c>
      <c r="D1" s="236" t="s">
        <v>6923</v>
      </c>
      <c r="E1" s="236" t="s">
        <v>6921</v>
      </c>
      <c r="F1" s="236" t="s">
        <v>621</v>
      </c>
      <c r="G1" s="236" t="s">
        <v>622</v>
      </c>
      <c r="H1" s="236" t="s">
        <v>623</v>
      </c>
      <c r="I1" s="236" t="s">
        <v>624</v>
      </c>
      <c r="J1" s="236" t="s">
        <v>625</v>
      </c>
      <c r="K1" s="236" t="s">
        <v>626</v>
      </c>
      <c r="L1" s="236" t="s">
        <v>612</v>
      </c>
      <c r="M1" s="236" t="s">
        <v>606</v>
      </c>
      <c r="N1" s="236" t="s">
        <v>6930</v>
      </c>
      <c r="O1" s="236" t="s">
        <v>6926</v>
      </c>
      <c r="X1" s="227" t="s">
        <v>608</v>
      </c>
      <c r="Y1" s="227" t="s">
        <v>609</v>
      </c>
      <c r="Z1" s="228" t="s">
        <v>610</v>
      </c>
      <c r="AA1" s="228" t="s">
        <v>611</v>
      </c>
      <c r="AB1" s="228" t="s">
        <v>613</v>
      </c>
      <c r="AD1" s="228" t="s">
        <v>615</v>
      </c>
      <c r="AE1" s="228" t="s">
        <v>616</v>
      </c>
      <c r="AH1" s="228" t="s">
        <v>618</v>
      </c>
      <c r="AJ1" s="228" t="s">
        <v>619</v>
      </c>
      <c r="AK1" s="228" t="s">
        <v>620</v>
      </c>
      <c r="AN1" s="280"/>
      <c r="AR1" s="230"/>
      <c r="AS1" s="230"/>
      <c r="AT1" s="230"/>
      <c r="AV1" s="23"/>
      <c r="AW1" s="23"/>
      <c r="AX1" s="23"/>
      <c r="AY1" s="23"/>
      <c r="AZ1" s="23"/>
      <c r="BA1" s="23"/>
      <c r="BB1" s="23"/>
      <c r="BC1" s="23"/>
      <c r="BD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Z1" s="198" t="s">
        <v>7309</v>
      </c>
      <c r="CF1" s="198" t="s">
        <v>7241</v>
      </c>
    </row>
    <row r="2" spans="1:126" ht="15.75" customHeight="1" thickTop="1" thickBot="1">
      <c r="A2" s="238" t="s">
        <v>7339</v>
      </c>
      <c r="B2" s="237" t="s">
        <v>7562</v>
      </c>
      <c r="C2" s="237" t="s">
        <v>7320</v>
      </c>
      <c r="D2" s="237">
        <v>3</v>
      </c>
      <c r="E2" s="237" t="s">
        <v>7338</v>
      </c>
      <c r="F2" s="237">
        <v>1</v>
      </c>
      <c r="G2" s="237">
        <v>1</v>
      </c>
      <c r="H2" s="237">
        <v>2</v>
      </c>
      <c r="I2" s="237">
        <v>2</v>
      </c>
      <c r="J2" s="237"/>
      <c r="K2" s="237"/>
      <c r="L2" s="237" t="s">
        <v>627</v>
      </c>
      <c r="M2" s="237" t="s">
        <v>7318</v>
      </c>
      <c r="N2" s="237"/>
      <c r="O2" s="237"/>
      <c r="X2" s="228"/>
      <c r="Y2" s="228"/>
      <c r="Z2" s="228" t="s">
        <v>975</v>
      </c>
      <c r="AA2" s="228" t="s">
        <v>976</v>
      </c>
      <c r="AB2" s="228" t="s">
        <v>4916</v>
      </c>
      <c r="AD2" s="228" t="s">
        <v>283</v>
      </c>
      <c r="AE2" s="228" t="s">
        <v>261</v>
      </c>
      <c r="AH2" s="228" t="s">
        <v>732</v>
      </c>
      <c r="AJ2" s="228" t="s">
        <v>426</v>
      </c>
      <c r="AK2" s="228"/>
      <c r="AV2" s="23"/>
      <c r="AW2" s="23"/>
      <c r="AX2" s="23"/>
      <c r="AY2" s="23"/>
      <c r="AZ2" s="23"/>
      <c r="BA2" s="23"/>
      <c r="BB2" s="23"/>
      <c r="BC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26"/>
      <c r="BZ2" s="198" t="s">
        <v>7309</v>
      </c>
      <c r="CF2" s="198" t="s">
        <v>7242</v>
      </c>
    </row>
    <row r="3" spans="1:126" ht="15.75" customHeight="1" thickBot="1">
      <c r="A3" s="238" t="s">
        <v>7482</v>
      </c>
      <c r="B3" s="237" t="s">
        <v>7563</v>
      </c>
      <c r="C3" s="237">
        <v>3</v>
      </c>
      <c r="D3" s="237"/>
      <c r="E3" s="237"/>
      <c r="F3" s="237">
        <v>1</v>
      </c>
      <c r="G3" s="237">
        <v>1</v>
      </c>
      <c r="H3" s="237">
        <v>2</v>
      </c>
      <c r="I3" s="237">
        <v>2</v>
      </c>
      <c r="J3" s="237"/>
      <c r="K3" s="237"/>
      <c r="L3" s="237" t="s">
        <v>627</v>
      </c>
      <c r="M3" s="237" t="s">
        <v>7318</v>
      </c>
      <c r="N3" s="237"/>
      <c r="O3" s="237"/>
      <c r="X3" s="228"/>
      <c r="Y3" s="228"/>
      <c r="Z3" s="228" t="s">
        <v>232</v>
      </c>
      <c r="AA3" s="228" t="s">
        <v>1089</v>
      </c>
      <c r="AB3" s="228" t="s">
        <v>4917</v>
      </c>
      <c r="AD3" s="228" t="s">
        <v>283</v>
      </c>
      <c r="AE3" s="228" t="s">
        <v>317</v>
      </c>
      <c r="AH3" s="228" t="s">
        <v>732</v>
      </c>
      <c r="AJ3" s="228" t="s">
        <v>332</v>
      </c>
      <c r="AK3" s="228"/>
      <c r="AV3" s="23"/>
      <c r="AW3" s="23"/>
      <c r="AX3" s="23"/>
      <c r="AY3" s="23"/>
      <c r="AZ3" s="23"/>
      <c r="BA3" s="23"/>
      <c r="BB3" s="23"/>
      <c r="BC3" s="226"/>
      <c r="BF3" s="23"/>
      <c r="BG3"/>
      <c r="BH3" s="23"/>
      <c r="BI3" s="23"/>
      <c r="BJ3" s="23"/>
      <c r="BK3" s="23"/>
      <c r="BL3" s="23"/>
      <c r="BM3" s="23"/>
      <c r="BN3" s="23"/>
      <c r="BO3" s="23"/>
      <c r="BP3" s="23"/>
      <c r="BQ3" s="226"/>
      <c r="BZ3" s="198" t="s">
        <v>7566</v>
      </c>
      <c r="CF3" s="198" t="s">
        <v>1</v>
      </c>
      <c r="DA3" s="198" t="s">
        <v>609</v>
      </c>
      <c r="DB3" s="198" t="s">
        <v>7247</v>
      </c>
      <c r="DC3" s="198" t="s">
        <v>609</v>
      </c>
      <c r="DD3" s="198" t="s">
        <v>609</v>
      </c>
      <c r="DE3" s="198" t="s">
        <v>609</v>
      </c>
      <c r="DF3" s="198" t="s">
        <v>609</v>
      </c>
      <c r="DG3" s="198" t="s">
        <v>609</v>
      </c>
      <c r="DH3" s="198" t="s">
        <v>609</v>
      </c>
      <c r="DI3" s="198" t="s">
        <v>609</v>
      </c>
      <c r="DJ3" s="198" t="s">
        <v>609</v>
      </c>
      <c r="DK3" s="198" t="s">
        <v>609</v>
      </c>
      <c r="DL3" s="198" t="s">
        <v>609</v>
      </c>
      <c r="DM3" s="198" t="s">
        <v>609</v>
      </c>
      <c r="DN3" s="198" t="s">
        <v>609</v>
      </c>
      <c r="DO3" s="198" t="s">
        <v>609</v>
      </c>
    </row>
    <row r="4" spans="1:126" ht="15.75" customHeight="1" thickBot="1">
      <c r="A4" s="238" t="s">
        <v>7483</v>
      </c>
      <c r="B4" s="237" t="s">
        <v>7564</v>
      </c>
      <c r="C4" s="237">
        <v>3</v>
      </c>
      <c r="D4" s="237"/>
      <c r="E4" s="237"/>
      <c r="F4" s="237">
        <v>1</v>
      </c>
      <c r="G4" s="237">
        <v>1</v>
      </c>
      <c r="H4" s="237">
        <v>3</v>
      </c>
      <c r="I4" s="237">
        <v>3</v>
      </c>
      <c r="J4" s="237"/>
      <c r="K4" s="237"/>
      <c r="L4" s="237"/>
      <c r="M4" s="237" t="s">
        <v>7319</v>
      </c>
      <c r="N4" s="237"/>
      <c r="O4" s="237"/>
      <c r="X4" s="228"/>
      <c r="Y4" s="228"/>
      <c r="Z4" s="228" t="s">
        <v>197</v>
      </c>
      <c r="AA4" s="228" t="s">
        <v>1171</v>
      </c>
      <c r="AB4" s="228" t="s">
        <v>4918</v>
      </c>
      <c r="AD4" s="228" t="s">
        <v>348</v>
      </c>
      <c r="AE4" s="228" t="s">
        <v>359</v>
      </c>
      <c r="AH4" s="228" t="s">
        <v>633</v>
      </c>
      <c r="AJ4" s="228" t="s">
        <v>482</v>
      </c>
      <c r="AK4" s="228"/>
      <c r="AV4" s="23"/>
      <c r="AW4" s="23"/>
      <c r="AX4" s="23"/>
      <c r="AY4" s="23"/>
      <c r="AZ4" s="23"/>
      <c r="BA4" s="23"/>
      <c r="BB4" s="23"/>
      <c r="BC4" s="226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26"/>
      <c r="BZ4" s="198" t="s">
        <v>7562</v>
      </c>
      <c r="CF4" s="198" t="s">
        <v>0</v>
      </c>
      <c r="DA4" s="198" t="s">
        <v>609</v>
      </c>
      <c r="DB4" s="198" t="s">
        <v>7249</v>
      </c>
      <c r="DC4" s="198" t="s">
        <v>609</v>
      </c>
      <c r="DD4" s="198" t="s">
        <v>609</v>
      </c>
      <c r="DE4" s="198" t="s">
        <v>609</v>
      </c>
      <c r="DF4" s="198" t="s">
        <v>609</v>
      </c>
      <c r="DG4" s="198" t="s">
        <v>609</v>
      </c>
      <c r="DH4" s="198" t="s">
        <v>609</v>
      </c>
      <c r="DI4" s="198" t="s">
        <v>609</v>
      </c>
      <c r="DJ4" s="198" t="s">
        <v>609</v>
      </c>
      <c r="DK4" s="198" t="s">
        <v>609</v>
      </c>
      <c r="DL4" s="198" t="s">
        <v>609</v>
      </c>
      <c r="DM4" s="198" t="s">
        <v>609</v>
      </c>
      <c r="DN4" s="198" t="s">
        <v>609</v>
      </c>
      <c r="DO4" s="198" t="s">
        <v>609</v>
      </c>
    </row>
    <row r="5" spans="1:126" ht="15.75" customHeight="1" thickBot="1">
      <c r="A5" s="238" t="s">
        <v>7340</v>
      </c>
      <c r="B5" s="237" t="s">
        <v>7564</v>
      </c>
      <c r="C5" s="238" t="s">
        <v>7317</v>
      </c>
      <c r="D5" s="238"/>
      <c r="E5" s="238"/>
      <c r="F5" s="238">
        <v>2</v>
      </c>
      <c r="G5" s="238">
        <v>2</v>
      </c>
      <c r="H5" s="238" t="s">
        <v>7320</v>
      </c>
      <c r="I5" s="238" t="s">
        <v>7320</v>
      </c>
      <c r="J5" s="238"/>
      <c r="K5" s="238"/>
      <c r="L5" s="238" t="s">
        <v>627</v>
      </c>
      <c r="M5" s="238"/>
      <c r="N5" s="238"/>
      <c r="O5" s="238"/>
      <c r="X5" s="228"/>
      <c r="Y5" s="228"/>
      <c r="Z5" s="228" t="s">
        <v>205</v>
      </c>
      <c r="AA5" s="228" t="s">
        <v>1228</v>
      </c>
      <c r="AB5" s="228" t="s">
        <v>4919</v>
      </c>
      <c r="AD5" s="228" t="s">
        <v>348</v>
      </c>
      <c r="AE5" s="228" t="s">
        <v>302</v>
      </c>
      <c r="AH5" s="228" t="s">
        <v>660</v>
      </c>
      <c r="AJ5" s="228" t="s">
        <v>458</v>
      </c>
      <c r="AK5" s="228"/>
      <c r="AV5" s="23"/>
      <c r="AW5" s="23"/>
      <c r="AX5" s="23"/>
      <c r="AY5" s="23"/>
      <c r="AZ5" s="23"/>
      <c r="BA5" s="23"/>
      <c r="BB5" s="23"/>
      <c r="BC5" s="226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26"/>
      <c r="BZ5" s="198" t="s">
        <v>7569</v>
      </c>
      <c r="CF5" s="198" t="s">
        <v>7247</v>
      </c>
      <c r="DA5" s="198" t="s">
        <v>609</v>
      </c>
      <c r="DB5" s="198" t="s">
        <v>1</v>
      </c>
      <c r="DC5" s="198" t="s">
        <v>609</v>
      </c>
      <c r="DD5" s="198" t="s">
        <v>609</v>
      </c>
      <c r="DE5" s="198" t="s">
        <v>609</v>
      </c>
      <c r="DF5" s="198" t="s">
        <v>609</v>
      </c>
      <c r="DG5" s="198" t="s">
        <v>609</v>
      </c>
      <c r="DH5" s="198" t="s">
        <v>609</v>
      </c>
      <c r="DI5" s="198" t="s">
        <v>609</v>
      </c>
      <c r="DJ5" s="198" t="s">
        <v>609</v>
      </c>
      <c r="DK5" s="198" t="s">
        <v>609</v>
      </c>
      <c r="DL5" s="198" t="s">
        <v>609</v>
      </c>
      <c r="DM5" s="198" t="s">
        <v>609</v>
      </c>
      <c r="DN5" s="198" t="s">
        <v>609</v>
      </c>
      <c r="DO5" s="198" t="s">
        <v>609</v>
      </c>
    </row>
    <row r="6" spans="1:126" s="23" customFormat="1" ht="15.75" customHeight="1" thickBot="1">
      <c r="A6" s="238" t="s">
        <v>7484</v>
      </c>
      <c r="B6" s="237" t="s">
        <v>7564</v>
      </c>
      <c r="C6" s="238">
        <v>3</v>
      </c>
      <c r="D6" s="238"/>
      <c r="E6" s="238"/>
      <c r="F6" s="238" t="s">
        <v>7321</v>
      </c>
      <c r="G6" s="238" t="s">
        <v>7321</v>
      </c>
      <c r="H6" s="238" t="s">
        <v>7320</v>
      </c>
      <c r="I6" s="238" t="s">
        <v>7320</v>
      </c>
      <c r="J6" s="238"/>
      <c r="K6" s="238"/>
      <c r="L6" s="238"/>
      <c r="M6" s="238" t="s">
        <v>7322</v>
      </c>
      <c r="N6" s="238"/>
      <c r="O6" s="238"/>
      <c r="V6" s="217"/>
      <c r="W6" s="217"/>
      <c r="X6" s="217"/>
      <c r="Y6" s="217"/>
      <c r="Z6" s="217" t="s">
        <v>215</v>
      </c>
      <c r="AA6" s="217" t="s">
        <v>1297</v>
      </c>
      <c r="AB6" s="217" t="s">
        <v>4920</v>
      </c>
      <c r="AC6" s="217"/>
      <c r="AD6" s="217" t="s">
        <v>317</v>
      </c>
      <c r="AE6" s="217" t="s">
        <v>317</v>
      </c>
      <c r="AF6" s="217"/>
      <c r="AG6" s="217"/>
      <c r="AH6" s="217" t="s">
        <v>732</v>
      </c>
      <c r="AI6" s="217"/>
      <c r="AJ6" s="217" t="s">
        <v>430</v>
      </c>
      <c r="AK6" s="217"/>
      <c r="AL6" s="217"/>
      <c r="AM6" s="230"/>
      <c r="AN6" s="230"/>
      <c r="AO6" s="230"/>
      <c r="AP6" s="230"/>
      <c r="AQ6" s="230"/>
      <c r="AR6" s="230"/>
      <c r="AS6" s="230"/>
      <c r="AT6" s="230"/>
      <c r="AU6" s="230"/>
      <c r="BC6" s="226"/>
      <c r="BD6" s="225"/>
      <c r="BQ6" s="226"/>
      <c r="BX6" s="198"/>
      <c r="BY6" s="198"/>
      <c r="BZ6" s="198" t="s">
        <v>7563</v>
      </c>
      <c r="CA6" s="198"/>
      <c r="CB6" s="198"/>
      <c r="CC6" s="198"/>
      <c r="CD6" s="198"/>
      <c r="CE6" s="198"/>
      <c r="CF6" s="198" t="s">
        <v>1</v>
      </c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</row>
    <row r="7" spans="1:126" ht="15.75" customHeight="1" thickBot="1">
      <c r="A7" s="238" t="s">
        <v>7485</v>
      </c>
      <c r="B7" s="237" t="s">
        <v>7565</v>
      </c>
      <c r="C7" s="238" t="s">
        <v>7317</v>
      </c>
      <c r="D7" s="238"/>
      <c r="E7" s="238"/>
      <c r="F7" s="238" t="s">
        <v>7320</v>
      </c>
      <c r="G7" s="238" t="s">
        <v>7320</v>
      </c>
      <c r="H7" s="238" t="s">
        <v>7317</v>
      </c>
      <c r="I7" s="238" t="s">
        <v>7317</v>
      </c>
      <c r="J7" s="238"/>
      <c r="K7" s="238"/>
      <c r="L7" s="238"/>
      <c r="M7" s="238" t="s">
        <v>7318</v>
      </c>
      <c r="N7" s="238"/>
      <c r="O7" s="238" t="s">
        <v>7323</v>
      </c>
      <c r="X7" s="228"/>
      <c r="Y7" s="228"/>
      <c r="Z7" s="228" t="s">
        <v>201</v>
      </c>
      <c r="AA7" s="228" t="s">
        <v>1455</v>
      </c>
      <c r="AB7" s="228" t="s">
        <v>4921</v>
      </c>
      <c r="AD7" s="228" t="s">
        <v>333</v>
      </c>
      <c r="AE7" s="228" t="s">
        <v>359</v>
      </c>
      <c r="AH7" s="228" t="s">
        <v>660</v>
      </c>
      <c r="AJ7" s="228" t="s">
        <v>470</v>
      </c>
      <c r="AK7" s="228"/>
      <c r="AW7" s="230"/>
      <c r="AX7" s="230"/>
      <c r="AY7" s="230"/>
      <c r="AZ7" s="230"/>
      <c r="BA7" s="23"/>
      <c r="BB7" s="23"/>
      <c r="BC7" s="226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26"/>
      <c r="BZ7" s="198" t="s">
        <v>7565</v>
      </c>
    </row>
    <row r="8" spans="1:126" ht="15.75" customHeight="1" thickTop="1" thickBot="1">
      <c r="A8" s="238" t="s">
        <v>7341</v>
      </c>
      <c r="B8" s="237" t="s">
        <v>7564</v>
      </c>
      <c r="C8" s="238" t="s">
        <v>7324</v>
      </c>
      <c r="D8" s="238"/>
      <c r="E8" s="238"/>
      <c r="F8" s="238">
        <v>2</v>
      </c>
      <c r="G8" s="238">
        <v>2</v>
      </c>
      <c r="H8" s="238" t="s">
        <v>7324</v>
      </c>
      <c r="I8" s="238" t="s">
        <v>7324</v>
      </c>
      <c r="J8" s="238"/>
      <c r="K8" s="238"/>
      <c r="L8" s="238"/>
      <c r="M8" s="238" t="s">
        <v>7318</v>
      </c>
      <c r="N8" s="238"/>
      <c r="O8" s="238"/>
      <c r="X8" s="228"/>
      <c r="Y8" s="228"/>
      <c r="Z8" s="228" t="s">
        <v>669</v>
      </c>
      <c r="AA8" s="228" t="s">
        <v>1592</v>
      </c>
      <c r="AB8" s="228" t="s">
        <v>4922</v>
      </c>
      <c r="AD8" s="228" t="s">
        <v>236</v>
      </c>
      <c r="AE8" s="228" t="s">
        <v>317</v>
      </c>
      <c r="AH8" s="228" t="s">
        <v>732</v>
      </c>
      <c r="AJ8" s="228" t="s">
        <v>347</v>
      </c>
      <c r="AK8" s="228"/>
      <c r="AP8" s="452"/>
      <c r="AQ8" s="453"/>
      <c r="AR8" s="453"/>
      <c r="AS8" s="454"/>
      <c r="AT8" s="455" t="s">
        <v>7243</v>
      </c>
      <c r="AU8" s="456"/>
      <c r="AV8" s="456"/>
      <c r="AW8" s="456"/>
      <c r="AX8" s="456"/>
      <c r="AY8" s="456"/>
      <c r="AZ8" s="456"/>
      <c r="BA8" s="456"/>
      <c r="BB8" s="456"/>
      <c r="BC8" s="226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26"/>
      <c r="BZ8" s="198" t="s">
        <v>7568</v>
      </c>
    </row>
    <row r="9" spans="1:126" ht="15.75" customHeight="1" thickTop="1" thickBot="1">
      <c r="A9" s="238" t="s">
        <v>7342</v>
      </c>
      <c r="B9" s="237" t="s">
        <v>7566</v>
      </c>
      <c r="C9" s="238" t="s">
        <v>7317</v>
      </c>
      <c r="D9" s="238"/>
      <c r="E9" s="238"/>
      <c r="F9" s="238">
        <v>1</v>
      </c>
      <c r="G9" s="238">
        <v>1</v>
      </c>
      <c r="H9" s="238">
        <v>2</v>
      </c>
      <c r="I9" s="238">
        <v>2</v>
      </c>
      <c r="J9" s="238"/>
      <c r="K9" s="238"/>
      <c r="L9" s="238" t="s">
        <v>627</v>
      </c>
      <c r="M9" s="238" t="s">
        <v>7318</v>
      </c>
      <c r="N9" s="238"/>
      <c r="O9" s="238"/>
      <c r="X9" s="228"/>
      <c r="Y9" s="228"/>
      <c r="Z9" s="228" t="s">
        <v>205</v>
      </c>
      <c r="AA9" s="228" t="s">
        <v>1705</v>
      </c>
      <c r="AB9" s="228" t="s">
        <v>4923</v>
      </c>
      <c r="AD9" s="228" t="s">
        <v>333</v>
      </c>
      <c r="AE9" s="228" t="s">
        <v>359</v>
      </c>
      <c r="AH9" s="228" t="s">
        <v>633</v>
      </c>
      <c r="AJ9" s="228" t="s">
        <v>470</v>
      </c>
      <c r="AK9" s="228"/>
      <c r="AP9" s="457"/>
      <c r="AQ9" s="458"/>
      <c r="AR9" s="458"/>
      <c r="AS9" s="459"/>
      <c r="AT9" s="455" t="s">
        <v>7244</v>
      </c>
      <c r="AU9" s="456"/>
      <c r="AV9" s="456"/>
      <c r="AW9" s="456"/>
      <c r="AX9" s="456"/>
      <c r="AY9" s="456"/>
      <c r="AZ9" s="456"/>
      <c r="BA9" s="456"/>
      <c r="BB9" s="456"/>
      <c r="BC9" s="226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26"/>
      <c r="BZ9" s="198" t="s">
        <v>7564</v>
      </c>
    </row>
    <row r="10" spans="1:126" ht="15.75" customHeight="1" thickBot="1">
      <c r="A10" s="238" t="s">
        <v>7486</v>
      </c>
      <c r="B10" s="237" t="s">
        <v>7567</v>
      </c>
      <c r="C10" s="238" t="s">
        <v>7324</v>
      </c>
      <c r="D10" s="238"/>
      <c r="E10" s="238"/>
      <c r="F10" s="238">
        <v>3</v>
      </c>
      <c r="G10" s="238">
        <v>3</v>
      </c>
      <c r="H10" s="238">
        <v>3</v>
      </c>
      <c r="I10" s="238">
        <v>3</v>
      </c>
      <c r="J10" s="238"/>
      <c r="K10" s="238"/>
      <c r="L10" s="238"/>
      <c r="M10" s="238" t="s">
        <v>7319</v>
      </c>
      <c r="N10" s="238"/>
      <c r="O10" s="238"/>
      <c r="X10" s="228"/>
      <c r="Y10" s="228"/>
      <c r="Z10" s="228" t="s">
        <v>205</v>
      </c>
      <c r="AA10" s="228" t="s">
        <v>1765</v>
      </c>
      <c r="AB10" s="228" t="s">
        <v>4924</v>
      </c>
      <c r="AD10" s="228" t="s">
        <v>348</v>
      </c>
      <c r="AE10" s="228" t="s">
        <v>333</v>
      </c>
      <c r="AH10" s="228" t="s">
        <v>660</v>
      </c>
      <c r="AJ10" s="228" t="s">
        <v>430</v>
      </c>
      <c r="AK10" s="228"/>
      <c r="AX10" s="230"/>
      <c r="AY10" s="230"/>
      <c r="AZ10" s="230"/>
      <c r="BA10" s="23"/>
      <c r="BB10" s="23"/>
      <c r="BC10" s="226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26"/>
      <c r="BZ10" s="198" t="s">
        <v>7567</v>
      </c>
    </row>
    <row r="11" spans="1:126" ht="15.75" customHeight="1" thickTop="1" thickBot="1">
      <c r="A11" s="238" t="s">
        <v>7343</v>
      </c>
      <c r="B11" s="237" t="s">
        <v>7564</v>
      </c>
      <c r="C11" s="238">
        <v>3</v>
      </c>
      <c r="D11" s="238"/>
      <c r="E11" s="238"/>
      <c r="F11" s="238">
        <v>1</v>
      </c>
      <c r="G11" s="238">
        <v>1</v>
      </c>
      <c r="H11" s="238" t="s">
        <v>7324</v>
      </c>
      <c r="I11" s="238" t="s">
        <v>7324</v>
      </c>
      <c r="J11" s="238"/>
      <c r="K11" s="238"/>
      <c r="L11" s="238" t="s">
        <v>627</v>
      </c>
      <c r="M11" s="238" t="s">
        <v>7318</v>
      </c>
      <c r="N11" s="238"/>
      <c r="O11" s="238"/>
      <c r="X11" s="228"/>
      <c r="Y11" s="228"/>
      <c r="Z11" s="228" t="s">
        <v>241</v>
      </c>
      <c r="AA11" s="228" t="s">
        <v>1852</v>
      </c>
      <c r="AB11" s="228" t="s">
        <v>4925</v>
      </c>
      <c r="AD11" s="228" t="s">
        <v>302</v>
      </c>
      <c r="AE11" s="228" t="s">
        <v>302</v>
      </c>
      <c r="AH11" s="228" t="s">
        <v>649</v>
      </c>
      <c r="AJ11" s="228" t="s">
        <v>442</v>
      </c>
      <c r="AK11" s="228"/>
      <c r="AP11" s="457" t="s">
        <v>628</v>
      </c>
      <c r="AQ11" s="458"/>
      <c r="AR11" s="458"/>
      <c r="AS11" s="459"/>
      <c r="AX11" s="230"/>
      <c r="AY11" s="230"/>
      <c r="AZ11" s="230"/>
      <c r="BA11" s="23"/>
      <c r="BB11" s="23"/>
      <c r="BC11" s="226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26"/>
      <c r="BZ11" s="198" t="s">
        <v>7577</v>
      </c>
    </row>
    <row r="12" spans="1:126" ht="15.75" customHeight="1" thickTop="1" thickBot="1">
      <c r="A12" s="238" t="s">
        <v>7487</v>
      </c>
      <c r="B12" s="237" t="s">
        <v>7567</v>
      </c>
      <c r="C12" s="238">
        <v>3</v>
      </c>
      <c r="D12" s="238"/>
      <c r="E12" s="238"/>
      <c r="F12" s="238" t="s">
        <v>7317</v>
      </c>
      <c r="G12" s="238" t="s">
        <v>7317</v>
      </c>
      <c r="H12" s="238" t="s">
        <v>7324</v>
      </c>
      <c r="I12" s="238" t="s">
        <v>7324</v>
      </c>
      <c r="J12" s="238"/>
      <c r="K12" s="238"/>
      <c r="L12" s="238"/>
      <c r="M12" s="238" t="s">
        <v>7318</v>
      </c>
      <c r="N12" s="238"/>
      <c r="O12" s="238"/>
      <c r="X12" s="228"/>
      <c r="Y12" s="228"/>
      <c r="Z12" s="228" t="s">
        <v>215</v>
      </c>
      <c r="AA12" s="228" t="s">
        <v>2069</v>
      </c>
      <c r="AB12" s="228" t="s">
        <v>4926</v>
      </c>
      <c r="AD12" s="228" t="s">
        <v>317</v>
      </c>
      <c r="AE12" s="228" t="s">
        <v>283</v>
      </c>
      <c r="AH12" s="228" t="s">
        <v>660</v>
      </c>
      <c r="AJ12" s="228" t="s">
        <v>428</v>
      </c>
      <c r="AK12" s="228"/>
      <c r="AP12" s="448" t="s">
        <v>7305</v>
      </c>
      <c r="AQ12" s="449"/>
      <c r="AR12" s="449"/>
      <c r="AS12" s="450"/>
      <c r="AX12" s="230"/>
      <c r="AY12" s="230"/>
      <c r="AZ12" s="230"/>
      <c r="BA12" s="23"/>
      <c r="BB12" s="23"/>
      <c r="BC12" s="226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26"/>
      <c r="BZ12" s="198" t="s">
        <v>7575</v>
      </c>
    </row>
    <row r="13" spans="1:126" ht="15.75" customHeight="1" thickBot="1">
      <c r="A13" s="238" t="s">
        <v>7488</v>
      </c>
      <c r="B13" s="237" t="s">
        <v>7568</v>
      </c>
      <c r="C13" s="238">
        <v>3</v>
      </c>
      <c r="D13" s="238"/>
      <c r="E13" s="238"/>
      <c r="F13" s="238">
        <v>2</v>
      </c>
      <c r="G13" s="238">
        <v>2</v>
      </c>
      <c r="H13" s="238">
        <v>1</v>
      </c>
      <c r="I13" s="238">
        <v>1</v>
      </c>
      <c r="J13" s="238"/>
      <c r="K13" s="238"/>
      <c r="L13" s="238"/>
      <c r="M13" s="238" t="s">
        <v>7318</v>
      </c>
      <c r="N13" s="238"/>
      <c r="O13" s="238"/>
      <c r="X13" s="228"/>
      <c r="Y13" s="228"/>
      <c r="Z13" s="228" t="s">
        <v>222</v>
      </c>
      <c r="AA13" s="228" t="s">
        <v>2116</v>
      </c>
      <c r="AB13" s="228" t="s">
        <v>4927</v>
      </c>
      <c r="AD13" s="228" t="s">
        <v>302</v>
      </c>
      <c r="AE13" s="228" t="s">
        <v>261</v>
      </c>
      <c r="AH13" s="228" t="s">
        <v>649</v>
      </c>
      <c r="AJ13" s="228" t="s">
        <v>642</v>
      </c>
      <c r="AK13" s="228"/>
      <c r="AP13" s="451" t="s">
        <v>6925</v>
      </c>
      <c r="AQ13" s="451"/>
      <c r="AR13" s="451" t="str">
        <f>D1</f>
        <v>KS2</v>
      </c>
      <c r="AS13" s="451"/>
      <c r="AX13" s="230"/>
      <c r="AY13" s="230"/>
      <c r="AZ13" s="230"/>
      <c r="BA13" s="23"/>
      <c r="BB13" s="23"/>
      <c r="BC13" s="226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26"/>
      <c r="BZ13" s="198" t="s">
        <v>7576</v>
      </c>
    </row>
    <row r="14" spans="1:126" ht="15.75" customHeight="1" thickTop="1" thickBot="1">
      <c r="A14" s="238" t="s">
        <v>7489</v>
      </c>
      <c r="B14" s="237" t="s">
        <v>7566</v>
      </c>
      <c r="C14" s="238" t="s">
        <v>7317</v>
      </c>
      <c r="D14" s="238"/>
      <c r="E14" s="238"/>
      <c r="F14" s="238">
        <v>1</v>
      </c>
      <c r="G14" s="238">
        <v>1</v>
      </c>
      <c r="H14" s="238" t="s">
        <v>7320</v>
      </c>
      <c r="I14" s="238" t="s">
        <v>7320</v>
      </c>
      <c r="J14" s="238"/>
      <c r="K14" s="238"/>
      <c r="L14" s="238"/>
      <c r="M14" s="238" t="s">
        <v>7318</v>
      </c>
      <c r="N14" s="238"/>
      <c r="O14" s="238"/>
      <c r="X14" s="228"/>
      <c r="Y14" s="228"/>
      <c r="Z14" s="228" t="s">
        <v>205</v>
      </c>
      <c r="AA14" s="228" t="s">
        <v>2206</v>
      </c>
      <c r="AB14" s="228" t="s">
        <v>4928</v>
      </c>
      <c r="AD14" s="228" t="s">
        <v>359</v>
      </c>
      <c r="AE14" s="228" t="s">
        <v>359</v>
      </c>
      <c r="AH14" s="228" t="s">
        <v>660</v>
      </c>
      <c r="AJ14" s="228" t="s">
        <v>754</v>
      </c>
      <c r="AK14" s="228"/>
      <c r="AP14" s="444"/>
      <c r="AQ14" s="445"/>
      <c r="AR14" s="444"/>
      <c r="AS14" s="445"/>
      <c r="AX14" s="230"/>
      <c r="AY14" s="230"/>
      <c r="AZ14" s="230"/>
      <c r="BA14" s="23"/>
      <c r="BB14" s="23"/>
      <c r="BC14" s="226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26"/>
      <c r="BZ14" s="198" t="s">
        <v>7570</v>
      </c>
    </row>
    <row r="15" spans="1:126" ht="15.75" customHeight="1" thickTop="1" thickBot="1">
      <c r="A15" s="238" t="s">
        <v>7344</v>
      </c>
      <c r="B15" s="237" t="s">
        <v>7566</v>
      </c>
      <c r="C15" s="238" t="s">
        <v>7317</v>
      </c>
      <c r="D15" s="238"/>
      <c r="E15" s="238"/>
      <c r="F15" s="238">
        <v>1</v>
      </c>
      <c r="G15" s="238">
        <v>1</v>
      </c>
      <c r="H15" s="238">
        <v>1</v>
      </c>
      <c r="I15" s="238">
        <v>1</v>
      </c>
      <c r="J15" s="238"/>
      <c r="K15" s="238"/>
      <c r="L15" s="238"/>
      <c r="M15" s="238" t="s">
        <v>7318</v>
      </c>
      <c r="N15" s="238"/>
      <c r="O15" s="238"/>
      <c r="X15" s="228"/>
      <c r="Y15" s="228"/>
      <c r="Z15" s="228" t="s">
        <v>205</v>
      </c>
      <c r="AA15" s="228" t="s">
        <v>2619</v>
      </c>
      <c r="AB15" s="228" t="s">
        <v>4929</v>
      </c>
      <c r="AD15" s="228" t="s">
        <v>348</v>
      </c>
      <c r="AE15" s="228" t="s">
        <v>359</v>
      </c>
      <c r="AH15" s="228" t="s">
        <v>660</v>
      </c>
      <c r="AJ15" s="228" t="s">
        <v>446</v>
      </c>
      <c r="AK15" s="228"/>
      <c r="AP15" s="442" t="str">
        <f>C1</f>
        <v>Target</v>
      </c>
      <c r="AQ15" s="443"/>
      <c r="AR15" s="442" t="str">
        <f>E1</f>
        <v>AR</v>
      </c>
      <c r="AS15" s="443"/>
      <c r="AX15" s="230"/>
      <c r="AY15" s="230"/>
      <c r="AZ15" s="230"/>
      <c r="BA15" s="23"/>
      <c r="BB15" s="23"/>
      <c r="BC15" s="226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26"/>
      <c r="BZ15" s="198" t="s">
        <v>7573</v>
      </c>
      <c r="CF15" s="198" t="s">
        <v>7002</v>
      </c>
    </row>
    <row r="16" spans="1:126" ht="15.75" customHeight="1" thickTop="1" thickBot="1">
      <c r="A16" s="238" t="s">
        <v>7490</v>
      </c>
      <c r="B16" s="237" t="s">
        <v>7563</v>
      </c>
      <c r="C16" s="238" t="s">
        <v>7324</v>
      </c>
      <c r="D16" s="238"/>
      <c r="E16" s="238"/>
      <c r="F16" s="238" t="s">
        <v>7320</v>
      </c>
      <c r="G16" s="238" t="s">
        <v>7320</v>
      </c>
      <c r="H16" s="238">
        <v>3</v>
      </c>
      <c r="I16" s="238">
        <v>3</v>
      </c>
      <c r="J16" s="238"/>
      <c r="K16" s="238"/>
      <c r="L16" s="238" t="s">
        <v>627</v>
      </c>
      <c r="M16" s="238" t="s">
        <v>7322</v>
      </c>
      <c r="N16" s="238"/>
      <c r="O16" s="238"/>
      <c r="X16" s="228"/>
      <c r="Y16" s="228"/>
      <c r="Z16" s="228" t="s">
        <v>208</v>
      </c>
      <c r="AA16" s="228" t="s">
        <v>2643</v>
      </c>
      <c r="AB16" s="228" t="s">
        <v>4930</v>
      </c>
      <c r="AD16" s="228" t="s">
        <v>261</v>
      </c>
      <c r="AE16" s="228" t="s">
        <v>236</v>
      </c>
      <c r="AH16" s="228" t="s">
        <v>732</v>
      </c>
      <c r="AJ16" s="228" t="s">
        <v>327</v>
      </c>
      <c r="AK16" s="228"/>
      <c r="AP16" s="444"/>
      <c r="AQ16" s="445"/>
      <c r="AR16" s="446"/>
      <c r="AS16" s="447"/>
      <c r="AX16" s="230"/>
      <c r="AY16" s="230"/>
      <c r="AZ16" s="230"/>
      <c r="BA16" s="23"/>
      <c r="BB16" s="23"/>
      <c r="BC16" s="226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26"/>
      <c r="BZ16" s="198" t="s">
        <v>7572</v>
      </c>
      <c r="CF16" s="198" t="s">
        <v>7003</v>
      </c>
    </row>
    <row r="17" spans="1:84" ht="15.75" customHeight="1" thickBot="1">
      <c r="A17" s="238" t="s">
        <v>7491</v>
      </c>
      <c r="B17" s="237" t="s">
        <v>7565</v>
      </c>
      <c r="C17" s="238">
        <v>2</v>
      </c>
      <c r="D17" s="238"/>
      <c r="E17" s="238"/>
      <c r="F17" s="238">
        <v>1</v>
      </c>
      <c r="G17" s="238">
        <v>1</v>
      </c>
      <c r="H17" s="238">
        <v>2</v>
      </c>
      <c r="I17" s="238">
        <v>2</v>
      </c>
      <c r="J17" s="238"/>
      <c r="K17" s="238"/>
      <c r="L17" s="238"/>
      <c r="M17" s="238" t="s">
        <v>7318</v>
      </c>
      <c r="N17" s="238"/>
      <c r="O17" s="238"/>
      <c r="X17" s="228"/>
      <c r="Y17" s="228"/>
      <c r="Z17" s="228" t="s">
        <v>237</v>
      </c>
      <c r="AA17" s="228" t="s">
        <v>2694</v>
      </c>
      <c r="AB17" s="228" t="s">
        <v>4931</v>
      </c>
      <c r="AD17" s="228" t="s">
        <v>261</v>
      </c>
      <c r="AE17" s="228" t="s">
        <v>261</v>
      </c>
      <c r="AH17" s="228" t="s">
        <v>732</v>
      </c>
      <c r="AJ17" s="228" t="s">
        <v>347</v>
      </c>
      <c r="AK17" s="228"/>
      <c r="AN17" s="23"/>
      <c r="AO17" s="23"/>
      <c r="AP17" s="23"/>
      <c r="AX17" s="230"/>
      <c r="AY17" s="230"/>
      <c r="AZ17" s="230"/>
      <c r="BA17" s="23"/>
      <c r="BB17" s="23"/>
      <c r="BC17" s="226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26"/>
      <c r="BZ17" s="198" t="s">
        <v>7571</v>
      </c>
      <c r="CF17" s="198" t="s">
        <v>743</v>
      </c>
    </row>
    <row r="18" spans="1:84" ht="15.75" customHeight="1" thickBot="1">
      <c r="A18" s="238" t="s">
        <v>7492</v>
      </c>
      <c r="B18" s="237" t="s">
        <v>7563</v>
      </c>
      <c r="C18" s="238">
        <v>3</v>
      </c>
      <c r="D18" s="238"/>
      <c r="E18" s="238"/>
      <c r="F18" s="238" t="s">
        <v>7321</v>
      </c>
      <c r="G18" s="238" t="s">
        <v>7321</v>
      </c>
      <c r="H18" s="238">
        <v>4</v>
      </c>
      <c r="I18" s="238">
        <v>4</v>
      </c>
      <c r="J18" s="238"/>
      <c r="K18" s="238"/>
      <c r="L18" s="238"/>
      <c r="M18" s="238" t="s">
        <v>7322</v>
      </c>
      <c r="N18" s="238"/>
      <c r="O18" s="238" t="s">
        <v>7323</v>
      </c>
      <c r="X18" s="228"/>
      <c r="Y18" s="228"/>
      <c r="Z18" s="228" t="s">
        <v>246</v>
      </c>
      <c r="AA18" s="228" t="s">
        <v>2729</v>
      </c>
      <c r="AB18" s="228" t="s">
        <v>4932</v>
      </c>
      <c r="AD18" s="228" t="s">
        <v>302</v>
      </c>
      <c r="AE18" s="228" t="s">
        <v>302</v>
      </c>
      <c r="AH18" s="228" t="s">
        <v>732</v>
      </c>
      <c r="AJ18" s="228" t="s">
        <v>642</v>
      </c>
      <c r="AK18" s="228"/>
      <c r="AN18" s="23"/>
      <c r="AO18" s="23"/>
      <c r="AP18" s="23"/>
      <c r="AX18" s="230"/>
      <c r="AY18" s="230"/>
      <c r="AZ18" s="230"/>
      <c r="BA18" s="23"/>
      <c r="BB18" s="23"/>
      <c r="BC18" s="226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26"/>
      <c r="BZ18" s="198" t="s">
        <v>7574</v>
      </c>
      <c r="CF18" s="198" t="s">
        <v>7004</v>
      </c>
    </row>
    <row r="19" spans="1:84" ht="15.75" customHeight="1" thickBot="1">
      <c r="A19" s="238" t="s">
        <v>7493</v>
      </c>
      <c r="B19" s="237" t="s">
        <v>7565</v>
      </c>
      <c r="C19" s="238">
        <v>4</v>
      </c>
      <c r="D19" s="238"/>
      <c r="E19" s="238"/>
      <c r="F19" s="238" t="s">
        <v>7324</v>
      </c>
      <c r="G19" s="238" t="s">
        <v>7324</v>
      </c>
      <c r="H19" s="238">
        <v>4</v>
      </c>
      <c r="I19" s="238">
        <v>4</v>
      </c>
      <c r="J19" s="238"/>
      <c r="K19" s="238"/>
      <c r="L19" s="238" t="s">
        <v>627</v>
      </c>
      <c r="M19" s="238" t="s">
        <v>7318</v>
      </c>
      <c r="N19" s="238"/>
      <c r="O19" s="238"/>
      <c r="X19" s="228"/>
      <c r="Y19" s="228"/>
      <c r="Z19" s="228" t="s">
        <v>237</v>
      </c>
      <c r="AA19" s="228" t="s">
        <v>2739</v>
      </c>
      <c r="AB19" s="228" t="s">
        <v>4933</v>
      </c>
      <c r="AD19" s="228" t="s">
        <v>317</v>
      </c>
      <c r="AE19" s="228" t="s">
        <v>302</v>
      </c>
      <c r="AH19" s="228" t="s">
        <v>732</v>
      </c>
      <c r="AJ19" s="228" t="s">
        <v>340</v>
      </c>
      <c r="AK19" s="228"/>
      <c r="AN19" s="23"/>
      <c r="AO19" s="23"/>
      <c r="AP19" s="23"/>
      <c r="AX19" s="230"/>
      <c r="AY19" s="230"/>
      <c r="AZ19" s="230"/>
      <c r="BA19" s="23"/>
      <c r="BB19" s="23"/>
      <c r="BC19" s="226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26"/>
      <c r="CF19" s="198" t="s">
        <v>7005</v>
      </c>
    </row>
    <row r="20" spans="1:84" ht="15.75" customHeight="1" thickBot="1">
      <c r="A20" s="238" t="s">
        <v>7494</v>
      </c>
      <c r="B20" s="237" t="s">
        <v>7565</v>
      </c>
      <c r="C20" s="238">
        <v>3</v>
      </c>
      <c r="D20" s="238"/>
      <c r="E20" s="238"/>
      <c r="F20" s="238" t="s">
        <v>7321</v>
      </c>
      <c r="G20" s="238" t="s">
        <v>7321</v>
      </c>
      <c r="H20" s="238" t="s">
        <v>7320</v>
      </c>
      <c r="I20" s="238" t="s">
        <v>7320</v>
      </c>
      <c r="J20" s="238"/>
      <c r="K20" s="238"/>
      <c r="L20" s="238"/>
      <c r="M20" s="238" t="s">
        <v>7325</v>
      </c>
      <c r="N20" s="238"/>
      <c r="O20" s="238"/>
      <c r="X20" s="228"/>
      <c r="Y20" s="228"/>
      <c r="Z20" s="228" t="s">
        <v>197</v>
      </c>
      <c r="AA20" s="228" t="s">
        <v>783</v>
      </c>
      <c r="AB20" s="228" t="s">
        <v>4934</v>
      </c>
      <c r="AD20" s="228" t="s">
        <v>317</v>
      </c>
      <c r="AE20" s="228" t="s">
        <v>317</v>
      </c>
      <c r="AH20" s="228" t="s">
        <v>633</v>
      </c>
      <c r="AJ20" s="228" t="s">
        <v>463</v>
      </c>
      <c r="AK20" s="228"/>
      <c r="AN20" s="23"/>
      <c r="AO20" s="23"/>
      <c r="AP20" s="23"/>
      <c r="AX20" s="230"/>
      <c r="AY20" s="230"/>
      <c r="AZ20" s="230"/>
      <c r="BA20" s="23"/>
      <c r="BB20" s="23"/>
      <c r="BC20" s="226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26"/>
      <c r="CF20" s="198" t="s">
        <v>7006</v>
      </c>
    </row>
    <row r="21" spans="1:84" ht="15.75" customHeight="1" thickBot="1">
      <c r="A21" s="238" t="s">
        <v>7495</v>
      </c>
      <c r="B21" s="237" t="s">
        <v>7568</v>
      </c>
      <c r="C21" s="238" t="s">
        <v>7317</v>
      </c>
      <c r="D21" s="238"/>
      <c r="E21" s="238"/>
      <c r="F21" s="238">
        <v>2</v>
      </c>
      <c r="G21" s="238">
        <v>2</v>
      </c>
      <c r="H21" s="238">
        <v>3</v>
      </c>
      <c r="I21" s="238">
        <v>3</v>
      </c>
      <c r="J21" s="238"/>
      <c r="K21" s="238"/>
      <c r="L21" s="238" t="s">
        <v>627</v>
      </c>
      <c r="M21" s="238" t="s">
        <v>7319</v>
      </c>
      <c r="N21" s="238"/>
      <c r="O21" s="238"/>
      <c r="X21" s="228"/>
      <c r="Y21" s="228"/>
      <c r="Z21" s="228" t="s">
        <v>201</v>
      </c>
      <c r="AA21" s="228" t="s">
        <v>797</v>
      </c>
      <c r="AB21" s="228" t="s">
        <v>4935</v>
      </c>
      <c r="AD21" s="228" t="s">
        <v>348</v>
      </c>
      <c r="AE21" s="228" t="s">
        <v>317</v>
      </c>
      <c r="AH21" s="228" t="s">
        <v>633</v>
      </c>
      <c r="AJ21" s="228" t="s">
        <v>482</v>
      </c>
      <c r="AK21" s="228"/>
      <c r="AN21" s="23"/>
      <c r="AO21" s="23"/>
      <c r="AP21" s="23"/>
      <c r="AX21" s="230"/>
      <c r="AY21" s="230"/>
      <c r="AZ21" s="230"/>
      <c r="BA21" s="23"/>
      <c r="BB21" s="23"/>
      <c r="BC21" s="226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26"/>
      <c r="CF21" s="198" t="s">
        <v>7007</v>
      </c>
    </row>
    <row r="22" spans="1:84" ht="15.75" customHeight="1" thickBot="1">
      <c r="A22" s="238" t="s">
        <v>7345</v>
      </c>
      <c r="B22" s="237" t="s">
        <v>7567</v>
      </c>
      <c r="C22" s="238" t="s">
        <v>7324</v>
      </c>
      <c r="D22" s="238"/>
      <c r="E22" s="238"/>
      <c r="F22" s="238">
        <v>3</v>
      </c>
      <c r="G22" s="238">
        <v>3</v>
      </c>
      <c r="H22" s="238" t="s">
        <v>7324</v>
      </c>
      <c r="I22" s="238" t="s">
        <v>7324</v>
      </c>
      <c r="J22" s="238"/>
      <c r="K22" s="238"/>
      <c r="L22" s="238"/>
      <c r="M22" s="238" t="s">
        <v>7319</v>
      </c>
      <c r="N22" s="238"/>
      <c r="O22" s="238"/>
      <c r="X22" s="228"/>
      <c r="Y22" s="228"/>
      <c r="Z22" s="228" t="s">
        <v>226</v>
      </c>
      <c r="AA22" s="228" t="s">
        <v>896</v>
      </c>
      <c r="AB22" s="228" t="s">
        <v>4936</v>
      </c>
      <c r="AD22" s="228" t="s">
        <v>333</v>
      </c>
      <c r="AE22" s="228" t="s">
        <v>317</v>
      </c>
      <c r="AH22" s="228" t="s">
        <v>649</v>
      </c>
      <c r="AJ22" s="228" t="s">
        <v>456</v>
      </c>
      <c r="AK22" s="228"/>
      <c r="AN22" s="23"/>
      <c r="AO22" s="23"/>
      <c r="AP22" s="23"/>
      <c r="AX22" s="230"/>
      <c r="AY22" s="230"/>
      <c r="AZ22" s="230"/>
      <c r="BA22" s="23"/>
      <c r="BB22" s="23"/>
      <c r="BC22" s="226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26"/>
      <c r="CF22" s="198" t="s">
        <v>7008</v>
      </c>
    </row>
    <row r="23" spans="1:84" ht="15.75" customHeight="1" thickBot="1">
      <c r="A23" s="238" t="s">
        <v>7346</v>
      </c>
      <c r="B23" s="238" t="s">
        <v>7567</v>
      </c>
      <c r="C23" s="238" t="s">
        <v>7317</v>
      </c>
      <c r="D23" s="238"/>
      <c r="E23" s="238"/>
      <c r="F23" s="238" t="s">
        <v>7317</v>
      </c>
      <c r="G23" s="238" t="s">
        <v>7317</v>
      </c>
      <c r="H23" s="238">
        <v>3</v>
      </c>
      <c r="I23" s="238">
        <v>3</v>
      </c>
      <c r="J23" s="238"/>
      <c r="K23" s="238"/>
      <c r="L23" s="238" t="s">
        <v>627</v>
      </c>
      <c r="M23" s="238" t="s">
        <v>7325</v>
      </c>
      <c r="N23" s="238"/>
      <c r="O23" s="238" t="s">
        <v>7323</v>
      </c>
      <c r="X23" s="228"/>
      <c r="Y23" s="228"/>
      <c r="Z23" s="228" t="s">
        <v>205</v>
      </c>
      <c r="AA23" s="228" t="s">
        <v>1195</v>
      </c>
      <c r="AB23" s="228" t="s">
        <v>4937</v>
      </c>
      <c r="AD23" s="228" t="s">
        <v>348</v>
      </c>
      <c r="AE23" s="228" t="s">
        <v>359</v>
      </c>
      <c r="AH23" s="228" t="s">
        <v>660</v>
      </c>
      <c r="AJ23" s="228" t="s">
        <v>458</v>
      </c>
      <c r="AK23" s="228"/>
      <c r="AN23" s="23"/>
      <c r="AO23" s="23"/>
      <c r="AP23" s="23"/>
      <c r="AX23" s="230"/>
      <c r="AY23" s="230"/>
      <c r="AZ23" s="230"/>
      <c r="BA23" s="23"/>
      <c r="BB23" s="23"/>
      <c r="BC23" s="226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26"/>
      <c r="CF23" s="198" t="s">
        <v>7009</v>
      </c>
    </row>
    <row r="24" spans="1:84" ht="15.75" customHeight="1" thickBot="1">
      <c r="A24" s="238" t="s">
        <v>7482</v>
      </c>
      <c r="B24" s="238" t="s">
        <v>7562</v>
      </c>
      <c r="C24" s="238" t="s">
        <v>7324</v>
      </c>
      <c r="D24" s="238"/>
      <c r="E24" s="238"/>
      <c r="F24" s="238">
        <v>3</v>
      </c>
      <c r="G24" s="238">
        <v>3</v>
      </c>
      <c r="H24" s="238">
        <v>4</v>
      </c>
      <c r="I24" s="238">
        <v>4</v>
      </c>
      <c r="J24" s="238"/>
      <c r="K24" s="238"/>
      <c r="L24" s="238"/>
      <c r="M24" s="238" t="s">
        <v>7318</v>
      </c>
      <c r="N24" s="238"/>
      <c r="O24" s="238"/>
      <c r="X24" s="228"/>
      <c r="Y24" s="228"/>
      <c r="Z24" s="228" t="s">
        <v>219</v>
      </c>
      <c r="AA24" s="228" t="s">
        <v>1382</v>
      </c>
      <c r="AB24" s="228" t="s">
        <v>4938</v>
      </c>
      <c r="AD24" s="228" t="s">
        <v>317</v>
      </c>
      <c r="AE24" s="228" t="s">
        <v>261</v>
      </c>
      <c r="AH24" s="228" t="s">
        <v>732</v>
      </c>
      <c r="AJ24" s="228" t="s">
        <v>309</v>
      </c>
      <c r="AK24" s="228"/>
      <c r="AN24" s="23"/>
      <c r="AO24" s="23"/>
      <c r="AP24" s="23"/>
      <c r="AX24" s="230"/>
      <c r="AY24" s="230"/>
      <c r="AZ24" s="230"/>
      <c r="BA24" s="23"/>
      <c r="BB24" s="23"/>
      <c r="BC24" s="226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26"/>
      <c r="CF24" s="198" t="s">
        <v>7010</v>
      </c>
    </row>
    <row r="25" spans="1:84" ht="15.75" customHeight="1" thickBot="1">
      <c r="A25" s="238" t="s">
        <v>7496</v>
      </c>
      <c r="B25" s="238" t="s">
        <v>7562</v>
      </c>
      <c r="C25" s="238">
        <v>3</v>
      </c>
      <c r="D25" s="238"/>
      <c r="E25" s="238"/>
      <c r="F25" s="238" t="s">
        <v>7320</v>
      </c>
      <c r="G25" s="238" t="s">
        <v>7320</v>
      </c>
      <c r="H25" s="238">
        <v>2</v>
      </c>
      <c r="I25" s="238">
        <v>2</v>
      </c>
      <c r="J25" s="238"/>
      <c r="K25" s="238"/>
      <c r="L25" s="238" t="s">
        <v>627</v>
      </c>
      <c r="M25" s="238" t="s">
        <v>7318</v>
      </c>
      <c r="N25" s="238"/>
      <c r="O25" s="238" t="s">
        <v>7323</v>
      </c>
      <c r="X25" s="228"/>
      <c r="Y25" s="228"/>
      <c r="Z25" s="228" t="s">
        <v>219</v>
      </c>
      <c r="AA25" s="228" t="s">
        <v>1509</v>
      </c>
      <c r="AB25" s="228" t="s">
        <v>4939</v>
      </c>
      <c r="AD25" s="228" t="s">
        <v>302</v>
      </c>
      <c r="AE25" s="228" t="s">
        <v>236</v>
      </c>
      <c r="AH25" s="228" t="s">
        <v>732</v>
      </c>
      <c r="AJ25" s="228" t="s">
        <v>418</v>
      </c>
      <c r="AK25" s="228"/>
      <c r="AN25" s="23"/>
      <c r="AO25" s="23"/>
      <c r="AP25" s="23"/>
      <c r="AX25" s="230"/>
      <c r="AY25" s="230"/>
      <c r="AZ25" s="230"/>
      <c r="BA25" s="23"/>
      <c r="BB25" s="23"/>
      <c r="BC25" s="226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26"/>
      <c r="CF25" s="198" t="s">
        <v>7011</v>
      </c>
    </row>
    <row r="26" spans="1:84" ht="15.75" customHeight="1" thickBot="1">
      <c r="A26" s="238" t="s">
        <v>7487</v>
      </c>
      <c r="B26" s="238" t="s">
        <v>7567</v>
      </c>
      <c r="C26" s="238">
        <v>2</v>
      </c>
      <c r="D26" s="238"/>
      <c r="E26" s="238"/>
      <c r="F26" s="238">
        <v>2</v>
      </c>
      <c r="G26" s="238">
        <v>2</v>
      </c>
      <c r="H26" s="238">
        <v>2</v>
      </c>
      <c r="I26" s="238">
        <v>2</v>
      </c>
      <c r="J26" s="238"/>
      <c r="K26" s="238"/>
      <c r="L26" s="238" t="s">
        <v>627</v>
      </c>
      <c r="M26" s="238" t="s">
        <v>7325</v>
      </c>
      <c r="N26" s="238"/>
      <c r="O26" s="238"/>
      <c r="X26" s="228"/>
      <c r="Y26" s="228"/>
      <c r="Z26" s="228" t="s">
        <v>215</v>
      </c>
      <c r="AA26" s="228" t="s">
        <v>1882</v>
      </c>
      <c r="AB26" s="228" t="s">
        <v>4940</v>
      </c>
      <c r="AD26" s="228" t="s">
        <v>302</v>
      </c>
      <c r="AE26" s="228" t="s">
        <v>302</v>
      </c>
      <c r="AH26" s="228" t="s">
        <v>649</v>
      </c>
      <c r="AJ26" s="228" t="s">
        <v>432</v>
      </c>
      <c r="AK26" s="228"/>
      <c r="AN26" s="23"/>
      <c r="AO26" s="23"/>
      <c r="AP26" s="23"/>
      <c r="AX26" s="230"/>
      <c r="AY26" s="230"/>
      <c r="AZ26" s="230"/>
      <c r="BA26" s="23"/>
      <c r="BB26" s="23"/>
      <c r="BC26" s="226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26"/>
      <c r="CF26" s="198" t="s">
        <v>7012</v>
      </c>
    </row>
    <row r="27" spans="1:84" ht="15.75" customHeight="1" thickBot="1">
      <c r="A27" s="238" t="s">
        <v>7347</v>
      </c>
      <c r="B27" s="238" t="s">
        <v>7566</v>
      </c>
      <c r="C27" s="238" t="s">
        <v>7324</v>
      </c>
      <c r="D27" s="238"/>
      <c r="E27" s="238"/>
      <c r="F27" s="238" t="s">
        <v>7320</v>
      </c>
      <c r="G27" s="238" t="s">
        <v>7320</v>
      </c>
      <c r="H27" s="238">
        <v>4</v>
      </c>
      <c r="I27" s="238">
        <v>4</v>
      </c>
      <c r="J27" s="238"/>
      <c r="K27" s="238"/>
      <c r="L27" s="238" t="s">
        <v>627</v>
      </c>
      <c r="M27" s="238" t="s">
        <v>7318</v>
      </c>
      <c r="N27" s="238"/>
      <c r="O27" s="238"/>
      <c r="X27" s="228"/>
      <c r="Y27" s="228"/>
      <c r="Z27" s="228" t="s">
        <v>158</v>
      </c>
      <c r="AA27" s="228" t="s">
        <v>1932</v>
      </c>
      <c r="AB27" s="228" t="s">
        <v>4941</v>
      </c>
      <c r="AD27" s="228"/>
      <c r="AE27" s="228"/>
      <c r="AH27" s="228" t="s">
        <v>649</v>
      </c>
      <c r="AJ27" s="228" t="s">
        <v>374</v>
      </c>
      <c r="AK27" s="228"/>
      <c r="AN27" s="23"/>
      <c r="AO27" s="23"/>
      <c r="AP27" s="23"/>
      <c r="AX27" s="230"/>
      <c r="AY27" s="230"/>
      <c r="AZ27" s="230"/>
      <c r="BA27" s="23"/>
      <c r="BB27" s="23"/>
      <c r="BC27" s="226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26"/>
      <c r="CF27" s="198" t="s">
        <v>7013</v>
      </c>
    </row>
    <row r="28" spans="1:84" ht="15.75" customHeight="1" thickBot="1">
      <c r="A28" s="238" t="s">
        <v>7484</v>
      </c>
      <c r="B28" s="238" t="s">
        <v>7566</v>
      </c>
      <c r="C28" s="238" t="s">
        <v>7324</v>
      </c>
      <c r="D28" s="238"/>
      <c r="E28" s="238"/>
      <c r="F28" s="238" t="s">
        <v>7320</v>
      </c>
      <c r="G28" s="238" t="s">
        <v>7320</v>
      </c>
      <c r="H28" s="238">
        <v>2</v>
      </c>
      <c r="I28" s="238">
        <v>2</v>
      </c>
      <c r="J28" s="238"/>
      <c r="K28" s="238"/>
      <c r="L28" s="238" t="s">
        <v>627</v>
      </c>
      <c r="M28" s="238" t="s">
        <v>7319</v>
      </c>
      <c r="N28" s="238"/>
      <c r="O28" s="238"/>
      <c r="X28" s="228"/>
      <c r="Y28" s="228"/>
      <c r="Z28" s="228" t="s">
        <v>212</v>
      </c>
      <c r="AA28" s="228" t="s">
        <v>2014</v>
      </c>
      <c r="AB28" s="228" t="s">
        <v>4942</v>
      </c>
      <c r="AD28" s="228" t="s">
        <v>333</v>
      </c>
      <c r="AE28" s="228" t="s">
        <v>359</v>
      </c>
      <c r="AH28" s="228" t="s">
        <v>660</v>
      </c>
      <c r="AJ28" s="228" t="s">
        <v>404</v>
      </c>
      <c r="AK28" s="228"/>
      <c r="AN28" s="23"/>
      <c r="AO28" s="23"/>
      <c r="AP28" s="23"/>
      <c r="AX28" s="230"/>
      <c r="AY28" s="230"/>
      <c r="AZ28" s="230"/>
      <c r="BA28" s="23"/>
      <c r="BB28" s="23"/>
      <c r="BC28" s="226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26"/>
      <c r="CF28" s="198" t="s">
        <v>7014</v>
      </c>
    </row>
    <row r="29" spans="1:84" ht="15.75" customHeight="1" thickBot="1">
      <c r="A29" s="238" t="s">
        <v>7486</v>
      </c>
      <c r="B29" s="238" t="s">
        <v>7568</v>
      </c>
      <c r="C29" s="238" t="s">
        <v>7317</v>
      </c>
      <c r="D29" s="238"/>
      <c r="E29" s="238"/>
      <c r="F29" s="238">
        <v>2</v>
      </c>
      <c r="G29" s="238">
        <v>2</v>
      </c>
      <c r="H29" s="238" t="s">
        <v>7320</v>
      </c>
      <c r="I29" s="238" t="s">
        <v>7320</v>
      </c>
      <c r="J29" s="238"/>
      <c r="K29" s="238"/>
      <c r="L29" s="238" t="s">
        <v>627</v>
      </c>
      <c r="M29" s="238" t="s">
        <v>7325</v>
      </c>
      <c r="N29" s="238"/>
      <c r="O29" s="238"/>
      <c r="X29" s="228"/>
      <c r="Y29" s="228"/>
      <c r="Z29" s="228" t="s">
        <v>215</v>
      </c>
      <c r="AA29" s="228" t="s">
        <v>2077</v>
      </c>
      <c r="AB29" s="228" t="s">
        <v>4943</v>
      </c>
      <c r="AD29" s="228" t="s">
        <v>302</v>
      </c>
      <c r="AE29" s="228" t="s">
        <v>317</v>
      </c>
      <c r="AH29" s="228" t="s">
        <v>649</v>
      </c>
      <c r="AJ29" s="228" t="s">
        <v>398</v>
      </c>
      <c r="AK29" s="228"/>
      <c r="AN29"/>
      <c r="AO29" s="23"/>
      <c r="AP29" s="23"/>
      <c r="AX29" s="230"/>
      <c r="AY29" s="230"/>
      <c r="AZ29" s="230"/>
      <c r="BA29" s="23"/>
      <c r="BB29" s="23"/>
      <c r="BC29" s="226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26"/>
      <c r="CF29" s="198" t="s">
        <v>661</v>
      </c>
    </row>
    <row r="30" spans="1:84" ht="15.75" customHeight="1" thickBot="1">
      <c r="A30" s="238" t="s">
        <v>7348</v>
      </c>
      <c r="B30" s="238" t="s">
        <v>7568</v>
      </c>
      <c r="C30" s="238" t="s">
        <v>7324</v>
      </c>
      <c r="D30" s="238"/>
      <c r="E30" s="238"/>
      <c r="F30" s="238">
        <v>3</v>
      </c>
      <c r="G30" s="238">
        <v>3</v>
      </c>
      <c r="H30" s="238">
        <v>3</v>
      </c>
      <c r="I30" s="238">
        <v>3</v>
      </c>
      <c r="J30" s="238"/>
      <c r="K30" s="238"/>
      <c r="L30" s="238"/>
      <c r="M30" s="238" t="s">
        <v>7318</v>
      </c>
      <c r="N30" s="238"/>
      <c r="O30" s="238"/>
      <c r="X30" s="228"/>
      <c r="Y30" s="228"/>
      <c r="Z30" s="228" t="s">
        <v>212</v>
      </c>
      <c r="AA30" s="228" t="s">
        <v>2127</v>
      </c>
      <c r="AB30" s="228" t="s">
        <v>4944</v>
      </c>
      <c r="AD30" s="228" t="s">
        <v>348</v>
      </c>
      <c r="AE30" s="228" t="s">
        <v>359</v>
      </c>
      <c r="AH30" s="228" t="s">
        <v>660</v>
      </c>
      <c r="AJ30" s="228" t="s">
        <v>451</v>
      </c>
      <c r="AK30" s="228"/>
      <c r="AN30"/>
      <c r="AO30" s="23"/>
      <c r="AP30" s="23"/>
      <c r="AX30" s="230"/>
      <c r="AY30" s="230"/>
      <c r="AZ30" s="230"/>
      <c r="BA30" s="23"/>
      <c r="BB30" s="23"/>
      <c r="BC30" s="226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26"/>
      <c r="CF30" s="198" t="s">
        <v>7015</v>
      </c>
    </row>
    <row r="31" spans="1:84" ht="15.75" customHeight="1" thickBot="1">
      <c r="A31" s="238" t="s">
        <v>7349</v>
      </c>
      <c r="B31" s="238" t="s">
        <v>7569</v>
      </c>
      <c r="C31" s="238">
        <v>3</v>
      </c>
      <c r="D31" s="238"/>
      <c r="E31" s="238"/>
      <c r="F31" s="238" t="s">
        <v>7320</v>
      </c>
      <c r="G31" s="238" t="s">
        <v>7320</v>
      </c>
      <c r="H31" s="238" t="s">
        <v>7321</v>
      </c>
      <c r="I31" s="238" t="s">
        <v>7321</v>
      </c>
      <c r="J31" s="238"/>
      <c r="K31" s="238"/>
      <c r="L31" s="238" t="s">
        <v>627</v>
      </c>
      <c r="M31" s="238" t="s">
        <v>7325</v>
      </c>
      <c r="N31" s="238"/>
      <c r="O31" s="238"/>
      <c r="X31" s="228"/>
      <c r="Y31" s="228"/>
      <c r="Z31" s="228" t="s">
        <v>205</v>
      </c>
      <c r="AA31" s="228" t="s">
        <v>2370</v>
      </c>
      <c r="AB31" s="228" t="s">
        <v>4945</v>
      </c>
      <c r="AD31" s="228" t="s">
        <v>348</v>
      </c>
      <c r="AE31" s="228" t="s">
        <v>333</v>
      </c>
      <c r="AH31" s="228" t="s">
        <v>660</v>
      </c>
      <c r="AJ31" s="228" t="s">
        <v>451</v>
      </c>
      <c r="AK31" s="228"/>
      <c r="AN31"/>
      <c r="AO31" s="23"/>
      <c r="AP31" s="23"/>
      <c r="AX31" s="230"/>
      <c r="AY31" s="230"/>
      <c r="AZ31" s="230"/>
      <c r="BA31" s="23"/>
      <c r="BB31" s="23"/>
      <c r="BC31" s="226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26"/>
      <c r="CF31" s="198" t="s">
        <v>7016</v>
      </c>
    </row>
    <row r="32" spans="1:84" ht="15.75" customHeight="1" thickBot="1">
      <c r="A32" s="238" t="s">
        <v>7350</v>
      </c>
      <c r="B32" s="238" t="s">
        <v>7562</v>
      </c>
      <c r="C32" s="238" t="s">
        <v>7324</v>
      </c>
      <c r="D32" s="238"/>
      <c r="E32" s="238"/>
      <c r="F32" s="238" t="s">
        <v>7317</v>
      </c>
      <c r="G32" s="238" t="s">
        <v>7317</v>
      </c>
      <c r="H32" s="238">
        <v>4</v>
      </c>
      <c r="I32" s="238">
        <v>4</v>
      </c>
      <c r="J32" s="238"/>
      <c r="K32" s="238"/>
      <c r="L32" s="238"/>
      <c r="M32" s="238" t="s">
        <v>7325</v>
      </c>
      <c r="N32" s="238"/>
      <c r="O32" s="238"/>
      <c r="X32" s="228"/>
      <c r="Y32" s="228"/>
      <c r="Z32" s="228" t="s">
        <v>232</v>
      </c>
      <c r="AA32" s="228" t="s">
        <v>2440</v>
      </c>
      <c r="AB32" s="228" t="s">
        <v>4946</v>
      </c>
      <c r="AD32" s="228" t="s">
        <v>317</v>
      </c>
      <c r="AE32" s="228" t="s">
        <v>333</v>
      </c>
      <c r="AH32" s="228" t="s">
        <v>732</v>
      </c>
      <c r="AJ32" s="228" t="s">
        <v>458</v>
      </c>
      <c r="AK32" s="228"/>
      <c r="AN32"/>
      <c r="AO32" s="23"/>
      <c r="AP32" s="23"/>
      <c r="AX32" s="230"/>
      <c r="AY32" s="230"/>
      <c r="AZ32" s="230"/>
      <c r="BA32" s="23"/>
      <c r="BB32" s="23"/>
      <c r="BC32" s="226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26"/>
      <c r="CF32" s="198" t="s">
        <v>7017</v>
      </c>
    </row>
    <row r="33" spans="1:84" ht="15.75" customHeight="1" thickBot="1">
      <c r="A33" s="238" t="s">
        <v>7351</v>
      </c>
      <c r="B33" s="238" t="s">
        <v>7565</v>
      </c>
      <c r="C33" s="238">
        <v>3</v>
      </c>
      <c r="D33" s="238"/>
      <c r="E33" s="238"/>
      <c r="F33" s="238" t="s">
        <v>7320</v>
      </c>
      <c r="G33" s="238" t="s">
        <v>7320</v>
      </c>
      <c r="H33" s="238">
        <v>2</v>
      </c>
      <c r="I33" s="238">
        <v>2</v>
      </c>
      <c r="J33" s="238"/>
      <c r="K33" s="238"/>
      <c r="L33" s="238"/>
      <c r="M33" s="238" t="s">
        <v>7319</v>
      </c>
      <c r="N33" s="238"/>
      <c r="O33" s="238"/>
      <c r="X33" s="228"/>
      <c r="Y33" s="228"/>
      <c r="Z33" s="228" t="s">
        <v>241</v>
      </c>
      <c r="AA33" s="228" t="s">
        <v>2484</v>
      </c>
      <c r="AB33" s="228" t="s">
        <v>4947</v>
      </c>
      <c r="AD33" s="228" t="s">
        <v>283</v>
      </c>
      <c r="AE33" s="228" t="s">
        <v>189</v>
      </c>
      <c r="AH33" s="228" t="s">
        <v>732</v>
      </c>
      <c r="AJ33" s="228" t="s">
        <v>404</v>
      </c>
      <c r="AK33" s="228"/>
      <c r="AN33"/>
      <c r="AO33" s="23"/>
      <c r="AP33" s="23"/>
      <c r="AX33" s="230"/>
      <c r="AY33" s="230"/>
      <c r="AZ33" s="230"/>
      <c r="BA33" s="23"/>
      <c r="BB33" s="23"/>
      <c r="BC33" s="226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26"/>
      <c r="CF33" s="198" t="s">
        <v>7018</v>
      </c>
    </row>
    <row r="34" spans="1:84" ht="15.75" customHeight="1" thickBot="1">
      <c r="A34" s="238" t="s">
        <v>7352</v>
      </c>
      <c r="B34" s="238" t="s">
        <v>7562</v>
      </c>
      <c r="C34" s="238" t="s">
        <v>7317</v>
      </c>
      <c r="D34" s="238"/>
      <c r="E34" s="238"/>
      <c r="F34" s="238" t="s">
        <v>7320</v>
      </c>
      <c r="G34" s="238" t="s">
        <v>7320</v>
      </c>
      <c r="H34" s="238">
        <v>1</v>
      </c>
      <c r="I34" s="238">
        <v>1</v>
      </c>
      <c r="J34" s="238"/>
      <c r="K34" s="238"/>
      <c r="L34" s="238"/>
      <c r="M34" s="238" t="s">
        <v>7325</v>
      </c>
      <c r="N34" s="238"/>
      <c r="O34" s="238" t="s">
        <v>7323</v>
      </c>
      <c r="X34" s="228"/>
      <c r="Y34" s="228"/>
      <c r="Z34" s="228" t="s">
        <v>237</v>
      </c>
      <c r="AA34" s="228" t="s">
        <v>2511</v>
      </c>
      <c r="AB34" s="228" t="s">
        <v>4948</v>
      </c>
      <c r="AD34" s="228" t="s">
        <v>302</v>
      </c>
      <c r="AE34" s="228" t="s">
        <v>317</v>
      </c>
      <c r="AH34" s="228" t="s">
        <v>649</v>
      </c>
      <c r="AJ34" s="228" t="s">
        <v>418</v>
      </c>
      <c r="AK34" s="228"/>
      <c r="AN34"/>
      <c r="AO34" s="23"/>
      <c r="AP34" s="23"/>
      <c r="AX34" s="230"/>
      <c r="AY34" s="230"/>
      <c r="AZ34" s="230"/>
      <c r="BA34" s="23"/>
      <c r="BB34" s="23"/>
      <c r="BC34" s="226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26"/>
      <c r="CF34" s="198" t="s">
        <v>7019</v>
      </c>
    </row>
    <row r="35" spans="1:84" ht="15.75" customHeight="1" thickBot="1">
      <c r="A35" s="238" t="s">
        <v>7497</v>
      </c>
      <c r="B35" s="238" t="s">
        <v>7568</v>
      </c>
      <c r="C35" s="238" t="s">
        <v>7317</v>
      </c>
      <c r="D35" s="238"/>
      <c r="E35" s="238"/>
      <c r="F35" s="238">
        <v>2</v>
      </c>
      <c r="G35" s="238">
        <v>2</v>
      </c>
      <c r="H35" s="238" t="s">
        <v>7324</v>
      </c>
      <c r="I35" s="238" t="s">
        <v>7324</v>
      </c>
      <c r="J35" s="238"/>
      <c r="K35" s="238"/>
      <c r="L35" s="238"/>
      <c r="M35" s="238" t="s">
        <v>7318</v>
      </c>
      <c r="N35" s="238"/>
      <c r="O35" s="238"/>
      <c r="X35" s="228"/>
      <c r="Y35" s="228"/>
      <c r="Z35" s="228" t="s">
        <v>205</v>
      </c>
      <c r="AA35" s="228" t="s">
        <v>2676</v>
      </c>
      <c r="AB35" s="228" t="s">
        <v>4949</v>
      </c>
      <c r="AD35" s="228" t="s">
        <v>317</v>
      </c>
      <c r="AE35" s="228" t="s">
        <v>359</v>
      </c>
      <c r="AH35" s="228" t="s">
        <v>732</v>
      </c>
      <c r="AJ35" s="228" t="s">
        <v>395</v>
      </c>
      <c r="AK35" s="228"/>
      <c r="AN35"/>
      <c r="AO35" s="23"/>
      <c r="AP35" s="23"/>
      <c r="AX35" s="230"/>
      <c r="AY35" s="230"/>
      <c r="AZ35" s="230"/>
      <c r="BA35" s="23"/>
      <c r="BB35" s="23"/>
      <c r="BC35" s="226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26"/>
      <c r="CF35" s="198" t="s">
        <v>7020</v>
      </c>
    </row>
    <row r="36" spans="1:84" ht="15.75" customHeight="1" thickBot="1">
      <c r="A36" s="238" t="s">
        <v>7498</v>
      </c>
      <c r="B36" s="238" t="s">
        <v>7565</v>
      </c>
      <c r="C36" s="238" t="s">
        <v>7324</v>
      </c>
      <c r="D36" s="238"/>
      <c r="E36" s="238"/>
      <c r="F36" s="238">
        <v>2</v>
      </c>
      <c r="G36" s="238">
        <v>2</v>
      </c>
      <c r="H36" s="238">
        <v>2</v>
      </c>
      <c r="I36" s="238">
        <v>2</v>
      </c>
      <c r="J36" s="238"/>
      <c r="K36" s="238"/>
      <c r="L36" s="238" t="s">
        <v>627</v>
      </c>
      <c r="M36" s="238" t="s">
        <v>7319</v>
      </c>
      <c r="N36" s="238"/>
      <c r="O36" s="238" t="s">
        <v>7323</v>
      </c>
      <c r="X36" s="228"/>
      <c r="Y36" s="228"/>
      <c r="Z36" s="228" t="s">
        <v>205</v>
      </c>
      <c r="AA36" s="228" t="s">
        <v>858</v>
      </c>
      <c r="AB36" s="228" t="s">
        <v>4950</v>
      </c>
      <c r="AD36" s="228" t="s">
        <v>348</v>
      </c>
      <c r="AE36" s="228" t="s">
        <v>317</v>
      </c>
      <c r="AH36" s="228" t="s">
        <v>633</v>
      </c>
      <c r="AJ36" s="228" t="s">
        <v>458</v>
      </c>
      <c r="AK36" s="228"/>
      <c r="AN36"/>
      <c r="AO36" s="23"/>
      <c r="AP36" s="23"/>
      <c r="AX36" s="230"/>
      <c r="AY36" s="230"/>
      <c r="AZ36" s="230"/>
      <c r="BA36" s="23"/>
      <c r="BB36" s="23"/>
      <c r="BC36" s="226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26"/>
      <c r="CF36" s="198" t="s">
        <v>7021</v>
      </c>
    </row>
    <row r="37" spans="1:84" ht="15.75" customHeight="1" thickBot="1">
      <c r="A37" s="238" t="s">
        <v>7353</v>
      </c>
      <c r="B37" s="238" t="s">
        <v>7566</v>
      </c>
      <c r="C37" s="238" t="s">
        <v>7317</v>
      </c>
      <c r="D37" s="238"/>
      <c r="E37" s="238"/>
      <c r="F37" s="238" t="s">
        <v>7321</v>
      </c>
      <c r="G37" s="238" t="s">
        <v>7321</v>
      </c>
      <c r="H37" s="238">
        <v>2</v>
      </c>
      <c r="I37" s="238">
        <v>2</v>
      </c>
      <c r="J37" s="238"/>
      <c r="K37" s="238"/>
      <c r="L37" s="238"/>
      <c r="M37" s="238" t="s">
        <v>7325</v>
      </c>
      <c r="N37" s="238"/>
      <c r="O37" s="238"/>
      <c r="X37" s="228"/>
      <c r="Y37" s="228"/>
      <c r="Z37" s="228" t="s">
        <v>205</v>
      </c>
      <c r="AA37" s="228" t="s">
        <v>939</v>
      </c>
      <c r="AB37" s="228" t="s">
        <v>4951</v>
      </c>
      <c r="AD37" s="228" t="s">
        <v>348</v>
      </c>
      <c r="AE37" s="228" t="s">
        <v>333</v>
      </c>
      <c r="AH37" s="228" t="s">
        <v>633</v>
      </c>
      <c r="AJ37" s="228" t="s">
        <v>451</v>
      </c>
      <c r="AK37" s="228"/>
      <c r="AN37"/>
      <c r="AO37" s="23"/>
      <c r="AP37" s="23"/>
      <c r="AX37" s="230"/>
      <c r="AY37" s="230"/>
      <c r="AZ37" s="230"/>
      <c r="BA37" s="23"/>
      <c r="BB37" s="23"/>
      <c r="BC37" s="226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26"/>
      <c r="CF37" s="198" t="s">
        <v>7022</v>
      </c>
    </row>
    <row r="38" spans="1:84" ht="15.75" customHeight="1" thickBot="1">
      <c r="A38" s="238" t="s">
        <v>7354</v>
      </c>
      <c r="B38" s="238" t="s">
        <v>7569</v>
      </c>
      <c r="C38" s="238">
        <v>3</v>
      </c>
      <c r="D38" s="238"/>
      <c r="E38" s="238"/>
      <c r="F38" s="238" t="s">
        <v>7320</v>
      </c>
      <c r="G38" s="238" t="s">
        <v>7320</v>
      </c>
      <c r="H38" s="238" t="s">
        <v>7317</v>
      </c>
      <c r="I38" s="238" t="s">
        <v>7317</v>
      </c>
      <c r="J38" s="238"/>
      <c r="K38" s="238"/>
      <c r="L38" s="238"/>
      <c r="M38" s="238" t="s">
        <v>7318</v>
      </c>
      <c r="N38" s="238"/>
      <c r="O38" s="238"/>
      <c r="X38" s="228"/>
      <c r="Y38" s="228"/>
      <c r="Z38" s="228" t="s">
        <v>237</v>
      </c>
      <c r="AA38" s="228" t="s">
        <v>1000</v>
      </c>
      <c r="AB38" s="228" t="s">
        <v>4952</v>
      </c>
      <c r="AD38" s="228" t="s">
        <v>302</v>
      </c>
      <c r="AE38" s="228" t="s">
        <v>236</v>
      </c>
      <c r="AH38" s="228" t="s">
        <v>649</v>
      </c>
      <c r="AJ38" s="228" t="s">
        <v>414</v>
      </c>
      <c r="AK38" s="228"/>
      <c r="AN38"/>
      <c r="AO38" s="23"/>
      <c r="AP38" s="23"/>
      <c r="AX38" s="230"/>
      <c r="AY38" s="230"/>
      <c r="AZ38" s="230"/>
      <c r="BA38" s="23"/>
      <c r="BB38" s="23"/>
      <c r="BC38" s="226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26"/>
      <c r="CF38" s="198" t="s">
        <v>7023</v>
      </c>
    </row>
    <row r="39" spans="1:84" ht="15.75" customHeight="1" thickBot="1">
      <c r="A39" s="238" t="s">
        <v>7355</v>
      </c>
      <c r="B39" s="238" t="s">
        <v>7565</v>
      </c>
      <c r="C39" s="238">
        <v>3</v>
      </c>
      <c r="D39" s="238"/>
      <c r="E39" s="238"/>
      <c r="F39" s="238">
        <v>2</v>
      </c>
      <c r="G39" s="238">
        <v>2</v>
      </c>
      <c r="H39" s="238">
        <v>2</v>
      </c>
      <c r="I39" s="238">
        <v>2</v>
      </c>
      <c r="J39" s="238"/>
      <c r="K39" s="238"/>
      <c r="L39" s="238" t="s">
        <v>627</v>
      </c>
      <c r="M39" s="238" t="s">
        <v>7318</v>
      </c>
      <c r="N39" s="238"/>
      <c r="O39" s="238"/>
      <c r="X39" s="228"/>
      <c r="Y39" s="228"/>
      <c r="Z39" s="228" t="s">
        <v>212</v>
      </c>
      <c r="AA39" s="228" t="s">
        <v>1009</v>
      </c>
      <c r="AB39" s="228" t="s">
        <v>4953</v>
      </c>
      <c r="AD39" s="228" t="s">
        <v>317</v>
      </c>
      <c r="AE39" s="228" t="s">
        <v>302</v>
      </c>
      <c r="AH39" s="228" t="s">
        <v>633</v>
      </c>
      <c r="AJ39" s="228" t="s">
        <v>463</v>
      </c>
      <c r="AK39" s="228"/>
      <c r="AN39"/>
      <c r="AO39" s="23"/>
      <c r="AP39" s="23"/>
      <c r="AX39" s="230"/>
      <c r="AY39" s="230"/>
      <c r="AZ39" s="230"/>
      <c r="BA39" s="23"/>
      <c r="BB39" s="23"/>
      <c r="BC39" s="226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26"/>
      <c r="CF39" s="198" t="s">
        <v>7024</v>
      </c>
    </row>
    <row r="40" spans="1:84" ht="15.75" customHeight="1" thickBot="1">
      <c r="A40" s="238" t="s">
        <v>7356</v>
      </c>
      <c r="B40" s="238" t="s">
        <v>7569</v>
      </c>
      <c r="C40" s="238">
        <v>3</v>
      </c>
      <c r="D40" s="238"/>
      <c r="E40" s="238"/>
      <c r="F40" s="238">
        <v>2</v>
      </c>
      <c r="G40" s="238">
        <v>2</v>
      </c>
      <c r="H40" s="238" t="s">
        <v>7317</v>
      </c>
      <c r="I40" s="238" t="s">
        <v>7317</v>
      </c>
      <c r="J40" s="238"/>
      <c r="K40" s="238"/>
      <c r="L40" s="238" t="s">
        <v>627</v>
      </c>
      <c r="M40" s="238" t="s">
        <v>7318</v>
      </c>
      <c r="N40" s="238"/>
      <c r="O40" s="238"/>
      <c r="X40" s="228"/>
      <c r="Y40" s="228"/>
      <c r="Z40" s="228" t="s">
        <v>226</v>
      </c>
      <c r="AA40" s="228" t="s">
        <v>1024</v>
      </c>
      <c r="AB40" s="228" t="s">
        <v>4954</v>
      </c>
      <c r="AD40" s="228" t="s">
        <v>302</v>
      </c>
      <c r="AE40" s="228" t="s">
        <v>317</v>
      </c>
      <c r="AH40" s="228" t="s">
        <v>649</v>
      </c>
      <c r="AJ40" s="228" t="s">
        <v>414</v>
      </c>
      <c r="AK40" s="228"/>
      <c r="AN40"/>
      <c r="AO40" s="23"/>
      <c r="AP40" s="23"/>
      <c r="AX40" s="230"/>
      <c r="AY40" s="230"/>
      <c r="AZ40" s="230"/>
      <c r="BA40" s="23"/>
      <c r="BB40" s="23"/>
      <c r="BC40" s="226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26"/>
      <c r="CF40" s="198" t="s">
        <v>7025</v>
      </c>
    </row>
    <row r="41" spans="1:84" ht="15.75" customHeight="1" thickBot="1">
      <c r="A41" s="238" t="s">
        <v>7357</v>
      </c>
      <c r="B41" s="238" t="s">
        <v>7567</v>
      </c>
      <c r="C41" s="238">
        <v>3</v>
      </c>
      <c r="D41" s="238"/>
      <c r="E41" s="238"/>
      <c r="F41" s="238">
        <v>2</v>
      </c>
      <c r="G41" s="238">
        <v>2</v>
      </c>
      <c r="H41" s="238" t="s">
        <v>7317</v>
      </c>
      <c r="I41" s="238" t="s">
        <v>7317</v>
      </c>
      <c r="J41" s="238"/>
      <c r="K41" s="238"/>
      <c r="L41" s="238" t="s">
        <v>627</v>
      </c>
      <c r="M41" s="238" t="s">
        <v>7319</v>
      </c>
      <c r="N41" s="238"/>
      <c r="O41" s="238"/>
      <c r="X41" s="228"/>
      <c r="Y41" s="228"/>
      <c r="Z41" s="228" t="s">
        <v>219</v>
      </c>
      <c r="AA41" s="228" t="s">
        <v>1033</v>
      </c>
      <c r="AB41" s="228" t="s">
        <v>4955</v>
      </c>
      <c r="AD41" s="228" t="s">
        <v>317</v>
      </c>
      <c r="AE41" s="228" t="s">
        <v>317</v>
      </c>
      <c r="AH41" s="228" t="s">
        <v>732</v>
      </c>
      <c r="AJ41" s="228" t="s">
        <v>364</v>
      </c>
      <c r="AK41" s="228"/>
      <c r="AN41"/>
      <c r="AO41" s="23"/>
      <c r="AP41" s="23"/>
      <c r="AX41" s="230"/>
      <c r="AY41" s="230"/>
      <c r="AZ41" s="230"/>
      <c r="BA41" s="23"/>
      <c r="BB41" s="23"/>
      <c r="BC41" s="226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26"/>
      <c r="CF41" s="198" t="s">
        <v>7026</v>
      </c>
    </row>
    <row r="42" spans="1:84" ht="15.75" customHeight="1" thickBot="1">
      <c r="A42" s="238" t="s">
        <v>7499</v>
      </c>
      <c r="B42" s="238" t="s">
        <v>7568</v>
      </c>
      <c r="C42" s="238">
        <v>2</v>
      </c>
      <c r="D42" s="238"/>
      <c r="E42" s="238"/>
      <c r="F42" s="238">
        <v>1</v>
      </c>
      <c r="G42" s="238">
        <v>1</v>
      </c>
      <c r="H42" s="238">
        <v>1</v>
      </c>
      <c r="I42" s="238">
        <v>1</v>
      </c>
      <c r="J42" s="238"/>
      <c r="K42" s="238"/>
      <c r="L42" s="238"/>
      <c r="M42" s="238" t="s">
        <v>7325</v>
      </c>
      <c r="N42" s="238"/>
      <c r="O42" s="238" t="s">
        <v>7323</v>
      </c>
      <c r="X42" s="228"/>
      <c r="Y42" s="228"/>
      <c r="Z42" s="228" t="s">
        <v>193</v>
      </c>
      <c r="AA42" s="228" t="s">
        <v>1140</v>
      </c>
      <c r="AB42" s="228" t="s">
        <v>4956</v>
      </c>
      <c r="AD42" s="228" t="s">
        <v>333</v>
      </c>
      <c r="AE42" s="228" t="s">
        <v>359</v>
      </c>
      <c r="AH42" s="228" t="s">
        <v>633</v>
      </c>
      <c r="AJ42" s="228" t="s">
        <v>421</v>
      </c>
      <c r="AK42" s="228"/>
      <c r="AN42"/>
      <c r="AO42" s="23"/>
      <c r="AP42" s="23"/>
      <c r="AX42" s="230"/>
      <c r="AY42" s="230"/>
      <c r="AZ42" s="230"/>
      <c r="BA42" s="23"/>
      <c r="BB42" s="23"/>
      <c r="BC42" s="226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26"/>
      <c r="CF42" s="198" t="s">
        <v>7027</v>
      </c>
    </row>
    <row r="43" spans="1:84" ht="15.75" customHeight="1" thickBot="1">
      <c r="A43" s="238" t="s">
        <v>7500</v>
      </c>
      <c r="B43" s="238" t="s">
        <v>7569</v>
      </c>
      <c r="C43" s="238" t="s">
        <v>7324</v>
      </c>
      <c r="D43" s="238"/>
      <c r="E43" s="238"/>
      <c r="F43" s="238" t="s">
        <v>7326</v>
      </c>
      <c r="G43" s="238" t="s">
        <v>7326</v>
      </c>
      <c r="H43" s="238">
        <v>1</v>
      </c>
      <c r="I43" s="238">
        <v>1</v>
      </c>
      <c r="J43" s="238"/>
      <c r="K43" s="238"/>
      <c r="L43" s="238" t="s">
        <v>627</v>
      </c>
      <c r="M43" s="238" t="s">
        <v>7325</v>
      </c>
      <c r="N43" s="238"/>
      <c r="O43" s="238"/>
      <c r="X43" s="228"/>
      <c r="Y43" s="228"/>
      <c r="Z43" s="228" t="s">
        <v>237</v>
      </c>
      <c r="AA43" s="228" t="s">
        <v>1354</v>
      </c>
      <c r="AB43" s="228" t="s">
        <v>4957</v>
      </c>
      <c r="AD43" s="228" t="s">
        <v>333</v>
      </c>
      <c r="AE43" s="228" t="s">
        <v>317</v>
      </c>
      <c r="AH43" s="228" t="s">
        <v>732</v>
      </c>
      <c r="AJ43" s="228" t="s">
        <v>418</v>
      </c>
      <c r="AK43" s="228"/>
      <c r="AN43"/>
      <c r="AO43" s="23"/>
      <c r="AP43" s="23"/>
      <c r="AX43" s="230"/>
      <c r="AY43" s="230"/>
      <c r="AZ43" s="230"/>
      <c r="BA43" s="23"/>
      <c r="BB43" s="23"/>
      <c r="BC43" s="226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26"/>
      <c r="CF43" s="198" t="s">
        <v>7028</v>
      </c>
    </row>
    <row r="44" spans="1:84" ht="15.75" customHeight="1" thickBot="1">
      <c r="A44" s="238" t="s">
        <v>7482</v>
      </c>
      <c r="B44" s="238" t="s">
        <v>7563</v>
      </c>
      <c r="C44" s="238">
        <v>2</v>
      </c>
      <c r="D44" s="238"/>
      <c r="E44" s="238"/>
      <c r="F44" s="238">
        <v>1</v>
      </c>
      <c r="G44" s="238">
        <v>1</v>
      </c>
      <c r="H44" s="238" t="s">
        <v>7320</v>
      </c>
      <c r="I44" s="238" t="s">
        <v>7320</v>
      </c>
      <c r="J44" s="238"/>
      <c r="K44" s="238"/>
      <c r="L44" s="238" t="s">
        <v>627</v>
      </c>
      <c r="M44" s="238" t="s">
        <v>7325</v>
      </c>
      <c r="N44" s="238"/>
      <c r="O44" s="238" t="s">
        <v>7323</v>
      </c>
      <c r="X44" s="228"/>
      <c r="Y44" s="228"/>
      <c r="Z44" s="228" t="s">
        <v>231</v>
      </c>
      <c r="AA44" s="228" t="s">
        <v>1447</v>
      </c>
      <c r="AB44" s="228" t="s">
        <v>4958</v>
      </c>
      <c r="AD44" s="228" t="s">
        <v>261</v>
      </c>
      <c r="AE44" s="228" t="s">
        <v>261</v>
      </c>
      <c r="AH44" s="228" t="s">
        <v>732</v>
      </c>
      <c r="AJ44" s="228" t="s">
        <v>316</v>
      </c>
      <c r="AK44" s="228"/>
      <c r="AN44"/>
      <c r="AO44" s="23"/>
      <c r="AP44" s="23"/>
      <c r="AX44" s="230"/>
      <c r="AY44" s="230"/>
      <c r="AZ44" s="230"/>
      <c r="BA44" s="23"/>
      <c r="BB44" s="23"/>
      <c r="BC44" s="226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26"/>
      <c r="CF44" s="198" t="s">
        <v>7029</v>
      </c>
    </row>
    <row r="45" spans="1:84" ht="15.75" customHeight="1" thickBot="1">
      <c r="A45" s="238" t="s">
        <v>7501</v>
      </c>
      <c r="B45" s="238" t="s">
        <v>7566</v>
      </c>
      <c r="C45" s="238">
        <v>3</v>
      </c>
      <c r="D45" s="238"/>
      <c r="E45" s="238"/>
      <c r="F45" s="238">
        <v>1</v>
      </c>
      <c r="G45" s="238">
        <v>1</v>
      </c>
      <c r="H45" s="238" t="s">
        <v>7317</v>
      </c>
      <c r="I45" s="238" t="s">
        <v>7317</v>
      </c>
      <c r="J45" s="238"/>
      <c r="K45" s="238"/>
      <c r="L45" s="238" t="s">
        <v>627</v>
      </c>
      <c r="M45" s="238" t="s">
        <v>7319</v>
      </c>
      <c r="N45" s="238"/>
      <c r="O45" s="238"/>
      <c r="X45" s="228"/>
      <c r="Y45" s="228"/>
      <c r="Z45" s="228" t="s">
        <v>226</v>
      </c>
      <c r="AA45" s="228" t="s">
        <v>1485</v>
      </c>
      <c r="AB45" s="228" t="s">
        <v>4959</v>
      </c>
      <c r="AD45" s="228" t="s">
        <v>317</v>
      </c>
      <c r="AE45" s="228" t="s">
        <v>302</v>
      </c>
      <c r="AH45" s="228" t="s">
        <v>732</v>
      </c>
      <c r="AJ45" s="228" t="s">
        <v>428</v>
      </c>
      <c r="AK45" s="228"/>
      <c r="AN45"/>
      <c r="AO45" s="23"/>
      <c r="AP45" s="23"/>
      <c r="AX45" s="230"/>
      <c r="AY45" s="230"/>
      <c r="AZ45" s="230"/>
      <c r="BA45" s="23"/>
      <c r="BB45" s="23"/>
      <c r="BC45" s="226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26"/>
      <c r="CF45" s="198" t="s">
        <v>7030</v>
      </c>
    </row>
    <row r="46" spans="1:84" ht="15.75" customHeight="1" thickBot="1">
      <c r="A46" s="238" t="s">
        <v>7502</v>
      </c>
      <c r="B46" s="238" t="s">
        <v>7569</v>
      </c>
      <c r="C46" s="238" t="s">
        <v>7324</v>
      </c>
      <c r="D46" s="238"/>
      <c r="E46" s="238"/>
      <c r="F46" s="238">
        <v>2</v>
      </c>
      <c r="G46" s="238">
        <v>2</v>
      </c>
      <c r="H46" s="238" t="s">
        <v>7317</v>
      </c>
      <c r="I46" s="238" t="s">
        <v>7317</v>
      </c>
      <c r="J46" s="238"/>
      <c r="K46" s="238"/>
      <c r="L46" s="238" t="s">
        <v>627</v>
      </c>
      <c r="M46" s="238" t="s">
        <v>7319</v>
      </c>
      <c r="N46" s="238"/>
      <c r="O46" s="238"/>
      <c r="X46" s="228"/>
      <c r="Y46" s="228"/>
      <c r="Z46" s="228" t="s">
        <v>200</v>
      </c>
      <c r="AA46" s="228" t="s">
        <v>1616</v>
      </c>
      <c r="AB46" s="228" t="s">
        <v>4960</v>
      </c>
      <c r="AD46" s="228" t="s">
        <v>317</v>
      </c>
      <c r="AE46" s="228" t="s">
        <v>317</v>
      </c>
      <c r="AH46" s="228" t="s">
        <v>732</v>
      </c>
      <c r="AJ46" s="228" t="s">
        <v>446</v>
      </c>
      <c r="AK46" s="228"/>
      <c r="AN46"/>
      <c r="AO46" s="23"/>
      <c r="AP46" s="23"/>
      <c r="AX46" s="230"/>
      <c r="AY46" s="230"/>
      <c r="AZ46" s="230"/>
      <c r="BA46" s="23"/>
      <c r="BB46" s="23"/>
      <c r="BC46" s="226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26"/>
      <c r="CF46" s="198" t="s">
        <v>7031</v>
      </c>
    </row>
    <row r="47" spans="1:84" ht="15.75" customHeight="1" thickBot="1">
      <c r="A47" s="238" t="s">
        <v>7503</v>
      </c>
      <c r="B47" s="238" t="s">
        <v>7565</v>
      </c>
      <c r="C47" s="238" t="s">
        <v>7317</v>
      </c>
      <c r="D47" s="238"/>
      <c r="E47" s="238"/>
      <c r="F47" s="238">
        <v>1</v>
      </c>
      <c r="G47" s="238">
        <v>1</v>
      </c>
      <c r="H47" s="238">
        <v>1</v>
      </c>
      <c r="I47" s="238">
        <v>1</v>
      </c>
      <c r="J47" s="238"/>
      <c r="K47" s="238"/>
      <c r="L47" s="238" t="s">
        <v>627</v>
      </c>
      <c r="M47" s="238" t="s">
        <v>7325</v>
      </c>
      <c r="N47" s="238"/>
      <c r="O47" s="238" t="s">
        <v>7323</v>
      </c>
      <c r="X47" s="228"/>
      <c r="Y47" s="228"/>
      <c r="Z47" s="228" t="s">
        <v>197</v>
      </c>
      <c r="AA47" s="228" t="s">
        <v>1646</v>
      </c>
      <c r="AB47" s="228" t="s">
        <v>4961</v>
      </c>
      <c r="AD47" s="228" t="s">
        <v>317</v>
      </c>
      <c r="AE47" s="228" t="s">
        <v>359</v>
      </c>
      <c r="AH47" s="228" t="s">
        <v>660</v>
      </c>
      <c r="AJ47" s="228" t="s">
        <v>446</v>
      </c>
      <c r="AK47" s="228"/>
      <c r="AN47"/>
      <c r="AO47" s="23"/>
      <c r="AP47" s="23"/>
      <c r="AX47" s="230"/>
      <c r="AY47" s="230"/>
      <c r="AZ47" s="230"/>
      <c r="BA47" s="23"/>
      <c r="BB47" s="23"/>
      <c r="BC47" s="226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26"/>
      <c r="CF47" s="198" t="s">
        <v>7032</v>
      </c>
    </row>
    <row r="48" spans="1:84" ht="15.75" customHeight="1" thickBot="1">
      <c r="A48" s="238" t="s">
        <v>7504</v>
      </c>
      <c r="B48" s="238" t="s">
        <v>7569</v>
      </c>
      <c r="C48" s="238" t="s">
        <v>7317</v>
      </c>
      <c r="D48" s="238"/>
      <c r="E48" s="238"/>
      <c r="F48" s="238" t="s">
        <v>7321</v>
      </c>
      <c r="G48" s="238" t="s">
        <v>7321</v>
      </c>
      <c r="H48" s="238">
        <v>1</v>
      </c>
      <c r="I48" s="238">
        <v>1</v>
      </c>
      <c r="J48" s="238"/>
      <c r="K48" s="238"/>
      <c r="L48" s="238"/>
      <c r="M48" s="238" t="s">
        <v>7319</v>
      </c>
      <c r="N48" s="238"/>
      <c r="O48" s="238"/>
      <c r="X48" s="228"/>
      <c r="Y48" s="228"/>
      <c r="Z48" s="228" t="s">
        <v>212</v>
      </c>
      <c r="AA48" s="228" t="s">
        <v>1801</v>
      </c>
      <c r="AB48" s="228" t="s">
        <v>4962</v>
      </c>
      <c r="AD48" s="228" t="s">
        <v>348</v>
      </c>
      <c r="AE48" s="228" t="s">
        <v>317</v>
      </c>
      <c r="AH48" s="228" t="s">
        <v>633</v>
      </c>
      <c r="AJ48" s="228" t="s">
        <v>430</v>
      </c>
      <c r="AK48" s="228"/>
      <c r="AN48"/>
      <c r="AO48" s="23"/>
      <c r="AP48" s="23"/>
      <c r="AX48" s="230"/>
      <c r="AY48" s="230"/>
      <c r="AZ48" s="230"/>
      <c r="BA48" s="23"/>
      <c r="BB48" s="23"/>
      <c r="BC48" s="226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26"/>
      <c r="CF48" s="198" t="s">
        <v>7033</v>
      </c>
    </row>
    <row r="49" spans="1:84" ht="15.75" customHeight="1" thickBot="1">
      <c r="A49" s="238" t="s">
        <v>7358</v>
      </c>
      <c r="B49" s="238" t="s">
        <v>7566</v>
      </c>
      <c r="C49" s="238" t="s">
        <v>7324</v>
      </c>
      <c r="D49" s="238"/>
      <c r="E49" s="238"/>
      <c r="F49" s="238">
        <v>2</v>
      </c>
      <c r="G49" s="238">
        <v>2</v>
      </c>
      <c r="H49" s="238">
        <v>3</v>
      </c>
      <c r="I49" s="238">
        <v>3</v>
      </c>
      <c r="J49" s="238"/>
      <c r="K49" s="238"/>
      <c r="L49" s="238"/>
      <c r="M49" s="238" t="s">
        <v>7318</v>
      </c>
      <c r="N49" s="238"/>
      <c r="O49" s="238"/>
      <c r="X49" s="228"/>
      <c r="Y49" s="228"/>
      <c r="Z49" s="228" t="s">
        <v>205</v>
      </c>
      <c r="AA49" s="228" t="s">
        <v>1866</v>
      </c>
      <c r="AB49" s="228" t="s">
        <v>4963</v>
      </c>
      <c r="AD49" s="228" t="s">
        <v>333</v>
      </c>
      <c r="AE49" s="228" t="s">
        <v>359</v>
      </c>
      <c r="AH49" s="228" t="s">
        <v>660</v>
      </c>
      <c r="AJ49" s="228" t="s">
        <v>432</v>
      </c>
      <c r="AK49" s="228"/>
      <c r="AN49" s="23"/>
      <c r="AO49" s="23"/>
      <c r="AP49" s="23"/>
      <c r="AX49" s="230"/>
      <c r="AY49" s="230"/>
      <c r="AZ49" s="230"/>
      <c r="BA49" s="23"/>
      <c r="BB49" s="23"/>
      <c r="BC49" s="226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26"/>
      <c r="CF49" s="198" t="s">
        <v>7034</v>
      </c>
    </row>
    <row r="50" spans="1:84" ht="15.75" customHeight="1" thickBot="1">
      <c r="A50" s="238" t="s">
        <v>7505</v>
      </c>
      <c r="B50" s="238" t="s">
        <v>7565</v>
      </c>
      <c r="C50" s="238" t="s">
        <v>7317</v>
      </c>
      <c r="D50" s="238"/>
      <c r="E50" s="238"/>
      <c r="F50" s="238" t="s">
        <v>7320</v>
      </c>
      <c r="G50" s="238" t="s">
        <v>7320</v>
      </c>
      <c r="H50" s="238" t="s">
        <v>7320</v>
      </c>
      <c r="I50" s="238" t="s">
        <v>7320</v>
      </c>
      <c r="J50" s="238"/>
      <c r="K50" s="238"/>
      <c r="L50" s="238"/>
      <c r="M50" s="238" t="s">
        <v>7318</v>
      </c>
      <c r="N50" s="238"/>
      <c r="O50" s="238"/>
      <c r="X50" s="228"/>
      <c r="Y50" s="228"/>
      <c r="Z50" s="228" t="s">
        <v>201</v>
      </c>
      <c r="AA50" s="228" t="s">
        <v>1917</v>
      </c>
      <c r="AB50" s="228" t="s">
        <v>4964</v>
      </c>
      <c r="AD50" s="228" t="s">
        <v>348</v>
      </c>
      <c r="AE50" s="228" t="s">
        <v>302</v>
      </c>
      <c r="AH50" s="228" t="s">
        <v>732</v>
      </c>
      <c r="AJ50" s="228" t="s">
        <v>470</v>
      </c>
      <c r="AK50" s="228"/>
      <c r="AN50" s="23"/>
      <c r="AO50" s="23"/>
      <c r="AP50" s="23"/>
      <c r="AX50" s="230"/>
      <c r="AY50" s="230"/>
      <c r="AZ50" s="230"/>
      <c r="BA50" s="23"/>
      <c r="BB50" s="23"/>
      <c r="BC50" s="226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26"/>
      <c r="CF50" s="198" t="s">
        <v>7035</v>
      </c>
    </row>
    <row r="51" spans="1:84" ht="15.75" customHeight="1" thickBot="1">
      <c r="A51" s="238" t="s">
        <v>7359</v>
      </c>
      <c r="B51" s="238" t="s">
        <v>7566</v>
      </c>
      <c r="C51" s="238" t="s">
        <v>7317</v>
      </c>
      <c r="D51" s="238"/>
      <c r="E51" s="238"/>
      <c r="F51" s="238" t="s">
        <v>7321</v>
      </c>
      <c r="G51" s="238" t="s">
        <v>7321</v>
      </c>
      <c r="H51" s="238" t="s">
        <v>7320</v>
      </c>
      <c r="I51" s="238" t="s">
        <v>7320</v>
      </c>
      <c r="J51" s="238"/>
      <c r="K51" s="238"/>
      <c r="L51" s="238"/>
      <c r="M51" s="238" t="s">
        <v>7318</v>
      </c>
      <c r="N51" s="238"/>
      <c r="O51" s="238"/>
      <c r="X51" s="228"/>
      <c r="Y51" s="228"/>
      <c r="Z51" s="228" t="s">
        <v>201</v>
      </c>
      <c r="AA51" s="228" t="s">
        <v>1982</v>
      </c>
      <c r="AB51" s="228" t="s">
        <v>4965</v>
      </c>
      <c r="AD51" s="228" t="s">
        <v>261</v>
      </c>
      <c r="AE51" s="228" t="s">
        <v>317</v>
      </c>
      <c r="AH51" s="228" t="s">
        <v>649</v>
      </c>
      <c r="AJ51" s="228" t="s">
        <v>449</v>
      </c>
      <c r="AK51" s="228"/>
      <c r="AN51" s="23"/>
      <c r="AO51" s="23"/>
      <c r="AP51" s="23"/>
      <c r="AX51" s="230"/>
      <c r="AY51" s="230"/>
      <c r="AZ51" s="230"/>
      <c r="BA51" s="23"/>
      <c r="BB51" s="23"/>
      <c r="BC51" s="226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26"/>
      <c r="CF51" s="198" t="s">
        <v>7036</v>
      </c>
    </row>
    <row r="52" spans="1:84" ht="15.75" customHeight="1" thickBot="1">
      <c r="A52" s="238" t="s">
        <v>7506</v>
      </c>
      <c r="B52" s="238" t="s">
        <v>7562</v>
      </c>
      <c r="C52" s="238" t="s">
        <v>7324</v>
      </c>
      <c r="D52" s="238"/>
      <c r="E52" s="238"/>
      <c r="F52" s="238">
        <v>2</v>
      </c>
      <c r="G52" s="238">
        <v>2</v>
      </c>
      <c r="H52" s="238">
        <v>3</v>
      </c>
      <c r="I52" s="238">
        <v>3</v>
      </c>
      <c r="J52" s="238"/>
      <c r="K52" s="238"/>
      <c r="L52" s="238"/>
      <c r="M52" s="238" t="s">
        <v>7319</v>
      </c>
      <c r="N52" s="238"/>
      <c r="O52" s="238"/>
      <c r="X52" s="228"/>
      <c r="Y52" s="228"/>
      <c r="Z52" s="228" t="s">
        <v>219</v>
      </c>
      <c r="AA52" s="228" t="s">
        <v>2022</v>
      </c>
      <c r="AB52" s="228" t="s">
        <v>4966</v>
      </c>
      <c r="AD52" s="228" t="s">
        <v>317</v>
      </c>
      <c r="AE52" s="228" t="s">
        <v>359</v>
      </c>
      <c r="AH52" s="228" t="s">
        <v>660</v>
      </c>
      <c r="AJ52" s="228" t="s">
        <v>458</v>
      </c>
      <c r="AK52" s="228"/>
      <c r="AN52" s="23"/>
      <c r="AO52" s="23"/>
      <c r="AP52" s="23"/>
      <c r="AX52" s="230"/>
      <c r="AY52" s="230"/>
      <c r="AZ52" s="230"/>
      <c r="BA52" s="23"/>
      <c r="BB52" s="23"/>
      <c r="BC52" s="226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26"/>
      <c r="CF52" s="198" t="s">
        <v>7037</v>
      </c>
    </row>
    <row r="53" spans="1:84" ht="15.75" customHeight="1" thickBot="1">
      <c r="A53" s="238" t="s">
        <v>7360</v>
      </c>
      <c r="B53" s="238" t="s">
        <v>7568</v>
      </c>
      <c r="C53" s="238">
        <v>3</v>
      </c>
      <c r="D53" s="238"/>
      <c r="E53" s="238"/>
      <c r="F53" s="238">
        <v>2</v>
      </c>
      <c r="G53" s="238">
        <v>2</v>
      </c>
      <c r="H53" s="238">
        <v>2</v>
      </c>
      <c r="I53" s="238">
        <v>2</v>
      </c>
      <c r="J53" s="238"/>
      <c r="K53" s="238"/>
      <c r="L53" s="238" t="s">
        <v>627</v>
      </c>
      <c r="M53" s="238" t="s">
        <v>7319</v>
      </c>
      <c r="N53" s="238"/>
      <c r="O53" s="238"/>
      <c r="X53" s="228"/>
      <c r="Y53" s="228"/>
      <c r="Z53" s="228" t="s">
        <v>193</v>
      </c>
      <c r="AA53" s="228" t="s">
        <v>2038</v>
      </c>
      <c r="AB53" s="228" t="s">
        <v>4967</v>
      </c>
      <c r="AD53" s="228" t="s">
        <v>362</v>
      </c>
      <c r="AE53" s="228" t="s">
        <v>359</v>
      </c>
      <c r="AH53" s="228" t="s">
        <v>633</v>
      </c>
      <c r="AJ53" s="228" t="s">
        <v>484</v>
      </c>
      <c r="AK53" s="228"/>
      <c r="AN53" s="23"/>
      <c r="AO53" s="23"/>
      <c r="AP53" s="23"/>
      <c r="AX53" s="230"/>
      <c r="AY53" s="230"/>
      <c r="AZ53" s="230"/>
      <c r="BA53" s="23"/>
      <c r="BB53" s="23"/>
      <c r="BC53" s="226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26"/>
      <c r="CF53" s="198" t="s">
        <v>7038</v>
      </c>
    </row>
    <row r="54" spans="1:84" ht="15.75" customHeight="1" thickBot="1">
      <c r="A54" s="238" t="s">
        <v>7361</v>
      </c>
      <c r="B54" s="238" t="s">
        <v>7565</v>
      </c>
      <c r="C54" s="238">
        <v>3</v>
      </c>
      <c r="D54" s="238"/>
      <c r="E54" s="238"/>
      <c r="F54" s="238">
        <v>1</v>
      </c>
      <c r="G54" s="238">
        <v>1</v>
      </c>
      <c r="H54" s="238" t="s">
        <v>7317</v>
      </c>
      <c r="I54" s="238" t="s">
        <v>7317</v>
      </c>
      <c r="J54" s="238"/>
      <c r="K54" s="238"/>
      <c r="L54" s="238"/>
      <c r="M54" s="238" t="s">
        <v>7318</v>
      </c>
      <c r="N54" s="238"/>
      <c r="O54" s="238"/>
      <c r="X54" s="228"/>
      <c r="Y54" s="228"/>
      <c r="Z54" s="228" t="s">
        <v>237</v>
      </c>
      <c r="AA54" s="228" t="s">
        <v>2096</v>
      </c>
      <c r="AB54" s="228" t="s">
        <v>4968</v>
      </c>
      <c r="AD54" s="228" t="s">
        <v>261</v>
      </c>
      <c r="AE54" s="228" t="s">
        <v>317</v>
      </c>
      <c r="AH54" s="228" t="s">
        <v>732</v>
      </c>
      <c r="AJ54" s="228" t="s">
        <v>400</v>
      </c>
      <c r="AK54" s="228"/>
      <c r="AN54" s="23"/>
      <c r="AO54" s="23"/>
      <c r="AP54" s="23"/>
      <c r="AX54" s="230"/>
      <c r="AY54" s="230"/>
      <c r="AZ54" s="230"/>
      <c r="BA54" s="23"/>
      <c r="BB54" s="23"/>
      <c r="BC54" s="226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26"/>
      <c r="CF54" s="198" t="s">
        <v>7039</v>
      </c>
    </row>
    <row r="55" spans="1:84" ht="15.75" customHeight="1" thickBot="1">
      <c r="A55" s="238" t="s">
        <v>7362</v>
      </c>
      <c r="B55" s="238" t="s">
        <v>7567</v>
      </c>
      <c r="C55" s="238" t="s">
        <v>7317</v>
      </c>
      <c r="D55" s="238"/>
      <c r="E55" s="238"/>
      <c r="F55" s="238" t="s">
        <v>7320</v>
      </c>
      <c r="G55" s="238" t="s">
        <v>7320</v>
      </c>
      <c r="H55" s="238">
        <v>3</v>
      </c>
      <c r="I55" s="238">
        <v>3</v>
      </c>
      <c r="J55" s="238"/>
      <c r="K55" s="238"/>
      <c r="L55" s="238" t="s">
        <v>627</v>
      </c>
      <c r="M55" s="238" t="s">
        <v>7318</v>
      </c>
      <c r="N55" s="238"/>
      <c r="O55" s="238"/>
      <c r="X55" s="228"/>
      <c r="Y55" s="228"/>
      <c r="Z55" s="228" t="s">
        <v>193</v>
      </c>
      <c r="AA55" s="228" t="s">
        <v>2217</v>
      </c>
      <c r="AB55" s="228" t="s">
        <v>4969</v>
      </c>
      <c r="AD55" s="228" t="s">
        <v>359</v>
      </c>
      <c r="AE55" s="228" t="s">
        <v>359</v>
      </c>
      <c r="AH55" s="228" t="s">
        <v>660</v>
      </c>
      <c r="AJ55" s="228" t="s">
        <v>652</v>
      </c>
      <c r="AK55" s="228"/>
      <c r="AN55" s="23"/>
      <c r="AO55" s="23"/>
      <c r="AP55" s="23"/>
      <c r="AX55" s="230"/>
      <c r="AY55" s="230"/>
      <c r="AZ55" s="230"/>
      <c r="BA55" s="23"/>
      <c r="BB55" s="23"/>
      <c r="BC55" s="226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26"/>
      <c r="CF55" s="198" t="s">
        <v>7040</v>
      </c>
    </row>
    <row r="56" spans="1:84" ht="15.75" customHeight="1" thickBot="1">
      <c r="A56" s="238" t="s">
        <v>7504</v>
      </c>
      <c r="B56" s="238" t="s">
        <v>7566</v>
      </c>
      <c r="C56" s="238" t="s">
        <v>7324</v>
      </c>
      <c r="D56" s="238"/>
      <c r="E56" s="238"/>
      <c r="F56" s="238">
        <v>1</v>
      </c>
      <c r="G56" s="238">
        <v>1</v>
      </c>
      <c r="H56" s="238">
        <v>3</v>
      </c>
      <c r="I56" s="238">
        <v>3</v>
      </c>
      <c r="J56" s="238"/>
      <c r="K56" s="238"/>
      <c r="L56" s="238"/>
      <c r="M56" s="238" t="s">
        <v>7318</v>
      </c>
      <c r="N56" s="238"/>
      <c r="O56" s="238"/>
      <c r="X56" s="228"/>
      <c r="Y56" s="228"/>
      <c r="Z56" s="228" t="s">
        <v>205</v>
      </c>
      <c r="AA56" s="228" t="s">
        <v>2335</v>
      </c>
      <c r="AB56" s="228" t="s">
        <v>4970</v>
      </c>
      <c r="AD56" s="228" t="s">
        <v>333</v>
      </c>
      <c r="AE56" s="228" t="s">
        <v>348</v>
      </c>
      <c r="AH56" s="228" t="s">
        <v>660</v>
      </c>
      <c r="AJ56" s="228" t="s">
        <v>402</v>
      </c>
      <c r="AK56" s="228"/>
      <c r="AN56" s="23"/>
      <c r="AO56" s="23"/>
      <c r="AP56" s="23"/>
      <c r="AX56" s="230"/>
      <c r="AY56" s="230"/>
      <c r="AZ56" s="230"/>
      <c r="BA56" s="23"/>
      <c r="BB56" s="23"/>
      <c r="BC56" s="226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26"/>
      <c r="CF56" s="198" t="s">
        <v>7041</v>
      </c>
    </row>
    <row r="57" spans="1:84" ht="15.75" customHeight="1" thickBot="1">
      <c r="A57" s="238" t="s">
        <v>7363</v>
      </c>
      <c r="B57" s="238" t="s">
        <v>7563</v>
      </c>
      <c r="C57" s="238">
        <v>3</v>
      </c>
      <c r="D57" s="238"/>
      <c r="E57" s="238"/>
      <c r="F57" s="238">
        <v>1</v>
      </c>
      <c r="G57" s="238">
        <v>1</v>
      </c>
      <c r="H57" s="238">
        <v>2</v>
      </c>
      <c r="I57" s="238">
        <v>2</v>
      </c>
      <c r="J57" s="238"/>
      <c r="K57" s="238"/>
      <c r="L57" s="238"/>
      <c r="M57" s="238" t="s">
        <v>7318</v>
      </c>
      <c r="N57" s="238"/>
      <c r="O57" s="238"/>
      <c r="X57" s="228"/>
      <c r="Y57" s="228"/>
      <c r="Z57" s="228" t="s">
        <v>158</v>
      </c>
      <c r="AA57" s="228" t="s">
        <v>2394</v>
      </c>
      <c r="AB57" s="228" t="s">
        <v>4971</v>
      </c>
      <c r="AD57" s="228" t="s">
        <v>261</v>
      </c>
      <c r="AE57" s="228" t="s">
        <v>317</v>
      </c>
      <c r="AH57" s="228" t="s">
        <v>732</v>
      </c>
      <c r="AJ57" s="228">
        <v>0</v>
      </c>
      <c r="AK57" s="228"/>
      <c r="AN57" s="23"/>
      <c r="AO57" s="23"/>
      <c r="AP57" s="23"/>
      <c r="AX57" s="230"/>
      <c r="AY57" s="230"/>
      <c r="AZ57" s="230"/>
      <c r="BA57" s="23"/>
      <c r="BB57" s="23"/>
      <c r="BC57" s="226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26"/>
      <c r="CF57" s="198" t="s">
        <v>7042</v>
      </c>
    </row>
    <row r="58" spans="1:84" ht="15.75" customHeight="1" thickBot="1">
      <c r="A58" s="238" t="s">
        <v>7507</v>
      </c>
      <c r="B58" s="238" t="s">
        <v>7563</v>
      </c>
      <c r="C58" s="238" t="s">
        <v>7317</v>
      </c>
      <c r="D58" s="238"/>
      <c r="E58" s="238"/>
      <c r="F58" s="238">
        <v>2</v>
      </c>
      <c r="G58" s="238">
        <v>2</v>
      </c>
      <c r="H58" s="238">
        <v>2</v>
      </c>
      <c r="I58" s="238">
        <v>2</v>
      </c>
      <c r="J58" s="238"/>
      <c r="K58" s="238"/>
      <c r="L58" s="238" t="s">
        <v>627</v>
      </c>
      <c r="M58" s="238" t="s">
        <v>7318</v>
      </c>
      <c r="N58" s="238"/>
      <c r="O58" s="238"/>
      <c r="X58" s="228"/>
      <c r="Y58" s="228"/>
      <c r="Z58" s="228" t="s">
        <v>208</v>
      </c>
      <c r="AA58" s="228" t="s">
        <v>2408</v>
      </c>
      <c r="AB58" s="228" t="s">
        <v>4972</v>
      </c>
      <c r="AD58" s="228" t="s">
        <v>317</v>
      </c>
      <c r="AE58" s="228" t="s">
        <v>333</v>
      </c>
      <c r="AH58" s="228" t="s">
        <v>633</v>
      </c>
      <c r="AJ58" s="228" t="s">
        <v>477</v>
      </c>
      <c r="AK58" s="228"/>
      <c r="AN58" s="23"/>
      <c r="AO58" s="23"/>
      <c r="AP58" s="23"/>
      <c r="AX58" s="230"/>
      <c r="AY58" s="230"/>
      <c r="AZ58" s="230"/>
      <c r="BA58" s="23"/>
      <c r="BB58" s="23"/>
      <c r="BC58" s="226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26"/>
      <c r="CF58" s="198" t="s">
        <v>7043</v>
      </c>
    </row>
    <row r="59" spans="1:84" ht="15.75" customHeight="1" thickBot="1">
      <c r="A59" s="238" t="s">
        <v>7508</v>
      </c>
      <c r="B59" s="238" t="s">
        <v>7564</v>
      </c>
      <c r="C59" s="238">
        <v>3</v>
      </c>
      <c r="D59" s="238"/>
      <c r="E59" s="238"/>
      <c r="F59" s="238" t="s">
        <v>7321</v>
      </c>
      <c r="G59" s="238" t="s">
        <v>7321</v>
      </c>
      <c r="H59" s="238" t="s">
        <v>7320</v>
      </c>
      <c r="I59" s="238" t="s">
        <v>7320</v>
      </c>
      <c r="J59" s="238"/>
      <c r="K59" s="238"/>
      <c r="L59" s="238"/>
      <c r="M59" s="238" t="s">
        <v>7319</v>
      </c>
      <c r="N59" s="238"/>
      <c r="O59" s="238"/>
      <c r="X59" s="228"/>
      <c r="Y59" s="228"/>
      <c r="Z59" s="228" t="s">
        <v>231</v>
      </c>
      <c r="AA59" s="228" t="s">
        <v>2464</v>
      </c>
      <c r="AB59" s="228" t="s">
        <v>4973</v>
      </c>
      <c r="AD59" s="228" t="s">
        <v>283</v>
      </c>
      <c r="AE59" s="228" t="s">
        <v>302</v>
      </c>
      <c r="AH59" s="228" t="s">
        <v>732</v>
      </c>
      <c r="AJ59" s="228" t="s">
        <v>414</v>
      </c>
      <c r="AK59" s="228"/>
      <c r="AN59" s="23"/>
      <c r="AO59" s="23"/>
      <c r="AP59" s="23"/>
      <c r="AX59" s="230"/>
      <c r="AY59" s="230"/>
      <c r="AZ59" s="230"/>
      <c r="BA59" s="23"/>
      <c r="BB59" s="23"/>
      <c r="BC59" s="226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26"/>
      <c r="CF59" s="198" t="s">
        <v>7044</v>
      </c>
    </row>
    <row r="60" spans="1:84" ht="15.75" customHeight="1" thickBot="1">
      <c r="A60" s="238" t="s">
        <v>7509</v>
      </c>
      <c r="B60" s="238" t="s">
        <v>7569</v>
      </c>
      <c r="C60" s="238">
        <v>3</v>
      </c>
      <c r="D60" s="238"/>
      <c r="E60" s="238"/>
      <c r="F60" s="238">
        <v>1</v>
      </c>
      <c r="G60" s="238">
        <v>1</v>
      </c>
      <c r="H60" s="238">
        <v>3</v>
      </c>
      <c r="I60" s="238">
        <v>3</v>
      </c>
      <c r="J60" s="238"/>
      <c r="K60" s="238"/>
      <c r="L60" s="238"/>
      <c r="M60" s="238" t="s">
        <v>7325</v>
      </c>
      <c r="N60" s="238"/>
      <c r="O60" s="238"/>
      <c r="X60" s="228"/>
      <c r="Y60" s="228"/>
      <c r="Z60" s="228" t="s">
        <v>219</v>
      </c>
      <c r="AA60" s="228" t="s">
        <v>2492</v>
      </c>
      <c r="AB60" s="228" t="s">
        <v>4974</v>
      </c>
      <c r="AD60" s="228" t="s">
        <v>348</v>
      </c>
      <c r="AE60" s="228" t="s">
        <v>302</v>
      </c>
      <c r="AH60" s="228" t="s">
        <v>732</v>
      </c>
      <c r="AJ60" s="228" t="s">
        <v>435</v>
      </c>
      <c r="AK60" s="228"/>
      <c r="AN60" s="23"/>
      <c r="AO60" s="23"/>
      <c r="AP60" s="23"/>
      <c r="AX60" s="230"/>
      <c r="AY60" s="230"/>
      <c r="AZ60" s="230"/>
      <c r="BA60" s="23"/>
      <c r="BB60" s="23"/>
      <c r="BC60" s="226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26"/>
      <c r="CF60" s="198" t="s">
        <v>7045</v>
      </c>
    </row>
    <row r="61" spans="1:84" ht="15.75" customHeight="1" thickBot="1">
      <c r="A61" s="238" t="s">
        <v>7364</v>
      </c>
      <c r="B61" s="238" t="s">
        <v>7568</v>
      </c>
      <c r="C61" s="238" t="s">
        <v>7324</v>
      </c>
      <c r="D61" s="238"/>
      <c r="E61" s="238"/>
      <c r="F61" s="238">
        <v>2</v>
      </c>
      <c r="G61" s="238">
        <v>2</v>
      </c>
      <c r="H61" s="238">
        <v>2</v>
      </c>
      <c r="I61" s="238">
        <v>2</v>
      </c>
      <c r="J61" s="238"/>
      <c r="K61" s="238"/>
      <c r="L61" s="238"/>
      <c r="M61" s="238" t="s">
        <v>7319</v>
      </c>
      <c r="N61" s="238"/>
      <c r="O61" s="238"/>
      <c r="X61" s="228"/>
      <c r="Y61" s="228"/>
      <c r="Z61" s="228" t="s">
        <v>205</v>
      </c>
      <c r="AA61" s="228" t="s">
        <v>2532</v>
      </c>
      <c r="AB61" s="228" t="s">
        <v>4975</v>
      </c>
      <c r="AD61" s="228" t="s">
        <v>348</v>
      </c>
      <c r="AE61" s="228" t="s">
        <v>333</v>
      </c>
      <c r="AH61" s="228" t="s">
        <v>660</v>
      </c>
      <c r="AJ61" s="228" t="s">
        <v>754</v>
      </c>
      <c r="AK61" s="228"/>
      <c r="AN61" s="23"/>
      <c r="AO61" s="23"/>
      <c r="AP61" s="23"/>
      <c r="AX61" s="230"/>
      <c r="AY61" s="230"/>
      <c r="AZ61" s="230"/>
      <c r="BA61" s="23"/>
      <c r="BB61" s="23"/>
      <c r="BC61" s="226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26"/>
      <c r="CF61" s="198" t="s">
        <v>7046</v>
      </c>
    </row>
    <row r="62" spans="1:84" ht="15.75" customHeight="1" thickBot="1">
      <c r="A62" s="238" t="s">
        <v>7510</v>
      </c>
      <c r="B62" s="238" t="s">
        <v>7567</v>
      </c>
      <c r="C62" s="238" t="s">
        <v>7317</v>
      </c>
      <c r="D62" s="238"/>
      <c r="E62" s="238"/>
      <c r="F62" s="238" t="s">
        <v>7320</v>
      </c>
      <c r="G62" s="238" t="s">
        <v>7320</v>
      </c>
      <c r="H62" s="238">
        <v>2</v>
      </c>
      <c r="I62" s="238">
        <v>2</v>
      </c>
      <c r="J62" s="238"/>
      <c r="K62" s="238"/>
      <c r="L62" s="238" t="s">
        <v>627</v>
      </c>
      <c r="M62" s="238" t="s">
        <v>7318</v>
      </c>
      <c r="N62" s="238"/>
      <c r="O62" s="238" t="s">
        <v>7323</v>
      </c>
      <c r="X62" s="228"/>
      <c r="Y62" s="228"/>
      <c r="Z62" s="228" t="s">
        <v>197</v>
      </c>
      <c r="AA62" s="228" t="s">
        <v>2548</v>
      </c>
      <c r="AB62" s="228" t="s">
        <v>4976</v>
      </c>
      <c r="AD62" s="228" t="s">
        <v>317</v>
      </c>
      <c r="AE62" s="228" t="s">
        <v>359</v>
      </c>
      <c r="AH62" s="228" t="s">
        <v>633</v>
      </c>
      <c r="AJ62" s="228" t="s">
        <v>449</v>
      </c>
      <c r="AK62" s="228"/>
      <c r="AN62" s="23"/>
      <c r="AO62" s="23"/>
      <c r="AP62" s="23"/>
      <c r="AX62" s="230"/>
      <c r="AY62" s="230"/>
      <c r="AZ62" s="230"/>
      <c r="BA62" s="23"/>
      <c r="BB62" s="23"/>
      <c r="BC62" s="226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26"/>
      <c r="CF62" s="198" t="s">
        <v>7047</v>
      </c>
    </row>
    <row r="63" spans="1:84" ht="15.75" customHeight="1" thickBot="1">
      <c r="A63" s="238" t="s">
        <v>7511</v>
      </c>
      <c r="B63" s="238" t="s">
        <v>7566</v>
      </c>
      <c r="C63" s="238" t="s">
        <v>7324</v>
      </c>
      <c r="D63" s="238"/>
      <c r="E63" s="238"/>
      <c r="F63" s="238">
        <v>2</v>
      </c>
      <c r="G63" s="238">
        <v>2</v>
      </c>
      <c r="H63" s="238">
        <v>4</v>
      </c>
      <c r="I63" s="238">
        <v>4</v>
      </c>
      <c r="J63" s="238"/>
      <c r="K63" s="238"/>
      <c r="L63" s="238"/>
      <c r="M63" s="238" t="s">
        <v>7319</v>
      </c>
      <c r="N63" s="238"/>
      <c r="O63" s="238"/>
      <c r="X63" s="228"/>
      <c r="Y63" s="228"/>
      <c r="Z63" s="228" t="s">
        <v>197</v>
      </c>
      <c r="AA63" s="228" t="s">
        <v>2587</v>
      </c>
      <c r="AB63" s="228" t="s">
        <v>4977</v>
      </c>
      <c r="AD63" s="228" t="s">
        <v>359</v>
      </c>
      <c r="AE63" s="228" t="s">
        <v>348</v>
      </c>
      <c r="AH63" s="228" t="s">
        <v>633</v>
      </c>
      <c r="AJ63" s="228" t="s">
        <v>463</v>
      </c>
      <c r="AK63" s="228"/>
      <c r="AN63" s="23"/>
      <c r="AO63" s="23"/>
      <c r="AP63" s="23"/>
      <c r="AX63" s="230"/>
      <c r="AY63" s="230"/>
      <c r="AZ63" s="230"/>
      <c r="BA63" s="23"/>
      <c r="BB63" s="23"/>
      <c r="BC63" s="226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26"/>
      <c r="CF63" s="198" t="s">
        <v>7048</v>
      </c>
    </row>
    <row r="64" spans="1:84" ht="15.75" customHeight="1" thickBot="1">
      <c r="A64" s="238" t="s">
        <v>7512</v>
      </c>
      <c r="B64" s="238" t="s">
        <v>7569</v>
      </c>
      <c r="C64" s="238" t="s">
        <v>7320</v>
      </c>
      <c r="D64" s="238"/>
      <c r="E64" s="238"/>
      <c r="F64" s="238" t="s">
        <v>7317</v>
      </c>
      <c r="G64" s="238" t="s">
        <v>7317</v>
      </c>
      <c r="H64" s="238" t="s">
        <v>7320</v>
      </c>
      <c r="I64" s="238" t="s">
        <v>7320</v>
      </c>
      <c r="J64" s="238"/>
      <c r="K64" s="238"/>
      <c r="L64" s="238" t="s">
        <v>627</v>
      </c>
      <c r="M64" s="238" t="s">
        <v>7325</v>
      </c>
      <c r="N64" s="238"/>
      <c r="O64" s="238" t="s">
        <v>7323</v>
      </c>
      <c r="X64" s="228"/>
      <c r="Y64" s="228"/>
      <c r="Z64" s="228" t="s">
        <v>232</v>
      </c>
      <c r="AA64" s="228" t="s">
        <v>2598</v>
      </c>
      <c r="AB64" s="228" t="s">
        <v>4978</v>
      </c>
      <c r="AD64" s="228" t="s">
        <v>333</v>
      </c>
      <c r="AE64" s="228" t="s">
        <v>317</v>
      </c>
      <c r="AH64" s="228" t="s">
        <v>732</v>
      </c>
      <c r="AJ64" s="228" t="s">
        <v>428</v>
      </c>
      <c r="AK64" s="228"/>
      <c r="AN64" s="23"/>
      <c r="AO64" s="23"/>
      <c r="AP64" s="23"/>
      <c r="AX64" s="230"/>
      <c r="AY64" s="230"/>
      <c r="AZ64" s="230"/>
      <c r="BA64" s="23"/>
      <c r="BB64" s="23"/>
      <c r="BC64" s="226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26"/>
      <c r="CF64" s="198" t="s">
        <v>7049</v>
      </c>
    </row>
    <row r="65" spans="1:84" ht="15.75" customHeight="1" thickBot="1">
      <c r="A65" s="238" t="s">
        <v>7365</v>
      </c>
      <c r="B65" s="238" t="s">
        <v>7565</v>
      </c>
      <c r="C65" s="238">
        <v>3</v>
      </c>
      <c r="D65" s="238"/>
      <c r="E65" s="238"/>
      <c r="F65" s="238">
        <v>3</v>
      </c>
      <c r="G65" s="238">
        <v>3</v>
      </c>
      <c r="H65" s="238">
        <v>3</v>
      </c>
      <c r="I65" s="238">
        <v>3</v>
      </c>
      <c r="J65" s="238"/>
      <c r="K65" s="238"/>
      <c r="L65" s="238" t="s">
        <v>627</v>
      </c>
      <c r="M65" s="238" t="s">
        <v>7319</v>
      </c>
      <c r="N65" s="238"/>
      <c r="O65" s="238"/>
      <c r="X65" s="228"/>
      <c r="Y65" s="228"/>
      <c r="Z65" s="228" t="s">
        <v>205</v>
      </c>
      <c r="AA65" s="228" t="s">
        <v>2710</v>
      </c>
      <c r="AB65" s="228" t="s">
        <v>4979</v>
      </c>
      <c r="AD65" s="228" t="s">
        <v>348</v>
      </c>
      <c r="AE65" s="228" t="s">
        <v>348</v>
      </c>
      <c r="AH65" s="228" t="s">
        <v>660</v>
      </c>
      <c r="AJ65" s="228" t="s">
        <v>442</v>
      </c>
      <c r="AK65" s="228"/>
      <c r="AN65" s="23"/>
      <c r="AO65" s="23"/>
      <c r="AP65" s="23"/>
      <c r="AX65" s="230"/>
      <c r="AY65" s="230"/>
      <c r="AZ65" s="230"/>
      <c r="BA65" s="23"/>
      <c r="BB65" s="23"/>
      <c r="BC65" s="226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26"/>
      <c r="CF65" s="198" t="s">
        <v>7050</v>
      </c>
    </row>
    <row r="66" spans="1:84" ht="15.75" customHeight="1" thickBot="1">
      <c r="A66" s="238" t="s">
        <v>7366</v>
      </c>
      <c r="B66" s="238" t="s">
        <v>7567</v>
      </c>
      <c r="C66" s="238" t="s">
        <v>7317</v>
      </c>
      <c r="D66" s="238"/>
      <c r="E66" s="238"/>
      <c r="F66" s="238">
        <v>1</v>
      </c>
      <c r="G66" s="238">
        <v>1</v>
      </c>
      <c r="H66" s="238">
        <v>2</v>
      </c>
      <c r="I66" s="238">
        <v>2</v>
      </c>
      <c r="J66" s="238"/>
      <c r="K66" s="238"/>
      <c r="L66" s="238" t="s">
        <v>627</v>
      </c>
      <c r="M66" s="238" t="s">
        <v>7325</v>
      </c>
      <c r="N66" s="238"/>
      <c r="O66" s="238"/>
      <c r="X66" s="228"/>
      <c r="Y66" s="228"/>
      <c r="Z66" s="228" t="s">
        <v>201</v>
      </c>
      <c r="AA66" s="228" t="s">
        <v>695</v>
      </c>
      <c r="AB66" s="228" t="s">
        <v>4980</v>
      </c>
      <c r="AD66" s="228" t="s">
        <v>333</v>
      </c>
      <c r="AE66" s="228" t="s">
        <v>261</v>
      </c>
      <c r="AH66" s="228" t="s">
        <v>649</v>
      </c>
      <c r="AJ66" s="228" t="s">
        <v>364</v>
      </c>
      <c r="AK66" s="228"/>
      <c r="AN66" s="23"/>
      <c r="AO66" s="23"/>
      <c r="AP66" s="23"/>
      <c r="AX66" s="230"/>
      <c r="AY66" s="230"/>
      <c r="AZ66" s="230"/>
      <c r="BA66" s="23"/>
      <c r="BB66" s="23"/>
      <c r="BC66" s="226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26"/>
      <c r="CF66" s="198" t="s">
        <v>7051</v>
      </c>
    </row>
    <row r="67" spans="1:84" ht="15.75" customHeight="1" thickBot="1">
      <c r="A67" s="238" t="s">
        <v>7513</v>
      </c>
      <c r="B67" s="238" t="s">
        <v>7562</v>
      </c>
      <c r="C67" s="238">
        <v>2</v>
      </c>
      <c r="D67" s="238"/>
      <c r="E67" s="238"/>
      <c r="F67" s="238" t="s">
        <v>7326</v>
      </c>
      <c r="G67" s="238" t="s">
        <v>7326</v>
      </c>
      <c r="H67" s="238">
        <v>1</v>
      </c>
      <c r="I67" s="238">
        <v>1</v>
      </c>
      <c r="J67" s="238"/>
      <c r="K67" s="238"/>
      <c r="L67" s="238" t="s">
        <v>627</v>
      </c>
      <c r="M67" s="238" t="s">
        <v>7319</v>
      </c>
      <c r="N67" s="238"/>
      <c r="O67" s="238"/>
      <c r="X67" s="228"/>
      <c r="Y67" s="228"/>
      <c r="Z67" s="228" t="s">
        <v>219</v>
      </c>
      <c r="AA67" s="228" t="s">
        <v>757</v>
      </c>
      <c r="AB67" s="228" t="s">
        <v>4981</v>
      </c>
      <c r="AD67" s="228" t="s">
        <v>317</v>
      </c>
      <c r="AE67" s="228" t="s">
        <v>317</v>
      </c>
      <c r="AH67" s="228" t="s">
        <v>660</v>
      </c>
      <c r="AJ67" s="228" t="s">
        <v>454</v>
      </c>
      <c r="AK67" s="228"/>
      <c r="AN67" s="23"/>
      <c r="AO67" s="23"/>
      <c r="AP67" s="23"/>
      <c r="AX67" s="230"/>
      <c r="AY67" s="230"/>
      <c r="AZ67" s="230"/>
      <c r="BA67" s="23"/>
      <c r="BB67" s="23"/>
      <c r="BC67" s="226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26"/>
      <c r="CF67" s="198" t="s">
        <v>7052</v>
      </c>
    </row>
    <row r="68" spans="1:84" ht="15.75" customHeight="1" thickBot="1">
      <c r="A68" s="238" t="s">
        <v>7514</v>
      </c>
      <c r="B68" s="238" t="s">
        <v>7567</v>
      </c>
      <c r="C68" s="238" t="s">
        <v>7317</v>
      </c>
      <c r="D68" s="238"/>
      <c r="E68" s="238"/>
      <c r="F68" s="238">
        <v>2</v>
      </c>
      <c r="G68" s="238">
        <v>2</v>
      </c>
      <c r="H68" s="238" t="s">
        <v>7317</v>
      </c>
      <c r="I68" s="238" t="s">
        <v>7317</v>
      </c>
      <c r="J68" s="238"/>
      <c r="K68" s="238"/>
      <c r="L68" s="238"/>
      <c r="M68" s="238" t="s">
        <v>7318</v>
      </c>
      <c r="N68" s="238"/>
      <c r="O68" s="238"/>
      <c r="X68" s="228"/>
      <c r="Y68" s="228"/>
      <c r="Z68" s="228" t="s">
        <v>226</v>
      </c>
      <c r="AA68" s="228" t="s">
        <v>816</v>
      </c>
      <c r="AB68" s="228" t="s">
        <v>4982</v>
      </c>
      <c r="AD68" s="228" t="s">
        <v>333</v>
      </c>
      <c r="AE68" s="228" t="s">
        <v>359</v>
      </c>
      <c r="AH68" s="228" t="s">
        <v>649</v>
      </c>
      <c r="AJ68" s="228" t="s">
        <v>432</v>
      </c>
      <c r="AK68" s="228"/>
      <c r="AN68" s="23"/>
      <c r="AO68" s="23"/>
      <c r="AP68" s="23"/>
      <c r="AX68" s="230"/>
      <c r="AY68" s="230"/>
      <c r="AZ68" s="230"/>
      <c r="BA68" s="23"/>
      <c r="BB68" s="23"/>
      <c r="BC68" s="226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26"/>
      <c r="CF68" s="198" t="s">
        <v>7053</v>
      </c>
    </row>
    <row r="69" spans="1:84" ht="15.75" customHeight="1" thickBot="1">
      <c r="A69" s="238" t="s">
        <v>7515</v>
      </c>
      <c r="B69" s="238" t="s">
        <v>7566</v>
      </c>
      <c r="C69" s="238" t="s">
        <v>7320</v>
      </c>
      <c r="D69" s="238"/>
      <c r="E69" s="238"/>
      <c r="F69" s="238" t="s">
        <v>7326</v>
      </c>
      <c r="G69" s="238" t="s">
        <v>7326</v>
      </c>
      <c r="H69" s="238">
        <v>1</v>
      </c>
      <c r="I69" s="238">
        <v>1</v>
      </c>
      <c r="J69" s="238"/>
      <c r="K69" s="238"/>
      <c r="L69" s="238"/>
      <c r="M69" s="238" t="s">
        <v>7319</v>
      </c>
      <c r="N69" s="238"/>
      <c r="O69" s="238" t="s">
        <v>232</v>
      </c>
      <c r="X69" s="228"/>
      <c r="Y69" s="228"/>
      <c r="Z69" s="228" t="s">
        <v>215</v>
      </c>
      <c r="AA69" s="228" t="s">
        <v>958</v>
      </c>
      <c r="AB69" s="228" t="s">
        <v>4983</v>
      </c>
      <c r="AD69" s="228" t="s">
        <v>333</v>
      </c>
      <c r="AE69" s="228" t="s">
        <v>302</v>
      </c>
      <c r="AH69" s="228" t="s">
        <v>732</v>
      </c>
      <c r="AJ69" s="228" t="s">
        <v>423</v>
      </c>
      <c r="AK69" s="228"/>
      <c r="AN69" s="23"/>
      <c r="AO69" s="23"/>
      <c r="AP69" s="23"/>
      <c r="AX69" s="230"/>
      <c r="AY69" s="230"/>
      <c r="AZ69" s="230"/>
      <c r="BA69" s="23"/>
      <c r="BB69" s="23"/>
      <c r="BC69" s="226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26"/>
      <c r="CF69" s="198" t="s">
        <v>7054</v>
      </c>
    </row>
    <row r="70" spans="1:84" ht="15.75" customHeight="1" thickBot="1">
      <c r="A70" s="238" t="s">
        <v>2863</v>
      </c>
      <c r="B70" s="238" t="s">
        <v>7568</v>
      </c>
      <c r="C70" s="238">
        <v>3</v>
      </c>
      <c r="D70" s="238"/>
      <c r="E70" s="238"/>
      <c r="F70" s="238" t="s">
        <v>7317</v>
      </c>
      <c r="G70" s="238" t="s">
        <v>7317</v>
      </c>
      <c r="H70" s="238">
        <v>3</v>
      </c>
      <c r="I70" s="238">
        <v>3</v>
      </c>
      <c r="J70" s="238"/>
      <c r="K70" s="238"/>
      <c r="L70" s="238"/>
      <c r="M70" s="238" t="s">
        <v>7325</v>
      </c>
      <c r="N70" s="238"/>
      <c r="O70" s="238"/>
      <c r="X70" s="228"/>
      <c r="Y70" s="228"/>
      <c r="Z70" s="228" t="s">
        <v>197</v>
      </c>
      <c r="AA70" s="228" t="s">
        <v>967</v>
      </c>
      <c r="AB70" s="228" t="s">
        <v>4984</v>
      </c>
      <c r="AD70" s="228" t="s">
        <v>348</v>
      </c>
      <c r="AE70" s="228" t="s">
        <v>333</v>
      </c>
      <c r="AH70" s="228" t="s">
        <v>660</v>
      </c>
      <c r="AJ70" s="228" t="s">
        <v>477</v>
      </c>
      <c r="AK70" s="228"/>
      <c r="AN70" s="23"/>
      <c r="AO70" s="23"/>
      <c r="AP70" s="23"/>
      <c r="AX70" s="230"/>
      <c r="AY70" s="230"/>
      <c r="AZ70" s="230"/>
      <c r="BA70" s="23"/>
      <c r="BB70" s="23"/>
      <c r="BC70" s="226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26"/>
      <c r="CF70" s="198" t="s">
        <v>7055</v>
      </c>
    </row>
    <row r="71" spans="1:84" ht="15.75" customHeight="1" thickBot="1">
      <c r="A71" s="238" t="s">
        <v>7367</v>
      </c>
      <c r="B71" s="238" t="s">
        <v>7562</v>
      </c>
      <c r="C71" s="238" t="s">
        <v>7317</v>
      </c>
      <c r="D71" s="238"/>
      <c r="E71" s="238"/>
      <c r="F71" s="238">
        <v>2</v>
      </c>
      <c r="G71" s="238">
        <v>2</v>
      </c>
      <c r="H71" s="238" t="s">
        <v>7317</v>
      </c>
      <c r="I71" s="238" t="s">
        <v>7317</v>
      </c>
      <c r="J71" s="238"/>
      <c r="K71" s="238"/>
      <c r="L71" s="238"/>
      <c r="M71" s="238" t="s">
        <v>7318</v>
      </c>
      <c r="N71" s="238"/>
      <c r="O71" s="238"/>
      <c r="X71" s="228"/>
      <c r="Y71" s="228"/>
      <c r="Z71" s="228" t="s">
        <v>208</v>
      </c>
      <c r="AA71" s="228" t="s">
        <v>1098</v>
      </c>
      <c r="AB71" s="228" t="s">
        <v>4985</v>
      </c>
      <c r="AD71" s="228" t="s">
        <v>302</v>
      </c>
      <c r="AE71" s="228" t="s">
        <v>261</v>
      </c>
      <c r="AH71" s="228" t="s">
        <v>649</v>
      </c>
      <c r="AJ71" s="228" t="s">
        <v>367</v>
      </c>
      <c r="AK71" s="228"/>
      <c r="AN71" s="23"/>
      <c r="AO71" s="23"/>
      <c r="AP71" s="23"/>
      <c r="AX71" s="230"/>
      <c r="AY71" s="230"/>
      <c r="AZ71" s="230"/>
      <c r="BA71" s="23"/>
      <c r="BB71" s="23"/>
      <c r="BC71" s="226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26"/>
      <c r="CF71" s="198" t="s">
        <v>7056</v>
      </c>
    </row>
    <row r="72" spans="1:84" ht="15.75" customHeight="1" thickBot="1">
      <c r="A72" s="238" t="s">
        <v>7368</v>
      </c>
      <c r="B72" s="238" t="s">
        <v>7568</v>
      </c>
      <c r="C72" s="238">
        <v>2</v>
      </c>
      <c r="D72" s="238"/>
      <c r="E72" s="238"/>
      <c r="F72" s="238" t="s">
        <v>7320</v>
      </c>
      <c r="G72" s="238" t="s">
        <v>7320</v>
      </c>
      <c r="H72" s="238">
        <v>1</v>
      </c>
      <c r="I72" s="238">
        <v>1</v>
      </c>
      <c r="J72" s="238"/>
      <c r="K72" s="238"/>
      <c r="L72" s="238"/>
      <c r="M72" s="238" t="s">
        <v>7318</v>
      </c>
      <c r="N72" s="238"/>
      <c r="O72" s="238" t="s">
        <v>7323</v>
      </c>
      <c r="X72" s="228"/>
      <c r="Y72" s="228"/>
      <c r="Z72" s="228" t="s">
        <v>197</v>
      </c>
      <c r="AA72" s="228" t="s">
        <v>1220</v>
      </c>
      <c r="AB72" s="228" t="s">
        <v>4986</v>
      </c>
      <c r="AD72" s="228" t="s">
        <v>359</v>
      </c>
      <c r="AE72" s="228" t="s">
        <v>362</v>
      </c>
      <c r="AH72" s="228" t="s">
        <v>633</v>
      </c>
      <c r="AJ72" s="228" t="s">
        <v>456</v>
      </c>
      <c r="AK72" s="228"/>
      <c r="AN72" s="23"/>
      <c r="AO72" s="23"/>
      <c r="AP72" s="23"/>
      <c r="AX72" s="230"/>
      <c r="AY72" s="230"/>
      <c r="AZ72" s="230"/>
      <c r="BA72" s="23"/>
      <c r="BB72" s="23"/>
      <c r="BC72" s="226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26"/>
      <c r="CF72" s="198" t="s">
        <v>7057</v>
      </c>
    </row>
    <row r="73" spans="1:84" ht="15.75" customHeight="1" thickBot="1">
      <c r="A73" s="238" t="s">
        <v>7516</v>
      </c>
      <c r="B73" s="238" t="s">
        <v>7563</v>
      </c>
      <c r="C73" s="238" t="s">
        <v>7324</v>
      </c>
      <c r="D73" s="238"/>
      <c r="E73" s="238"/>
      <c r="F73" s="238" t="s">
        <v>7320</v>
      </c>
      <c r="G73" s="238" t="s">
        <v>7320</v>
      </c>
      <c r="H73" s="238" t="s">
        <v>7317</v>
      </c>
      <c r="I73" s="238" t="s">
        <v>7317</v>
      </c>
      <c r="J73" s="238"/>
      <c r="K73" s="238"/>
      <c r="L73" s="238" t="s">
        <v>627</v>
      </c>
      <c r="M73" s="238" t="s">
        <v>7318</v>
      </c>
      <c r="N73" s="238"/>
      <c r="O73" s="238"/>
      <c r="X73" s="228"/>
      <c r="Y73" s="228"/>
      <c r="Z73" s="228" t="s">
        <v>193</v>
      </c>
      <c r="AA73" s="228" t="s">
        <v>1236</v>
      </c>
      <c r="AB73" s="228" t="s">
        <v>4987</v>
      </c>
      <c r="AD73" s="228" t="s">
        <v>348</v>
      </c>
      <c r="AE73" s="228" t="s">
        <v>362</v>
      </c>
      <c r="AH73" s="228" t="s">
        <v>633</v>
      </c>
      <c r="AJ73" s="228" t="s">
        <v>652</v>
      </c>
      <c r="AK73" s="228"/>
      <c r="AN73" s="23"/>
      <c r="AO73" s="23"/>
      <c r="AP73" s="23"/>
      <c r="AX73" s="230"/>
      <c r="AY73" s="230"/>
      <c r="AZ73" s="230"/>
      <c r="BA73" s="23"/>
      <c r="BB73" s="23"/>
      <c r="BC73" s="226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26"/>
      <c r="CF73" s="198" t="s">
        <v>7058</v>
      </c>
    </row>
    <row r="74" spans="1:84" ht="15.75" customHeight="1" thickBot="1">
      <c r="A74" s="238" t="s">
        <v>7517</v>
      </c>
      <c r="B74" s="238" t="s">
        <v>7569</v>
      </c>
      <c r="C74" s="238">
        <v>4</v>
      </c>
      <c r="D74" s="238"/>
      <c r="E74" s="238"/>
      <c r="F74" s="238">
        <v>2</v>
      </c>
      <c r="G74" s="238">
        <v>2</v>
      </c>
      <c r="H74" s="238" t="s">
        <v>7324</v>
      </c>
      <c r="I74" s="238" t="s">
        <v>7324</v>
      </c>
      <c r="J74" s="238"/>
      <c r="K74" s="238"/>
      <c r="L74" s="238"/>
      <c r="M74" s="238" t="s">
        <v>7318</v>
      </c>
      <c r="N74" s="238"/>
      <c r="O74" s="238"/>
      <c r="X74" s="228"/>
      <c r="Y74" s="228"/>
      <c r="Z74" s="228" t="s">
        <v>205</v>
      </c>
      <c r="AA74" s="228" t="s">
        <v>1330</v>
      </c>
      <c r="AB74" s="228" t="s">
        <v>4988</v>
      </c>
      <c r="AD74" s="228" t="s">
        <v>359</v>
      </c>
      <c r="AE74" s="228" t="s">
        <v>359</v>
      </c>
      <c r="AH74" s="228" t="s">
        <v>633</v>
      </c>
      <c r="AJ74" s="228" t="s">
        <v>454</v>
      </c>
      <c r="AK74" s="228"/>
      <c r="AN74" s="23"/>
      <c r="AO74" s="23"/>
      <c r="AP74" s="23"/>
      <c r="AX74" s="230"/>
      <c r="AY74" s="230"/>
      <c r="AZ74" s="230"/>
      <c r="BA74" s="23"/>
      <c r="BB74" s="23"/>
      <c r="BC74" s="226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26"/>
      <c r="CF74" s="198" t="s">
        <v>7059</v>
      </c>
    </row>
    <row r="75" spans="1:84" ht="15.75" customHeight="1" thickBot="1">
      <c r="A75" s="238" t="s">
        <v>7497</v>
      </c>
      <c r="B75" s="238" t="s">
        <v>7562</v>
      </c>
      <c r="C75" s="238" t="s">
        <v>7317</v>
      </c>
      <c r="D75" s="238"/>
      <c r="E75" s="238"/>
      <c r="F75" s="238" t="s">
        <v>7320</v>
      </c>
      <c r="G75" s="238" t="s">
        <v>7320</v>
      </c>
      <c r="H75" s="238" t="s">
        <v>7317</v>
      </c>
      <c r="I75" s="238" t="s">
        <v>7317</v>
      </c>
      <c r="J75" s="238"/>
      <c r="K75" s="238"/>
      <c r="L75" s="238"/>
      <c r="M75" s="238" t="s">
        <v>7319</v>
      </c>
      <c r="N75" s="238"/>
      <c r="O75" s="238"/>
      <c r="X75" s="228"/>
      <c r="Y75" s="228"/>
      <c r="Z75" s="228" t="s">
        <v>197</v>
      </c>
      <c r="AA75" s="228" t="s">
        <v>1366</v>
      </c>
      <c r="AB75" s="228" t="s">
        <v>4989</v>
      </c>
      <c r="AD75" s="228" t="s">
        <v>317</v>
      </c>
      <c r="AE75" s="228" t="s">
        <v>261</v>
      </c>
      <c r="AH75" s="228" t="s">
        <v>732</v>
      </c>
      <c r="AJ75" s="228" t="s">
        <v>432</v>
      </c>
      <c r="AK75" s="228"/>
      <c r="AN75" s="23"/>
      <c r="AO75" s="23"/>
      <c r="AP75" s="23"/>
      <c r="AX75" s="230"/>
      <c r="AY75" s="230"/>
      <c r="AZ75" s="230"/>
      <c r="BA75" s="23"/>
      <c r="BB75" s="23"/>
      <c r="BC75" s="226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26"/>
      <c r="CF75" s="198" t="s">
        <v>7060</v>
      </c>
    </row>
    <row r="76" spans="1:84" ht="15.75" customHeight="1" thickBot="1">
      <c r="A76" s="238" t="s">
        <v>7515</v>
      </c>
      <c r="B76" s="238" t="s">
        <v>7562</v>
      </c>
      <c r="C76" s="238">
        <v>3</v>
      </c>
      <c r="D76" s="238"/>
      <c r="E76" s="238"/>
      <c r="F76" s="238" t="s">
        <v>7320</v>
      </c>
      <c r="G76" s="238" t="s">
        <v>7320</v>
      </c>
      <c r="H76" s="238" t="s">
        <v>7317</v>
      </c>
      <c r="I76" s="238" t="s">
        <v>7317</v>
      </c>
      <c r="J76" s="238"/>
      <c r="K76" s="238"/>
      <c r="L76" s="238"/>
      <c r="M76" s="238" t="s">
        <v>7325</v>
      </c>
      <c r="N76" s="238"/>
      <c r="O76" s="238"/>
      <c r="X76" s="228"/>
      <c r="Y76" s="228"/>
      <c r="Z76" s="228" t="s">
        <v>246</v>
      </c>
      <c r="AA76" s="228" t="s">
        <v>1476</v>
      </c>
      <c r="AB76" s="228" t="s">
        <v>4990</v>
      </c>
      <c r="AD76" s="228" t="s">
        <v>261</v>
      </c>
      <c r="AE76" s="228" t="s">
        <v>317</v>
      </c>
      <c r="AH76" s="228" t="s">
        <v>732</v>
      </c>
      <c r="AJ76" s="228" t="s">
        <v>395</v>
      </c>
      <c r="AK76" s="228"/>
      <c r="AN76" s="23"/>
      <c r="AO76" s="23"/>
      <c r="AP76" s="23"/>
      <c r="AX76" s="230"/>
      <c r="AY76" s="230"/>
      <c r="AZ76" s="230"/>
      <c r="BA76" s="23"/>
      <c r="BB76" s="23"/>
      <c r="BC76" s="226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26"/>
      <c r="CF76" s="198" t="s">
        <v>7061</v>
      </c>
    </row>
    <row r="77" spans="1:84" ht="15.75" customHeight="1" thickBot="1">
      <c r="A77" s="238" t="s">
        <v>7518</v>
      </c>
      <c r="B77" s="238" t="s">
        <v>7562</v>
      </c>
      <c r="C77" s="238" t="s">
        <v>7317</v>
      </c>
      <c r="D77" s="238"/>
      <c r="E77" s="238"/>
      <c r="F77" s="238">
        <v>2</v>
      </c>
      <c r="G77" s="238">
        <v>2</v>
      </c>
      <c r="H77" s="238">
        <v>2</v>
      </c>
      <c r="I77" s="238">
        <v>2</v>
      </c>
      <c r="J77" s="238"/>
      <c r="K77" s="238"/>
      <c r="L77" s="238" t="s">
        <v>627</v>
      </c>
      <c r="M77" s="238" t="s">
        <v>7325</v>
      </c>
      <c r="N77" s="238"/>
      <c r="O77" s="238"/>
      <c r="X77" s="228"/>
      <c r="Y77" s="228"/>
      <c r="Z77" s="228" t="s">
        <v>232</v>
      </c>
      <c r="AA77" s="228" t="s">
        <v>1558</v>
      </c>
      <c r="AB77" s="228" t="s">
        <v>4991</v>
      </c>
      <c r="AD77" s="228" t="s">
        <v>261</v>
      </c>
      <c r="AE77" s="228" t="s">
        <v>261</v>
      </c>
      <c r="AH77" s="228" t="s">
        <v>732</v>
      </c>
      <c r="AJ77" s="228" t="s">
        <v>407</v>
      </c>
      <c r="AK77" s="228"/>
      <c r="AN77" s="23"/>
      <c r="AO77" s="23"/>
      <c r="AP77" s="23"/>
      <c r="AX77" s="230"/>
      <c r="AY77" s="230"/>
      <c r="AZ77" s="230"/>
      <c r="BA77" s="23"/>
      <c r="BB77" s="23"/>
      <c r="BC77" s="226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26"/>
      <c r="CF77" s="198" t="s">
        <v>7062</v>
      </c>
    </row>
    <row r="78" spans="1:84" ht="15.75" customHeight="1" thickBot="1">
      <c r="A78" s="238" t="s">
        <v>7519</v>
      </c>
      <c r="B78" s="238" t="s">
        <v>7564</v>
      </c>
      <c r="C78" s="238">
        <v>2</v>
      </c>
      <c r="D78" s="238"/>
      <c r="E78" s="238"/>
      <c r="F78" s="238">
        <v>1</v>
      </c>
      <c r="G78" s="238">
        <v>1</v>
      </c>
      <c r="H78" s="238">
        <v>1</v>
      </c>
      <c r="I78" s="238">
        <v>1</v>
      </c>
      <c r="J78" s="238"/>
      <c r="K78" s="238"/>
      <c r="L78" s="238" t="s">
        <v>627</v>
      </c>
      <c r="M78" s="238" t="s">
        <v>7325</v>
      </c>
      <c r="N78" s="238"/>
      <c r="O78" s="238"/>
      <c r="X78" s="228"/>
      <c r="Y78" s="228"/>
      <c r="Z78" s="228" t="s">
        <v>158</v>
      </c>
      <c r="AA78" s="228" t="s">
        <v>1607</v>
      </c>
      <c r="AB78" s="228" t="s">
        <v>4992</v>
      </c>
      <c r="AD78" s="228" t="s">
        <v>283</v>
      </c>
      <c r="AE78" s="228" t="s">
        <v>261</v>
      </c>
      <c r="AH78" s="228" t="s">
        <v>732</v>
      </c>
      <c r="AJ78" s="228" t="s">
        <v>398</v>
      </c>
      <c r="AK78" s="228"/>
      <c r="AN78" s="23"/>
      <c r="AO78" s="23"/>
      <c r="AP78" s="23"/>
      <c r="AX78" s="230"/>
      <c r="AY78" s="230"/>
      <c r="AZ78" s="230"/>
      <c r="BA78" s="23"/>
      <c r="BB78" s="23"/>
      <c r="BC78" s="226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26"/>
      <c r="CF78" s="198" t="s">
        <v>7063</v>
      </c>
    </row>
    <row r="79" spans="1:84" ht="15.75" customHeight="1" thickBot="1">
      <c r="A79" s="238" t="s">
        <v>2866</v>
      </c>
      <c r="B79" s="238" t="s">
        <v>7566</v>
      </c>
      <c r="C79" s="238" t="s">
        <v>7317</v>
      </c>
      <c r="D79" s="238"/>
      <c r="E79" s="238"/>
      <c r="F79" s="238">
        <v>1</v>
      </c>
      <c r="G79" s="238">
        <v>1</v>
      </c>
      <c r="H79" s="238">
        <v>2</v>
      </c>
      <c r="I79" s="238">
        <v>2</v>
      </c>
      <c r="J79" s="238"/>
      <c r="K79" s="238"/>
      <c r="L79" s="238" t="s">
        <v>627</v>
      </c>
      <c r="M79" s="238" t="s">
        <v>7319</v>
      </c>
      <c r="N79" s="238"/>
      <c r="O79" s="238"/>
      <c r="X79" s="228"/>
      <c r="Y79" s="228"/>
      <c r="Z79" s="228" t="s">
        <v>197</v>
      </c>
      <c r="AA79" s="228" t="s">
        <v>1634</v>
      </c>
      <c r="AB79" s="228" t="s">
        <v>4993</v>
      </c>
      <c r="AD79" s="228" t="s">
        <v>317</v>
      </c>
      <c r="AE79" s="228" t="s">
        <v>348</v>
      </c>
      <c r="AH79" s="228" t="s">
        <v>660</v>
      </c>
      <c r="AJ79" s="228" t="s">
        <v>449</v>
      </c>
      <c r="AK79" s="228"/>
      <c r="AN79" s="23"/>
      <c r="AO79" s="23"/>
      <c r="AP79" s="23"/>
      <c r="AX79" s="230"/>
      <c r="AY79" s="230"/>
      <c r="AZ79" s="230"/>
      <c r="BA79" s="23"/>
      <c r="BB79" s="23"/>
      <c r="BC79" s="226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26"/>
      <c r="CF79" s="198" t="s">
        <v>7064</v>
      </c>
    </row>
    <row r="80" spans="1:84" ht="15.75" customHeight="1" thickBot="1">
      <c r="A80" s="238" t="s">
        <v>7520</v>
      </c>
      <c r="B80" s="238" t="s">
        <v>7563</v>
      </c>
      <c r="C80" s="238">
        <v>3</v>
      </c>
      <c r="D80" s="238"/>
      <c r="E80" s="238"/>
      <c r="F80" s="238">
        <v>2</v>
      </c>
      <c r="G80" s="238">
        <v>2</v>
      </c>
      <c r="H80" s="238" t="s">
        <v>7324</v>
      </c>
      <c r="I80" s="238" t="s">
        <v>7324</v>
      </c>
      <c r="J80" s="238"/>
      <c r="K80" s="238"/>
      <c r="L80" s="238" t="s">
        <v>627</v>
      </c>
      <c r="M80" s="238" t="s">
        <v>7319</v>
      </c>
      <c r="N80" s="238"/>
      <c r="O80" s="238"/>
      <c r="X80" s="228"/>
      <c r="Y80" s="228"/>
      <c r="Z80" s="228" t="s">
        <v>127</v>
      </c>
      <c r="AA80" s="228" t="s">
        <v>1679</v>
      </c>
      <c r="AB80" s="228" t="s">
        <v>4994</v>
      </c>
      <c r="AD80" s="228" t="s">
        <v>359</v>
      </c>
      <c r="AE80" s="228" t="s">
        <v>359</v>
      </c>
      <c r="AH80" s="228" t="s">
        <v>660</v>
      </c>
      <c r="AJ80" s="228" t="s">
        <v>482</v>
      </c>
      <c r="AK80" s="228"/>
      <c r="AN80" s="23"/>
      <c r="AO80" s="23"/>
      <c r="AP80" s="23"/>
      <c r="AX80" s="230"/>
      <c r="AY80" s="230"/>
      <c r="AZ80" s="230"/>
      <c r="BA80" s="23"/>
      <c r="BB80" s="23"/>
      <c r="BC80" s="226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26"/>
      <c r="CF80" s="198" t="s">
        <v>7065</v>
      </c>
    </row>
    <row r="81" spans="1:84" ht="15.75" customHeight="1" thickBot="1">
      <c r="A81" s="238" t="s">
        <v>7521</v>
      </c>
      <c r="B81" s="238" t="s">
        <v>7566</v>
      </c>
      <c r="C81" s="238">
        <v>3</v>
      </c>
      <c r="D81" s="238"/>
      <c r="E81" s="238"/>
      <c r="F81" s="238" t="s">
        <v>7321</v>
      </c>
      <c r="G81" s="238" t="s">
        <v>7321</v>
      </c>
      <c r="H81" s="238" t="s">
        <v>7317</v>
      </c>
      <c r="I81" s="238" t="s">
        <v>7317</v>
      </c>
      <c r="J81" s="238"/>
      <c r="K81" s="238"/>
      <c r="L81" s="238" t="s">
        <v>627</v>
      </c>
      <c r="M81" s="238" t="s">
        <v>7318</v>
      </c>
      <c r="N81" s="238"/>
      <c r="O81" s="238" t="s">
        <v>7323</v>
      </c>
      <c r="X81" s="228"/>
      <c r="Y81" s="228"/>
      <c r="Z81" s="228" t="s">
        <v>232</v>
      </c>
      <c r="AA81" s="228" t="s">
        <v>1793</v>
      </c>
      <c r="AB81" s="228" t="s">
        <v>4995</v>
      </c>
      <c r="AD81" s="228" t="s">
        <v>317</v>
      </c>
      <c r="AE81" s="228" t="s">
        <v>317</v>
      </c>
      <c r="AH81" s="228" t="s">
        <v>732</v>
      </c>
      <c r="AJ81" s="228" t="s">
        <v>449</v>
      </c>
      <c r="AK81" s="228"/>
      <c r="AN81" s="23"/>
      <c r="AO81" s="23"/>
      <c r="AP81" s="23"/>
      <c r="AX81" s="230"/>
      <c r="AY81" s="230"/>
      <c r="AZ81" s="230"/>
      <c r="BA81" s="23"/>
      <c r="BB81" s="23"/>
      <c r="BC81" s="226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26"/>
      <c r="CF81" s="198" t="s">
        <v>7066</v>
      </c>
    </row>
    <row r="82" spans="1:84" ht="15.75" customHeight="1" thickBot="1">
      <c r="A82" s="238" t="s">
        <v>7369</v>
      </c>
      <c r="B82" s="238" t="s">
        <v>7568</v>
      </c>
      <c r="C82" s="238">
        <v>3</v>
      </c>
      <c r="D82" s="238"/>
      <c r="E82" s="238"/>
      <c r="F82" s="238" t="s">
        <v>7320</v>
      </c>
      <c r="G82" s="238" t="s">
        <v>7320</v>
      </c>
      <c r="H82" s="238">
        <v>2</v>
      </c>
      <c r="I82" s="238">
        <v>2</v>
      </c>
      <c r="J82" s="238"/>
      <c r="K82" s="238"/>
      <c r="L82" s="238"/>
      <c r="M82" s="238" t="s">
        <v>7325</v>
      </c>
      <c r="N82" s="238"/>
      <c r="O82" s="238"/>
      <c r="X82" s="228"/>
      <c r="Y82" s="228"/>
      <c r="Z82" s="228" t="s">
        <v>186</v>
      </c>
      <c r="AA82" s="228" t="s">
        <v>1893</v>
      </c>
      <c r="AB82" s="228" t="s">
        <v>4996</v>
      </c>
      <c r="AD82" s="228" t="s">
        <v>348</v>
      </c>
      <c r="AE82" s="228" t="s">
        <v>317</v>
      </c>
      <c r="AH82" s="228" t="s">
        <v>660</v>
      </c>
      <c r="AJ82" s="228" t="s">
        <v>456</v>
      </c>
      <c r="AK82" s="228"/>
      <c r="AN82" s="23"/>
      <c r="AO82" s="23"/>
      <c r="AP82" s="23"/>
      <c r="AX82" s="230"/>
      <c r="AY82" s="230"/>
      <c r="AZ82" s="230"/>
      <c r="BA82" s="23"/>
      <c r="BB82" s="23"/>
      <c r="BC82" s="226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26"/>
      <c r="CF82" s="198" t="s">
        <v>7067</v>
      </c>
    </row>
    <row r="83" spans="1:84" ht="15.75" customHeight="1" thickBot="1">
      <c r="A83" s="238" t="s">
        <v>7522</v>
      </c>
      <c r="B83" s="238" t="s">
        <v>7563</v>
      </c>
      <c r="C83" s="238">
        <v>3</v>
      </c>
      <c r="D83" s="238"/>
      <c r="E83" s="238"/>
      <c r="F83" s="238">
        <v>2</v>
      </c>
      <c r="G83" s="238">
        <v>2</v>
      </c>
      <c r="H83" s="238">
        <v>4</v>
      </c>
      <c r="I83" s="238">
        <v>4</v>
      </c>
      <c r="J83" s="238"/>
      <c r="K83" s="238"/>
      <c r="L83" s="238"/>
      <c r="M83" s="238" t="s">
        <v>7318</v>
      </c>
      <c r="N83" s="238"/>
      <c r="O83" s="238"/>
      <c r="X83" s="228"/>
      <c r="Y83" s="228"/>
      <c r="Z83" s="228" t="s">
        <v>201</v>
      </c>
      <c r="AA83" s="228" t="s">
        <v>1925</v>
      </c>
      <c r="AB83" s="228" t="s">
        <v>4997</v>
      </c>
      <c r="AD83" s="228" t="s">
        <v>359</v>
      </c>
      <c r="AE83" s="228" t="s">
        <v>359</v>
      </c>
      <c r="AH83" s="228" t="s">
        <v>660</v>
      </c>
      <c r="AJ83" s="228" t="s">
        <v>456</v>
      </c>
      <c r="AK83" s="228"/>
      <c r="AN83" s="23"/>
      <c r="AO83" s="23"/>
      <c r="AP83" s="23"/>
      <c r="AX83" s="230"/>
      <c r="AY83" s="230"/>
      <c r="AZ83" s="230"/>
      <c r="BA83" s="23"/>
      <c r="BB83" s="23"/>
      <c r="BC83" s="226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26"/>
      <c r="CF83" s="198" t="s">
        <v>7068</v>
      </c>
    </row>
    <row r="84" spans="1:84" ht="15.75" customHeight="1" thickBot="1">
      <c r="A84" s="238" t="s">
        <v>2866</v>
      </c>
      <c r="B84" s="238" t="s">
        <v>7563</v>
      </c>
      <c r="C84" s="238">
        <v>3</v>
      </c>
      <c r="D84" s="238"/>
      <c r="E84" s="238"/>
      <c r="F84" s="238" t="s">
        <v>7321</v>
      </c>
      <c r="G84" s="238" t="s">
        <v>7321</v>
      </c>
      <c r="H84" s="238" t="s">
        <v>7317</v>
      </c>
      <c r="I84" s="238" t="s">
        <v>7317</v>
      </c>
      <c r="J84" s="238"/>
      <c r="K84" s="238"/>
      <c r="L84" s="238"/>
      <c r="M84" s="238" t="s">
        <v>7325</v>
      </c>
      <c r="N84" s="238"/>
      <c r="O84" s="238"/>
      <c r="X84" s="228"/>
      <c r="Y84" s="228"/>
      <c r="Z84" s="228" t="s">
        <v>237</v>
      </c>
      <c r="AA84" s="228" t="s">
        <v>2085</v>
      </c>
      <c r="AB84" s="228" t="s">
        <v>4998</v>
      </c>
      <c r="AD84" s="228">
        <v>0</v>
      </c>
      <c r="AE84" s="228">
        <v>0</v>
      </c>
      <c r="AH84" s="228" t="s">
        <v>732</v>
      </c>
      <c r="AJ84" s="228" t="s">
        <v>451</v>
      </c>
      <c r="AK84" s="228"/>
      <c r="AN84" s="23"/>
      <c r="AO84" s="23"/>
      <c r="AP84" s="23"/>
      <c r="AX84" s="230"/>
      <c r="AY84" s="230"/>
      <c r="AZ84" s="230"/>
      <c r="BA84" s="23"/>
      <c r="BB84" s="23"/>
      <c r="BC84" s="226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26"/>
      <c r="CF84" s="198" t="s">
        <v>7069</v>
      </c>
    </row>
    <row r="85" spans="1:84" ht="15.75" customHeight="1" thickBot="1">
      <c r="A85" s="238" t="s">
        <v>7370</v>
      </c>
      <c r="B85" s="238" t="s">
        <v>7569</v>
      </c>
      <c r="C85" s="238" t="s">
        <v>7317</v>
      </c>
      <c r="D85" s="238"/>
      <c r="E85" s="238"/>
      <c r="F85" s="238" t="s">
        <v>7326</v>
      </c>
      <c r="G85" s="238" t="s">
        <v>7326</v>
      </c>
      <c r="H85" s="238">
        <v>3</v>
      </c>
      <c r="I85" s="238">
        <v>3</v>
      </c>
      <c r="J85" s="238"/>
      <c r="K85" s="238"/>
      <c r="L85" s="238" t="s">
        <v>627</v>
      </c>
      <c r="M85" s="238" t="s">
        <v>7318</v>
      </c>
      <c r="N85" s="238"/>
      <c r="O85" s="238"/>
      <c r="X85" s="228"/>
      <c r="Y85" s="228"/>
      <c r="Z85" s="228" t="s">
        <v>208</v>
      </c>
      <c r="AA85" s="228" t="s">
        <v>2138</v>
      </c>
      <c r="AB85" s="228" t="s">
        <v>4999</v>
      </c>
      <c r="AD85" s="228" t="s">
        <v>317</v>
      </c>
      <c r="AE85" s="228" t="s">
        <v>359</v>
      </c>
      <c r="AH85" s="228" t="s">
        <v>633</v>
      </c>
      <c r="AJ85" s="228" t="s">
        <v>456</v>
      </c>
      <c r="AK85" s="228"/>
      <c r="AN85" s="23"/>
      <c r="AO85" s="23"/>
      <c r="AP85" s="23"/>
      <c r="AX85" s="230"/>
      <c r="AY85" s="230"/>
      <c r="AZ85" s="230"/>
      <c r="BA85" s="23"/>
      <c r="BB85" s="23"/>
      <c r="BC85" s="226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26"/>
      <c r="CF85" s="198" t="s">
        <v>7070</v>
      </c>
    </row>
    <row r="86" spans="1:84" ht="15.75" customHeight="1" thickBot="1">
      <c r="A86" s="238" t="s">
        <v>7508</v>
      </c>
      <c r="B86" s="238" t="s">
        <v>7569</v>
      </c>
      <c r="C86" s="238" t="s">
        <v>7317</v>
      </c>
      <c r="D86" s="238"/>
      <c r="E86" s="238"/>
      <c r="F86" s="238" t="s">
        <v>7326</v>
      </c>
      <c r="G86" s="238" t="s">
        <v>7326</v>
      </c>
      <c r="H86" s="238" t="s">
        <v>7321</v>
      </c>
      <c r="I86" s="238" t="s">
        <v>7321</v>
      </c>
      <c r="J86" s="238"/>
      <c r="K86" s="238"/>
      <c r="L86" s="238" t="s">
        <v>627</v>
      </c>
      <c r="M86" s="238" t="s">
        <v>7319</v>
      </c>
      <c r="N86" s="238"/>
      <c r="O86" s="238" t="s">
        <v>7323</v>
      </c>
      <c r="X86" s="228"/>
      <c r="Y86" s="228"/>
      <c r="Z86" s="228" t="s">
        <v>193</v>
      </c>
      <c r="AA86" s="228" t="s">
        <v>2154</v>
      </c>
      <c r="AB86" s="228" t="s">
        <v>5000</v>
      </c>
      <c r="AD86" s="228" t="s">
        <v>359</v>
      </c>
      <c r="AE86" s="228" t="s">
        <v>348</v>
      </c>
      <c r="AH86" s="228" t="s">
        <v>660</v>
      </c>
      <c r="AJ86" s="228" t="s">
        <v>484</v>
      </c>
      <c r="AK86" s="228"/>
      <c r="AN86" s="23"/>
      <c r="AO86" s="23"/>
      <c r="AP86" s="23"/>
      <c r="AX86" s="230"/>
      <c r="AY86" s="230"/>
      <c r="AZ86" s="230"/>
      <c r="BA86" s="23"/>
      <c r="BB86" s="23"/>
      <c r="BC86" s="226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26"/>
      <c r="CF86" s="198" t="s">
        <v>7071</v>
      </c>
    </row>
    <row r="87" spans="1:84" ht="15.75" customHeight="1" thickBot="1">
      <c r="A87" s="238" t="s">
        <v>7523</v>
      </c>
      <c r="B87" s="238" t="s">
        <v>7565</v>
      </c>
      <c r="C87" s="238" t="s">
        <v>7317</v>
      </c>
      <c r="D87" s="238"/>
      <c r="E87" s="238"/>
      <c r="F87" s="238">
        <v>1</v>
      </c>
      <c r="G87" s="238">
        <v>1</v>
      </c>
      <c r="H87" s="238" t="s">
        <v>7321</v>
      </c>
      <c r="I87" s="238" t="s">
        <v>7321</v>
      </c>
      <c r="J87" s="238"/>
      <c r="K87" s="238"/>
      <c r="L87" s="238"/>
      <c r="M87" s="238" t="s">
        <v>7318</v>
      </c>
      <c r="N87" s="238"/>
      <c r="O87" s="238"/>
      <c r="X87" s="228"/>
      <c r="Y87" s="228"/>
      <c r="Z87" s="228" t="s">
        <v>241</v>
      </c>
      <c r="AA87" s="228" t="s">
        <v>2273</v>
      </c>
      <c r="AB87" s="228" t="s">
        <v>5001</v>
      </c>
      <c r="AD87" s="228" t="s">
        <v>189</v>
      </c>
      <c r="AE87" s="228" t="s">
        <v>302</v>
      </c>
      <c r="AH87" s="228" t="s">
        <v>732</v>
      </c>
      <c r="AJ87" s="228" t="s">
        <v>306</v>
      </c>
      <c r="AK87" s="228"/>
      <c r="AN87" s="23"/>
      <c r="AO87" s="23"/>
      <c r="AP87" s="23"/>
      <c r="AX87" s="230"/>
      <c r="AY87" s="230"/>
      <c r="AZ87" s="230"/>
      <c r="BA87" s="23"/>
      <c r="BB87" s="23"/>
      <c r="BC87" s="226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26"/>
      <c r="CF87" s="198" t="s">
        <v>7072</v>
      </c>
    </row>
    <row r="88" spans="1:84" ht="15.75" customHeight="1" thickBot="1">
      <c r="A88" s="238" t="s">
        <v>2879</v>
      </c>
      <c r="B88" s="238" t="s">
        <v>7563</v>
      </c>
      <c r="C88" s="238">
        <v>2</v>
      </c>
      <c r="D88" s="238"/>
      <c r="E88" s="238"/>
      <c r="F88" s="238">
        <v>1</v>
      </c>
      <c r="G88" s="238">
        <v>1</v>
      </c>
      <c r="H88" s="238" t="s">
        <v>7320</v>
      </c>
      <c r="I88" s="238" t="s">
        <v>7320</v>
      </c>
      <c r="J88" s="238"/>
      <c r="K88" s="238"/>
      <c r="L88" s="238" t="s">
        <v>627</v>
      </c>
      <c r="M88" s="238" t="s">
        <v>7319</v>
      </c>
      <c r="N88" s="238"/>
      <c r="O88" s="238"/>
      <c r="X88" s="228"/>
      <c r="Y88" s="228"/>
      <c r="Z88" s="228" t="s">
        <v>226</v>
      </c>
      <c r="AA88" s="228" t="s">
        <v>2323</v>
      </c>
      <c r="AB88" s="228" t="s">
        <v>5002</v>
      </c>
      <c r="AD88" s="228" t="s">
        <v>283</v>
      </c>
      <c r="AE88" s="228" t="s">
        <v>236</v>
      </c>
      <c r="AH88" s="228" t="s">
        <v>732</v>
      </c>
      <c r="AJ88" s="228" t="s">
        <v>407</v>
      </c>
      <c r="AK88" s="228"/>
      <c r="AN88" s="23"/>
      <c r="AO88" s="23"/>
      <c r="AP88" s="23"/>
      <c r="AX88" s="230"/>
      <c r="AY88" s="230"/>
      <c r="AZ88" s="230"/>
      <c r="BA88" s="23"/>
      <c r="BB88" s="23"/>
      <c r="BC88" s="226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26"/>
      <c r="CF88" s="198" t="s">
        <v>7073</v>
      </c>
    </row>
    <row r="89" spans="1:84" ht="15.75" customHeight="1" thickBot="1">
      <c r="A89" s="238" t="s">
        <v>7524</v>
      </c>
      <c r="B89" s="238" t="s">
        <v>7564</v>
      </c>
      <c r="C89" s="238">
        <v>3</v>
      </c>
      <c r="D89" s="238"/>
      <c r="E89" s="238"/>
      <c r="F89" s="238" t="s">
        <v>7321</v>
      </c>
      <c r="G89" s="238" t="s">
        <v>7321</v>
      </c>
      <c r="H89" s="238">
        <v>1</v>
      </c>
      <c r="I89" s="238">
        <v>1</v>
      </c>
      <c r="J89" s="238"/>
      <c r="K89" s="238"/>
      <c r="L89" s="238" t="s">
        <v>627</v>
      </c>
      <c r="M89" s="238" t="s">
        <v>7318</v>
      </c>
      <c r="N89" s="238"/>
      <c r="O89" s="238"/>
      <c r="X89" s="228"/>
      <c r="Y89" s="228"/>
      <c r="Z89" s="228" t="s">
        <v>222</v>
      </c>
      <c r="AA89" s="228" t="s">
        <v>2347</v>
      </c>
      <c r="AB89" s="228" t="s">
        <v>5003</v>
      </c>
      <c r="AD89" s="228" t="s">
        <v>333</v>
      </c>
      <c r="AE89" s="228" t="s">
        <v>302</v>
      </c>
      <c r="AH89" s="228" t="s">
        <v>732</v>
      </c>
      <c r="AJ89" s="228" t="s">
        <v>390</v>
      </c>
      <c r="AK89" s="228"/>
      <c r="AN89" s="23"/>
      <c r="AO89" s="23"/>
      <c r="AP89" s="23"/>
      <c r="AX89" s="230"/>
      <c r="AY89" s="230"/>
      <c r="AZ89" s="230"/>
      <c r="BA89" s="23"/>
      <c r="BB89" s="23"/>
      <c r="BC89" s="226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26"/>
      <c r="CF89" s="198" t="s">
        <v>7074</v>
      </c>
    </row>
    <row r="90" spans="1:84" ht="15.75" customHeight="1" thickBot="1">
      <c r="A90" s="238" t="s">
        <v>7371</v>
      </c>
      <c r="B90" s="238" t="s">
        <v>7567</v>
      </c>
      <c r="C90" s="238">
        <v>3</v>
      </c>
      <c r="D90" s="238"/>
      <c r="E90" s="238"/>
      <c r="F90" s="238" t="s">
        <v>7317</v>
      </c>
      <c r="G90" s="238" t="s">
        <v>7317</v>
      </c>
      <c r="H90" s="238">
        <v>4</v>
      </c>
      <c r="I90" s="238">
        <v>4</v>
      </c>
      <c r="J90" s="238"/>
      <c r="K90" s="238"/>
      <c r="L90" s="238"/>
      <c r="M90" s="238" t="s">
        <v>7318</v>
      </c>
      <c r="N90" s="238"/>
      <c r="O90" s="238"/>
      <c r="X90" s="228"/>
      <c r="Y90" s="228"/>
      <c r="Z90" s="228" t="s">
        <v>208</v>
      </c>
      <c r="AA90" s="228" t="s">
        <v>2503</v>
      </c>
      <c r="AB90" s="228" t="s">
        <v>5004</v>
      </c>
      <c r="AD90" s="228" t="s">
        <v>348</v>
      </c>
      <c r="AE90" s="228" t="s">
        <v>317</v>
      </c>
      <c r="AH90" s="228" t="s">
        <v>649</v>
      </c>
      <c r="AJ90" s="228" t="s">
        <v>454</v>
      </c>
      <c r="AK90" s="228"/>
      <c r="AN90" s="23"/>
      <c r="AO90" s="23"/>
      <c r="AP90" s="23"/>
      <c r="AX90" s="230"/>
      <c r="AY90" s="230"/>
      <c r="AZ90" s="230"/>
      <c r="BA90" s="23"/>
      <c r="BB90" s="23"/>
      <c r="BC90" s="226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26"/>
      <c r="CF90" s="198" t="s">
        <v>7075</v>
      </c>
    </row>
    <row r="91" spans="1:84" ht="15.75" customHeight="1" thickBot="1">
      <c r="A91" s="238" t="s">
        <v>7497</v>
      </c>
      <c r="B91" s="238" t="s">
        <v>7565</v>
      </c>
      <c r="C91" s="238">
        <v>3</v>
      </c>
      <c r="D91" s="238"/>
      <c r="E91" s="238"/>
      <c r="F91" s="238" t="s">
        <v>7321</v>
      </c>
      <c r="G91" s="238" t="s">
        <v>7321</v>
      </c>
      <c r="H91" s="238" t="s">
        <v>7321</v>
      </c>
      <c r="I91" s="238" t="s">
        <v>7321</v>
      </c>
      <c r="J91" s="238"/>
      <c r="K91" s="238"/>
      <c r="L91" s="238"/>
      <c r="M91" s="238" t="s">
        <v>7319</v>
      </c>
      <c r="N91" s="238"/>
      <c r="O91" s="238" t="s">
        <v>7323</v>
      </c>
      <c r="X91" s="228"/>
      <c r="Y91" s="228"/>
      <c r="Z91" s="228" t="s">
        <v>232</v>
      </c>
      <c r="AA91" s="228" t="s">
        <v>2702</v>
      </c>
      <c r="AB91" s="228" t="s">
        <v>5005</v>
      </c>
      <c r="AD91" s="228" t="s">
        <v>317</v>
      </c>
      <c r="AE91" s="228" t="s">
        <v>333</v>
      </c>
      <c r="AH91" s="228" t="s">
        <v>732</v>
      </c>
      <c r="AJ91" s="228" t="s">
        <v>335</v>
      </c>
      <c r="AK91" s="228"/>
      <c r="AN91" s="23"/>
      <c r="AO91" s="23"/>
      <c r="AP91" s="23"/>
      <c r="AX91" s="230"/>
      <c r="AY91" s="230"/>
      <c r="AZ91" s="230"/>
      <c r="BA91" s="23"/>
      <c r="BB91" s="23"/>
      <c r="BC91" s="226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26"/>
      <c r="CF91" s="198" t="s">
        <v>7076</v>
      </c>
    </row>
    <row r="92" spans="1:84" ht="15.75" customHeight="1" thickBot="1">
      <c r="A92" s="238" t="s">
        <v>7525</v>
      </c>
      <c r="B92" s="238" t="s">
        <v>7568</v>
      </c>
      <c r="C92" s="238">
        <v>3</v>
      </c>
      <c r="D92" s="238"/>
      <c r="E92" s="238"/>
      <c r="F92" s="238">
        <v>2</v>
      </c>
      <c r="G92" s="238">
        <v>2</v>
      </c>
      <c r="H92" s="238" t="s">
        <v>7321</v>
      </c>
      <c r="I92" s="238" t="s">
        <v>7321</v>
      </c>
      <c r="J92" s="238"/>
      <c r="K92" s="238"/>
      <c r="L92" s="238" t="s">
        <v>627</v>
      </c>
      <c r="M92" s="238" t="s">
        <v>7319</v>
      </c>
      <c r="N92" s="238"/>
      <c r="O92" s="238" t="s">
        <v>7323</v>
      </c>
      <c r="X92" s="228"/>
      <c r="Y92" s="228"/>
      <c r="Z92" s="228" t="s">
        <v>226</v>
      </c>
      <c r="AA92" s="228" t="s">
        <v>2721</v>
      </c>
      <c r="AB92" s="228" t="s">
        <v>5006</v>
      </c>
      <c r="AD92" s="228" t="s">
        <v>317</v>
      </c>
      <c r="AE92" s="228" t="s">
        <v>317</v>
      </c>
      <c r="AH92" s="228" t="s">
        <v>649</v>
      </c>
      <c r="AJ92" s="228" t="s">
        <v>754</v>
      </c>
      <c r="AK92" s="228"/>
      <c r="AN92" s="23"/>
      <c r="AO92" s="23"/>
      <c r="AP92" s="23"/>
      <c r="AX92" s="230"/>
      <c r="AY92" s="230"/>
      <c r="AZ92" s="230"/>
      <c r="BA92" s="23"/>
      <c r="BB92" s="23"/>
      <c r="BC92" s="226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26"/>
      <c r="CF92" s="198" t="s">
        <v>7077</v>
      </c>
    </row>
    <row r="93" spans="1:84" ht="15.75" customHeight="1" thickBot="1">
      <c r="A93" s="238" t="s">
        <v>7372</v>
      </c>
      <c r="B93" s="238" t="s">
        <v>7563</v>
      </c>
      <c r="C93" s="238" t="s">
        <v>7317</v>
      </c>
      <c r="D93" s="238"/>
      <c r="E93" s="238"/>
      <c r="F93" s="238">
        <v>1</v>
      </c>
      <c r="G93" s="238">
        <v>1</v>
      </c>
      <c r="H93" s="238">
        <v>2</v>
      </c>
      <c r="I93" s="238">
        <v>2</v>
      </c>
      <c r="J93" s="238"/>
      <c r="K93" s="238"/>
      <c r="L93" s="238"/>
      <c r="M93" s="238" t="s">
        <v>7318</v>
      </c>
      <c r="N93" s="238"/>
      <c r="O93" s="238"/>
      <c r="X93" s="228"/>
      <c r="Y93" s="228"/>
      <c r="Z93" s="228" t="s">
        <v>205</v>
      </c>
      <c r="AA93" s="228" t="s">
        <v>632</v>
      </c>
      <c r="AB93" s="228" t="s">
        <v>5007</v>
      </c>
      <c r="AD93" s="228" t="s">
        <v>333</v>
      </c>
      <c r="AE93" s="228" t="s">
        <v>362</v>
      </c>
      <c r="AH93" s="228" t="s">
        <v>633</v>
      </c>
      <c r="AJ93" s="228" t="s">
        <v>423</v>
      </c>
      <c r="AK93" s="228"/>
      <c r="AN93" s="23"/>
      <c r="AO93" s="23"/>
      <c r="AP93" s="23"/>
      <c r="AX93" s="230"/>
      <c r="AY93" s="230"/>
      <c r="AZ93" s="230"/>
      <c r="BA93" s="23"/>
      <c r="BB93" s="23"/>
      <c r="BC93" s="226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26"/>
      <c r="CF93" s="198" t="s">
        <v>7078</v>
      </c>
    </row>
    <row r="94" spans="1:84" ht="15.75" customHeight="1" thickBot="1">
      <c r="A94" s="238" t="s">
        <v>7526</v>
      </c>
      <c r="B94" s="238" t="s">
        <v>7566</v>
      </c>
      <c r="C94" s="238" t="s">
        <v>7317</v>
      </c>
      <c r="D94" s="238"/>
      <c r="E94" s="238"/>
      <c r="F94" s="238">
        <v>1</v>
      </c>
      <c r="G94" s="238">
        <v>1</v>
      </c>
      <c r="H94" s="238" t="s">
        <v>7320</v>
      </c>
      <c r="I94" s="238" t="s">
        <v>7320</v>
      </c>
      <c r="J94" s="238"/>
      <c r="K94" s="238"/>
      <c r="L94" s="238" t="s">
        <v>627</v>
      </c>
      <c r="M94" s="238" t="s">
        <v>7325</v>
      </c>
      <c r="N94" s="238"/>
      <c r="O94" s="238"/>
      <c r="X94" s="228"/>
      <c r="Y94" s="228"/>
      <c r="Z94" s="228" t="s">
        <v>205</v>
      </c>
      <c r="AA94" s="228" t="s">
        <v>707</v>
      </c>
      <c r="AB94" s="228" t="s">
        <v>5008</v>
      </c>
      <c r="AD94" s="228" t="s">
        <v>348</v>
      </c>
      <c r="AE94" s="228" t="s">
        <v>333</v>
      </c>
      <c r="AH94" s="228" t="s">
        <v>660</v>
      </c>
      <c r="AJ94" s="228" t="s">
        <v>458</v>
      </c>
      <c r="AK94" s="228"/>
      <c r="AN94" s="23"/>
      <c r="AO94" s="23"/>
      <c r="AP94" s="23"/>
      <c r="AX94" s="230"/>
      <c r="AY94" s="230"/>
      <c r="AZ94" s="230"/>
      <c r="BA94" s="23"/>
      <c r="BB94" s="23"/>
      <c r="BC94" s="226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26"/>
      <c r="CF94" s="198" t="s">
        <v>7079</v>
      </c>
    </row>
    <row r="95" spans="1:84" ht="15.75" customHeight="1" thickBot="1">
      <c r="A95" s="238" t="s">
        <v>7486</v>
      </c>
      <c r="B95" s="238" t="s">
        <v>7567</v>
      </c>
      <c r="C95" s="238" t="s">
        <v>7317</v>
      </c>
      <c r="D95" s="238"/>
      <c r="E95" s="238"/>
      <c r="F95" s="238">
        <v>2</v>
      </c>
      <c r="G95" s="238">
        <v>2</v>
      </c>
      <c r="H95" s="238" t="s">
        <v>7317</v>
      </c>
      <c r="I95" s="238" t="s">
        <v>7317</v>
      </c>
      <c r="J95" s="238"/>
      <c r="K95" s="238"/>
      <c r="L95" s="238"/>
      <c r="M95" s="238" t="s">
        <v>7319</v>
      </c>
      <c r="N95" s="238"/>
      <c r="O95" s="238"/>
      <c r="X95" s="228"/>
      <c r="Y95" s="228"/>
      <c r="Z95" s="228" t="s">
        <v>127</v>
      </c>
      <c r="AA95" s="228" t="s">
        <v>765</v>
      </c>
      <c r="AB95" s="228" t="s">
        <v>5009</v>
      </c>
      <c r="AD95" s="228" t="s">
        <v>348</v>
      </c>
      <c r="AE95" s="228" t="s">
        <v>317</v>
      </c>
      <c r="AH95" s="228" t="s">
        <v>660</v>
      </c>
      <c r="AJ95" s="228" t="s">
        <v>484</v>
      </c>
      <c r="AK95" s="228"/>
      <c r="AN95" s="23"/>
      <c r="AO95" s="23"/>
      <c r="AP95" s="23"/>
      <c r="AX95" s="230"/>
      <c r="AY95" s="230"/>
      <c r="AZ95" s="230"/>
      <c r="BA95" s="23"/>
      <c r="BB95" s="23"/>
      <c r="BC95" s="226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26"/>
      <c r="CF95" s="198" t="s">
        <v>7080</v>
      </c>
    </row>
    <row r="96" spans="1:84" ht="15.75" customHeight="1" thickBot="1">
      <c r="A96" s="238" t="s">
        <v>7502</v>
      </c>
      <c r="B96" s="238" t="s">
        <v>7566</v>
      </c>
      <c r="C96" s="238">
        <v>3</v>
      </c>
      <c r="D96" s="238"/>
      <c r="E96" s="238"/>
      <c r="F96" s="238" t="s">
        <v>7320</v>
      </c>
      <c r="G96" s="238" t="s">
        <v>7320</v>
      </c>
      <c r="H96" s="238" t="s">
        <v>7317</v>
      </c>
      <c r="I96" s="238" t="s">
        <v>7317</v>
      </c>
      <c r="J96" s="238"/>
      <c r="K96" s="238"/>
      <c r="L96" s="238"/>
      <c r="M96" s="238" t="s">
        <v>7318</v>
      </c>
      <c r="N96" s="238"/>
      <c r="O96" s="238"/>
      <c r="X96" s="228"/>
      <c r="Y96" s="228"/>
      <c r="Z96" s="228" t="s">
        <v>246</v>
      </c>
      <c r="AA96" s="228" t="s">
        <v>923</v>
      </c>
      <c r="AB96" s="228" t="s">
        <v>5010</v>
      </c>
      <c r="AD96" s="228" t="s">
        <v>317</v>
      </c>
      <c r="AE96" s="228" t="s">
        <v>317</v>
      </c>
      <c r="AH96" s="228" t="s">
        <v>732</v>
      </c>
      <c r="AJ96" s="228" t="s">
        <v>754</v>
      </c>
      <c r="AK96" s="228"/>
      <c r="AN96" s="23"/>
      <c r="AO96" s="23"/>
      <c r="AP96" s="23"/>
      <c r="AX96" s="230"/>
      <c r="AY96" s="230"/>
      <c r="AZ96" s="230"/>
      <c r="BA96" s="23"/>
      <c r="BB96" s="23"/>
      <c r="BC96" s="226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26"/>
      <c r="CF96" s="198" t="s">
        <v>7081</v>
      </c>
    </row>
    <row r="97" spans="1:84" ht="15.75" customHeight="1" thickBot="1">
      <c r="A97" s="238" t="s">
        <v>7507</v>
      </c>
      <c r="B97" s="238" t="s">
        <v>7565</v>
      </c>
      <c r="C97" s="238">
        <v>2</v>
      </c>
      <c r="D97" s="238"/>
      <c r="E97" s="238"/>
      <c r="F97" s="238">
        <v>1</v>
      </c>
      <c r="G97" s="238">
        <v>1</v>
      </c>
      <c r="H97" s="238">
        <v>1</v>
      </c>
      <c r="I97" s="238">
        <v>1</v>
      </c>
      <c r="J97" s="238"/>
      <c r="K97" s="238"/>
      <c r="L97" s="238"/>
      <c r="M97" s="238" t="s">
        <v>7319</v>
      </c>
      <c r="N97" s="238"/>
      <c r="O97" s="238"/>
      <c r="X97" s="228"/>
      <c r="Y97" s="228"/>
      <c r="Z97" s="228" t="s">
        <v>193</v>
      </c>
      <c r="AA97" s="228" t="s">
        <v>1058</v>
      </c>
      <c r="AB97" s="228" t="s">
        <v>5011</v>
      </c>
      <c r="AD97" s="228" t="s">
        <v>359</v>
      </c>
      <c r="AE97" s="228" t="s">
        <v>348</v>
      </c>
      <c r="AH97" s="228" t="s">
        <v>633</v>
      </c>
      <c r="AJ97" s="228" t="s">
        <v>477</v>
      </c>
      <c r="AK97" s="228"/>
      <c r="AN97" s="23"/>
      <c r="AO97" s="23"/>
      <c r="AP97" s="23"/>
      <c r="AX97" s="230"/>
      <c r="AY97" s="230"/>
      <c r="AZ97" s="230"/>
      <c r="BA97" s="23"/>
      <c r="BB97" s="23"/>
      <c r="BC97" s="226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26"/>
      <c r="CF97" s="198" t="s">
        <v>7082</v>
      </c>
    </row>
    <row r="98" spans="1:84" ht="15.75" customHeight="1" thickBot="1">
      <c r="A98" s="238" t="s">
        <v>2877</v>
      </c>
      <c r="B98" s="238" t="s">
        <v>7565</v>
      </c>
      <c r="C98" s="238" t="s">
        <v>7317</v>
      </c>
      <c r="D98" s="238"/>
      <c r="E98" s="238"/>
      <c r="F98" s="238">
        <v>1</v>
      </c>
      <c r="G98" s="238">
        <v>1</v>
      </c>
      <c r="H98" s="238">
        <v>3</v>
      </c>
      <c r="I98" s="238">
        <v>3</v>
      </c>
      <c r="J98" s="238"/>
      <c r="K98" s="238"/>
      <c r="L98" s="238" t="s">
        <v>627</v>
      </c>
      <c r="M98" s="238" t="s">
        <v>7318</v>
      </c>
      <c r="N98" s="238"/>
      <c r="O98" s="238"/>
      <c r="X98" s="228"/>
      <c r="Y98" s="228"/>
      <c r="Z98" s="228" t="s">
        <v>127</v>
      </c>
      <c r="AA98" s="228" t="s">
        <v>1106</v>
      </c>
      <c r="AB98" s="228" t="s">
        <v>5012</v>
      </c>
      <c r="AD98" s="228" t="s">
        <v>359</v>
      </c>
      <c r="AE98" s="228" t="s">
        <v>359</v>
      </c>
      <c r="AH98" s="228" t="s">
        <v>633</v>
      </c>
      <c r="AJ98" s="228" t="s">
        <v>489</v>
      </c>
      <c r="AK98" s="228"/>
      <c r="AN98" s="23"/>
      <c r="AO98" s="23"/>
      <c r="AP98" s="23"/>
      <c r="AX98" s="230"/>
      <c r="AY98" s="230"/>
      <c r="AZ98" s="230"/>
      <c r="BA98" s="23"/>
      <c r="BB98" s="23"/>
      <c r="BC98" s="226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26"/>
      <c r="CF98" s="198" t="s">
        <v>7083</v>
      </c>
    </row>
    <row r="99" spans="1:84" ht="15.75" customHeight="1" thickBot="1">
      <c r="A99" s="238" t="s">
        <v>7519</v>
      </c>
      <c r="B99" s="238" t="s">
        <v>7562</v>
      </c>
      <c r="C99" s="238">
        <v>3</v>
      </c>
      <c r="D99" s="238"/>
      <c r="E99" s="238"/>
      <c r="F99" s="238" t="s">
        <v>7317</v>
      </c>
      <c r="G99" s="238" t="s">
        <v>7317</v>
      </c>
      <c r="H99" s="238" t="s">
        <v>7324</v>
      </c>
      <c r="I99" s="238" t="s">
        <v>7324</v>
      </c>
      <c r="J99" s="238"/>
      <c r="K99" s="238"/>
      <c r="L99" s="238"/>
      <c r="M99" s="238" t="s">
        <v>7319</v>
      </c>
      <c r="N99" s="238"/>
      <c r="O99" s="238" t="s">
        <v>7323</v>
      </c>
      <c r="X99" s="228"/>
      <c r="Y99" s="228"/>
      <c r="Z99" s="228" t="s">
        <v>246</v>
      </c>
      <c r="AA99" s="228" t="s">
        <v>1148</v>
      </c>
      <c r="AB99" s="228" t="s">
        <v>5013</v>
      </c>
      <c r="AD99" s="228" t="s">
        <v>261</v>
      </c>
      <c r="AE99" s="228" t="s">
        <v>283</v>
      </c>
      <c r="AH99" s="228" t="s">
        <v>732</v>
      </c>
      <c r="AJ99" s="228" t="s">
        <v>390</v>
      </c>
      <c r="AK99" s="228"/>
      <c r="AN99" s="23"/>
      <c r="AO99" s="23"/>
      <c r="AP99" s="23"/>
      <c r="AX99" s="230"/>
      <c r="AY99" s="230"/>
      <c r="AZ99" s="230"/>
      <c r="BA99" s="23"/>
      <c r="BB99" s="23"/>
      <c r="BC99" s="226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26"/>
      <c r="CF99" s="198" t="s">
        <v>7084</v>
      </c>
    </row>
    <row r="100" spans="1:84" ht="15.75" customHeight="1" thickBot="1">
      <c r="A100" s="238" t="s">
        <v>7527</v>
      </c>
      <c r="B100" s="238" t="s">
        <v>7567</v>
      </c>
      <c r="C100" s="238" t="s">
        <v>7324</v>
      </c>
      <c r="D100" s="238"/>
      <c r="E100" s="238"/>
      <c r="F100" s="238">
        <v>2</v>
      </c>
      <c r="G100" s="238">
        <v>2</v>
      </c>
      <c r="H100" s="238" t="s">
        <v>7324</v>
      </c>
      <c r="I100" s="238" t="s">
        <v>7324</v>
      </c>
      <c r="J100" s="238"/>
      <c r="K100" s="238"/>
      <c r="L100" s="238"/>
      <c r="M100" s="238" t="s">
        <v>7318</v>
      </c>
      <c r="N100" s="238"/>
      <c r="O100" s="238"/>
      <c r="X100" s="228"/>
      <c r="Y100" s="228"/>
      <c r="Z100" s="228" t="s">
        <v>226</v>
      </c>
      <c r="AA100" s="228" t="s">
        <v>1160</v>
      </c>
      <c r="AB100" s="228" t="s">
        <v>5014</v>
      </c>
      <c r="AD100" s="228" t="s">
        <v>333</v>
      </c>
      <c r="AE100" s="228" t="s">
        <v>317</v>
      </c>
      <c r="AH100" s="228" t="s">
        <v>732</v>
      </c>
      <c r="AJ100" s="228" t="s">
        <v>451</v>
      </c>
      <c r="AK100" s="228"/>
      <c r="AN100" s="23"/>
      <c r="AO100" s="23"/>
      <c r="AP100" s="23"/>
      <c r="AX100" s="230"/>
      <c r="AY100" s="230"/>
      <c r="AZ100" s="230"/>
      <c r="BA100" s="23"/>
      <c r="BB100" s="23"/>
      <c r="BC100" s="226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26"/>
      <c r="CF100" s="198" t="s">
        <v>7085</v>
      </c>
    </row>
    <row r="101" spans="1:84" ht="15.75" customHeight="1" thickBot="1">
      <c r="A101" s="238" t="s">
        <v>7518</v>
      </c>
      <c r="B101" s="238" t="s">
        <v>7564</v>
      </c>
      <c r="C101" s="238">
        <v>3</v>
      </c>
      <c r="D101" s="238"/>
      <c r="E101" s="238"/>
      <c r="F101" s="238" t="s">
        <v>7321</v>
      </c>
      <c r="G101" s="238" t="s">
        <v>7321</v>
      </c>
      <c r="H101" s="238" t="s">
        <v>7320</v>
      </c>
      <c r="I101" s="238" t="s">
        <v>7320</v>
      </c>
      <c r="J101" s="238"/>
      <c r="K101" s="238"/>
      <c r="L101" s="238" t="s">
        <v>627</v>
      </c>
      <c r="M101" s="238" t="s">
        <v>7325</v>
      </c>
      <c r="N101" s="238"/>
      <c r="O101" s="238"/>
      <c r="X101" s="228"/>
      <c r="Y101" s="228"/>
      <c r="Z101" s="228" t="s">
        <v>201</v>
      </c>
      <c r="AA101" s="228" t="s">
        <v>1266</v>
      </c>
      <c r="AB101" s="228" t="s">
        <v>5015</v>
      </c>
      <c r="AD101" s="228" t="s">
        <v>348</v>
      </c>
      <c r="AE101" s="228" t="s">
        <v>359</v>
      </c>
      <c r="AH101" s="228" t="s">
        <v>660</v>
      </c>
      <c r="AJ101" s="228" t="s">
        <v>430</v>
      </c>
      <c r="AK101" s="228"/>
      <c r="AN101" s="23"/>
      <c r="AO101" s="23"/>
      <c r="AP101" s="23"/>
      <c r="AX101" s="230"/>
      <c r="AY101" s="230"/>
      <c r="AZ101" s="230"/>
      <c r="BA101" s="23"/>
      <c r="BB101" s="23"/>
      <c r="BC101" s="226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26"/>
      <c r="CF101" s="198" t="s">
        <v>7086</v>
      </c>
    </row>
    <row r="102" spans="1:84" ht="15.75" customHeight="1" thickBot="1">
      <c r="A102" s="238" t="s">
        <v>7373</v>
      </c>
      <c r="B102" s="238" t="s">
        <v>7567</v>
      </c>
      <c r="C102" s="238" t="s">
        <v>7317</v>
      </c>
      <c r="D102" s="238"/>
      <c r="E102" s="238"/>
      <c r="F102" s="238" t="s">
        <v>7317</v>
      </c>
      <c r="G102" s="238" t="s">
        <v>7317</v>
      </c>
      <c r="H102" s="238" t="s">
        <v>7317</v>
      </c>
      <c r="I102" s="238" t="s">
        <v>7317</v>
      </c>
      <c r="J102" s="238"/>
      <c r="K102" s="238"/>
      <c r="L102" s="238" t="s">
        <v>627</v>
      </c>
      <c r="M102" s="238" t="s">
        <v>7325</v>
      </c>
      <c r="N102" s="238"/>
      <c r="O102" s="238"/>
      <c r="X102" s="228"/>
      <c r="Y102" s="228"/>
      <c r="Z102" s="228" t="s">
        <v>669</v>
      </c>
      <c r="AA102" s="228" t="s">
        <v>1404</v>
      </c>
      <c r="AB102" s="228" t="s">
        <v>5016</v>
      </c>
      <c r="AD102" s="228"/>
      <c r="AE102" s="228"/>
      <c r="AH102" s="228" t="s">
        <v>732</v>
      </c>
      <c r="AJ102" s="228" t="s">
        <v>414</v>
      </c>
      <c r="AK102" s="228"/>
      <c r="AN102" s="23"/>
      <c r="AO102" s="23"/>
      <c r="AP102" s="23"/>
      <c r="AX102" s="230"/>
      <c r="AY102" s="230"/>
      <c r="AZ102" s="230"/>
      <c r="BA102" s="23"/>
      <c r="BB102" s="23"/>
      <c r="BC102" s="226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26"/>
      <c r="CF102" s="198" t="s">
        <v>7087</v>
      </c>
    </row>
    <row r="103" spans="1:84" ht="15.75" customHeight="1" thickBot="1">
      <c r="A103" s="238" t="s">
        <v>7528</v>
      </c>
      <c r="B103" s="238" t="s">
        <v>7564</v>
      </c>
      <c r="C103" s="238" t="s">
        <v>7317</v>
      </c>
      <c r="D103" s="238"/>
      <c r="E103" s="238"/>
      <c r="F103" s="238">
        <v>1</v>
      </c>
      <c r="G103" s="238">
        <v>1</v>
      </c>
      <c r="H103" s="238">
        <v>1</v>
      </c>
      <c r="I103" s="238">
        <v>1</v>
      </c>
      <c r="J103" s="238"/>
      <c r="K103" s="238"/>
      <c r="L103" s="238"/>
      <c r="M103" s="238" t="s">
        <v>7325</v>
      </c>
      <c r="N103" s="238"/>
      <c r="O103" s="238"/>
      <c r="X103" s="228"/>
      <c r="Y103" s="228"/>
      <c r="Z103" s="228" t="s">
        <v>231</v>
      </c>
      <c r="AA103" s="228" t="s">
        <v>1418</v>
      </c>
      <c r="AB103" s="228" t="s">
        <v>5017</v>
      </c>
      <c r="AD103" s="228" t="s">
        <v>317</v>
      </c>
      <c r="AE103" s="228" t="s">
        <v>283</v>
      </c>
      <c r="AH103" s="228" t="s">
        <v>732</v>
      </c>
      <c r="AJ103" s="228" t="s">
        <v>390</v>
      </c>
      <c r="AK103" s="228"/>
      <c r="AN103" s="23"/>
      <c r="AO103" s="23"/>
      <c r="AP103" s="23"/>
      <c r="AX103" s="230"/>
      <c r="AY103" s="230"/>
      <c r="AZ103" s="230"/>
      <c r="BA103" s="23"/>
      <c r="BB103" s="23"/>
      <c r="BC103" s="226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26"/>
      <c r="CF103" s="198" t="s">
        <v>7088</v>
      </c>
    </row>
    <row r="104" spans="1:84" ht="15.75" customHeight="1" thickBot="1">
      <c r="A104" s="238" t="s">
        <v>7374</v>
      </c>
      <c r="B104" s="238" t="s">
        <v>7562</v>
      </c>
      <c r="C104" s="238" t="s">
        <v>7317</v>
      </c>
      <c r="D104" s="238"/>
      <c r="E104" s="238"/>
      <c r="F104" s="238" t="s">
        <v>7320</v>
      </c>
      <c r="G104" s="238" t="s">
        <v>7320</v>
      </c>
      <c r="H104" s="238">
        <v>1</v>
      </c>
      <c r="I104" s="238">
        <v>1</v>
      </c>
      <c r="J104" s="238"/>
      <c r="K104" s="238"/>
      <c r="L104" s="238"/>
      <c r="M104" s="238" t="s">
        <v>7319</v>
      </c>
      <c r="N104" s="238"/>
      <c r="O104" s="238"/>
      <c r="X104" s="228"/>
      <c r="Y104" s="228"/>
      <c r="Z104" s="228" t="s">
        <v>127</v>
      </c>
      <c r="AA104" s="228" t="s">
        <v>1435</v>
      </c>
      <c r="AB104" s="228" t="s">
        <v>5018</v>
      </c>
      <c r="AD104" s="228" t="s">
        <v>359</v>
      </c>
      <c r="AE104" s="228" t="s">
        <v>359</v>
      </c>
      <c r="AH104" s="228" t="s">
        <v>633</v>
      </c>
      <c r="AJ104" s="228" t="s">
        <v>482</v>
      </c>
      <c r="AK104" s="228"/>
      <c r="AN104" s="23"/>
      <c r="AO104" s="23"/>
      <c r="AP104" s="23"/>
      <c r="AX104" s="230"/>
      <c r="AY104" s="230"/>
      <c r="AZ104" s="230"/>
      <c r="BA104" s="23"/>
      <c r="BB104" s="23"/>
      <c r="BC104" s="226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26"/>
      <c r="CF104" s="198" t="s">
        <v>7089</v>
      </c>
    </row>
    <row r="105" spans="1:84" ht="15.75" customHeight="1" thickBot="1">
      <c r="A105" s="238" t="s">
        <v>7529</v>
      </c>
      <c r="B105" s="238" t="s">
        <v>7566</v>
      </c>
      <c r="C105" s="238" t="s">
        <v>7324</v>
      </c>
      <c r="D105" s="238"/>
      <c r="E105" s="238"/>
      <c r="F105" s="238">
        <v>1</v>
      </c>
      <c r="G105" s="238">
        <v>1</v>
      </c>
      <c r="H105" s="238" t="s">
        <v>7317</v>
      </c>
      <c r="I105" s="238" t="s">
        <v>7317</v>
      </c>
      <c r="J105" s="238"/>
      <c r="K105" s="238"/>
      <c r="L105" s="238"/>
      <c r="M105" s="238" t="s">
        <v>7318</v>
      </c>
      <c r="N105" s="238"/>
      <c r="O105" s="238"/>
      <c r="X105" s="228"/>
      <c r="Y105" s="228"/>
      <c r="Z105" s="228" t="s">
        <v>222</v>
      </c>
      <c r="AA105" s="228" t="s">
        <v>1521</v>
      </c>
      <c r="AB105" s="228" t="s">
        <v>5019</v>
      </c>
      <c r="AD105" s="228" t="s">
        <v>261</v>
      </c>
      <c r="AE105" s="228" t="s">
        <v>317</v>
      </c>
      <c r="AH105" s="228" t="s">
        <v>649</v>
      </c>
      <c r="AJ105" s="228" t="s">
        <v>446</v>
      </c>
      <c r="AK105" s="228"/>
      <c r="AN105" s="23"/>
      <c r="AO105" s="23"/>
      <c r="AP105" s="23"/>
      <c r="AX105" s="230"/>
      <c r="AY105" s="230"/>
      <c r="AZ105" s="230"/>
      <c r="BA105" s="23"/>
      <c r="BB105" s="23"/>
      <c r="BC105" s="226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26"/>
      <c r="CF105" s="198" t="s">
        <v>7090</v>
      </c>
    </row>
    <row r="106" spans="1:84" ht="15.75" customHeight="1" thickBot="1">
      <c r="A106" s="238" t="s">
        <v>7375</v>
      </c>
      <c r="B106" s="238" t="s">
        <v>7568</v>
      </c>
      <c r="C106" s="238" t="s">
        <v>7324</v>
      </c>
      <c r="D106" s="238"/>
      <c r="E106" s="238"/>
      <c r="F106" s="238">
        <v>2</v>
      </c>
      <c r="G106" s="238">
        <v>2</v>
      </c>
      <c r="H106" s="238" t="s">
        <v>7317</v>
      </c>
      <c r="I106" s="238" t="s">
        <v>7317</v>
      </c>
      <c r="J106" s="238"/>
      <c r="K106" s="238"/>
      <c r="L106" s="238"/>
      <c r="M106" s="238" t="s">
        <v>7319</v>
      </c>
      <c r="N106" s="238"/>
      <c r="O106" s="238"/>
      <c r="X106" s="228"/>
      <c r="Y106" s="228"/>
      <c r="Z106" s="228" t="s">
        <v>208</v>
      </c>
      <c r="AA106" s="228" t="s">
        <v>1654</v>
      </c>
      <c r="AB106" s="228" t="s">
        <v>5020</v>
      </c>
      <c r="AD106" s="228" t="s">
        <v>317</v>
      </c>
      <c r="AE106" s="228" t="s">
        <v>333</v>
      </c>
      <c r="AH106" s="228" t="s">
        <v>633</v>
      </c>
      <c r="AJ106" s="228" t="s">
        <v>470</v>
      </c>
      <c r="AK106" s="228"/>
      <c r="AN106" s="23"/>
      <c r="AO106" s="23"/>
      <c r="AP106" s="23"/>
      <c r="AX106" s="230"/>
      <c r="AY106" s="230"/>
      <c r="AZ106" s="230"/>
      <c r="BA106" s="23"/>
      <c r="BB106" s="23"/>
      <c r="BC106" s="226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26"/>
      <c r="CF106" s="198" t="s">
        <v>7091</v>
      </c>
    </row>
    <row r="107" spans="1:84" ht="15.75" customHeight="1" thickBot="1">
      <c r="A107" s="238" t="s">
        <v>7530</v>
      </c>
      <c r="B107" s="238" t="s">
        <v>7564</v>
      </c>
      <c r="C107" s="238">
        <v>3</v>
      </c>
      <c r="D107" s="238"/>
      <c r="E107" s="238"/>
      <c r="F107" s="238">
        <v>1</v>
      </c>
      <c r="G107" s="238">
        <v>1</v>
      </c>
      <c r="H107" s="238" t="s">
        <v>7320</v>
      </c>
      <c r="I107" s="238" t="s">
        <v>7320</v>
      </c>
      <c r="J107" s="238"/>
      <c r="K107" s="238"/>
      <c r="L107" s="238"/>
      <c r="M107" s="238" t="s">
        <v>7318</v>
      </c>
      <c r="N107" s="238"/>
      <c r="O107" s="238"/>
      <c r="X107" s="228"/>
      <c r="Y107" s="228"/>
      <c r="Z107" s="228" t="s">
        <v>219</v>
      </c>
      <c r="AA107" s="228" t="s">
        <v>1662</v>
      </c>
      <c r="AB107" s="228" t="s">
        <v>5021</v>
      </c>
      <c r="AD107" s="228" t="s">
        <v>302</v>
      </c>
      <c r="AE107" s="228" t="s">
        <v>317</v>
      </c>
      <c r="AH107" s="228" t="s">
        <v>732</v>
      </c>
      <c r="AJ107" s="228" t="s">
        <v>414</v>
      </c>
      <c r="AK107" s="228"/>
      <c r="AN107" s="23"/>
      <c r="AO107" s="23"/>
      <c r="AP107" s="23"/>
      <c r="AX107" s="230"/>
      <c r="AY107" s="230"/>
      <c r="AZ107" s="230"/>
      <c r="BA107" s="23"/>
      <c r="BB107" s="23"/>
      <c r="BC107" s="226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26"/>
      <c r="CF107" s="198" t="s">
        <v>7092</v>
      </c>
    </row>
    <row r="108" spans="1:84" ht="15.75" customHeight="1" thickBot="1">
      <c r="A108" s="238" t="s">
        <v>7376</v>
      </c>
      <c r="B108" s="238" t="s">
        <v>7563</v>
      </c>
      <c r="C108" s="238" t="s">
        <v>7317</v>
      </c>
      <c r="D108" s="238"/>
      <c r="E108" s="238"/>
      <c r="F108" s="238" t="s">
        <v>7321</v>
      </c>
      <c r="G108" s="238" t="s">
        <v>7321</v>
      </c>
      <c r="H108" s="238" t="s">
        <v>7317</v>
      </c>
      <c r="I108" s="238" t="s">
        <v>7317</v>
      </c>
      <c r="J108" s="238"/>
      <c r="K108" s="238"/>
      <c r="L108" s="238"/>
      <c r="M108" s="238" t="s">
        <v>7319</v>
      </c>
      <c r="N108" s="238"/>
      <c r="O108" s="238"/>
      <c r="X108" s="228"/>
      <c r="Y108" s="228"/>
      <c r="Z108" s="228" t="s">
        <v>219</v>
      </c>
      <c r="AA108" s="228" t="s">
        <v>1688</v>
      </c>
      <c r="AB108" s="228" t="s">
        <v>5022</v>
      </c>
      <c r="AD108" s="228" t="s">
        <v>317</v>
      </c>
      <c r="AE108" s="228" t="s">
        <v>317</v>
      </c>
      <c r="AH108" s="228" t="s">
        <v>732</v>
      </c>
      <c r="AJ108" s="228" t="s">
        <v>395</v>
      </c>
      <c r="AK108" s="228"/>
      <c r="AN108" s="23"/>
      <c r="AO108" s="23"/>
      <c r="AP108" s="23"/>
      <c r="AX108" s="230"/>
      <c r="AY108" s="230"/>
      <c r="AZ108" s="230"/>
      <c r="BA108" s="23"/>
      <c r="BB108" s="23"/>
      <c r="BC108" s="226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26"/>
      <c r="CF108" s="198" t="s">
        <v>7093</v>
      </c>
    </row>
    <row r="109" spans="1:84" ht="15.75" customHeight="1" thickBot="1">
      <c r="A109" s="238" t="s">
        <v>7526</v>
      </c>
      <c r="B109" s="238" t="s">
        <v>7565</v>
      </c>
      <c r="C109" s="238">
        <v>3</v>
      </c>
      <c r="D109" s="238"/>
      <c r="E109" s="238"/>
      <c r="F109" s="238" t="s">
        <v>7321</v>
      </c>
      <c r="G109" s="238" t="s">
        <v>7321</v>
      </c>
      <c r="H109" s="238">
        <v>1</v>
      </c>
      <c r="I109" s="238">
        <v>1</v>
      </c>
      <c r="J109" s="238"/>
      <c r="K109" s="238"/>
      <c r="L109" s="238" t="s">
        <v>627</v>
      </c>
      <c r="M109" s="238" t="s">
        <v>7319</v>
      </c>
      <c r="N109" s="238"/>
      <c r="O109" s="238"/>
      <c r="X109" s="228"/>
      <c r="Y109" s="228"/>
      <c r="Z109" s="228" t="s">
        <v>222</v>
      </c>
      <c r="AA109" s="228" t="s">
        <v>1719</v>
      </c>
      <c r="AB109" s="228" t="s">
        <v>5023</v>
      </c>
      <c r="AD109" s="228" t="s">
        <v>283</v>
      </c>
      <c r="AE109" s="228" t="s">
        <v>333</v>
      </c>
      <c r="AH109" s="228" t="s">
        <v>649</v>
      </c>
      <c r="AJ109" s="228" t="s">
        <v>398</v>
      </c>
      <c r="AK109" s="228"/>
      <c r="AN109" s="23"/>
      <c r="AO109" s="23"/>
      <c r="AP109" s="23"/>
      <c r="AX109" s="230"/>
      <c r="AY109" s="230"/>
      <c r="AZ109" s="230"/>
      <c r="BA109" s="23"/>
      <c r="BB109" s="23"/>
      <c r="BC109" s="226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26"/>
      <c r="CF109" s="198" t="s">
        <v>7094</v>
      </c>
    </row>
    <row r="110" spans="1:84" ht="15.75" customHeight="1" thickBot="1">
      <c r="A110" s="238" t="s">
        <v>2879</v>
      </c>
      <c r="B110" s="238" t="s">
        <v>7562</v>
      </c>
      <c r="C110" s="238" t="s">
        <v>7317</v>
      </c>
      <c r="D110" s="238"/>
      <c r="E110" s="238"/>
      <c r="F110" s="238">
        <v>1</v>
      </c>
      <c r="G110" s="238">
        <v>1</v>
      </c>
      <c r="H110" s="238" t="s">
        <v>7317</v>
      </c>
      <c r="I110" s="238" t="s">
        <v>7317</v>
      </c>
      <c r="J110" s="238"/>
      <c r="K110" s="238"/>
      <c r="L110" s="238" t="s">
        <v>627</v>
      </c>
      <c r="M110" s="238" t="s">
        <v>7319</v>
      </c>
      <c r="N110" s="238"/>
      <c r="O110" s="238"/>
      <c r="X110" s="228"/>
      <c r="Y110" s="228"/>
      <c r="Z110" s="228" t="s">
        <v>241</v>
      </c>
      <c r="AA110" s="228" t="s">
        <v>1736</v>
      </c>
      <c r="AB110" s="228" t="s">
        <v>5024</v>
      </c>
      <c r="AD110" s="228" t="s">
        <v>317</v>
      </c>
      <c r="AE110" s="228" t="s">
        <v>317</v>
      </c>
      <c r="AH110" s="228" t="s">
        <v>732</v>
      </c>
      <c r="AJ110" s="228" t="s">
        <v>428</v>
      </c>
      <c r="AK110" s="228"/>
      <c r="AN110" s="23"/>
      <c r="AO110" s="23"/>
      <c r="AP110" s="23"/>
      <c r="AX110" s="230"/>
      <c r="AY110" s="230"/>
      <c r="AZ110" s="230"/>
      <c r="BA110" s="23"/>
      <c r="BB110" s="23"/>
      <c r="BC110" s="226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26"/>
      <c r="CF110" s="198" t="s">
        <v>7095</v>
      </c>
    </row>
    <row r="111" spans="1:84" ht="15.75" customHeight="1" thickBot="1">
      <c r="A111" s="238" t="s">
        <v>7519</v>
      </c>
      <c r="B111" s="238" t="s">
        <v>7568</v>
      </c>
      <c r="C111" s="238" t="s">
        <v>7317</v>
      </c>
      <c r="D111" s="238"/>
      <c r="E111" s="238"/>
      <c r="F111" s="238">
        <v>1</v>
      </c>
      <c r="G111" s="238">
        <v>1</v>
      </c>
      <c r="H111" s="238">
        <v>1</v>
      </c>
      <c r="I111" s="238">
        <v>1</v>
      </c>
      <c r="J111" s="238"/>
      <c r="K111" s="238"/>
      <c r="L111" s="238"/>
      <c r="M111" s="238" t="s">
        <v>7325</v>
      </c>
      <c r="N111" s="238"/>
      <c r="O111" s="238" t="s">
        <v>7323</v>
      </c>
      <c r="X111" s="228"/>
      <c r="Y111" s="228"/>
      <c r="Z111" s="228" t="s">
        <v>237</v>
      </c>
      <c r="AA111" s="228" t="s">
        <v>1909</v>
      </c>
      <c r="AB111" s="228" t="s">
        <v>5025</v>
      </c>
      <c r="AD111" s="228" t="s">
        <v>333</v>
      </c>
      <c r="AE111" s="228" t="s">
        <v>317</v>
      </c>
      <c r="AH111" s="228" t="s">
        <v>732</v>
      </c>
      <c r="AJ111" s="228" t="s">
        <v>460</v>
      </c>
      <c r="AK111" s="228"/>
      <c r="AN111" s="23"/>
      <c r="AO111" s="23"/>
      <c r="AP111" s="23"/>
      <c r="AX111" s="230"/>
      <c r="AY111" s="230"/>
      <c r="AZ111" s="230"/>
      <c r="BA111" s="23"/>
      <c r="BB111" s="23"/>
      <c r="BC111" s="226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26"/>
      <c r="CF111" s="198" t="s">
        <v>7096</v>
      </c>
    </row>
    <row r="112" spans="1:84" ht="15.75" customHeight="1" thickBot="1">
      <c r="A112" s="238" t="s">
        <v>7486</v>
      </c>
      <c r="B112" s="238" t="s">
        <v>7567</v>
      </c>
      <c r="C112" s="238">
        <v>3</v>
      </c>
      <c r="D112" s="238"/>
      <c r="E112" s="238"/>
      <c r="F112" s="238">
        <v>2</v>
      </c>
      <c r="G112" s="238">
        <v>2</v>
      </c>
      <c r="H112" s="238">
        <v>3</v>
      </c>
      <c r="I112" s="238">
        <v>3</v>
      </c>
      <c r="J112" s="238"/>
      <c r="K112" s="238"/>
      <c r="L112" s="238"/>
      <c r="M112" s="238" t="s">
        <v>7325</v>
      </c>
      <c r="N112" s="238"/>
      <c r="O112" s="238"/>
      <c r="X112" s="228"/>
      <c r="Y112" s="228"/>
      <c r="Z112" s="228" t="s">
        <v>237</v>
      </c>
      <c r="AA112" s="228" t="s">
        <v>2225</v>
      </c>
      <c r="AB112" s="228" t="s">
        <v>5026</v>
      </c>
      <c r="AD112" s="228" t="s">
        <v>261</v>
      </c>
      <c r="AE112" s="228" t="s">
        <v>317</v>
      </c>
      <c r="AH112" s="228" t="s">
        <v>732</v>
      </c>
      <c r="AJ112" s="228" t="s">
        <v>374</v>
      </c>
      <c r="AK112" s="228"/>
      <c r="AN112" s="23"/>
      <c r="AO112" s="23"/>
      <c r="AP112" s="23"/>
      <c r="AX112" s="230"/>
      <c r="AY112" s="230"/>
      <c r="AZ112" s="230"/>
      <c r="BA112" s="23"/>
      <c r="BB112" s="23"/>
      <c r="BC112" s="226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26"/>
      <c r="CF112" s="198" t="s">
        <v>7097</v>
      </c>
    </row>
    <row r="113" spans="1:84" ht="15.75" customHeight="1" thickBot="1">
      <c r="A113" s="238" t="s">
        <v>7493</v>
      </c>
      <c r="B113" s="238" t="s">
        <v>7563</v>
      </c>
      <c r="C113" s="238" t="s">
        <v>7324</v>
      </c>
      <c r="D113" s="238"/>
      <c r="E113" s="238"/>
      <c r="F113" s="238" t="s">
        <v>7320</v>
      </c>
      <c r="G113" s="238" t="s">
        <v>7320</v>
      </c>
      <c r="H113" s="238" t="s">
        <v>7317</v>
      </c>
      <c r="I113" s="238" t="s">
        <v>7317</v>
      </c>
      <c r="J113" s="238"/>
      <c r="K113" s="238"/>
      <c r="L113" s="238"/>
      <c r="M113" s="238" t="s">
        <v>7325</v>
      </c>
      <c r="N113" s="238"/>
      <c r="O113" s="238"/>
      <c r="X113" s="228"/>
      <c r="Y113" s="228"/>
      <c r="Z113" s="228" t="s">
        <v>208</v>
      </c>
      <c r="AA113" s="228" t="s">
        <v>2382</v>
      </c>
      <c r="AB113" s="228" t="s">
        <v>5027</v>
      </c>
      <c r="AD113" s="228" t="s">
        <v>317</v>
      </c>
      <c r="AE113" s="228" t="s">
        <v>333</v>
      </c>
      <c r="AH113" s="228" t="s">
        <v>633</v>
      </c>
      <c r="AJ113" s="228" t="s">
        <v>484</v>
      </c>
      <c r="AK113" s="228"/>
      <c r="AN113" s="23"/>
      <c r="AO113" s="23"/>
      <c r="AP113" s="23"/>
      <c r="AX113" s="230"/>
      <c r="AY113" s="230"/>
      <c r="AZ113" s="230"/>
      <c r="BA113" s="23"/>
      <c r="BB113" s="23"/>
      <c r="BC113" s="226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26"/>
      <c r="CF113" s="198" t="s">
        <v>7098</v>
      </c>
    </row>
    <row r="114" spans="1:84" ht="15.75" customHeight="1" thickBot="1">
      <c r="A114" s="238" t="s">
        <v>7531</v>
      </c>
      <c r="B114" s="238" t="s">
        <v>7565</v>
      </c>
      <c r="C114" s="238">
        <v>2</v>
      </c>
      <c r="D114" s="238"/>
      <c r="E114" s="238"/>
      <c r="F114" s="238" t="s">
        <v>7326</v>
      </c>
      <c r="G114" s="238" t="s">
        <v>7326</v>
      </c>
      <c r="H114" s="238" t="s">
        <v>7320</v>
      </c>
      <c r="I114" s="238" t="s">
        <v>7320</v>
      </c>
      <c r="J114" s="238"/>
      <c r="K114" s="238"/>
      <c r="L114" s="238"/>
      <c r="M114" s="238" t="s">
        <v>7319</v>
      </c>
      <c r="N114" s="238"/>
      <c r="O114" s="238" t="s">
        <v>7323</v>
      </c>
      <c r="X114" s="228"/>
      <c r="Y114" s="228"/>
      <c r="Z114" s="228" t="s">
        <v>208</v>
      </c>
      <c r="AA114" s="228" t="s">
        <v>2424</v>
      </c>
      <c r="AB114" s="228" t="s">
        <v>5028</v>
      </c>
      <c r="AD114" s="228" t="s">
        <v>261</v>
      </c>
      <c r="AE114" s="228" t="s">
        <v>317</v>
      </c>
      <c r="AH114" s="228" t="s">
        <v>649</v>
      </c>
      <c r="AJ114" s="228" t="s">
        <v>352</v>
      </c>
      <c r="AK114" s="228"/>
      <c r="AN114" s="23"/>
      <c r="AO114" s="23"/>
      <c r="AP114" s="23"/>
      <c r="AX114" s="230"/>
      <c r="AY114" s="230"/>
      <c r="AZ114" s="230"/>
      <c r="BA114" s="23"/>
      <c r="BB114" s="23"/>
      <c r="BC114" s="226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26"/>
      <c r="CF114" s="198" t="s">
        <v>7099</v>
      </c>
    </row>
    <row r="115" spans="1:84" ht="15.75" customHeight="1" thickBot="1">
      <c r="A115" s="238" t="s">
        <v>7500</v>
      </c>
      <c r="B115" s="238" t="s">
        <v>7563</v>
      </c>
      <c r="C115" s="238" t="s">
        <v>7317</v>
      </c>
      <c r="D115" s="238"/>
      <c r="E115" s="238"/>
      <c r="F115" s="238">
        <v>2</v>
      </c>
      <c r="G115" s="238">
        <v>2</v>
      </c>
      <c r="H115" s="238">
        <v>3</v>
      </c>
      <c r="I115" s="238">
        <v>3</v>
      </c>
      <c r="J115" s="238"/>
      <c r="K115" s="238"/>
      <c r="L115" s="238"/>
      <c r="M115" s="238" t="s">
        <v>7325</v>
      </c>
      <c r="N115" s="238"/>
      <c r="O115" s="238" t="s">
        <v>7323</v>
      </c>
      <c r="X115" s="228"/>
      <c r="Y115" s="228"/>
      <c r="Z115" s="228" t="s">
        <v>201</v>
      </c>
      <c r="AA115" s="228" t="s">
        <v>2540</v>
      </c>
      <c r="AB115" s="228" t="s">
        <v>5029</v>
      </c>
      <c r="AD115" s="228" t="s">
        <v>333</v>
      </c>
      <c r="AE115" s="228" t="s">
        <v>333</v>
      </c>
      <c r="AH115" s="228" t="s">
        <v>649</v>
      </c>
      <c r="AJ115" s="228" t="s">
        <v>442</v>
      </c>
      <c r="AK115" s="228"/>
      <c r="AN115" s="23"/>
      <c r="AO115" s="23"/>
      <c r="AP115" s="23"/>
      <c r="AX115" s="230"/>
      <c r="AY115" s="230"/>
      <c r="AZ115" s="230"/>
      <c r="BA115" s="23"/>
      <c r="BB115" s="23"/>
      <c r="BC115" s="226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26"/>
      <c r="CF115" s="198" t="s">
        <v>7100</v>
      </c>
    </row>
    <row r="116" spans="1:84" ht="15.75" customHeight="1" thickBot="1">
      <c r="A116" s="238" t="s">
        <v>7521</v>
      </c>
      <c r="B116" s="238" t="s">
        <v>7569</v>
      </c>
      <c r="C116" s="238" t="s">
        <v>7324</v>
      </c>
      <c r="D116" s="238"/>
      <c r="E116" s="238"/>
      <c r="F116" s="238">
        <v>2</v>
      </c>
      <c r="G116" s="238">
        <v>2</v>
      </c>
      <c r="H116" s="238">
        <v>2</v>
      </c>
      <c r="I116" s="238">
        <v>2</v>
      </c>
      <c r="J116" s="238"/>
      <c r="K116" s="238"/>
      <c r="L116" s="238"/>
      <c r="M116" s="238" t="s">
        <v>7325</v>
      </c>
      <c r="N116" s="238"/>
      <c r="O116" s="238"/>
      <c r="X116" s="228"/>
      <c r="Y116" s="228"/>
      <c r="Z116" s="228" t="s">
        <v>197</v>
      </c>
      <c r="AA116" s="228" t="s">
        <v>2576</v>
      </c>
      <c r="AB116" s="228" t="s">
        <v>5030</v>
      </c>
      <c r="AD116" s="228" t="s">
        <v>333</v>
      </c>
      <c r="AE116" s="228" t="s">
        <v>348</v>
      </c>
      <c r="AH116" s="228" t="s">
        <v>633</v>
      </c>
      <c r="AJ116" s="228" t="s">
        <v>435</v>
      </c>
      <c r="AK116" s="228"/>
      <c r="AN116" s="23"/>
      <c r="AO116" s="23"/>
      <c r="AP116" s="23"/>
      <c r="AX116" s="230"/>
      <c r="AY116" s="230"/>
      <c r="AZ116" s="230"/>
      <c r="BA116" s="23"/>
      <c r="BB116" s="23"/>
      <c r="BC116" s="226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26"/>
      <c r="CF116" s="198" t="s">
        <v>7101</v>
      </c>
    </row>
    <row r="117" spans="1:84" ht="15.75" customHeight="1" thickBot="1">
      <c r="A117" s="238" t="s">
        <v>7532</v>
      </c>
      <c r="B117" s="238" t="s">
        <v>7563</v>
      </c>
      <c r="C117" s="238">
        <v>2</v>
      </c>
      <c r="D117" s="238"/>
      <c r="E117" s="238"/>
      <c r="F117" s="238" t="s">
        <v>7320</v>
      </c>
      <c r="G117" s="238" t="s">
        <v>7320</v>
      </c>
      <c r="H117" s="238" t="s">
        <v>7320</v>
      </c>
      <c r="I117" s="238" t="s">
        <v>7320</v>
      </c>
      <c r="J117" s="238"/>
      <c r="K117" s="238"/>
      <c r="L117" s="238" t="s">
        <v>627</v>
      </c>
      <c r="M117" s="238" t="s">
        <v>7318</v>
      </c>
      <c r="N117" s="238"/>
      <c r="O117" s="238" t="s">
        <v>7323</v>
      </c>
      <c r="X117" s="228"/>
      <c r="Y117" s="228"/>
      <c r="Z117" s="228" t="s">
        <v>158</v>
      </c>
      <c r="AA117" s="228" t="s">
        <v>731</v>
      </c>
      <c r="AB117" s="228" t="s">
        <v>5031</v>
      </c>
      <c r="AD117" s="228" t="s">
        <v>211</v>
      </c>
      <c r="AE117" s="228" t="s">
        <v>165</v>
      </c>
      <c r="AH117" s="228" t="s">
        <v>732</v>
      </c>
      <c r="AJ117" s="228" t="s">
        <v>423</v>
      </c>
      <c r="AK117" s="228"/>
      <c r="AN117" s="23"/>
      <c r="AO117" s="23"/>
      <c r="AP117" s="23"/>
      <c r="AX117" s="230"/>
      <c r="AY117" s="230"/>
      <c r="AZ117" s="230"/>
      <c r="BA117" s="23"/>
      <c r="BB117" s="23"/>
      <c r="BC117" s="226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26"/>
      <c r="CF117" s="198" t="s">
        <v>7102</v>
      </c>
    </row>
    <row r="118" spans="1:84" ht="15.75" customHeight="1" thickBot="1">
      <c r="A118" s="238" t="s">
        <v>7377</v>
      </c>
      <c r="B118" s="238" t="s">
        <v>7563</v>
      </c>
      <c r="C118" s="238" t="s">
        <v>7324</v>
      </c>
      <c r="D118" s="238"/>
      <c r="E118" s="238"/>
      <c r="F118" s="238" t="s">
        <v>7321</v>
      </c>
      <c r="G118" s="238" t="s">
        <v>7321</v>
      </c>
      <c r="H118" s="238" t="s">
        <v>7317</v>
      </c>
      <c r="I118" s="238" t="s">
        <v>7317</v>
      </c>
      <c r="J118" s="238"/>
      <c r="K118" s="238"/>
      <c r="L118" s="238"/>
      <c r="M118" s="238" t="s">
        <v>7319</v>
      </c>
      <c r="N118" s="238"/>
      <c r="O118" s="238"/>
      <c r="X118" s="228"/>
      <c r="Y118" s="228"/>
      <c r="Z118" s="228" t="s">
        <v>212</v>
      </c>
      <c r="AA118" s="228" t="s">
        <v>828</v>
      </c>
      <c r="AB118" s="228" t="s">
        <v>5032</v>
      </c>
      <c r="AD118" s="228" t="s">
        <v>317</v>
      </c>
      <c r="AE118" s="228" t="s">
        <v>359</v>
      </c>
      <c r="AH118" s="228" t="s">
        <v>633</v>
      </c>
      <c r="AJ118" s="228" t="s">
        <v>463</v>
      </c>
      <c r="AK118" s="228"/>
      <c r="AN118" s="23"/>
      <c r="AO118" s="23"/>
      <c r="AP118" s="23"/>
      <c r="AX118" s="230"/>
      <c r="AY118" s="230"/>
      <c r="AZ118" s="230"/>
      <c r="BA118" s="23"/>
      <c r="BB118" s="23"/>
      <c r="BC118" s="226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26"/>
      <c r="CF118" s="198" t="s">
        <v>7103</v>
      </c>
    </row>
    <row r="119" spans="1:84" ht="15.75" customHeight="1" thickBot="1">
      <c r="A119" s="238" t="s">
        <v>7378</v>
      </c>
      <c r="B119" s="238" t="s">
        <v>7562</v>
      </c>
      <c r="C119" s="238">
        <v>2</v>
      </c>
      <c r="D119" s="238"/>
      <c r="E119" s="238"/>
      <c r="F119" s="238">
        <v>1</v>
      </c>
      <c r="G119" s="238">
        <v>1</v>
      </c>
      <c r="H119" s="238">
        <v>1</v>
      </c>
      <c r="I119" s="238">
        <v>1</v>
      </c>
      <c r="J119" s="238"/>
      <c r="K119" s="238"/>
      <c r="L119" s="238" t="s">
        <v>627</v>
      </c>
      <c r="M119" s="238" t="s">
        <v>7325</v>
      </c>
      <c r="N119" s="238"/>
      <c r="O119" s="238"/>
      <c r="X119" s="228"/>
      <c r="Y119" s="228"/>
      <c r="Z119" s="228" t="s">
        <v>215</v>
      </c>
      <c r="AA119" s="228" t="s">
        <v>866</v>
      </c>
      <c r="AB119" s="228" t="s">
        <v>5033</v>
      </c>
      <c r="AD119" s="228" t="s">
        <v>317</v>
      </c>
      <c r="AE119" s="228" t="s">
        <v>317</v>
      </c>
      <c r="AH119" s="228" t="s">
        <v>660</v>
      </c>
      <c r="AJ119" s="228" t="s">
        <v>423</v>
      </c>
      <c r="AK119" s="228"/>
      <c r="AN119" s="23"/>
      <c r="AO119" s="23"/>
      <c r="AP119" s="23"/>
      <c r="AX119" s="230"/>
      <c r="AY119" s="230"/>
      <c r="AZ119" s="230"/>
      <c r="BA119" s="23"/>
      <c r="BB119" s="23"/>
      <c r="BC119" s="226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26"/>
      <c r="CF119" s="198" t="s">
        <v>7104</v>
      </c>
    </row>
    <row r="120" spans="1:84" ht="15.75" customHeight="1" thickBot="1">
      <c r="A120" s="238" t="s">
        <v>7516</v>
      </c>
      <c r="B120" s="238" t="s">
        <v>7569</v>
      </c>
      <c r="C120" s="238" t="s">
        <v>7317</v>
      </c>
      <c r="D120" s="238"/>
      <c r="E120" s="238"/>
      <c r="F120" s="238" t="s">
        <v>7326</v>
      </c>
      <c r="G120" s="238" t="s">
        <v>7326</v>
      </c>
      <c r="H120" s="238">
        <v>2</v>
      </c>
      <c r="I120" s="238">
        <v>2</v>
      </c>
      <c r="J120" s="238"/>
      <c r="K120" s="238"/>
      <c r="L120" s="238" t="s">
        <v>627</v>
      </c>
      <c r="M120" s="238" t="s">
        <v>7318</v>
      </c>
      <c r="N120" s="238"/>
      <c r="O120" s="238"/>
      <c r="X120" s="228"/>
      <c r="Y120" s="228"/>
      <c r="Z120" s="228" t="s">
        <v>669</v>
      </c>
      <c r="AA120" s="228" t="s">
        <v>947</v>
      </c>
      <c r="AB120" s="228" t="s">
        <v>5034</v>
      </c>
      <c r="AD120" s="228"/>
      <c r="AE120" s="228"/>
      <c r="AH120" s="228" t="s">
        <v>649</v>
      </c>
      <c r="AJ120" s="228" t="s">
        <v>449</v>
      </c>
      <c r="AK120" s="228"/>
      <c r="AN120" s="23"/>
      <c r="AO120" s="23"/>
      <c r="AP120" s="23"/>
      <c r="AX120" s="230"/>
      <c r="AY120" s="230"/>
      <c r="AZ120" s="230"/>
      <c r="BA120" s="23"/>
      <c r="BB120" s="23"/>
      <c r="BC120" s="226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26"/>
      <c r="CF120" s="198" t="s">
        <v>7105</v>
      </c>
    </row>
    <row r="121" spans="1:84" ht="15.75" customHeight="1" thickBot="1">
      <c r="A121" s="238" t="s">
        <v>7523</v>
      </c>
      <c r="B121" s="238" t="s">
        <v>7564</v>
      </c>
      <c r="C121" s="238">
        <v>2</v>
      </c>
      <c r="D121" s="238"/>
      <c r="E121" s="238"/>
      <c r="F121" s="238" t="s">
        <v>7321</v>
      </c>
      <c r="G121" s="238" t="s">
        <v>7321</v>
      </c>
      <c r="H121" s="238" t="s">
        <v>7320</v>
      </c>
      <c r="I121" s="238" t="s">
        <v>7320</v>
      </c>
      <c r="J121" s="238"/>
      <c r="K121" s="238"/>
      <c r="L121" s="238" t="s">
        <v>627</v>
      </c>
      <c r="M121" s="238" t="s">
        <v>7319</v>
      </c>
      <c r="N121" s="238"/>
      <c r="O121" s="238" t="s">
        <v>7323</v>
      </c>
      <c r="X121" s="228"/>
      <c r="Y121" s="228"/>
      <c r="Z121" s="228" t="s">
        <v>201</v>
      </c>
      <c r="AA121" s="228" t="s">
        <v>1067</v>
      </c>
      <c r="AB121" s="228" t="s">
        <v>5035</v>
      </c>
      <c r="AD121" s="228" t="s">
        <v>333</v>
      </c>
      <c r="AE121" s="228" t="s">
        <v>348</v>
      </c>
      <c r="AH121" s="228" t="s">
        <v>633</v>
      </c>
      <c r="AJ121" s="228" t="s">
        <v>479</v>
      </c>
      <c r="AK121" s="228"/>
      <c r="AN121" s="23"/>
      <c r="AO121" s="23"/>
      <c r="AP121" s="23"/>
      <c r="AX121" s="230"/>
      <c r="AY121" s="230"/>
      <c r="AZ121" s="230"/>
      <c r="BA121" s="23"/>
      <c r="BB121" s="23"/>
      <c r="BC121" s="226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26"/>
      <c r="CF121" s="198" t="s">
        <v>7106</v>
      </c>
    </row>
    <row r="122" spans="1:84" ht="15.75" customHeight="1" thickBot="1">
      <c r="A122" s="238" t="s">
        <v>7379</v>
      </c>
      <c r="B122" s="238" t="s">
        <v>7562</v>
      </c>
      <c r="C122" s="238">
        <v>3</v>
      </c>
      <c r="D122" s="238"/>
      <c r="E122" s="238"/>
      <c r="F122" s="238" t="s">
        <v>7320</v>
      </c>
      <c r="G122" s="238" t="s">
        <v>7320</v>
      </c>
      <c r="H122" s="238">
        <v>2</v>
      </c>
      <c r="I122" s="238">
        <v>2</v>
      </c>
      <c r="J122" s="238"/>
      <c r="K122" s="238"/>
      <c r="L122" s="238"/>
      <c r="M122" s="238" t="s">
        <v>7318</v>
      </c>
      <c r="N122" s="238"/>
      <c r="O122" s="238" t="s">
        <v>7323</v>
      </c>
      <c r="X122" s="228"/>
      <c r="Y122" s="228"/>
      <c r="Z122" s="228" t="s">
        <v>205</v>
      </c>
      <c r="AA122" s="228" t="s">
        <v>1117</v>
      </c>
      <c r="AB122" s="228" t="s">
        <v>5036</v>
      </c>
      <c r="AD122" s="228" t="s">
        <v>359</v>
      </c>
      <c r="AE122" s="228" t="s">
        <v>359</v>
      </c>
      <c r="AH122" s="228" t="s">
        <v>633</v>
      </c>
      <c r="AJ122" s="228" t="s">
        <v>451</v>
      </c>
      <c r="AK122" s="228"/>
      <c r="AN122" s="23"/>
      <c r="AO122" s="23"/>
      <c r="AP122" s="23"/>
      <c r="BC122" s="226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26"/>
      <c r="CF122" s="198" t="s">
        <v>7107</v>
      </c>
    </row>
    <row r="123" spans="1:84" ht="15.75" customHeight="1" thickBot="1">
      <c r="A123" s="238" t="s">
        <v>7533</v>
      </c>
      <c r="B123" s="238" t="s">
        <v>7564</v>
      </c>
      <c r="C123" s="238" t="s">
        <v>7324</v>
      </c>
      <c r="D123" s="238"/>
      <c r="E123" s="238"/>
      <c r="F123" s="238" t="s">
        <v>7321</v>
      </c>
      <c r="G123" s="238" t="s">
        <v>7321</v>
      </c>
      <c r="H123" s="238">
        <v>2</v>
      </c>
      <c r="I123" s="238">
        <v>2</v>
      </c>
      <c r="J123" s="238"/>
      <c r="K123" s="238"/>
      <c r="L123" s="238"/>
      <c r="M123" s="238" t="s">
        <v>7318</v>
      </c>
      <c r="N123" s="238"/>
      <c r="O123" s="238"/>
      <c r="X123" s="228"/>
      <c r="Y123" s="228"/>
      <c r="Z123" s="228" t="s">
        <v>237</v>
      </c>
      <c r="AA123" s="228" t="s">
        <v>1203</v>
      </c>
      <c r="AB123" s="228" t="s">
        <v>5037</v>
      </c>
      <c r="AD123" s="228" t="s">
        <v>317</v>
      </c>
      <c r="AE123" s="228" t="s">
        <v>333</v>
      </c>
      <c r="AH123" s="228" t="s">
        <v>732</v>
      </c>
      <c r="AJ123" s="228" t="s">
        <v>442</v>
      </c>
      <c r="AK123" s="228"/>
      <c r="AN123" s="23"/>
      <c r="AO123" s="23"/>
      <c r="AP123" s="23"/>
      <c r="BC123" s="226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26"/>
      <c r="CF123" s="198" t="s">
        <v>7108</v>
      </c>
    </row>
    <row r="124" spans="1:84" ht="15.75" customHeight="1" thickBot="1">
      <c r="A124" s="238" t="s">
        <v>7534</v>
      </c>
      <c r="B124" s="238" t="s">
        <v>7569</v>
      </c>
      <c r="C124" s="238">
        <v>3</v>
      </c>
      <c r="D124" s="238"/>
      <c r="E124" s="238"/>
      <c r="F124" s="238" t="s">
        <v>7326</v>
      </c>
      <c r="G124" s="238" t="s">
        <v>7326</v>
      </c>
      <c r="H124" s="238" t="s">
        <v>7317</v>
      </c>
      <c r="I124" s="238" t="s">
        <v>7317</v>
      </c>
      <c r="J124" s="238"/>
      <c r="K124" s="238"/>
      <c r="L124" s="238"/>
      <c r="M124" s="238" t="s">
        <v>7319</v>
      </c>
      <c r="N124" s="238"/>
      <c r="O124" s="238"/>
      <c r="X124" s="228"/>
      <c r="Y124" s="228"/>
      <c r="Z124" s="228" t="s">
        <v>201</v>
      </c>
      <c r="AA124" s="228" t="s">
        <v>1278</v>
      </c>
      <c r="AB124" s="228" t="s">
        <v>5038</v>
      </c>
      <c r="AD124" s="228" t="s">
        <v>317</v>
      </c>
      <c r="AE124" s="228" t="s">
        <v>317</v>
      </c>
      <c r="AH124" s="228" t="s">
        <v>660</v>
      </c>
      <c r="AJ124" s="228" t="s">
        <v>414</v>
      </c>
      <c r="AK124" s="228"/>
      <c r="AN124" s="23"/>
      <c r="AO124" s="23"/>
      <c r="AP124" s="23"/>
      <c r="BC124" s="226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26"/>
      <c r="CF124" s="198" t="s">
        <v>7109</v>
      </c>
    </row>
    <row r="125" spans="1:84" ht="15.75" customHeight="1" thickBot="1">
      <c r="A125" s="238" t="s">
        <v>7535</v>
      </c>
      <c r="B125" s="238" t="s">
        <v>7565</v>
      </c>
      <c r="C125" s="238">
        <v>3</v>
      </c>
      <c r="D125" s="238"/>
      <c r="E125" s="238"/>
      <c r="F125" s="238">
        <v>1</v>
      </c>
      <c r="G125" s="238">
        <v>1</v>
      </c>
      <c r="H125" s="238" t="s">
        <v>7320</v>
      </c>
      <c r="I125" s="238" t="s">
        <v>7320</v>
      </c>
      <c r="J125" s="238"/>
      <c r="K125" s="238"/>
      <c r="L125" s="238"/>
      <c r="M125" s="238" t="s">
        <v>7318</v>
      </c>
      <c r="N125" s="238"/>
      <c r="O125" s="238"/>
      <c r="X125" s="228"/>
      <c r="Y125" s="228"/>
      <c r="Z125" s="228" t="s">
        <v>222</v>
      </c>
      <c r="AA125" s="228" t="s">
        <v>1309</v>
      </c>
      <c r="AB125" s="228" t="s">
        <v>5039</v>
      </c>
      <c r="AD125" s="228" t="s">
        <v>283</v>
      </c>
      <c r="AE125" s="228" t="s">
        <v>283</v>
      </c>
      <c r="AH125" s="228" t="s">
        <v>732</v>
      </c>
      <c r="AJ125" s="228" t="s">
        <v>347</v>
      </c>
      <c r="AK125" s="228"/>
      <c r="AN125" s="23"/>
      <c r="AO125" s="23"/>
      <c r="AP125" s="23"/>
      <c r="BC125" s="226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26"/>
      <c r="CF125" s="198" t="s">
        <v>7110</v>
      </c>
    </row>
    <row r="126" spans="1:84" ht="15.75" customHeight="1" thickBot="1">
      <c r="A126" s="238" t="s">
        <v>7536</v>
      </c>
      <c r="B126" s="238" t="s">
        <v>7569</v>
      </c>
      <c r="C126" s="238">
        <v>3</v>
      </c>
      <c r="D126" s="238"/>
      <c r="E126" s="238"/>
      <c r="F126" s="238" t="s">
        <v>7320</v>
      </c>
      <c r="G126" s="238" t="s">
        <v>7320</v>
      </c>
      <c r="H126" s="238" t="s">
        <v>7320</v>
      </c>
      <c r="I126" s="238" t="s">
        <v>7320</v>
      </c>
      <c r="J126" s="238"/>
      <c r="K126" s="238"/>
      <c r="L126" s="238"/>
      <c r="M126" s="238" t="s">
        <v>7325</v>
      </c>
      <c r="N126" s="238"/>
      <c r="O126" s="238"/>
      <c r="X126" s="228"/>
      <c r="Y126" s="228"/>
      <c r="Z126" s="228" t="s">
        <v>226</v>
      </c>
      <c r="AA126" s="228" t="s">
        <v>1550</v>
      </c>
      <c r="AB126" s="228" t="s">
        <v>5040</v>
      </c>
      <c r="AD126" s="228" t="s">
        <v>302</v>
      </c>
      <c r="AE126" s="228" t="s">
        <v>333</v>
      </c>
      <c r="AH126" s="228" t="s">
        <v>649</v>
      </c>
      <c r="AJ126" s="228" t="s">
        <v>451</v>
      </c>
      <c r="AK126" s="228"/>
      <c r="AN126" s="23"/>
      <c r="AO126" s="23"/>
      <c r="AP126" s="23"/>
      <c r="BC126" s="226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26"/>
      <c r="CF126" s="198" t="s">
        <v>7111</v>
      </c>
    </row>
    <row r="127" spans="1:84" ht="15.75" customHeight="1" thickBot="1">
      <c r="A127" s="238" t="s">
        <v>7537</v>
      </c>
      <c r="B127" s="238" t="s">
        <v>7562</v>
      </c>
      <c r="C127" s="238">
        <v>3</v>
      </c>
      <c r="D127" s="238"/>
      <c r="E127" s="238"/>
      <c r="F127" s="238" t="s">
        <v>7320</v>
      </c>
      <c r="G127" s="238" t="s">
        <v>7320</v>
      </c>
      <c r="H127" s="238" t="s">
        <v>7317</v>
      </c>
      <c r="I127" s="238" t="s">
        <v>7317</v>
      </c>
      <c r="J127" s="238"/>
      <c r="K127" s="238"/>
      <c r="L127" s="238" t="s">
        <v>627</v>
      </c>
      <c r="M127" s="238" t="s">
        <v>7318</v>
      </c>
      <c r="N127" s="238"/>
      <c r="O127" s="238"/>
      <c r="X127" s="228"/>
      <c r="Y127" s="228"/>
      <c r="Z127" s="228" t="s">
        <v>193</v>
      </c>
      <c r="AA127" s="228" t="s">
        <v>1567</v>
      </c>
      <c r="AB127" s="228" t="s">
        <v>5041</v>
      </c>
      <c r="AD127" s="228" t="s">
        <v>333</v>
      </c>
      <c r="AE127" s="228" t="s">
        <v>359</v>
      </c>
      <c r="AH127" s="228" t="s">
        <v>633</v>
      </c>
      <c r="AJ127" s="228" t="s">
        <v>479</v>
      </c>
      <c r="AK127" s="228"/>
      <c r="AN127" s="23"/>
      <c r="AO127" s="23"/>
      <c r="AP127" s="23"/>
      <c r="BC127" s="226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26"/>
      <c r="CF127" s="198" t="s">
        <v>7112</v>
      </c>
    </row>
    <row r="128" spans="1:84" ht="15.75" customHeight="1" thickBot="1">
      <c r="A128" s="238" t="s">
        <v>7538</v>
      </c>
      <c r="B128" s="238" t="s">
        <v>7569</v>
      </c>
      <c r="C128" s="238" t="s">
        <v>7317</v>
      </c>
      <c r="D128" s="238"/>
      <c r="E128" s="238"/>
      <c r="F128" s="238" t="s">
        <v>7321</v>
      </c>
      <c r="G128" s="238" t="s">
        <v>7321</v>
      </c>
      <c r="H128" s="238">
        <v>1</v>
      </c>
      <c r="I128" s="238">
        <v>1</v>
      </c>
      <c r="J128" s="238"/>
      <c r="K128" s="238"/>
      <c r="L128" s="238" t="s">
        <v>627</v>
      </c>
      <c r="M128" s="238" t="s">
        <v>7319</v>
      </c>
      <c r="N128" s="238"/>
      <c r="O128" s="238" t="s">
        <v>7323</v>
      </c>
      <c r="X128" s="228"/>
      <c r="Y128" s="228"/>
      <c r="Z128" s="228" t="s">
        <v>201</v>
      </c>
      <c r="AA128" s="228" t="s">
        <v>1773</v>
      </c>
      <c r="AB128" s="228" t="s">
        <v>5042</v>
      </c>
      <c r="AD128" s="228" t="s">
        <v>333</v>
      </c>
      <c r="AE128" s="228" t="s">
        <v>348</v>
      </c>
      <c r="AH128" s="228" t="s">
        <v>633</v>
      </c>
      <c r="AJ128" s="228" t="s">
        <v>456</v>
      </c>
      <c r="AK128" s="228"/>
      <c r="AN128" s="23"/>
      <c r="AO128" s="23"/>
      <c r="AP128" s="23"/>
      <c r="BC128" s="226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26"/>
      <c r="CF128" s="198" t="s">
        <v>7113</v>
      </c>
    </row>
    <row r="129" spans="1:84" ht="15.75" customHeight="1" thickBot="1">
      <c r="A129" s="238" t="s">
        <v>7333</v>
      </c>
      <c r="B129" s="238" t="s">
        <v>7563</v>
      </c>
      <c r="C129" s="238" t="s">
        <v>7324</v>
      </c>
      <c r="D129" s="238"/>
      <c r="E129" s="238"/>
      <c r="F129" s="238">
        <v>2</v>
      </c>
      <c r="G129" s="238">
        <v>2</v>
      </c>
      <c r="H129" s="238">
        <v>2</v>
      </c>
      <c r="I129" s="238">
        <v>2</v>
      </c>
      <c r="J129" s="238"/>
      <c r="K129" s="238"/>
      <c r="L129" s="238"/>
      <c r="M129" s="238" t="s">
        <v>7318</v>
      </c>
      <c r="N129" s="238"/>
      <c r="O129" s="238"/>
      <c r="X129" s="228"/>
      <c r="Y129" s="228"/>
      <c r="Z129" s="228" t="s">
        <v>669</v>
      </c>
      <c r="AA129" s="228" t="s">
        <v>1835</v>
      </c>
      <c r="AB129" s="228" t="s">
        <v>5043</v>
      </c>
      <c r="AD129" s="228"/>
      <c r="AE129" s="228"/>
      <c r="AH129" s="228" t="s">
        <v>732</v>
      </c>
      <c r="AJ129" s="228" t="s">
        <v>458</v>
      </c>
      <c r="AK129" s="228"/>
      <c r="AN129" s="23"/>
      <c r="AO129" s="23"/>
      <c r="AP129" s="23"/>
      <c r="BC129" s="226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26"/>
      <c r="CF129" s="198" t="s">
        <v>7114</v>
      </c>
    </row>
    <row r="130" spans="1:84" ht="15.75" customHeight="1" thickBot="1">
      <c r="A130" s="238" t="s">
        <v>7380</v>
      </c>
      <c r="B130" s="238" t="s">
        <v>7566</v>
      </c>
      <c r="C130" s="238" t="s">
        <v>7324</v>
      </c>
      <c r="D130" s="238"/>
      <c r="E130" s="238"/>
      <c r="F130" s="238" t="s">
        <v>7317</v>
      </c>
      <c r="G130" s="238" t="s">
        <v>7317</v>
      </c>
      <c r="H130" s="238" t="s">
        <v>7324</v>
      </c>
      <c r="I130" s="238" t="s">
        <v>7324</v>
      </c>
      <c r="J130" s="238"/>
      <c r="K130" s="238"/>
      <c r="L130" s="238"/>
      <c r="M130" s="238" t="s">
        <v>7322</v>
      </c>
      <c r="N130" s="238"/>
      <c r="O130" s="238"/>
      <c r="X130" s="228"/>
      <c r="Y130" s="228"/>
      <c r="Z130" s="228" t="s">
        <v>226</v>
      </c>
      <c r="AA130" s="228" t="s">
        <v>1874</v>
      </c>
      <c r="AB130" s="228" t="s">
        <v>5044</v>
      </c>
      <c r="AD130" s="228" t="s">
        <v>317</v>
      </c>
      <c r="AE130" s="228" t="s">
        <v>302</v>
      </c>
      <c r="AH130" s="228" t="s">
        <v>649</v>
      </c>
      <c r="AJ130" s="228" t="s">
        <v>393</v>
      </c>
      <c r="AK130" s="228"/>
      <c r="AN130" s="23"/>
      <c r="AO130" s="23"/>
      <c r="AP130" s="23"/>
      <c r="BC130" s="226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26"/>
      <c r="CF130" s="198" t="s">
        <v>7115</v>
      </c>
    </row>
    <row r="131" spans="1:84" ht="15.75" customHeight="1" thickBot="1">
      <c r="A131" s="238" t="s">
        <v>7381</v>
      </c>
      <c r="B131" s="238" t="s">
        <v>7569</v>
      </c>
      <c r="C131" s="238">
        <v>3</v>
      </c>
      <c r="D131" s="238"/>
      <c r="E131" s="238"/>
      <c r="F131" s="238" t="s">
        <v>7326</v>
      </c>
      <c r="G131" s="238" t="s">
        <v>7326</v>
      </c>
      <c r="H131" s="238" t="s">
        <v>7324</v>
      </c>
      <c r="I131" s="238" t="s">
        <v>7324</v>
      </c>
      <c r="J131" s="238"/>
      <c r="K131" s="238"/>
      <c r="L131" s="238" t="s">
        <v>627</v>
      </c>
      <c r="M131" s="238" t="s">
        <v>7325</v>
      </c>
      <c r="N131" s="238"/>
      <c r="O131" s="238"/>
      <c r="X131" s="228"/>
      <c r="Y131" s="228"/>
      <c r="Z131" s="228" t="s">
        <v>205</v>
      </c>
      <c r="AA131" s="228" t="s">
        <v>1959</v>
      </c>
      <c r="AB131" s="228" t="s">
        <v>5045</v>
      </c>
      <c r="AD131" s="228" t="s">
        <v>359</v>
      </c>
      <c r="AE131" s="228" t="s">
        <v>359</v>
      </c>
      <c r="AH131" s="228" t="s">
        <v>633</v>
      </c>
      <c r="AJ131" s="228" t="s">
        <v>470</v>
      </c>
      <c r="AK131" s="228"/>
      <c r="AN131" s="23"/>
      <c r="AO131" s="23"/>
      <c r="AP131" s="23"/>
      <c r="BC131" s="226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26"/>
      <c r="CF131" s="198" t="s">
        <v>7116</v>
      </c>
    </row>
    <row r="132" spans="1:84" ht="15.75" customHeight="1" thickBot="1">
      <c r="A132" s="238" t="s">
        <v>7382</v>
      </c>
      <c r="B132" s="238" t="s">
        <v>7568</v>
      </c>
      <c r="C132" s="238" t="s">
        <v>7317</v>
      </c>
      <c r="D132" s="238"/>
      <c r="E132" s="238"/>
      <c r="F132" s="238">
        <v>2</v>
      </c>
      <c r="G132" s="238">
        <v>2</v>
      </c>
      <c r="H132" s="238" t="s">
        <v>7317</v>
      </c>
      <c r="I132" s="238" t="s">
        <v>7317</v>
      </c>
      <c r="J132" s="238"/>
      <c r="K132" s="238"/>
      <c r="L132" s="238"/>
      <c r="M132" s="238" t="s">
        <v>7322</v>
      </c>
      <c r="N132" s="238"/>
      <c r="O132" s="238"/>
      <c r="X132" s="228"/>
      <c r="Y132" s="228"/>
      <c r="Z132" s="228" t="s">
        <v>215</v>
      </c>
      <c r="AA132" s="228" t="s">
        <v>2006</v>
      </c>
      <c r="AB132" s="228" t="s">
        <v>5046</v>
      </c>
      <c r="AD132" s="228" t="s">
        <v>333</v>
      </c>
      <c r="AE132" s="228" t="s">
        <v>261</v>
      </c>
      <c r="AH132" s="228" t="s">
        <v>649</v>
      </c>
      <c r="AJ132" s="228" t="s">
        <v>355</v>
      </c>
      <c r="AK132" s="228"/>
      <c r="AN132" s="23"/>
      <c r="AO132" s="23"/>
      <c r="AP132" s="23"/>
      <c r="BC132" s="226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26"/>
      <c r="CF132" s="198" t="s">
        <v>7117</v>
      </c>
    </row>
    <row r="133" spans="1:84" ht="15.75" customHeight="1" thickBot="1">
      <c r="A133" s="238" t="s">
        <v>7539</v>
      </c>
      <c r="B133" s="238" t="s">
        <v>7566</v>
      </c>
      <c r="C133" s="238" t="s">
        <v>7324</v>
      </c>
      <c r="D133" s="238"/>
      <c r="E133" s="238"/>
      <c r="F133" s="238">
        <v>1</v>
      </c>
      <c r="G133" s="238">
        <v>1</v>
      </c>
      <c r="H133" s="238">
        <v>3</v>
      </c>
      <c r="I133" s="238">
        <v>3</v>
      </c>
      <c r="J133" s="238"/>
      <c r="K133" s="238"/>
      <c r="L133" s="238"/>
      <c r="M133" s="238" t="s">
        <v>7325</v>
      </c>
      <c r="N133" s="238"/>
      <c r="O133" s="238"/>
      <c r="X133" s="228"/>
      <c r="Y133" s="228"/>
      <c r="Z133" s="228" t="s">
        <v>231</v>
      </c>
      <c r="AA133" s="228" t="s">
        <v>2046</v>
      </c>
      <c r="AB133" s="228" t="s">
        <v>5047</v>
      </c>
      <c r="AD133" s="228" t="s">
        <v>189</v>
      </c>
      <c r="AE133" s="228" t="s">
        <v>189</v>
      </c>
      <c r="AH133" s="228" t="s">
        <v>732</v>
      </c>
      <c r="AJ133" s="228">
        <v>0</v>
      </c>
      <c r="AK133" s="228"/>
      <c r="AN133" s="23"/>
      <c r="AO133" s="23"/>
      <c r="AP133" s="23"/>
      <c r="BC133" s="226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26"/>
      <c r="CF133" s="198" t="s">
        <v>7118</v>
      </c>
    </row>
    <row r="134" spans="1:84" ht="15.75" customHeight="1" thickBot="1">
      <c r="A134" s="238" t="s">
        <v>7540</v>
      </c>
      <c r="B134" s="238" t="s">
        <v>7562</v>
      </c>
      <c r="C134" s="238" t="s">
        <v>7317</v>
      </c>
      <c r="D134" s="238"/>
      <c r="E134" s="238"/>
      <c r="F134" s="238">
        <v>2</v>
      </c>
      <c r="G134" s="238">
        <v>2</v>
      </c>
      <c r="H134" s="238">
        <v>3</v>
      </c>
      <c r="I134" s="238">
        <v>3</v>
      </c>
      <c r="J134" s="238"/>
      <c r="K134" s="238"/>
      <c r="L134" s="238"/>
      <c r="M134" s="238" t="s">
        <v>7319</v>
      </c>
      <c r="N134" s="238"/>
      <c r="O134" s="238"/>
      <c r="X134" s="228"/>
      <c r="Y134" s="228"/>
      <c r="Z134" s="228" t="s">
        <v>193</v>
      </c>
      <c r="AA134" s="228" t="s">
        <v>2166</v>
      </c>
      <c r="AB134" s="228" t="s">
        <v>5048</v>
      </c>
      <c r="AD134" s="228" t="s">
        <v>333</v>
      </c>
      <c r="AE134" s="228" t="s">
        <v>333</v>
      </c>
      <c r="AH134" s="228" t="s">
        <v>660</v>
      </c>
      <c r="AJ134" s="228" t="s">
        <v>477</v>
      </c>
      <c r="AK134" s="228"/>
      <c r="AN134" s="23"/>
      <c r="AO134" s="23"/>
      <c r="AP134" s="23"/>
      <c r="BC134" s="226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26"/>
      <c r="CF134" s="198" t="s">
        <v>7119</v>
      </c>
    </row>
    <row r="135" spans="1:84" ht="15.75" customHeight="1" thickBot="1">
      <c r="A135" s="238" t="s">
        <v>7509</v>
      </c>
      <c r="B135" s="238" t="s">
        <v>7564</v>
      </c>
      <c r="C135" s="238">
        <v>3</v>
      </c>
      <c r="D135" s="238"/>
      <c r="E135" s="238"/>
      <c r="F135" s="238">
        <v>1</v>
      </c>
      <c r="G135" s="238">
        <v>1</v>
      </c>
      <c r="H135" s="238">
        <v>2</v>
      </c>
      <c r="I135" s="238">
        <v>2</v>
      </c>
      <c r="J135" s="238"/>
      <c r="K135" s="238"/>
      <c r="L135" s="238" t="s">
        <v>627</v>
      </c>
      <c r="M135" s="238" t="s">
        <v>7318</v>
      </c>
      <c r="N135" s="238"/>
      <c r="O135" s="238"/>
      <c r="X135" s="228"/>
      <c r="Y135" s="228"/>
      <c r="Z135" s="228" t="s">
        <v>212</v>
      </c>
      <c r="AA135" s="228" t="s">
        <v>2190</v>
      </c>
      <c r="AB135" s="228" t="s">
        <v>5049</v>
      </c>
      <c r="AD135" s="228" t="s">
        <v>348</v>
      </c>
      <c r="AE135" s="228" t="s">
        <v>317</v>
      </c>
      <c r="AH135" s="228" t="s">
        <v>649</v>
      </c>
      <c r="AJ135" s="228" t="s">
        <v>754</v>
      </c>
      <c r="AK135" s="228"/>
      <c r="AN135" s="23"/>
      <c r="AO135" s="23"/>
      <c r="AP135" s="23"/>
      <c r="BC135" s="226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26"/>
      <c r="CF135" s="198" t="s">
        <v>7120</v>
      </c>
    </row>
    <row r="136" spans="1:84" ht="15.75" customHeight="1" thickBot="1">
      <c r="A136" s="238" t="s">
        <v>7485</v>
      </c>
      <c r="B136" s="238" t="s">
        <v>7569</v>
      </c>
      <c r="C136" s="238">
        <v>3</v>
      </c>
      <c r="D136" s="238"/>
      <c r="E136" s="238"/>
      <c r="F136" s="238">
        <v>2</v>
      </c>
      <c r="G136" s="238">
        <v>2</v>
      </c>
      <c r="H136" s="238">
        <v>2</v>
      </c>
      <c r="I136" s="238">
        <v>2</v>
      </c>
      <c r="J136" s="238"/>
      <c r="K136" s="238"/>
      <c r="L136" s="238"/>
      <c r="M136" s="238" t="s">
        <v>7319</v>
      </c>
      <c r="N136" s="238"/>
      <c r="O136" s="238"/>
      <c r="X136" s="228"/>
      <c r="Y136" s="228"/>
      <c r="Z136" s="228" t="s">
        <v>208</v>
      </c>
      <c r="AA136" s="228" t="s">
        <v>2238</v>
      </c>
      <c r="AB136" s="228" t="s">
        <v>5050</v>
      </c>
      <c r="AD136" s="228" t="s">
        <v>317</v>
      </c>
      <c r="AE136" s="228" t="s">
        <v>317</v>
      </c>
      <c r="AH136" s="228" t="s">
        <v>633</v>
      </c>
      <c r="AJ136" s="228" t="s">
        <v>470</v>
      </c>
      <c r="AK136" s="228"/>
      <c r="AN136" s="23"/>
      <c r="AO136" s="23"/>
      <c r="AP136" s="23"/>
      <c r="BC136" s="226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26"/>
      <c r="CF136" s="198" t="s">
        <v>7121</v>
      </c>
    </row>
    <row r="137" spans="1:84" ht="15.75" customHeight="1" thickBot="1">
      <c r="A137" s="238" t="s">
        <v>7485</v>
      </c>
      <c r="B137" s="238" t="s">
        <v>7567</v>
      </c>
      <c r="C137" s="238" t="s">
        <v>7317</v>
      </c>
      <c r="D137" s="238"/>
      <c r="E137" s="238"/>
      <c r="F137" s="238">
        <v>1</v>
      </c>
      <c r="G137" s="238">
        <v>1</v>
      </c>
      <c r="H137" s="238">
        <v>3</v>
      </c>
      <c r="I137" s="238">
        <v>3</v>
      </c>
      <c r="J137" s="238"/>
      <c r="K137" s="238"/>
      <c r="L137" s="238" t="s">
        <v>627</v>
      </c>
      <c r="M137" s="238" t="s">
        <v>7325</v>
      </c>
      <c r="N137" s="238"/>
      <c r="O137" s="238" t="s">
        <v>7323</v>
      </c>
      <c r="X137" s="228"/>
      <c r="Y137" s="228"/>
      <c r="Z137" s="228" t="s">
        <v>237</v>
      </c>
      <c r="AA137" s="228" t="s">
        <v>2254</v>
      </c>
      <c r="AB137" s="228" t="s">
        <v>5051</v>
      </c>
      <c r="AD137" s="228" t="s">
        <v>302</v>
      </c>
      <c r="AE137" s="228" t="s">
        <v>302</v>
      </c>
      <c r="AH137" s="228" t="s">
        <v>732</v>
      </c>
      <c r="AJ137" s="228" t="s">
        <v>426</v>
      </c>
      <c r="AK137" s="228"/>
      <c r="AN137" s="23"/>
      <c r="AO137" s="23"/>
      <c r="AP137" s="23"/>
      <c r="BC137" s="226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26"/>
      <c r="CF137" s="198" t="s">
        <v>7122</v>
      </c>
    </row>
    <row r="138" spans="1:84" ht="15.75" customHeight="1" thickBot="1">
      <c r="A138" s="238" t="s">
        <v>7487</v>
      </c>
      <c r="B138" s="238" t="s">
        <v>7569</v>
      </c>
      <c r="C138" s="238">
        <v>3</v>
      </c>
      <c r="D138" s="238"/>
      <c r="E138" s="238"/>
      <c r="F138" s="238" t="s">
        <v>7320</v>
      </c>
      <c r="G138" s="238" t="s">
        <v>7320</v>
      </c>
      <c r="H138" s="238" t="s">
        <v>7320</v>
      </c>
      <c r="I138" s="238" t="s">
        <v>7320</v>
      </c>
      <c r="J138" s="238"/>
      <c r="K138" s="238"/>
      <c r="L138" s="238"/>
      <c r="M138" s="238" t="s">
        <v>7325</v>
      </c>
      <c r="N138" s="238"/>
      <c r="O138" s="238"/>
      <c r="X138" s="228"/>
      <c r="Y138" s="228"/>
      <c r="Z138" s="228" t="s">
        <v>193</v>
      </c>
      <c r="AA138" s="228" t="s">
        <v>2284</v>
      </c>
      <c r="AB138" s="228" t="s">
        <v>5052</v>
      </c>
      <c r="AD138" s="228" t="s">
        <v>359</v>
      </c>
      <c r="AE138" s="228" t="s">
        <v>359</v>
      </c>
      <c r="AH138" s="228" t="s">
        <v>660</v>
      </c>
      <c r="AJ138" s="228" t="s">
        <v>487</v>
      </c>
      <c r="AK138" s="228"/>
      <c r="AN138" s="23"/>
      <c r="AO138" s="23"/>
      <c r="AP138" s="23"/>
      <c r="BC138" s="226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26"/>
      <c r="CF138" s="198" t="s">
        <v>7123</v>
      </c>
    </row>
    <row r="139" spans="1:84" ht="15.75" customHeight="1" thickBot="1">
      <c r="A139" s="238" t="s">
        <v>7519</v>
      </c>
      <c r="B139" s="238" t="s">
        <v>7567</v>
      </c>
      <c r="C139" s="238">
        <v>3</v>
      </c>
      <c r="D139" s="238"/>
      <c r="E139" s="238"/>
      <c r="F139" s="238" t="s">
        <v>7317</v>
      </c>
      <c r="G139" s="238" t="s">
        <v>7317</v>
      </c>
      <c r="H139" s="238">
        <v>3</v>
      </c>
      <c r="I139" s="238">
        <v>3</v>
      </c>
      <c r="J139" s="238"/>
      <c r="K139" s="238"/>
      <c r="L139" s="238"/>
      <c r="M139" s="238" t="s">
        <v>7318</v>
      </c>
      <c r="N139" s="238"/>
      <c r="O139" s="238"/>
      <c r="X139" s="228"/>
      <c r="Y139" s="228"/>
      <c r="Z139" s="228" t="s">
        <v>205</v>
      </c>
      <c r="AA139" s="228" t="s">
        <v>2292</v>
      </c>
      <c r="AB139" s="228" t="s">
        <v>5053</v>
      </c>
      <c r="AD139" s="228" t="s">
        <v>348</v>
      </c>
      <c r="AE139" s="228" t="s">
        <v>333</v>
      </c>
      <c r="AH139" s="228" t="s">
        <v>658</v>
      </c>
      <c r="AJ139" s="228" t="s">
        <v>458</v>
      </c>
      <c r="AK139" s="228"/>
      <c r="AN139" s="23"/>
      <c r="AO139" s="23"/>
      <c r="AP139" s="23"/>
      <c r="BC139" s="226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26"/>
      <c r="CF139" s="198" t="s">
        <v>7124</v>
      </c>
    </row>
    <row r="140" spans="1:84" ht="15.75" customHeight="1" thickBot="1">
      <c r="A140" s="238" t="s">
        <v>7541</v>
      </c>
      <c r="B140" s="238" t="s">
        <v>7568</v>
      </c>
      <c r="C140" s="238">
        <v>4</v>
      </c>
      <c r="D140" s="238"/>
      <c r="E140" s="238"/>
      <c r="F140" s="238">
        <v>3</v>
      </c>
      <c r="G140" s="238">
        <v>3</v>
      </c>
      <c r="H140" s="238" t="s">
        <v>7317</v>
      </c>
      <c r="I140" s="238" t="s">
        <v>7317</v>
      </c>
      <c r="J140" s="238"/>
      <c r="K140" s="238"/>
      <c r="L140" s="238"/>
      <c r="M140" s="238" t="s">
        <v>7318</v>
      </c>
      <c r="N140" s="238"/>
      <c r="O140" s="238"/>
      <c r="X140" s="228"/>
      <c r="Y140" s="228"/>
      <c r="Z140" s="228" t="s">
        <v>219</v>
      </c>
      <c r="AA140" s="228" t="s">
        <v>2307</v>
      </c>
      <c r="AB140" s="228" t="s">
        <v>5054</v>
      </c>
      <c r="AD140" s="228" t="s">
        <v>333</v>
      </c>
      <c r="AE140" s="228" t="s">
        <v>359</v>
      </c>
      <c r="AH140" s="228" t="s">
        <v>658</v>
      </c>
      <c r="AJ140" s="228" t="s">
        <v>460</v>
      </c>
      <c r="AK140" s="228"/>
      <c r="AN140" s="23"/>
      <c r="AO140" s="23"/>
      <c r="AP140" s="23"/>
      <c r="BC140" s="226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26"/>
      <c r="CF140" s="198" t="s">
        <v>7125</v>
      </c>
    </row>
    <row r="141" spans="1:84" ht="15.75" customHeight="1" thickBot="1">
      <c r="A141" s="238" t="s">
        <v>7513</v>
      </c>
      <c r="B141" s="238" t="s">
        <v>7569</v>
      </c>
      <c r="C141" s="238">
        <v>3</v>
      </c>
      <c r="D141" s="238"/>
      <c r="E141" s="238"/>
      <c r="F141" s="238">
        <v>1</v>
      </c>
      <c r="G141" s="238">
        <v>1</v>
      </c>
      <c r="H141" s="238" t="s">
        <v>7320</v>
      </c>
      <c r="I141" s="238" t="s">
        <v>7320</v>
      </c>
      <c r="J141" s="238"/>
      <c r="K141" s="238"/>
      <c r="L141" s="238" t="s">
        <v>627</v>
      </c>
      <c r="M141" s="238" t="s">
        <v>7322</v>
      </c>
      <c r="N141" s="238"/>
      <c r="O141" s="238"/>
      <c r="X141" s="228"/>
      <c r="Y141" s="228"/>
      <c r="Z141" s="228" t="s">
        <v>201</v>
      </c>
      <c r="AA141" s="228" t="s">
        <v>2416</v>
      </c>
      <c r="AB141" s="228" t="s">
        <v>5055</v>
      </c>
      <c r="AD141" s="228" t="s">
        <v>348</v>
      </c>
      <c r="AE141" s="228" t="s">
        <v>333</v>
      </c>
      <c r="AH141" s="228" t="s">
        <v>649</v>
      </c>
      <c r="AJ141" s="228" t="s">
        <v>479</v>
      </c>
      <c r="AK141" s="228"/>
      <c r="AN141" s="23"/>
      <c r="AO141" s="23"/>
      <c r="AP141" s="23"/>
      <c r="BC141" s="226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26"/>
      <c r="CF141" s="198" t="s">
        <v>7126</v>
      </c>
    </row>
    <row r="142" spans="1:84" ht="15.75" customHeight="1" thickBot="1">
      <c r="A142" s="238" t="s">
        <v>7491</v>
      </c>
      <c r="B142" s="238" t="s">
        <v>7565</v>
      </c>
      <c r="C142" s="238" t="s">
        <v>7317</v>
      </c>
      <c r="D142" s="238"/>
      <c r="E142" s="238"/>
      <c r="F142" s="238">
        <v>2</v>
      </c>
      <c r="G142" s="238">
        <v>2</v>
      </c>
      <c r="H142" s="238" t="s">
        <v>7317</v>
      </c>
      <c r="I142" s="238" t="s">
        <v>7317</v>
      </c>
      <c r="J142" s="238"/>
      <c r="K142" s="238"/>
      <c r="L142" s="238"/>
      <c r="M142" s="238" t="s">
        <v>7322</v>
      </c>
      <c r="N142" s="238"/>
      <c r="O142" s="238"/>
      <c r="X142" s="228"/>
      <c r="Y142" s="228"/>
      <c r="Z142" s="228" t="s">
        <v>212</v>
      </c>
      <c r="AA142" s="228" t="s">
        <v>2476</v>
      </c>
      <c r="AB142" s="228" t="s">
        <v>5056</v>
      </c>
      <c r="AD142" s="228" t="s">
        <v>348</v>
      </c>
      <c r="AE142" s="228" t="s">
        <v>333</v>
      </c>
      <c r="AH142" s="228" t="s">
        <v>649</v>
      </c>
      <c r="AJ142" s="228" t="s">
        <v>463</v>
      </c>
      <c r="AK142" s="228"/>
      <c r="AN142" s="23"/>
      <c r="AO142" s="23"/>
      <c r="AP142" s="23"/>
      <c r="BC142" s="226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26"/>
      <c r="CF142" s="198" t="s">
        <v>7127</v>
      </c>
    </row>
    <row r="143" spans="1:84" ht="15.75" customHeight="1" thickBot="1">
      <c r="A143" s="238" t="s">
        <v>7494</v>
      </c>
      <c r="B143" s="238" t="s">
        <v>7567</v>
      </c>
      <c r="C143" s="238">
        <v>3</v>
      </c>
      <c r="D143" s="238"/>
      <c r="E143" s="238"/>
      <c r="F143" s="238">
        <v>2</v>
      </c>
      <c r="G143" s="238">
        <v>2</v>
      </c>
      <c r="H143" s="238" t="s">
        <v>7317</v>
      </c>
      <c r="I143" s="238" t="s">
        <v>7317</v>
      </c>
      <c r="J143" s="238"/>
      <c r="K143" s="238"/>
      <c r="L143" s="238"/>
      <c r="M143" s="238" t="s">
        <v>7325</v>
      </c>
      <c r="N143" s="238"/>
      <c r="O143" s="238"/>
      <c r="X143" s="228"/>
      <c r="Y143" s="228"/>
      <c r="Z143" s="228"/>
      <c r="AA143" s="228" t="s">
        <v>2519</v>
      </c>
      <c r="AB143" s="228" t="s">
        <v>5057</v>
      </c>
      <c r="AD143" s="228" t="s">
        <v>317</v>
      </c>
      <c r="AE143" s="228" t="s">
        <v>333</v>
      </c>
      <c r="AH143" s="228" t="s">
        <v>660</v>
      </c>
      <c r="AJ143" s="228" t="s">
        <v>435</v>
      </c>
      <c r="AK143" s="228"/>
      <c r="AN143" s="23"/>
      <c r="AO143" s="23"/>
      <c r="AP143" s="23"/>
      <c r="BC143" s="226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26"/>
      <c r="CF143" s="198" t="s">
        <v>7128</v>
      </c>
    </row>
    <row r="144" spans="1:84" ht="15.75" customHeight="1" thickBot="1">
      <c r="A144" s="238" t="s">
        <v>7542</v>
      </c>
      <c r="B144" s="238" t="s">
        <v>7567</v>
      </c>
      <c r="C144" s="238">
        <v>3</v>
      </c>
      <c r="D144" s="238"/>
      <c r="E144" s="238"/>
      <c r="F144" s="238">
        <v>1</v>
      </c>
      <c r="G144" s="238">
        <v>1</v>
      </c>
      <c r="H144" s="238">
        <v>0</v>
      </c>
      <c r="I144" s="238">
        <v>0</v>
      </c>
      <c r="J144" s="238"/>
      <c r="K144" s="238"/>
      <c r="L144" s="238" t="s">
        <v>627</v>
      </c>
      <c r="M144" s="238" t="s">
        <v>7325</v>
      </c>
      <c r="N144" s="238"/>
      <c r="O144" s="238"/>
      <c r="X144" s="228"/>
      <c r="Y144" s="228"/>
      <c r="Z144" s="228"/>
      <c r="AA144" s="228" t="s">
        <v>2556</v>
      </c>
      <c r="AB144" s="228" t="s">
        <v>5058</v>
      </c>
      <c r="AD144" s="228" t="s">
        <v>317</v>
      </c>
      <c r="AE144" s="228" t="s">
        <v>317</v>
      </c>
      <c r="AH144" s="228" t="s">
        <v>649</v>
      </c>
      <c r="AJ144" s="228" t="s">
        <v>454</v>
      </c>
      <c r="AK144" s="228"/>
      <c r="AN144" s="23"/>
      <c r="AO144" s="23"/>
      <c r="AP144" s="23"/>
      <c r="BC144" s="226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26"/>
      <c r="CF144" s="198" t="s">
        <v>7129</v>
      </c>
    </row>
    <row r="145" spans="1:84" ht="15.75" customHeight="1" thickBot="1">
      <c r="A145" s="238" t="s">
        <v>7383</v>
      </c>
      <c r="B145" s="238" t="s">
        <v>7562</v>
      </c>
      <c r="C145" s="238" t="s">
        <v>7317</v>
      </c>
      <c r="D145" s="238"/>
      <c r="E145" s="238"/>
      <c r="F145" s="238">
        <v>1</v>
      </c>
      <c r="G145" s="238">
        <v>1</v>
      </c>
      <c r="H145" s="238" t="s">
        <v>7317</v>
      </c>
      <c r="I145" s="238" t="s">
        <v>7317</v>
      </c>
      <c r="J145" s="238"/>
      <c r="K145" s="238"/>
      <c r="L145" s="238"/>
      <c r="M145" s="238" t="s">
        <v>7319</v>
      </c>
      <c r="N145" s="238"/>
      <c r="O145" s="238"/>
      <c r="X145" s="228"/>
      <c r="Y145" s="228"/>
      <c r="Z145" s="228" t="s">
        <v>201</v>
      </c>
      <c r="AA145" s="228" t="s">
        <v>2564</v>
      </c>
      <c r="AB145" s="228" t="s">
        <v>5059</v>
      </c>
      <c r="AD145" s="228" t="s">
        <v>333</v>
      </c>
      <c r="AE145" s="228" t="s">
        <v>333</v>
      </c>
      <c r="AH145" s="228" t="s">
        <v>649</v>
      </c>
      <c r="AJ145" s="228" t="s">
        <v>470</v>
      </c>
      <c r="AK145" s="228"/>
      <c r="AN145" s="23"/>
      <c r="AO145" s="23"/>
      <c r="AP145" s="23"/>
      <c r="BC145" s="226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26"/>
      <c r="CF145" s="198" t="s">
        <v>7130</v>
      </c>
    </row>
    <row r="146" spans="1:84" ht="15.75" customHeight="1" thickBot="1">
      <c r="A146" s="238" t="s">
        <v>7384</v>
      </c>
      <c r="B146" s="238" t="s">
        <v>7569</v>
      </c>
      <c r="C146" s="238">
        <v>4</v>
      </c>
      <c r="D146" s="238"/>
      <c r="E146" s="238"/>
      <c r="F146" s="238" t="s">
        <v>7326</v>
      </c>
      <c r="G146" s="238" t="s">
        <v>7326</v>
      </c>
      <c r="H146" s="238">
        <v>1</v>
      </c>
      <c r="I146" s="238">
        <v>1</v>
      </c>
      <c r="J146" s="238"/>
      <c r="K146" s="238"/>
      <c r="L146" s="238"/>
      <c r="M146" s="238" t="s">
        <v>7318</v>
      </c>
      <c r="N146" s="238"/>
      <c r="O146" s="238"/>
      <c r="X146" s="228"/>
      <c r="Y146" s="228"/>
      <c r="Z146" s="228"/>
      <c r="AA146" s="228" t="s">
        <v>741</v>
      </c>
      <c r="AB146" s="228" t="s">
        <v>5060</v>
      </c>
      <c r="AD146" s="228" t="s">
        <v>283</v>
      </c>
      <c r="AE146" s="228" t="s">
        <v>302</v>
      </c>
      <c r="AH146" s="228" t="s">
        <v>660</v>
      </c>
      <c r="AJ146" s="228" t="s">
        <v>423</v>
      </c>
      <c r="AK146" s="228"/>
      <c r="AN146" s="23"/>
      <c r="AO146" s="23"/>
      <c r="AP146" s="23"/>
      <c r="BC146" s="226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26"/>
      <c r="CF146" s="198" t="s">
        <v>7131</v>
      </c>
    </row>
    <row r="147" spans="1:84" ht="15.75" customHeight="1" thickBot="1">
      <c r="A147" s="238" t="s">
        <v>7528</v>
      </c>
      <c r="B147" s="238" t="s">
        <v>7568</v>
      </c>
      <c r="C147" s="238">
        <v>2</v>
      </c>
      <c r="D147" s="238"/>
      <c r="E147" s="238"/>
      <c r="F147" s="238" t="s">
        <v>7320</v>
      </c>
      <c r="G147" s="238" t="s">
        <v>7320</v>
      </c>
      <c r="H147" s="238">
        <v>2</v>
      </c>
      <c r="I147" s="238">
        <v>2</v>
      </c>
      <c r="J147" s="238"/>
      <c r="K147" s="238"/>
      <c r="L147" s="238" t="s">
        <v>627</v>
      </c>
      <c r="M147" s="238" t="s">
        <v>7319</v>
      </c>
      <c r="N147" s="238"/>
      <c r="O147" s="238"/>
      <c r="X147" s="228"/>
      <c r="Y147" s="228"/>
      <c r="Z147" s="228" t="s">
        <v>219</v>
      </c>
      <c r="AA147" s="228" t="s">
        <v>836</v>
      </c>
      <c r="AB147" s="228" t="s">
        <v>5061</v>
      </c>
      <c r="AD147" s="228" t="s">
        <v>333</v>
      </c>
      <c r="AE147" s="228" t="s">
        <v>359</v>
      </c>
      <c r="AH147" s="228" t="s">
        <v>649</v>
      </c>
      <c r="AJ147" s="228" t="s">
        <v>355</v>
      </c>
      <c r="AK147" s="228"/>
      <c r="AN147" s="23"/>
      <c r="AO147" s="23"/>
      <c r="AP147" s="23"/>
      <c r="BC147" s="226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26"/>
      <c r="CF147" s="198" t="s">
        <v>7132</v>
      </c>
    </row>
    <row r="148" spans="1:84" ht="15.75" customHeight="1" thickBot="1">
      <c r="A148" s="238" t="s">
        <v>7543</v>
      </c>
      <c r="B148" s="238" t="s">
        <v>7564</v>
      </c>
      <c r="C148" s="238" t="s">
        <v>7317</v>
      </c>
      <c r="D148" s="238"/>
      <c r="E148" s="238"/>
      <c r="F148" s="238">
        <v>1</v>
      </c>
      <c r="G148" s="238">
        <v>1</v>
      </c>
      <c r="H148" s="238">
        <v>1</v>
      </c>
      <c r="I148" s="238">
        <v>1</v>
      </c>
      <c r="J148" s="238"/>
      <c r="K148" s="238"/>
      <c r="L148" s="238" t="s">
        <v>627</v>
      </c>
      <c r="M148" s="238" t="s">
        <v>7319</v>
      </c>
      <c r="N148" s="238"/>
      <c r="O148" s="238"/>
      <c r="X148" s="228"/>
      <c r="Y148" s="228"/>
      <c r="Z148" s="228"/>
      <c r="AA148" s="228" t="s">
        <v>877</v>
      </c>
      <c r="AB148" s="228" t="s">
        <v>5062</v>
      </c>
      <c r="AD148" s="228" t="s">
        <v>333</v>
      </c>
      <c r="AE148" s="228" t="s">
        <v>317</v>
      </c>
      <c r="AH148" s="228" t="s">
        <v>649</v>
      </c>
      <c r="AJ148" s="228" t="s">
        <v>458</v>
      </c>
      <c r="AK148" s="228"/>
      <c r="AN148" s="23"/>
      <c r="AO148" s="23"/>
      <c r="AP148" s="23"/>
      <c r="BC148" s="226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26"/>
      <c r="CF148" s="198" t="s">
        <v>7133</v>
      </c>
    </row>
    <row r="149" spans="1:84" ht="15.75" customHeight="1" thickBot="1">
      <c r="A149" s="238" t="s">
        <v>7385</v>
      </c>
      <c r="B149" s="238" t="s">
        <v>7568</v>
      </c>
      <c r="C149" s="238">
        <v>3</v>
      </c>
      <c r="D149" s="238"/>
      <c r="E149" s="238"/>
      <c r="F149" s="238">
        <v>2</v>
      </c>
      <c r="G149" s="238">
        <v>2</v>
      </c>
      <c r="H149" s="238" t="s">
        <v>7324</v>
      </c>
      <c r="I149" s="238" t="s">
        <v>7324</v>
      </c>
      <c r="J149" s="238"/>
      <c r="K149" s="238"/>
      <c r="L149" s="238" t="s">
        <v>627</v>
      </c>
      <c r="M149" s="238" t="s">
        <v>7318</v>
      </c>
      <c r="N149" s="238"/>
      <c r="O149" s="238"/>
      <c r="X149" s="228"/>
      <c r="Y149" s="228"/>
      <c r="Z149" s="228"/>
      <c r="AA149" s="228" t="s">
        <v>1047</v>
      </c>
      <c r="AB149" s="228" t="s">
        <v>5063</v>
      </c>
      <c r="AD149" s="228" t="s">
        <v>317</v>
      </c>
      <c r="AE149" s="228" t="s">
        <v>317</v>
      </c>
      <c r="AH149" s="228" t="s">
        <v>649</v>
      </c>
      <c r="AJ149" s="228" t="s">
        <v>426</v>
      </c>
      <c r="AK149" s="228"/>
      <c r="AN149" s="23"/>
      <c r="AO149" s="23"/>
      <c r="AP149" s="23"/>
      <c r="BC149" s="226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26"/>
      <c r="CF149" s="198" t="s">
        <v>7134</v>
      </c>
    </row>
    <row r="150" spans="1:84" ht="15.75" customHeight="1" thickBot="1">
      <c r="A150" s="238" t="s">
        <v>7386</v>
      </c>
      <c r="B150" s="238" t="s">
        <v>7568</v>
      </c>
      <c r="C150" s="238">
        <v>3</v>
      </c>
      <c r="D150" s="238"/>
      <c r="E150" s="238"/>
      <c r="F150" s="238" t="s">
        <v>7317</v>
      </c>
      <c r="G150" s="238" t="s">
        <v>7317</v>
      </c>
      <c r="H150" s="238">
        <v>3</v>
      </c>
      <c r="I150" s="238">
        <v>3</v>
      </c>
      <c r="J150" s="238"/>
      <c r="K150" s="238"/>
      <c r="L150" s="238" t="s">
        <v>627</v>
      </c>
      <c r="M150" s="238" t="s">
        <v>7319</v>
      </c>
      <c r="N150" s="238"/>
      <c r="O150" s="238"/>
      <c r="X150" s="228"/>
      <c r="Y150" s="228"/>
      <c r="Z150" s="228"/>
      <c r="AA150" s="228" t="s">
        <v>1079</v>
      </c>
      <c r="AB150" s="228" t="s">
        <v>5064</v>
      </c>
      <c r="AD150" s="228" t="s">
        <v>317</v>
      </c>
      <c r="AE150" s="228" t="s">
        <v>302</v>
      </c>
      <c r="AH150" s="228" t="s">
        <v>660</v>
      </c>
      <c r="AJ150" s="228" t="s">
        <v>449</v>
      </c>
      <c r="AK150" s="228"/>
      <c r="AN150" s="23"/>
      <c r="AO150" s="23"/>
      <c r="AP150" s="23"/>
      <c r="BC150" s="226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26"/>
      <c r="CF150" s="198" t="s">
        <v>7135</v>
      </c>
    </row>
    <row r="151" spans="1:84" ht="15.75" customHeight="1" thickBot="1">
      <c r="A151" s="238" t="s">
        <v>7387</v>
      </c>
      <c r="B151" s="238" t="s">
        <v>7564</v>
      </c>
      <c r="C151" s="238">
        <v>3</v>
      </c>
      <c r="D151" s="238"/>
      <c r="E151" s="238"/>
      <c r="F151" s="238" t="s">
        <v>7321</v>
      </c>
      <c r="G151" s="238" t="s">
        <v>7321</v>
      </c>
      <c r="H151" s="238">
        <v>1</v>
      </c>
      <c r="I151" s="238">
        <v>1</v>
      </c>
      <c r="J151" s="238"/>
      <c r="K151" s="238"/>
      <c r="L151" s="238"/>
      <c r="M151" s="238" t="s">
        <v>7318</v>
      </c>
      <c r="N151" s="238"/>
      <c r="O151" s="238"/>
      <c r="X151" s="228"/>
      <c r="Y151" s="228"/>
      <c r="Z151" s="228"/>
      <c r="AA151" s="228" t="s">
        <v>1247</v>
      </c>
      <c r="AB151" s="228" t="s">
        <v>5065</v>
      </c>
      <c r="AD151" s="228" t="s">
        <v>333</v>
      </c>
      <c r="AE151" s="228" t="s">
        <v>283</v>
      </c>
      <c r="AH151" s="228" t="s">
        <v>649</v>
      </c>
      <c r="AJ151" s="228" t="s">
        <v>470</v>
      </c>
      <c r="AK151" s="228"/>
      <c r="AN151" s="23"/>
      <c r="AO151" s="23"/>
      <c r="AP151" s="23"/>
      <c r="BC151" s="226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26"/>
      <c r="CF151" s="198" t="s">
        <v>7136</v>
      </c>
    </row>
    <row r="152" spans="1:84" ht="15.75" customHeight="1" thickBot="1">
      <c r="A152" s="238" t="s">
        <v>7520</v>
      </c>
      <c r="B152" s="238" t="s">
        <v>7565</v>
      </c>
      <c r="C152" s="238" t="s">
        <v>7324</v>
      </c>
      <c r="D152" s="238"/>
      <c r="E152" s="238"/>
      <c r="F152" s="238" t="s">
        <v>7320</v>
      </c>
      <c r="G152" s="238" t="s">
        <v>7320</v>
      </c>
      <c r="H152" s="238">
        <v>1</v>
      </c>
      <c r="I152" s="238">
        <v>1</v>
      </c>
      <c r="J152" s="238"/>
      <c r="K152" s="238"/>
      <c r="L152" s="238" t="s">
        <v>627</v>
      </c>
      <c r="M152" s="238" t="s">
        <v>7318</v>
      </c>
      <c r="N152" s="238"/>
      <c r="O152" s="238"/>
      <c r="X152" s="228"/>
      <c r="Y152" s="228"/>
      <c r="Z152" s="228"/>
      <c r="AA152" s="228" t="s">
        <v>1320</v>
      </c>
      <c r="AB152" s="228" t="s">
        <v>5066</v>
      </c>
      <c r="AD152" s="228" t="s">
        <v>283</v>
      </c>
      <c r="AE152" s="228" t="s">
        <v>283</v>
      </c>
      <c r="AH152" s="228" t="s">
        <v>660</v>
      </c>
      <c r="AJ152" s="228" t="s">
        <v>357</v>
      </c>
      <c r="AK152" s="228"/>
      <c r="AN152" s="23"/>
      <c r="AO152" s="23"/>
      <c r="AP152" s="23"/>
      <c r="BC152" s="226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26"/>
      <c r="CF152" s="198" t="s">
        <v>7137</v>
      </c>
    </row>
    <row r="153" spans="1:84" ht="15.75" customHeight="1" thickBot="1">
      <c r="A153" s="238" t="s">
        <v>7544</v>
      </c>
      <c r="B153" s="238" t="s">
        <v>7568</v>
      </c>
      <c r="C153" s="238">
        <v>3</v>
      </c>
      <c r="D153" s="238"/>
      <c r="E153" s="238"/>
      <c r="F153" s="238">
        <v>2</v>
      </c>
      <c r="G153" s="238">
        <v>2</v>
      </c>
      <c r="H153" s="238" t="s">
        <v>7317</v>
      </c>
      <c r="I153" s="238" t="s">
        <v>7317</v>
      </c>
      <c r="J153" s="238"/>
      <c r="K153" s="238"/>
      <c r="L153" s="238"/>
      <c r="M153" s="238" t="s">
        <v>7318</v>
      </c>
      <c r="N153" s="238"/>
      <c r="O153" s="238"/>
      <c r="X153" s="228"/>
      <c r="Y153" s="228"/>
      <c r="Z153" s="228" t="s">
        <v>208</v>
      </c>
      <c r="AA153" s="228" t="s">
        <v>1427</v>
      </c>
      <c r="AB153" s="228" t="s">
        <v>5067</v>
      </c>
      <c r="AD153" s="228" t="s">
        <v>348</v>
      </c>
      <c r="AE153" s="228" t="s">
        <v>333</v>
      </c>
      <c r="AH153" s="228" t="s">
        <v>649</v>
      </c>
      <c r="AJ153" s="228" t="s">
        <v>451</v>
      </c>
      <c r="AK153" s="228"/>
      <c r="AN153" s="23"/>
      <c r="AO153" s="23"/>
      <c r="AP153" s="23"/>
      <c r="BC153" s="226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26"/>
      <c r="CF153" s="198" t="s">
        <v>7138</v>
      </c>
    </row>
    <row r="154" spans="1:84" ht="15.75" customHeight="1" thickBot="1">
      <c r="A154" s="238" t="s">
        <v>7537</v>
      </c>
      <c r="B154" s="238" t="s">
        <v>7564</v>
      </c>
      <c r="C154" s="238">
        <v>3</v>
      </c>
      <c r="D154" s="238"/>
      <c r="E154" s="238"/>
      <c r="F154" s="238" t="s">
        <v>7321</v>
      </c>
      <c r="G154" s="238" t="s">
        <v>7321</v>
      </c>
      <c r="H154" s="238">
        <v>1</v>
      </c>
      <c r="I154" s="238">
        <v>1</v>
      </c>
      <c r="J154" s="238"/>
      <c r="K154" s="238"/>
      <c r="L154" s="238"/>
      <c r="M154" s="238" t="s">
        <v>7319</v>
      </c>
      <c r="N154" s="238"/>
      <c r="O154" s="238"/>
      <c r="X154" s="228"/>
      <c r="Y154" s="228"/>
      <c r="Z154" s="228" t="s">
        <v>205</v>
      </c>
      <c r="AA154" s="228" t="s">
        <v>1815</v>
      </c>
      <c r="AB154" s="228" t="s">
        <v>5068</v>
      </c>
      <c r="AD154" s="228" t="s">
        <v>333</v>
      </c>
      <c r="AE154" s="228" t="s">
        <v>362</v>
      </c>
      <c r="AH154" s="228" t="s">
        <v>649</v>
      </c>
      <c r="AJ154" s="228" t="s">
        <v>477</v>
      </c>
      <c r="AK154" s="228"/>
      <c r="AN154" s="23"/>
      <c r="AO154" s="23"/>
      <c r="AP154" s="23"/>
      <c r="BC154" s="226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26"/>
      <c r="CF154" s="198" t="s">
        <v>7139</v>
      </c>
    </row>
    <row r="155" spans="1:84" ht="15.75" customHeight="1" thickBot="1">
      <c r="A155" s="238" t="s">
        <v>7388</v>
      </c>
      <c r="B155" s="238" t="s">
        <v>7563</v>
      </c>
      <c r="C155" s="238">
        <v>3</v>
      </c>
      <c r="D155" s="238"/>
      <c r="E155" s="238"/>
      <c r="F155" s="238">
        <v>2</v>
      </c>
      <c r="G155" s="238">
        <v>2</v>
      </c>
      <c r="H155" s="238" t="s">
        <v>7324</v>
      </c>
      <c r="I155" s="238" t="s">
        <v>7324</v>
      </c>
      <c r="J155" s="238"/>
      <c r="K155" s="238"/>
      <c r="L155" s="238" t="s">
        <v>627</v>
      </c>
      <c r="M155" s="238" t="s">
        <v>7319</v>
      </c>
      <c r="N155" s="238"/>
      <c r="O155" s="238"/>
      <c r="X155" s="228"/>
      <c r="Y155" s="228"/>
      <c r="Z155" s="228" t="s">
        <v>201</v>
      </c>
      <c r="AA155" s="228" t="s">
        <v>1943</v>
      </c>
      <c r="AB155" s="228" t="s">
        <v>5069</v>
      </c>
      <c r="AD155" s="228" t="s">
        <v>317</v>
      </c>
      <c r="AE155" s="228" t="s">
        <v>359</v>
      </c>
      <c r="AH155" s="228" t="s">
        <v>649</v>
      </c>
      <c r="AJ155" s="228" t="s">
        <v>754</v>
      </c>
      <c r="AK155" s="228"/>
      <c r="AN155" s="23"/>
      <c r="AO155" s="23"/>
      <c r="AP155" s="23"/>
      <c r="BC155" s="226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26"/>
      <c r="CF155" s="198" t="s">
        <v>7140</v>
      </c>
    </row>
    <row r="156" spans="1:84" ht="15.75" customHeight="1" thickBot="1">
      <c r="A156" s="238" t="s">
        <v>7540</v>
      </c>
      <c r="B156" s="238" t="s">
        <v>7563</v>
      </c>
      <c r="C156" s="238">
        <v>2</v>
      </c>
      <c r="D156" s="238"/>
      <c r="E156" s="238"/>
      <c r="F156" s="238" t="s">
        <v>7321</v>
      </c>
      <c r="G156" s="238" t="s">
        <v>7321</v>
      </c>
      <c r="H156" s="238">
        <v>1</v>
      </c>
      <c r="I156" s="238">
        <v>1</v>
      </c>
      <c r="J156" s="238"/>
      <c r="K156" s="238"/>
      <c r="L156" s="238" t="s">
        <v>627</v>
      </c>
      <c r="M156" s="238" t="s">
        <v>7325</v>
      </c>
      <c r="N156" s="238"/>
      <c r="O156" s="238"/>
      <c r="X156" s="228"/>
      <c r="Y156" s="228"/>
      <c r="Z156" s="228" t="s">
        <v>205</v>
      </c>
      <c r="AA156" s="228" t="s">
        <v>1951</v>
      </c>
      <c r="AB156" s="228" t="s">
        <v>5070</v>
      </c>
      <c r="AD156" s="228" t="s">
        <v>359</v>
      </c>
      <c r="AE156" s="228" t="s">
        <v>348</v>
      </c>
      <c r="AH156" s="228" t="s">
        <v>658</v>
      </c>
      <c r="AJ156" s="228" t="s">
        <v>474</v>
      </c>
      <c r="AK156" s="228"/>
      <c r="AN156" s="23"/>
      <c r="AO156" s="23"/>
      <c r="AP156" s="23"/>
      <c r="BC156" s="226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26"/>
      <c r="CF156" s="198" t="s">
        <v>7141</v>
      </c>
    </row>
    <row r="157" spans="1:84" ht="15.75" customHeight="1" thickBot="1">
      <c r="A157" s="238" t="s">
        <v>7389</v>
      </c>
      <c r="B157" s="238" t="s">
        <v>7562</v>
      </c>
      <c r="C157" s="238">
        <v>2</v>
      </c>
      <c r="D157" s="238"/>
      <c r="E157" s="238"/>
      <c r="F157" s="238">
        <v>2</v>
      </c>
      <c r="G157" s="238">
        <v>2</v>
      </c>
      <c r="H157" s="238">
        <v>2</v>
      </c>
      <c r="I157" s="238">
        <v>2</v>
      </c>
      <c r="J157" s="238"/>
      <c r="K157" s="238"/>
      <c r="L157" s="238"/>
      <c r="M157" s="238" t="s">
        <v>7318</v>
      </c>
      <c r="N157" s="238"/>
      <c r="O157" s="238"/>
      <c r="X157" s="228"/>
      <c r="Y157" s="228"/>
      <c r="Z157" s="228"/>
      <c r="AA157" s="228" t="s">
        <v>2054</v>
      </c>
      <c r="AB157" s="228" t="s">
        <v>5071</v>
      </c>
      <c r="AD157" s="228" t="s">
        <v>283</v>
      </c>
      <c r="AE157" s="228" t="s">
        <v>302</v>
      </c>
      <c r="AH157" s="228" t="s">
        <v>660</v>
      </c>
      <c r="AJ157" s="228" t="s">
        <v>357</v>
      </c>
      <c r="AK157" s="228"/>
      <c r="AN157" s="23"/>
      <c r="AO157" s="23"/>
      <c r="AP157" s="23"/>
      <c r="BC157" s="226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26"/>
      <c r="CF157" s="198" t="s">
        <v>7142</v>
      </c>
    </row>
    <row r="158" spans="1:84" ht="15.75" customHeight="1" thickBot="1">
      <c r="A158" s="238" t="s">
        <v>7501</v>
      </c>
      <c r="B158" s="238" t="s">
        <v>7567</v>
      </c>
      <c r="C158" s="238" t="s">
        <v>7317</v>
      </c>
      <c r="D158" s="238"/>
      <c r="E158" s="238"/>
      <c r="F158" s="238" t="s">
        <v>7320</v>
      </c>
      <c r="G158" s="238" t="s">
        <v>7320</v>
      </c>
      <c r="H158" s="238" t="s">
        <v>7324</v>
      </c>
      <c r="I158" s="238" t="s">
        <v>7324</v>
      </c>
      <c r="J158" s="238"/>
      <c r="K158" s="238"/>
      <c r="L158" s="238" t="s">
        <v>627</v>
      </c>
      <c r="M158" s="238" t="s">
        <v>7325</v>
      </c>
      <c r="N158" s="238"/>
      <c r="O158" s="238" t="s">
        <v>7323</v>
      </c>
      <c r="X158" s="228"/>
      <c r="Y158" s="228"/>
      <c r="Z158" s="228"/>
      <c r="AA158" s="228" t="s">
        <v>2246</v>
      </c>
      <c r="AB158" s="228" t="s">
        <v>5072</v>
      </c>
      <c r="AD158" s="228" t="s">
        <v>317</v>
      </c>
      <c r="AE158" s="228" t="s">
        <v>317</v>
      </c>
      <c r="AH158" s="228" t="s">
        <v>649</v>
      </c>
      <c r="AJ158" s="228" t="s">
        <v>421</v>
      </c>
      <c r="AK158" s="228"/>
      <c r="AN158" s="23"/>
      <c r="AO158" s="23"/>
      <c r="AP158" s="23"/>
      <c r="BC158" s="226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26"/>
      <c r="CF158" s="198" t="s">
        <v>7143</v>
      </c>
    </row>
    <row r="159" spans="1:84" ht="15.75" customHeight="1" thickBot="1">
      <c r="A159" s="238" t="s">
        <v>7390</v>
      </c>
      <c r="B159" s="238" t="s">
        <v>7567</v>
      </c>
      <c r="C159" s="238">
        <v>1</v>
      </c>
      <c r="D159" s="238"/>
      <c r="E159" s="238"/>
      <c r="F159" s="238">
        <v>1</v>
      </c>
      <c r="G159" s="238">
        <v>1</v>
      </c>
      <c r="H159" s="238">
        <v>2</v>
      </c>
      <c r="I159" s="238">
        <v>2</v>
      </c>
      <c r="J159" s="238"/>
      <c r="K159" s="238"/>
      <c r="L159" s="238" t="s">
        <v>627</v>
      </c>
      <c r="M159" s="238" t="s">
        <v>7319</v>
      </c>
      <c r="N159" s="238"/>
      <c r="O159" s="238"/>
      <c r="X159" s="228"/>
      <c r="Y159" s="228"/>
      <c r="Z159" s="228"/>
      <c r="AA159" s="228" t="s">
        <v>2315</v>
      </c>
      <c r="AB159" s="228" t="s">
        <v>5073</v>
      </c>
      <c r="AD159" s="228" t="s">
        <v>317</v>
      </c>
      <c r="AE159" s="228" t="s">
        <v>317</v>
      </c>
      <c r="AH159" s="228" t="s">
        <v>649</v>
      </c>
      <c r="AJ159" s="228" t="s">
        <v>451</v>
      </c>
      <c r="AK159" s="228"/>
      <c r="AN159" s="23"/>
      <c r="AO159" s="23"/>
      <c r="AP159" s="23"/>
      <c r="BC159" s="226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26"/>
      <c r="CF159" s="198" t="s">
        <v>7144</v>
      </c>
    </row>
    <row r="160" spans="1:84" ht="15.75" customHeight="1" thickBot="1">
      <c r="A160" s="238" t="s">
        <v>7391</v>
      </c>
      <c r="B160" s="238" t="s">
        <v>7566</v>
      </c>
      <c r="C160" s="238" t="s">
        <v>7317</v>
      </c>
      <c r="D160" s="238"/>
      <c r="E160" s="238"/>
      <c r="F160" s="238">
        <v>1</v>
      </c>
      <c r="G160" s="238">
        <v>1</v>
      </c>
      <c r="H160" s="238">
        <v>2</v>
      </c>
      <c r="I160" s="238">
        <v>2</v>
      </c>
      <c r="J160" s="238"/>
      <c r="K160" s="238"/>
      <c r="L160" s="238"/>
      <c r="M160" s="238" t="s">
        <v>7325</v>
      </c>
      <c r="N160" s="238"/>
      <c r="O160" s="238"/>
      <c r="X160" s="228"/>
      <c r="Y160" s="228"/>
      <c r="Z160" s="228"/>
      <c r="AA160" s="228" t="s">
        <v>2359</v>
      </c>
      <c r="AB160" s="228" t="s">
        <v>5074</v>
      </c>
      <c r="AD160" s="228" t="s">
        <v>333</v>
      </c>
      <c r="AE160" s="228" t="s">
        <v>317</v>
      </c>
      <c r="AH160" s="228" t="s">
        <v>649</v>
      </c>
      <c r="AJ160" s="228" t="s">
        <v>451</v>
      </c>
      <c r="AK160" s="228"/>
      <c r="AN160" s="23"/>
      <c r="AO160" s="23"/>
      <c r="AP160" s="23"/>
      <c r="BC160" s="226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26"/>
      <c r="CF160" s="198" t="s">
        <v>7145</v>
      </c>
    </row>
    <row r="161" spans="1:84" ht="15.75" customHeight="1" thickBot="1">
      <c r="A161" s="238" t="s">
        <v>7392</v>
      </c>
      <c r="B161" s="238" t="s">
        <v>7566</v>
      </c>
      <c r="C161" s="238">
        <v>3</v>
      </c>
      <c r="D161" s="238"/>
      <c r="E161" s="238"/>
      <c r="F161" s="238" t="s">
        <v>7320</v>
      </c>
      <c r="G161" s="238" t="s">
        <v>7320</v>
      </c>
      <c r="H161" s="238" t="s">
        <v>7317</v>
      </c>
      <c r="I161" s="238" t="s">
        <v>7317</v>
      </c>
      <c r="J161" s="238"/>
      <c r="K161" s="238"/>
      <c r="L161" s="238"/>
      <c r="M161" s="238" t="s">
        <v>7318</v>
      </c>
      <c r="N161" s="238"/>
      <c r="O161" s="238"/>
      <c r="X161" s="228"/>
      <c r="Y161" s="228"/>
      <c r="Z161" s="228" t="s">
        <v>208</v>
      </c>
      <c r="AA161" s="228" t="s">
        <v>2432</v>
      </c>
      <c r="AB161" s="228" t="s">
        <v>5075</v>
      </c>
      <c r="AD161" s="228" t="s">
        <v>348</v>
      </c>
      <c r="AE161" s="228" t="s">
        <v>317</v>
      </c>
      <c r="AH161" s="228" t="s">
        <v>649</v>
      </c>
      <c r="AJ161" s="228" t="s">
        <v>449</v>
      </c>
      <c r="AK161" s="228"/>
      <c r="AN161" s="23"/>
      <c r="AO161" s="23"/>
      <c r="AP161" s="23"/>
      <c r="BC161" s="226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26"/>
      <c r="CF161" s="198" t="s">
        <v>7146</v>
      </c>
    </row>
    <row r="162" spans="1:84" ht="15.75" customHeight="1" thickBot="1">
      <c r="A162" s="238" t="s">
        <v>7545</v>
      </c>
      <c r="B162" s="238" t="s">
        <v>7569</v>
      </c>
      <c r="C162" s="238">
        <v>4</v>
      </c>
      <c r="D162" s="238"/>
      <c r="E162" s="238"/>
      <c r="F162" s="238" t="s">
        <v>7320</v>
      </c>
      <c r="G162" s="238" t="s">
        <v>7320</v>
      </c>
      <c r="H162" s="238" t="s">
        <v>7324</v>
      </c>
      <c r="I162" s="238" t="s">
        <v>7324</v>
      </c>
      <c r="J162" s="238"/>
      <c r="K162" s="238"/>
      <c r="L162" s="238"/>
      <c r="M162" s="238" t="s">
        <v>7319</v>
      </c>
      <c r="N162" s="238"/>
      <c r="O162" s="238"/>
      <c r="X162" s="228"/>
      <c r="Y162" s="228"/>
      <c r="Z162" s="228"/>
      <c r="AA162" s="228" t="s">
        <v>2635</v>
      </c>
      <c r="AB162" s="228" t="s">
        <v>5076</v>
      </c>
      <c r="AD162" s="228" t="s">
        <v>348</v>
      </c>
      <c r="AE162" s="228" t="s">
        <v>333</v>
      </c>
      <c r="AH162" s="228" t="s">
        <v>660</v>
      </c>
      <c r="AJ162" s="228" t="s">
        <v>418</v>
      </c>
      <c r="AK162" s="228"/>
      <c r="AN162" s="23"/>
      <c r="AO162" s="23"/>
      <c r="AP162" s="23"/>
      <c r="BC162" s="226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26"/>
      <c r="CF162" s="198" t="s">
        <v>7147</v>
      </c>
    </row>
    <row r="163" spans="1:84" ht="15.75" customHeight="1" thickBot="1">
      <c r="A163" s="238" t="s">
        <v>7546</v>
      </c>
      <c r="B163" s="238" t="s">
        <v>7567</v>
      </c>
      <c r="C163" s="238" t="s">
        <v>7324</v>
      </c>
      <c r="D163" s="238"/>
      <c r="E163" s="238"/>
      <c r="F163" s="238" t="s">
        <v>7317</v>
      </c>
      <c r="G163" s="238" t="s">
        <v>7317</v>
      </c>
      <c r="H163" s="238">
        <v>3</v>
      </c>
      <c r="I163" s="238">
        <v>3</v>
      </c>
      <c r="J163" s="238"/>
      <c r="K163" s="238"/>
      <c r="L163" s="238" t="s">
        <v>627</v>
      </c>
      <c r="M163" s="238" t="s">
        <v>7318</v>
      </c>
      <c r="N163" s="238"/>
      <c r="O163" s="238"/>
      <c r="X163" s="228"/>
      <c r="Y163" s="228"/>
      <c r="Z163" s="228" t="s">
        <v>197</v>
      </c>
      <c r="AA163" s="228" t="s">
        <v>657</v>
      </c>
      <c r="AB163" s="228" t="s">
        <v>5077</v>
      </c>
      <c r="AD163" s="228" t="s">
        <v>348</v>
      </c>
      <c r="AE163" s="228" t="s">
        <v>362</v>
      </c>
      <c r="AH163" s="228" t="s">
        <v>658</v>
      </c>
      <c r="AJ163" s="228" t="s">
        <v>484</v>
      </c>
      <c r="AK163" s="228"/>
      <c r="AN163" s="23"/>
      <c r="AO163" s="23"/>
      <c r="AP163" s="23"/>
      <c r="BC163" s="226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26"/>
      <c r="CF163" s="198" t="s">
        <v>7148</v>
      </c>
    </row>
    <row r="164" spans="1:84" ht="15.75" customHeight="1" thickBot="1">
      <c r="A164" s="238" t="s">
        <v>7511</v>
      </c>
      <c r="B164" s="238" t="s">
        <v>7562</v>
      </c>
      <c r="C164" s="238">
        <v>3</v>
      </c>
      <c r="D164" s="238"/>
      <c r="E164" s="238"/>
      <c r="F164" s="238">
        <v>1</v>
      </c>
      <c r="G164" s="238">
        <v>1</v>
      </c>
      <c r="H164" s="238" t="s">
        <v>7317</v>
      </c>
      <c r="I164" s="238" t="s">
        <v>7317</v>
      </c>
      <c r="J164" s="238"/>
      <c r="K164" s="238"/>
      <c r="L164" s="238"/>
      <c r="M164" s="238" t="s">
        <v>7318</v>
      </c>
      <c r="N164" s="238"/>
      <c r="O164" s="238"/>
      <c r="X164" s="228"/>
      <c r="Y164" s="228"/>
      <c r="Z164" s="228"/>
      <c r="AA164" s="228" t="s">
        <v>715</v>
      </c>
      <c r="AB164" s="228" t="s">
        <v>5078</v>
      </c>
      <c r="AD164" s="228" t="s">
        <v>261</v>
      </c>
      <c r="AE164" s="228" t="s">
        <v>283</v>
      </c>
      <c r="AH164" s="228" t="s">
        <v>660</v>
      </c>
      <c r="AJ164" s="228" t="s">
        <v>393</v>
      </c>
      <c r="AK164" s="228"/>
      <c r="AN164" s="23"/>
      <c r="AO164" s="23"/>
      <c r="AP164" s="23"/>
      <c r="BC164" s="226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26"/>
      <c r="CF164" s="198" t="s">
        <v>7149</v>
      </c>
    </row>
    <row r="165" spans="1:84" ht="15.75" customHeight="1" thickBot="1">
      <c r="A165" s="238" t="s">
        <v>7530</v>
      </c>
      <c r="B165" s="238" t="s">
        <v>7563</v>
      </c>
      <c r="C165" s="238">
        <v>3</v>
      </c>
      <c r="D165" s="238"/>
      <c r="E165" s="238"/>
      <c r="F165" s="238" t="s">
        <v>7321</v>
      </c>
      <c r="G165" s="238" t="s">
        <v>7321</v>
      </c>
      <c r="H165" s="238"/>
      <c r="I165" s="238"/>
      <c r="J165" s="238"/>
      <c r="K165" s="238"/>
      <c r="L165" s="238"/>
      <c r="M165" s="238" t="s">
        <v>7325</v>
      </c>
      <c r="N165" s="238"/>
      <c r="O165" s="238"/>
      <c r="X165" s="228"/>
      <c r="Y165" s="228"/>
      <c r="Z165" s="228" t="s">
        <v>205</v>
      </c>
      <c r="AA165" s="228" t="s">
        <v>808</v>
      </c>
      <c r="AB165" s="228" t="s">
        <v>5079</v>
      </c>
      <c r="AD165" s="228" t="s">
        <v>333</v>
      </c>
      <c r="AE165" s="228" t="s">
        <v>348</v>
      </c>
      <c r="AH165" s="228" t="s">
        <v>658</v>
      </c>
      <c r="AJ165" s="228" t="s">
        <v>432</v>
      </c>
      <c r="AK165" s="228"/>
      <c r="AN165" s="23"/>
      <c r="AO165" s="23"/>
      <c r="AP165" s="23"/>
      <c r="BC165" s="226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26"/>
      <c r="CF165" s="198" t="s">
        <v>7150</v>
      </c>
    </row>
    <row r="166" spans="1:84" ht="15.75" customHeight="1" thickBot="1">
      <c r="A166" s="238" t="s">
        <v>7393</v>
      </c>
      <c r="B166" s="238" t="s">
        <v>7564</v>
      </c>
      <c r="C166" s="238">
        <v>3</v>
      </c>
      <c r="D166" s="238"/>
      <c r="E166" s="238"/>
      <c r="F166" s="238">
        <v>2</v>
      </c>
      <c r="G166" s="238">
        <v>2</v>
      </c>
      <c r="H166" s="238" t="s">
        <v>7317</v>
      </c>
      <c r="I166" s="238" t="s">
        <v>7317</v>
      </c>
      <c r="J166" s="238"/>
      <c r="K166" s="238"/>
      <c r="L166" s="238"/>
      <c r="M166" s="238" t="s">
        <v>7318</v>
      </c>
      <c r="N166" s="238"/>
      <c r="O166" s="238"/>
      <c r="X166" s="228"/>
      <c r="Y166" s="228"/>
      <c r="Z166" s="228"/>
      <c r="AA166" s="228" t="s">
        <v>846</v>
      </c>
      <c r="AB166" s="228" t="s">
        <v>5080</v>
      </c>
      <c r="AD166" s="228" t="s">
        <v>302</v>
      </c>
      <c r="AE166" s="228" t="s">
        <v>333</v>
      </c>
      <c r="AH166" s="228" t="s">
        <v>649</v>
      </c>
      <c r="AJ166" s="228" t="s">
        <v>458</v>
      </c>
      <c r="AK166" s="228"/>
      <c r="AN166" s="23"/>
      <c r="AO166" s="23"/>
      <c r="AP166" s="23"/>
      <c r="BC166" s="226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26"/>
      <c r="CF166" s="198" t="s">
        <v>7151</v>
      </c>
    </row>
    <row r="167" spans="1:84" ht="15.75" customHeight="1" thickBot="1">
      <c r="A167" s="238" t="s">
        <v>7394</v>
      </c>
      <c r="B167" s="238" t="s">
        <v>7568</v>
      </c>
      <c r="C167" s="238">
        <v>3</v>
      </c>
      <c r="D167" s="238"/>
      <c r="E167" s="238"/>
      <c r="F167" s="238" t="s">
        <v>7317</v>
      </c>
      <c r="G167" s="238" t="s">
        <v>7317</v>
      </c>
      <c r="H167" s="238" t="s">
        <v>7317</v>
      </c>
      <c r="I167" s="238" t="s">
        <v>7317</v>
      </c>
      <c r="J167" s="238"/>
      <c r="K167" s="238"/>
      <c r="L167" s="238"/>
      <c r="M167" s="238" t="s">
        <v>7318</v>
      </c>
      <c r="N167" s="238"/>
      <c r="O167" s="238"/>
      <c r="X167" s="228"/>
      <c r="Y167" s="228"/>
      <c r="Z167" s="228" t="s">
        <v>205</v>
      </c>
      <c r="AA167" s="228" t="s">
        <v>914</v>
      </c>
      <c r="AB167" s="228" t="s">
        <v>5081</v>
      </c>
      <c r="AD167" s="228" t="s">
        <v>333</v>
      </c>
      <c r="AE167" s="228" t="s">
        <v>348</v>
      </c>
      <c r="AH167" s="228" t="s">
        <v>658</v>
      </c>
      <c r="AJ167" s="228" t="s">
        <v>463</v>
      </c>
      <c r="AK167" s="228"/>
      <c r="AN167" s="23"/>
      <c r="AO167" s="23"/>
      <c r="AP167" s="23"/>
      <c r="BC167" s="226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26"/>
      <c r="CF167" s="198" t="s">
        <v>7152</v>
      </c>
    </row>
    <row r="168" spans="1:84" ht="15.75" customHeight="1" thickBot="1">
      <c r="A168" s="238" t="s">
        <v>7490</v>
      </c>
      <c r="B168" s="238" t="s">
        <v>7564</v>
      </c>
      <c r="C168" s="238">
        <v>2</v>
      </c>
      <c r="D168" s="238"/>
      <c r="E168" s="238"/>
      <c r="F168" s="238" t="s">
        <v>7321</v>
      </c>
      <c r="G168" s="238" t="s">
        <v>7321</v>
      </c>
      <c r="H168" s="238">
        <v>2</v>
      </c>
      <c r="I168" s="238">
        <v>2</v>
      </c>
      <c r="J168" s="238"/>
      <c r="K168" s="238"/>
      <c r="L168" s="238" t="s">
        <v>627</v>
      </c>
      <c r="M168" s="238" t="s">
        <v>7319</v>
      </c>
      <c r="N168" s="238"/>
      <c r="O168" s="238"/>
      <c r="X168" s="228"/>
      <c r="Y168" s="228"/>
      <c r="Z168" s="228" t="s">
        <v>205</v>
      </c>
      <c r="AA168" s="228" t="s">
        <v>1125</v>
      </c>
      <c r="AB168" s="228" t="s">
        <v>5082</v>
      </c>
      <c r="AD168" s="228" t="s">
        <v>359</v>
      </c>
      <c r="AE168" s="228" t="s">
        <v>348</v>
      </c>
      <c r="AH168" s="228" t="s">
        <v>658</v>
      </c>
      <c r="AJ168" s="228" t="s">
        <v>477</v>
      </c>
      <c r="AK168" s="228"/>
      <c r="AN168" s="23"/>
      <c r="AO168" s="23"/>
      <c r="AP168" s="23"/>
      <c r="BC168" s="226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26"/>
      <c r="CF168" s="198" t="s">
        <v>7153</v>
      </c>
    </row>
    <row r="169" spans="1:84" ht="15.75" customHeight="1" thickBot="1">
      <c r="A169" s="238" t="s">
        <v>7395</v>
      </c>
      <c r="B169" s="238" t="s">
        <v>7564</v>
      </c>
      <c r="C169" s="238" t="s">
        <v>7317</v>
      </c>
      <c r="D169" s="238"/>
      <c r="E169" s="238"/>
      <c r="F169" s="238">
        <v>1</v>
      </c>
      <c r="G169" s="238">
        <v>1</v>
      </c>
      <c r="H169" s="238">
        <v>3</v>
      </c>
      <c r="I169" s="238">
        <v>3</v>
      </c>
      <c r="J169" s="238"/>
      <c r="K169" s="238"/>
      <c r="L169" s="238"/>
      <c r="M169" s="238" t="s">
        <v>7325</v>
      </c>
      <c r="N169" s="238"/>
      <c r="O169" s="238"/>
      <c r="X169" s="228"/>
      <c r="Y169" s="228"/>
      <c r="Z169" s="228" t="s">
        <v>215</v>
      </c>
      <c r="AA169" s="228" t="s">
        <v>1212</v>
      </c>
      <c r="AB169" s="228" t="s">
        <v>5083</v>
      </c>
      <c r="AD169" s="228" t="s">
        <v>333</v>
      </c>
      <c r="AE169" s="228" t="s">
        <v>348</v>
      </c>
      <c r="AH169" s="228" t="s">
        <v>658</v>
      </c>
      <c r="AJ169" s="228" t="s">
        <v>432</v>
      </c>
      <c r="AK169" s="228"/>
      <c r="AN169" s="23"/>
      <c r="AO169" s="23"/>
      <c r="AP169" s="23"/>
      <c r="BC169" s="226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26"/>
      <c r="CF169" s="198" t="s">
        <v>7154</v>
      </c>
    </row>
    <row r="170" spans="1:84" ht="15.75" customHeight="1" thickBot="1">
      <c r="A170" s="238" t="s">
        <v>7396</v>
      </c>
      <c r="B170" s="238" t="s">
        <v>7562</v>
      </c>
      <c r="C170" s="238">
        <v>2</v>
      </c>
      <c r="D170" s="238"/>
      <c r="E170" s="238"/>
      <c r="F170" s="238" t="s">
        <v>7320</v>
      </c>
      <c r="G170" s="238" t="s">
        <v>7320</v>
      </c>
      <c r="H170" s="238" t="s">
        <v>7317</v>
      </c>
      <c r="I170" s="238" t="s">
        <v>7317</v>
      </c>
      <c r="J170" s="238"/>
      <c r="K170" s="238"/>
      <c r="L170" s="238" t="s">
        <v>627</v>
      </c>
      <c r="M170" s="238" t="s">
        <v>7319</v>
      </c>
      <c r="N170" s="238"/>
      <c r="O170" s="238"/>
      <c r="X170" s="228"/>
      <c r="Y170" s="228"/>
      <c r="Z170" s="228" t="s">
        <v>205</v>
      </c>
      <c r="AA170" s="228" t="s">
        <v>1338</v>
      </c>
      <c r="AB170" s="228" t="s">
        <v>5084</v>
      </c>
      <c r="AD170" s="228" t="s">
        <v>333</v>
      </c>
      <c r="AE170" s="228" t="s">
        <v>302</v>
      </c>
      <c r="AH170" s="228" t="s">
        <v>658</v>
      </c>
      <c r="AJ170" s="228" t="s">
        <v>367</v>
      </c>
      <c r="AK170" s="228"/>
      <c r="AN170" s="23"/>
      <c r="AO170" s="23"/>
      <c r="AP170" s="23"/>
      <c r="BC170" s="226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26"/>
      <c r="CF170" s="198" t="s">
        <v>7155</v>
      </c>
    </row>
    <row r="171" spans="1:84" ht="15.75" customHeight="1" thickBot="1">
      <c r="A171" s="238" t="s">
        <v>7397</v>
      </c>
      <c r="B171" s="238" t="s">
        <v>7567</v>
      </c>
      <c r="C171" s="238">
        <v>3</v>
      </c>
      <c r="D171" s="238"/>
      <c r="E171" s="238"/>
      <c r="F171" s="238" t="s">
        <v>7317</v>
      </c>
      <c r="G171" s="238" t="s">
        <v>7317</v>
      </c>
      <c r="H171" s="238" t="s">
        <v>7324</v>
      </c>
      <c r="I171" s="238" t="s">
        <v>7324</v>
      </c>
      <c r="J171" s="238"/>
      <c r="K171" s="238"/>
      <c r="L171" s="238"/>
      <c r="M171" s="238" t="s">
        <v>7319</v>
      </c>
      <c r="N171" s="238"/>
      <c r="O171" s="238"/>
      <c r="X171" s="228"/>
      <c r="Y171" s="228"/>
      <c r="Z171" s="228" t="s">
        <v>201</v>
      </c>
      <c r="AA171" s="228" t="s">
        <v>1346</v>
      </c>
      <c r="AB171" s="228" t="s">
        <v>5085</v>
      </c>
      <c r="AD171" s="228" t="s">
        <v>333</v>
      </c>
      <c r="AE171" s="228" t="s">
        <v>362</v>
      </c>
      <c r="AH171" s="228" t="s">
        <v>649</v>
      </c>
      <c r="AJ171" s="228" t="s">
        <v>470</v>
      </c>
      <c r="AK171" s="228"/>
      <c r="AN171" s="23"/>
      <c r="AO171" s="23"/>
      <c r="AP171" s="23"/>
      <c r="BC171" s="226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26"/>
      <c r="CF171" s="198" t="s">
        <v>7156</v>
      </c>
    </row>
    <row r="172" spans="1:84" ht="15.75" customHeight="1" thickBot="1">
      <c r="A172" s="238" t="s">
        <v>7503</v>
      </c>
      <c r="B172" s="238" t="s">
        <v>7563</v>
      </c>
      <c r="C172" s="238" t="s">
        <v>7317</v>
      </c>
      <c r="D172" s="238"/>
      <c r="E172" s="238"/>
      <c r="F172" s="238" t="s">
        <v>7320</v>
      </c>
      <c r="G172" s="238" t="s">
        <v>7320</v>
      </c>
      <c r="H172" s="238">
        <v>3</v>
      </c>
      <c r="I172" s="238">
        <v>3</v>
      </c>
      <c r="J172" s="238"/>
      <c r="K172" s="238"/>
      <c r="L172" s="238"/>
      <c r="M172" s="238" t="s">
        <v>7318</v>
      </c>
      <c r="N172" s="238"/>
      <c r="O172" s="238"/>
      <c r="X172" s="228"/>
      <c r="Y172" s="228"/>
      <c r="Z172" s="228"/>
      <c r="AA172" s="228" t="s">
        <v>1396</v>
      </c>
      <c r="AB172" s="228" t="s">
        <v>5086</v>
      </c>
      <c r="AD172" s="228"/>
      <c r="AE172" s="228"/>
      <c r="AH172" s="228" t="s">
        <v>660</v>
      </c>
      <c r="AJ172" s="228">
        <v>0</v>
      </c>
      <c r="AK172" s="228"/>
      <c r="AN172" s="23"/>
      <c r="AO172" s="23"/>
      <c r="AP172" s="23"/>
      <c r="BC172" s="226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26"/>
      <c r="CF172" s="198" t="s">
        <v>7157</v>
      </c>
    </row>
    <row r="173" spans="1:84" ht="15.75" customHeight="1" thickBot="1">
      <c r="A173" s="238" t="s">
        <v>7398</v>
      </c>
      <c r="B173" s="238" t="s">
        <v>7568</v>
      </c>
      <c r="C173" s="238">
        <v>3</v>
      </c>
      <c r="D173" s="238"/>
      <c r="E173" s="238"/>
      <c r="F173" s="238" t="s">
        <v>7326</v>
      </c>
      <c r="G173" s="238" t="s">
        <v>7326</v>
      </c>
      <c r="H173" s="238">
        <v>0</v>
      </c>
      <c r="I173" s="238">
        <v>0</v>
      </c>
      <c r="J173" s="238"/>
      <c r="K173" s="238"/>
      <c r="L173" s="238" t="s">
        <v>627</v>
      </c>
      <c r="M173" s="238" t="s">
        <v>7318</v>
      </c>
      <c r="N173" s="238"/>
      <c r="O173" s="238"/>
      <c r="X173" s="228"/>
      <c r="Y173" s="228"/>
      <c r="Z173" s="228"/>
      <c r="AA173" s="228" t="s">
        <v>1540</v>
      </c>
      <c r="AB173" s="228" t="s">
        <v>5087</v>
      </c>
      <c r="AD173" s="228" t="s">
        <v>333</v>
      </c>
      <c r="AE173" s="228" t="s">
        <v>348</v>
      </c>
      <c r="AH173" s="228" t="s">
        <v>649</v>
      </c>
      <c r="AJ173" s="228" t="s">
        <v>430</v>
      </c>
      <c r="AK173" s="228"/>
      <c r="AN173" s="23"/>
      <c r="AO173" s="23"/>
      <c r="AP173" s="23"/>
      <c r="BC173" s="226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26"/>
      <c r="CF173" s="198" t="s">
        <v>7158</v>
      </c>
    </row>
    <row r="174" spans="1:84" ht="15.75" customHeight="1" thickBot="1">
      <c r="A174" s="238" t="s">
        <v>7533</v>
      </c>
      <c r="B174" s="238" t="s">
        <v>7565</v>
      </c>
      <c r="C174" s="238" t="s">
        <v>7317</v>
      </c>
      <c r="D174" s="238"/>
      <c r="E174" s="238"/>
      <c r="F174" s="238">
        <v>1</v>
      </c>
      <c r="G174" s="238">
        <v>1</v>
      </c>
      <c r="H174" s="238" t="s">
        <v>7320</v>
      </c>
      <c r="I174" s="238" t="s">
        <v>7320</v>
      </c>
      <c r="J174" s="238"/>
      <c r="K174" s="238"/>
      <c r="L174" s="238"/>
      <c r="M174" s="238" t="s">
        <v>7319</v>
      </c>
      <c r="N174" s="238"/>
      <c r="O174" s="238" t="s">
        <v>7323</v>
      </c>
      <c r="X174" s="228"/>
      <c r="Y174" s="228"/>
      <c r="Z174" s="228" t="s">
        <v>208</v>
      </c>
      <c r="AA174" s="228" t="s">
        <v>1748</v>
      </c>
      <c r="AB174" s="228" t="s">
        <v>5088</v>
      </c>
      <c r="AD174" s="228" t="s">
        <v>348</v>
      </c>
      <c r="AE174" s="228" t="s">
        <v>348</v>
      </c>
      <c r="AH174" s="228" t="s">
        <v>649</v>
      </c>
      <c r="AJ174" s="228" t="s">
        <v>454</v>
      </c>
      <c r="AK174" s="228"/>
      <c r="AN174" s="23"/>
      <c r="AO174" s="23"/>
      <c r="AP174" s="23"/>
      <c r="BC174" s="226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26"/>
      <c r="CF174" s="198" t="s">
        <v>7159</v>
      </c>
    </row>
    <row r="175" spans="1:84" ht="15.75" customHeight="1" thickBot="1">
      <c r="A175" s="238" t="s">
        <v>7547</v>
      </c>
      <c r="B175" s="238" t="s">
        <v>7569</v>
      </c>
      <c r="C175" s="238">
        <v>4</v>
      </c>
      <c r="D175" s="238"/>
      <c r="E175" s="238"/>
      <c r="F175" s="238" t="s">
        <v>7326</v>
      </c>
      <c r="G175" s="238" t="s">
        <v>7326</v>
      </c>
      <c r="H175" s="238">
        <v>2</v>
      </c>
      <c r="I175" s="238">
        <v>2</v>
      </c>
      <c r="J175" s="238"/>
      <c r="K175" s="238"/>
      <c r="L175" s="238"/>
      <c r="M175" s="238" t="s">
        <v>7318</v>
      </c>
      <c r="N175" s="238"/>
      <c r="O175" s="238" t="s">
        <v>7323</v>
      </c>
      <c r="X175" s="228"/>
      <c r="Y175" s="228"/>
      <c r="Z175" s="228" t="s">
        <v>197</v>
      </c>
      <c r="AA175" s="228" t="s">
        <v>1757</v>
      </c>
      <c r="AB175" s="228" t="s">
        <v>5089</v>
      </c>
      <c r="AD175" s="228" t="s">
        <v>348</v>
      </c>
      <c r="AE175" s="228" t="s">
        <v>348</v>
      </c>
      <c r="AH175" s="228" t="s">
        <v>658</v>
      </c>
      <c r="AJ175" s="228" t="s">
        <v>487</v>
      </c>
      <c r="AK175" s="228"/>
      <c r="AN175" s="23"/>
      <c r="AO175" s="23"/>
      <c r="AP175" s="23"/>
      <c r="BC175" s="226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26"/>
      <c r="CF175" s="198" t="s">
        <v>7160</v>
      </c>
    </row>
    <row r="176" spans="1:84" ht="15.75" customHeight="1" thickBot="1">
      <c r="A176" s="238" t="s">
        <v>7546</v>
      </c>
      <c r="B176" s="238" t="s">
        <v>7570</v>
      </c>
      <c r="C176" s="238" t="s">
        <v>7317</v>
      </c>
      <c r="D176" s="238">
        <v>3.64</v>
      </c>
      <c r="E176" s="238" t="s">
        <v>7337</v>
      </c>
      <c r="F176" s="238" t="s">
        <v>7326</v>
      </c>
      <c r="G176" s="238" t="s">
        <v>7326</v>
      </c>
      <c r="H176" s="238">
        <v>2</v>
      </c>
      <c r="I176" s="238">
        <v>2</v>
      </c>
      <c r="J176" s="238"/>
      <c r="K176" s="238"/>
      <c r="L176" s="238" t="s">
        <v>627</v>
      </c>
      <c r="M176" s="238" t="s">
        <v>7318</v>
      </c>
      <c r="N176" s="238"/>
      <c r="O176" s="238"/>
      <c r="X176" s="228"/>
      <c r="Y176" s="228"/>
      <c r="Z176" s="228" t="s">
        <v>205</v>
      </c>
      <c r="AA176" s="228" t="s">
        <v>1785</v>
      </c>
      <c r="AB176" s="228" t="s">
        <v>5090</v>
      </c>
      <c r="AD176" s="228" t="s">
        <v>333</v>
      </c>
      <c r="AE176" s="228" t="s">
        <v>359</v>
      </c>
      <c r="AH176" s="228" t="s">
        <v>658</v>
      </c>
      <c r="AJ176" s="228" t="s">
        <v>456</v>
      </c>
      <c r="AK176" s="228"/>
      <c r="AN176" s="23"/>
      <c r="AO176" s="23"/>
      <c r="AP176" s="23"/>
      <c r="BC176" s="226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26"/>
      <c r="CF176" s="198" t="s">
        <v>7161</v>
      </c>
    </row>
    <row r="177" spans="1:84" ht="15.75" customHeight="1" thickBot="1">
      <c r="A177" s="238" t="s">
        <v>7525</v>
      </c>
      <c r="B177" s="238" t="s">
        <v>7571</v>
      </c>
      <c r="C177" s="238" t="s">
        <v>7327</v>
      </c>
      <c r="D177" s="238">
        <v>5.56</v>
      </c>
      <c r="E177" s="238" t="s">
        <v>7338</v>
      </c>
      <c r="F177" s="238" t="s">
        <v>7324</v>
      </c>
      <c r="G177" s="238" t="s">
        <v>7324</v>
      </c>
      <c r="H177" s="238">
        <v>5</v>
      </c>
      <c r="I177" s="238">
        <v>5</v>
      </c>
      <c r="J177" s="238"/>
      <c r="K177" s="238"/>
      <c r="L177" s="238"/>
      <c r="M177" s="238" t="s">
        <v>7328</v>
      </c>
      <c r="N177" s="238"/>
      <c r="O177" s="238"/>
      <c r="X177" s="228"/>
      <c r="Y177" s="228"/>
      <c r="Z177" s="228" t="s">
        <v>215</v>
      </c>
      <c r="AA177" s="228" t="s">
        <v>1901</v>
      </c>
      <c r="AB177" s="228" t="s">
        <v>5091</v>
      </c>
      <c r="AD177" s="228" t="s">
        <v>333</v>
      </c>
      <c r="AE177" s="228" t="s">
        <v>333</v>
      </c>
      <c r="AH177" s="228" t="s">
        <v>658</v>
      </c>
      <c r="AJ177" s="228" t="s">
        <v>460</v>
      </c>
      <c r="AK177" s="228"/>
      <c r="AN177" s="23"/>
      <c r="AO177" s="23"/>
      <c r="AP177" s="23"/>
      <c r="BC177" s="226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26"/>
      <c r="CF177" s="198" t="s">
        <v>7162</v>
      </c>
    </row>
    <row r="178" spans="1:84" ht="15.75" customHeight="1" thickBot="1">
      <c r="A178" s="238" t="s">
        <v>7501</v>
      </c>
      <c r="B178" s="238" t="s">
        <v>7572</v>
      </c>
      <c r="C178" s="238">
        <v>4</v>
      </c>
      <c r="D178" s="238">
        <v>5</v>
      </c>
      <c r="E178" s="238" t="s">
        <v>7338</v>
      </c>
      <c r="F178" s="238">
        <v>3</v>
      </c>
      <c r="G178" s="238">
        <v>3</v>
      </c>
      <c r="H178" s="238">
        <v>4</v>
      </c>
      <c r="I178" s="238">
        <v>4</v>
      </c>
      <c r="J178" s="238"/>
      <c r="K178" s="238"/>
      <c r="L178" s="238"/>
      <c r="M178" s="238" t="s">
        <v>7325</v>
      </c>
      <c r="N178" s="238"/>
      <c r="O178" s="238"/>
      <c r="X178" s="228"/>
      <c r="Y178" s="228"/>
      <c r="Z178" s="228" t="s">
        <v>222</v>
      </c>
      <c r="AA178" s="228" t="s">
        <v>1990</v>
      </c>
      <c r="AB178" s="228" t="s">
        <v>5092</v>
      </c>
      <c r="AD178" s="228" t="s">
        <v>348</v>
      </c>
      <c r="AE178" s="228" t="s">
        <v>348</v>
      </c>
      <c r="AH178" s="228" t="s">
        <v>649</v>
      </c>
      <c r="AJ178" s="228" t="s">
        <v>414</v>
      </c>
      <c r="AK178" s="228"/>
      <c r="AN178" s="23"/>
      <c r="AO178" s="23"/>
      <c r="AP178" s="23"/>
      <c r="BC178" s="226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26"/>
      <c r="CF178" s="198" t="s">
        <v>7163</v>
      </c>
    </row>
    <row r="179" spans="1:84" ht="15.75" customHeight="1" thickBot="1">
      <c r="A179" s="238" t="s">
        <v>7399</v>
      </c>
      <c r="B179" s="238" t="s">
        <v>7573</v>
      </c>
      <c r="C179" s="238">
        <v>4</v>
      </c>
      <c r="D179" s="238">
        <v>4.83</v>
      </c>
      <c r="E179" s="238" t="s">
        <v>630</v>
      </c>
      <c r="F179" s="238" t="s">
        <v>7321</v>
      </c>
      <c r="G179" s="238" t="s">
        <v>7321</v>
      </c>
      <c r="H179" s="238" t="s">
        <v>7317</v>
      </c>
      <c r="I179" s="238" t="s">
        <v>7317</v>
      </c>
      <c r="J179" s="238"/>
      <c r="K179" s="238"/>
      <c r="L179" s="238" t="s">
        <v>627</v>
      </c>
      <c r="M179" s="238" t="s">
        <v>7319</v>
      </c>
      <c r="N179" s="238"/>
      <c r="O179" s="238"/>
      <c r="X179" s="228"/>
      <c r="Y179" s="228"/>
      <c r="Z179" s="228"/>
      <c r="AA179" s="228" t="s">
        <v>1998</v>
      </c>
      <c r="AB179" s="228" t="s">
        <v>5093</v>
      </c>
      <c r="AD179" s="228" t="s">
        <v>317</v>
      </c>
      <c r="AE179" s="228" t="s">
        <v>302</v>
      </c>
      <c r="AH179" s="228" t="s">
        <v>649</v>
      </c>
      <c r="AJ179" s="228" t="s">
        <v>428</v>
      </c>
      <c r="AK179" s="228"/>
      <c r="AN179" s="23"/>
      <c r="AO179" s="23"/>
      <c r="AP179" s="23"/>
      <c r="BC179" s="226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26"/>
      <c r="CF179" s="198" t="s">
        <v>7164</v>
      </c>
    </row>
    <row r="180" spans="1:84" ht="15.75" customHeight="1" thickBot="1">
      <c r="A180" s="238" t="s">
        <v>7492</v>
      </c>
      <c r="B180" s="238" t="s">
        <v>7574</v>
      </c>
      <c r="C180" s="238" t="s">
        <v>7327</v>
      </c>
      <c r="D180" s="238">
        <v>5.59</v>
      </c>
      <c r="E180" s="238" t="s">
        <v>7338</v>
      </c>
      <c r="F180" s="238" t="s">
        <v>7326</v>
      </c>
      <c r="G180" s="238" t="s">
        <v>7326</v>
      </c>
      <c r="H180" s="238">
        <v>2</v>
      </c>
      <c r="I180" s="238">
        <v>2</v>
      </c>
      <c r="J180" s="238"/>
      <c r="K180" s="238"/>
      <c r="L180" s="238"/>
      <c r="M180" s="238" t="s">
        <v>7318</v>
      </c>
      <c r="N180" s="238"/>
      <c r="O180" s="238"/>
      <c r="X180" s="228"/>
      <c r="Y180" s="228"/>
      <c r="Z180" s="228" t="s">
        <v>205</v>
      </c>
      <c r="AA180" s="228" t="s">
        <v>2030</v>
      </c>
      <c r="AB180" s="228" t="s">
        <v>5094</v>
      </c>
      <c r="AD180" s="228" t="s">
        <v>348</v>
      </c>
      <c r="AE180" s="228" t="s">
        <v>333</v>
      </c>
      <c r="AH180" s="228" t="s">
        <v>658</v>
      </c>
      <c r="AJ180" s="228" t="s">
        <v>482</v>
      </c>
      <c r="AK180" s="228"/>
      <c r="AN180" s="23"/>
      <c r="AO180" s="23"/>
      <c r="AP180" s="23"/>
      <c r="BC180" s="226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26"/>
      <c r="CF180" s="198" t="s">
        <v>7165</v>
      </c>
    </row>
    <row r="181" spans="1:84" ht="15.75" customHeight="1" thickBot="1">
      <c r="A181" s="238" t="s">
        <v>7400</v>
      </c>
      <c r="B181" s="238" t="s">
        <v>7575</v>
      </c>
      <c r="C181" s="238" t="s">
        <v>7327</v>
      </c>
      <c r="D181" s="238">
        <v>5.44</v>
      </c>
      <c r="E181" s="238" t="s">
        <v>7338</v>
      </c>
      <c r="F181" s="238" t="s">
        <v>7324</v>
      </c>
      <c r="G181" s="238" t="s">
        <v>7324</v>
      </c>
      <c r="H181" s="238">
        <v>5</v>
      </c>
      <c r="I181" s="238">
        <v>5</v>
      </c>
      <c r="J181" s="238"/>
      <c r="K181" s="238"/>
      <c r="L181" s="238"/>
      <c r="M181" s="238" t="s">
        <v>7318</v>
      </c>
      <c r="N181" s="238"/>
      <c r="O181" s="238"/>
      <c r="X181" s="228"/>
      <c r="Y181" s="228"/>
      <c r="Z181" s="228"/>
      <c r="AA181" s="228" t="s">
        <v>2146</v>
      </c>
      <c r="AB181" s="228" t="s">
        <v>5095</v>
      </c>
      <c r="AD181" s="228" t="s">
        <v>261</v>
      </c>
      <c r="AE181" s="228" t="s">
        <v>261</v>
      </c>
      <c r="AH181" s="228" t="s">
        <v>660</v>
      </c>
      <c r="AJ181" s="228" t="s">
        <v>364</v>
      </c>
      <c r="AK181" s="228"/>
      <c r="AN181" s="23"/>
      <c r="AO181" s="23"/>
      <c r="AP181" s="23"/>
      <c r="BC181" s="226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26"/>
      <c r="CF181" s="198" t="s">
        <v>7166</v>
      </c>
    </row>
    <row r="182" spans="1:84" ht="15.75" customHeight="1" thickBot="1">
      <c r="A182" s="238" t="s">
        <v>7494</v>
      </c>
      <c r="B182" s="238" t="s">
        <v>7575</v>
      </c>
      <c r="C182" s="238">
        <v>4</v>
      </c>
      <c r="D182" s="238">
        <v>5.0599999999999996</v>
      </c>
      <c r="E182" s="238" t="s">
        <v>7338</v>
      </c>
      <c r="F182" s="238">
        <v>2</v>
      </c>
      <c r="G182" s="238">
        <v>2</v>
      </c>
      <c r="H182" s="238">
        <v>1</v>
      </c>
      <c r="I182" s="238">
        <v>1</v>
      </c>
      <c r="J182" s="238"/>
      <c r="K182" s="238"/>
      <c r="L182" s="238" t="s">
        <v>627</v>
      </c>
      <c r="M182" s="238" t="s">
        <v>7318</v>
      </c>
      <c r="N182" s="238"/>
      <c r="O182" s="238" t="s">
        <v>1030</v>
      </c>
      <c r="X182" s="228"/>
      <c r="Y182" s="228"/>
      <c r="Z182" s="228" t="s">
        <v>201</v>
      </c>
      <c r="AA182" s="228" t="s">
        <v>2448</v>
      </c>
      <c r="AB182" s="228" t="s">
        <v>5096</v>
      </c>
      <c r="AD182" s="228" t="s">
        <v>359</v>
      </c>
      <c r="AE182" s="228" t="s">
        <v>359</v>
      </c>
      <c r="AH182" s="228" t="s">
        <v>658</v>
      </c>
      <c r="AJ182" s="228" t="s">
        <v>479</v>
      </c>
      <c r="AK182" s="228"/>
      <c r="AN182" s="23"/>
      <c r="AO182" s="23"/>
      <c r="AP182" s="23"/>
      <c r="BC182" s="226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26"/>
      <c r="CF182" s="198" t="s">
        <v>7167</v>
      </c>
    </row>
    <row r="183" spans="1:84" ht="15.75" customHeight="1" thickBot="1">
      <c r="A183" s="238" t="s">
        <v>7401</v>
      </c>
      <c r="B183" s="238" t="s">
        <v>7570</v>
      </c>
      <c r="C183" s="238">
        <v>4</v>
      </c>
      <c r="D183" s="238">
        <v>4.88</v>
      </c>
      <c r="E183" s="238" t="s">
        <v>630</v>
      </c>
      <c r="F183" s="238">
        <v>1</v>
      </c>
      <c r="G183" s="238">
        <v>1</v>
      </c>
      <c r="H183" s="238">
        <v>4</v>
      </c>
      <c r="I183" s="238">
        <v>4</v>
      </c>
      <c r="J183" s="238"/>
      <c r="K183" s="238"/>
      <c r="L183" s="238"/>
      <c r="M183" s="238" t="s">
        <v>7322</v>
      </c>
      <c r="N183" s="238"/>
      <c r="O183" s="238"/>
      <c r="X183" s="228"/>
      <c r="Y183" s="228"/>
      <c r="Z183" s="228" t="s">
        <v>222</v>
      </c>
      <c r="AA183" s="228" t="s">
        <v>2456</v>
      </c>
      <c r="AB183" s="228" t="s">
        <v>5097</v>
      </c>
      <c r="AD183" s="228" t="s">
        <v>348</v>
      </c>
      <c r="AE183" s="228" t="s">
        <v>333</v>
      </c>
      <c r="AH183" s="228" t="s">
        <v>649</v>
      </c>
      <c r="AJ183" s="228" t="s">
        <v>474</v>
      </c>
      <c r="AK183" s="228"/>
      <c r="AN183" s="23"/>
      <c r="AO183" s="23"/>
      <c r="AP183" s="23"/>
      <c r="BC183" s="226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26"/>
      <c r="CF183" s="198" t="s">
        <v>7168</v>
      </c>
    </row>
    <row r="184" spans="1:84" ht="15.75" customHeight="1" thickBot="1">
      <c r="A184" s="238" t="s">
        <v>7402</v>
      </c>
      <c r="B184" s="238" t="s">
        <v>7571</v>
      </c>
      <c r="C184" s="238">
        <v>4</v>
      </c>
      <c r="D184" s="238">
        <v>4.9000000000000004</v>
      </c>
      <c r="E184" s="238" t="s">
        <v>630</v>
      </c>
      <c r="F184" s="238" t="s">
        <v>7320</v>
      </c>
      <c r="G184" s="238" t="s">
        <v>7320</v>
      </c>
      <c r="H184" s="238">
        <v>2</v>
      </c>
      <c r="I184" s="238">
        <v>2</v>
      </c>
      <c r="J184" s="238"/>
      <c r="K184" s="238"/>
      <c r="L184" s="238" t="s">
        <v>627</v>
      </c>
      <c r="M184" s="238" t="s">
        <v>7318</v>
      </c>
      <c r="N184" s="238"/>
      <c r="O184" s="238"/>
      <c r="X184" s="228"/>
      <c r="Y184" s="228"/>
      <c r="Z184" s="228" t="s">
        <v>222</v>
      </c>
      <c r="AA184" s="228" t="s">
        <v>2627</v>
      </c>
      <c r="AB184" s="228" t="s">
        <v>5098</v>
      </c>
      <c r="AD184" s="228" t="s">
        <v>348</v>
      </c>
      <c r="AE184" s="228" t="s">
        <v>317</v>
      </c>
      <c r="AH184" s="228" t="s">
        <v>649</v>
      </c>
      <c r="AJ184" s="228" t="s">
        <v>460</v>
      </c>
      <c r="AK184" s="228"/>
      <c r="AN184" s="23"/>
      <c r="AO184" s="23"/>
      <c r="AP184" s="23"/>
      <c r="BC184" s="226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26"/>
      <c r="CF184" s="198" t="s">
        <v>7169</v>
      </c>
    </row>
    <row r="185" spans="1:84" ht="15.75" customHeight="1" thickBot="1">
      <c r="A185" s="238" t="s">
        <v>7492</v>
      </c>
      <c r="B185" s="238" t="s">
        <v>7575</v>
      </c>
      <c r="C185" s="238" t="s">
        <v>7327</v>
      </c>
      <c r="D185" s="238">
        <v>5.42</v>
      </c>
      <c r="E185" s="238" t="s">
        <v>7338</v>
      </c>
      <c r="F185" s="238" t="s">
        <v>7324</v>
      </c>
      <c r="G185" s="238" t="s">
        <v>7324</v>
      </c>
      <c r="H185" s="238">
        <v>5</v>
      </c>
      <c r="I185" s="238">
        <v>5</v>
      </c>
      <c r="J185" s="238"/>
      <c r="K185" s="238"/>
      <c r="L185" s="238" t="s">
        <v>627</v>
      </c>
      <c r="M185" s="238" t="s">
        <v>7318</v>
      </c>
      <c r="N185" s="238"/>
      <c r="O185" s="238"/>
      <c r="X185" s="228"/>
      <c r="Y185" s="228"/>
      <c r="Z185" s="228"/>
      <c r="AA185" s="228" t="s">
        <v>2664</v>
      </c>
      <c r="AB185" s="228" t="s">
        <v>5099</v>
      </c>
      <c r="AD185" s="228" t="s">
        <v>348</v>
      </c>
      <c r="AE185" s="228" t="s">
        <v>302</v>
      </c>
      <c r="AH185" s="228" t="s">
        <v>649</v>
      </c>
      <c r="AJ185" s="228" t="s">
        <v>460</v>
      </c>
      <c r="AK185" s="228"/>
      <c r="AN185" s="23"/>
      <c r="AO185" s="23"/>
      <c r="AP185" s="23"/>
      <c r="BC185" s="226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26"/>
      <c r="CF185" s="198" t="s">
        <v>7170</v>
      </c>
    </row>
    <row r="186" spans="1:84" ht="15.75" customHeight="1" thickBot="1">
      <c r="A186" s="238" t="s">
        <v>7403</v>
      </c>
      <c r="B186" s="238" t="s">
        <v>7573</v>
      </c>
      <c r="C186" s="238">
        <v>4</v>
      </c>
      <c r="D186" s="238">
        <v>5.24</v>
      </c>
      <c r="E186" s="238" t="s">
        <v>7338</v>
      </c>
      <c r="F186" s="238">
        <v>2</v>
      </c>
      <c r="G186" s="238">
        <v>2</v>
      </c>
      <c r="H186" s="238">
        <v>4</v>
      </c>
      <c r="I186" s="238">
        <v>4</v>
      </c>
      <c r="J186" s="238"/>
      <c r="K186" s="238"/>
      <c r="L186" s="238" t="s">
        <v>627</v>
      </c>
      <c r="M186" s="238" t="s">
        <v>7318</v>
      </c>
      <c r="N186" s="238"/>
      <c r="O186" s="238"/>
      <c r="X186" s="228"/>
      <c r="Y186" s="228"/>
      <c r="Z186" s="228"/>
      <c r="AA186" s="228" t="s">
        <v>817</v>
      </c>
      <c r="AB186" s="228" t="s">
        <v>5100</v>
      </c>
      <c r="AD186" s="228" t="s">
        <v>302</v>
      </c>
      <c r="AE186" s="228" t="s">
        <v>302</v>
      </c>
      <c r="AH186" s="228" t="s">
        <v>649</v>
      </c>
      <c r="AJ186" s="228" t="s">
        <v>646</v>
      </c>
      <c r="AK186" s="228"/>
      <c r="AN186" s="23"/>
      <c r="AO186" s="23"/>
      <c r="AP186" s="23"/>
      <c r="BC186" s="226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26"/>
      <c r="CF186" s="198" t="s">
        <v>7171</v>
      </c>
    </row>
    <row r="187" spans="1:84" ht="15.75" customHeight="1" thickBot="1">
      <c r="A187" s="238" t="s">
        <v>7404</v>
      </c>
      <c r="B187" s="238" t="s">
        <v>7572</v>
      </c>
      <c r="C187" s="238" t="s">
        <v>7324</v>
      </c>
      <c r="D187" s="238">
        <v>4.54</v>
      </c>
      <c r="E187" s="238" t="s">
        <v>630</v>
      </c>
      <c r="F187" s="238" t="s">
        <v>7317</v>
      </c>
      <c r="G187" s="238" t="s">
        <v>7317</v>
      </c>
      <c r="H187" s="238" t="s">
        <v>7317</v>
      </c>
      <c r="I187" s="238" t="s">
        <v>7317</v>
      </c>
      <c r="J187" s="238"/>
      <c r="K187" s="238"/>
      <c r="L187" s="238" t="s">
        <v>627</v>
      </c>
      <c r="M187" s="238" t="s">
        <v>7319</v>
      </c>
      <c r="N187" s="238"/>
      <c r="O187" s="238"/>
      <c r="X187" s="228"/>
      <c r="Y187" s="228"/>
      <c r="Z187" s="228" t="s">
        <v>208</v>
      </c>
      <c r="AA187" s="228" t="s">
        <v>867</v>
      </c>
      <c r="AB187" s="228" t="s">
        <v>5101</v>
      </c>
      <c r="AD187" s="228" t="s">
        <v>317</v>
      </c>
      <c r="AE187" s="228" t="s">
        <v>348</v>
      </c>
      <c r="AH187" s="228" t="s">
        <v>658</v>
      </c>
      <c r="AJ187" s="228" t="s">
        <v>479</v>
      </c>
      <c r="AK187" s="228"/>
      <c r="AN187" s="23"/>
      <c r="AO187" s="23"/>
      <c r="AP187" s="23"/>
      <c r="BC187" s="226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26"/>
      <c r="CF187" s="198" t="s">
        <v>7172</v>
      </c>
    </row>
    <row r="188" spans="1:84" ht="15.75" customHeight="1" thickBot="1">
      <c r="A188" s="238" t="s">
        <v>7548</v>
      </c>
      <c r="B188" s="238" t="s">
        <v>7575</v>
      </c>
      <c r="C188" s="238">
        <v>4</v>
      </c>
      <c r="D188" s="238">
        <v>5.05</v>
      </c>
      <c r="E188" s="238" t="s">
        <v>7338</v>
      </c>
      <c r="F188" s="238" t="s">
        <v>7324</v>
      </c>
      <c r="G188" s="238" t="s">
        <v>7324</v>
      </c>
      <c r="H188" s="238">
        <v>5</v>
      </c>
      <c r="I188" s="238">
        <v>5</v>
      </c>
      <c r="J188" s="238"/>
      <c r="K188" s="238"/>
      <c r="L188" s="238"/>
      <c r="M188" s="238" t="s">
        <v>7328</v>
      </c>
      <c r="N188" s="238"/>
      <c r="O188" s="238"/>
      <c r="X188" s="228"/>
      <c r="Y188" s="228"/>
      <c r="Z188" s="228" t="s">
        <v>219</v>
      </c>
      <c r="AA188" s="228" t="s">
        <v>968</v>
      </c>
      <c r="AB188" s="228" t="s">
        <v>5102</v>
      </c>
      <c r="AD188" s="228" t="s">
        <v>317</v>
      </c>
      <c r="AE188" s="228" t="s">
        <v>333</v>
      </c>
      <c r="AH188" s="228" t="s">
        <v>658</v>
      </c>
      <c r="AJ188" s="228" t="s">
        <v>432</v>
      </c>
      <c r="AK188" s="228"/>
      <c r="AN188" s="23"/>
      <c r="AO188" s="23"/>
      <c r="AP188" s="23"/>
      <c r="BC188" s="226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26"/>
      <c r="CF188" s="198" t="s">
        <v>7173</v>
      </c>
    </row>
    <row r="189" spans="1:84" ht="15.75" customHeight="1" thickBot="1">
      <c r="A189" s="238" t="s">
        <v>7405</v>
      </c>
      <c r="B189" s="238" t="s">
        <v>7572</v>
      </c>
      <c r="C189" s="238" t="s">
        <v>7324</v>
      </c>
      <c r="D189" s="238">
        <v>4.5999999999999996</v>
      </c>
      <c r="E189" s="238" t="s">
        <v>630</v>
      </c>
      <c r="F189" s="238">
        <v>3</v>
      </c>
      <c r="G189" s="238">
        <v>3</v>
      </c>
      <c r="H189" s="238" t="s">
        <v>7317</v>
      </c>
      <c r="I189" s="238" t="s">
        <v>7317</v>
      </c>
      <c r="J189" s="238"/>
      <c r="K189" s="238"/>
      <c r="L189" s="238" t="s">
        <v>627</v>
      </c>
      <c r="M189" s="238" t="s">
        <v>7328</v>
      </c>
      <c r="N189" s="238"/>
      <c r="O189" s="238"/>
      <c r="X189" s="228"/>
      <c r="Y189" s="228"/>
      <c r="Z189" s="228" t="s">
        <v>205</v>
      </c>
      <c r="AA189" s="228" t="s">
        <v>1068</v>
      </c>
      <c r="AB189" s="228" t="s">
        <v>5103</v>
      </c>
      <c r="AD189" s="228" t="s">
        <v>348</v>
      </c>
      <c r="AE189" s="228" t="s">
        <v>348</v>
      </c>
      <c r="AH189" s="228" t="s">
        <v>649</v>
      </c>
      <c r="AJ189" s="228" t="s">
        <v>470</v>
      </c>
      <c r="AK189" s="228"/>
      <c r="AN189" s="23"/>
      <c r="AO189" s="23"/>
      <c r="AP189" s="23"/>
      <c r="BC189" s="226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26"/>
      <c r="CF189" s="198" t="s">
        <v>7174</v>
      </c>
    </row>
    <row r="190" spans="1:84" ht="15.75" customHeight="1" thickBot="1">
      <c r="A190" s="238" t="s">
        <v>7406</v>
      </c>
      <c r="B190" s="238" t="s">
        <v>7573</v>
      </c>
      <c r="C190" s="238" t="s">
        <v>7317</v>
      </c>
      <c r="D190" s="238">
        <v>3.56</v>
      </c>
      <c r="E190" s="238" t="s">
        <v>7337</v>
      </c>
      <c r="F190" s="238">
        <v>1</v>
      </c>
      <c r="G190" s="238">
        <v>1</v>
      </c>
      <c r="H190" s="238" t="s">
        <v>7320</v>
      </c>
      <c r="I190" s="238" t="s">
        <v>7320</v>
      </c>
      <c r="J190" s="238"/>
      <c r="K190" s="238"/>
      <c r="L190" s="238" t="s">
        <v>627</v>
      </c>
      <c r="M190" s="238" t="s">
        <v>7329</v>
      </c>
      <c r="N190" s="238"/>
      <c r="O190" s="238" t="s">
        <v>7323</v>
      </c>
      <c r="X190" s="228"/>
      <c r="Y190" s="228"/>
      <c r="Z190" s="228" t="s">
        <v>222</v>
      </c>
      <c r="AA190" s="228" t="s">
        <v>1150</v>
      </c>
      <c r="AB190" s="228" t="s">
        <v>5104</v>
      </c>
      <c r="AD190" s="228" t="s">
        <v>333</v>
      </c>
      <c r="AE190" s="228" t="s">
        <v>333</v>
      </c>
      <c r="AH190" s="228" t="s">
        <v>658</v>
      </c>
      <c r="AJ190" s="228" t="s">
        <v>451</v>
      </c>
      <c r="AK190" s="228"/>
      <c r="AN190" s="23"/>
      <c r="AO190" s="23"/>
      <c r="AP190" s="23"/>
      <c r="BC190" s="226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26"/>
      <c r="CF190" s="198" t="s">
        <v>7175</v>
      </c>
    </row>
    <row r="191" spans="1:84" ht="15.75" customHeight="1" thickBot="1">
      <c r="A191" s="238" t="s">
        <v>7407</v>
      </c>
      <c r="B191" s="238" t="s">
        <v>7573</v>
      </c>
      <c r="C191" s="238">
        <v>4</v>
      </c>
      <c r="D191" s="238">
        <v>5.05</v>
      </c>
      <c r="E191" s="238" t="s">
        <v>7338</v>
      </c>
      <c r="F191" s="238">
        <v>1</v>
      </c>
      <c r="G191" s="238">
        <v>1</v>
      </c>
      <c r="H191" s="238" t="s">
        <v>7324</v>
      </c>
      <c r="I191" s="238" t="s">
        <v>7324</v>
      </c>
      <c r="J191" s="238"/>
      <c r="K191" s="238"/>
      <c r="L191" s="238"/>
      <c r="M191" s="238" t="s">
        <v>7325</v>
      </c>
      <c r="N191" s="238"/>
      <c r="O191" s="238"/>
      <c r="X191" s="228"/>
      <c r="Y191" s="228"/>
      <c r="Z191" s="228" t="s">
        <v>201</v>
      </c>
      <c r="AA191" s="228" t="s">
        <v>1279</v>
      </c>
      <c r="AB191" s="228" t="s">
        <v>5105</v>
      </c>
      <c r="AD191" s="228" t="s">
        <v>302</v>
      </c>
      <c r="AE191" s="228" t="s">
        <v>333</v>
      </c>
      <c r="AH191" s="228" t="s">
        <v>658</v>
      </c>
      <c r="AJ191" s="228" t="s">
        <v>456</v>
      </c>
      <c r="AK191" s="228"/>
      <c r="AN191" s="23"/>
      <c r="AO191" s="23"/>
      <c r="AP191" s="23"/>
      <c r="BC191" s="226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26"/>
      <c r="CF191" s="198" t="s">
        <v>7176</v>
      </c>
    </row>
    <row r="192" spans="1:84" ht="15.75" customHeight="1" thickBot="1">
      <c r="A192" s="238" t="s">
        <v>7408</v>
      </c>
      <c r="B192" s="238" t="s">
        <v>7576</v>
      </c>
      <c r="C192" s="238">
        <v>3</v>
      </c>
      <c r="D192" s="238">
        <v>3.49</v>
      </c>
      <c r="E192" s="238" t="s">
        <v>7337</v>
      </c>
      <c r="F192" s="238">
        <v>1</v>
      </c>
      <c r="G192" s="238">
        <v>1</v>
      </c>
      <c r="H192" s="238" t="s">
        <v>7321</v>
      </c>
      <c r="I192" s="238" t="s">
        <v>7321</v>
      </c>
      <c r="J192" s="238"/>
      <c r="K192" s="238"/>
      <c r="L192" s="238"/>
      <c r="M192" s="238" t="s">
        <v>7318</v>
      </c>
      <c r="N192" s="238"/>
      <c r="O192" s="238" t="s">
        <v>1030</v>
      </c>
      <c r="X192" s="228"/>
      <c r="Y192" s="228"/>
      <c r="Z192" s="228" t="s">
        <v>219</v>
      </c>
      <c r="AA192" s="228" t="s">
        <v>1321</v>
      </c>
      <c r="AB192" s="228" t="s">
        <v>5106</v>
      </c>
      <c r="AD192" s="228" t="s">
        <v>317</v>
      </c>
      <c r="AE192" s="228" t="s">
        <v>333</v>
      </c>
      <c r="AH192" s="228" t="s">
        <v>658</v>
      </c>
      <c r="AJ192" s="228" t="s">
        <v>421</v>
      </c>
      <c r="AK192" s="228"/>
      <c r="AN192" s="23"/>
      <c r="AO192" s="23"/>
      <c r="AP192" s="23"/>
      <c r="BC192" s="226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26"/>
      <c r="CF192" s="198" t="s">
        <v>7177</v>
      </c>
    </row>
    <row r="193" spans="1:84" ht="15.75" customHeight="1" thickBot="1">
      <c r="A193" s="238" t="s">
        <v>7549</v>
      </c>
      <c r="B193" s="238" t="s">
        <v>7575</v>
      </c>
      <c r="C193" s="238">
        <v>4</v>
      </c>
      <c r="D193" s="238">
        <v>5.36</v>
      </c>
      <c r="E193" s="238" t="s">
        <v>7338</v>
      </c>
      <c r="F193" s="238" t="s">
        <v>7324</v>
      </c>
      <c r="G193" s="238" t="s">
        <v>7324</v>
      </c>
      <c r="H193" s="238">
        <v>5</v>
      </c>
      <c r="I193" s="238">
        <v>5</v>
      </c>
      <c r="J193" s="238"/>
      <c r="K193" s="238"/>
      <c r="L193" s="238"/>
      <c r="M193" s="238" t="s">
        <v>7318</v>
      </c>
      <c r="N193" s="238"/>
      <c r="O193" s="238"/>
      <c r="X193" s="228"/>
      <c r="Y193" s="228"/>
      <c r="Z193" s="228"/>
      <c r="AA193" s="228" t="s">
        <v>1367</v>
      </c>
      <c r="AB193" s="228" t="s">
        <v>5107</v>
      </c>
      <c r="AD193" s="228" t="s">
        <v>317</v>
      </c>
      <c r="AE193" s="228" t="s">
        <v>317</v>
      </c>
      <c r="AH193" s="228" t="s">
        <v>649</v>
      </c>
      <c r="AJ193" s="228" t="s">
        <v>426</v>
      </c>
      <c r="AK193" s="228"/>
      <c r="AN193" s="23"/>
      <c r="AO193" s="23"/>
      <c r="AP193" s="23"/>
      <c r="BC193" s="226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26"/>
      <c r="CF193" s="198" t="s">
        <v>7178</v>
      </c>
    </row>
    <row r="194" spans="1:84" ht="15.75" customHeight="1" thickBot="1">
      <c r="A194" s="238" t="s">
        <v>7549</v>
      </c>
      <c r="B194" s="238" t="s">
        <v>7574</v>
      </c>
      <c r="C194" s="238">
        <v>4</v>
      </c>
      <c r="D194" s="238">
        <v>5.16</v>
      </c>
      <c r="E194" s="238" t="s">
        <v>7338</v>
      </c>
      <c r="F194" s="238" t="s">
        <v>7317</v>
      </c>
      <c r="G194" s="238" t="s">
        <v>7317</v>
      </c>
      <c r="H194" s="238" t="s">
        <v>7320</v>
      </c>
      <c r="I194" s="238" t="s">
        <v>7320</v>
      </c>
      <c r="J194" s="238"/>
      <c r="K194" s="238"/>
      <c r="L194" s="238" t="s">
        <v>627</v>
      </c>
      <c r="M194" s="238" t="s">
        <v>7325</v>
      </c>
      <c r="N194" s="238"/>
      <c r="O194" s="238"/>
      <c r="X194" s="228"/>
      <c r="Y194" s="228"/>
      <c r="Z194" s="228"/>
      <c r="AA194" s="228" t="s">
        <v>1436</v>
      </c>
      <c r="AB194" s="228" t="s">
        <v>5108</v>
      </c>
      <c r="AD194" s="228" t="s">
        <v>302</v>
      </c>
      <c r="AE194" s="228" t="s">
        <v>317</v>
      </c>
      <c r="AH194" s="228" t="s">
        <v>660</v>
      </c>
      <c r="AJ194" s="228" t="s">
        <v>456</v>
      </c>
      <c r="AK194" s="228"/>
      <c r="AN194" s="23"/>
      <c r="AO194" s="23"/>
      <c r="AP194" s="23"/>
      <c r="BC194" s="226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26"/>
      <c r="CF194" s="198" t="s">
        <v>7179</v>
      </c>
    </row>
    <row r="195" spans="1:84" ht="15.75" customHeight="1" thickBot="1">
      <c r="A195" s="238" t="s">
        <v>7409</v>
      </c>
      <c r="B195" s="238" t="s">
        <v>7570</v>
      </c>
      <c r="C195" s="238">
        <v>4</v>
      </c>
      <c r="D195" s="238">
        <v>4.8899999999999997</v>
      </c>
      <c r="E195" s="238" t="s">
        <v>630</v>
      </c>
      <c r="F195" s="238" t="s">
        <v>7321</v>
      </c>
      <c r="G195" s="238" t="s">
        <v>7321</v>
      </c>
      <c r="H195" s="238">
        <v>4</v>
      </c>
      <c r="I195" s="238">
        <v>4</v>
      </c>
      <c r="J195" s="238"/>
      <c r="K195" s="238"/>
      <c r="L195" s="238" t="s">
        <v>627</v>
      </c>
      <c r="M195" s="238" t="s">
        <v>7325</v>
      </c>
      <c r="N195" s="238"/>
      <c r="O195" s="238"/>
      <c r="X195" s="228"/>
      <c r="Y195" s="228"/>
      <c r="Z195" s="228"/>
      <c r="AA195" s="228" t="s">
        <v>1477</v>
      </c>
      <c r="AB195" s="228" t="s">
        <v>5109</v>
      </c>
      <c r="AD195" s="228" t="s">
        <v>302</v>
      </c>
      <c r="AE195" s="228" t="s">
        <v>261</v>
      </c>
      <c r="AH195" s="228" t="s">
        <v>649</v>
      </c>
      <c r="AJ195" s="228" t="s">
        <v>428</v>
      </c>
      <c r="AK195" s="228"/>
      <c r="AN195" s="23"/>
      <c r="AO195" s="23"/>
      <c r="AP195" s="23"/>
      <c r="BC195" s="226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26"/>
      <c r="CF195" s="198" t="s">
        <v>7180</v>
      </c>
    </row>
    <row r="196" spans="1:84" ht="15.75" customHeight="1" thickBot="1">
      <c r="A196" s="238" t="s">
        <v>7550</v>
      </c>
      <c r="B196" s="238" t="s">
        <v>7572</v>
      </c>
      <c r="C196" s="238" t="s">
        <v>7327</v>
      </c>
      <c r="D196" s="238">
        <v>5.65</v>
      </c>
      <c r="E196" s="238" t="s">
        <v>7338</v>
      </c>
      <c r="F196" s="238" t="s">
        <v>7317</v>
      </c>
      <c r="G196" s="238" t="s">
        <v>7317</v>
      </c>
      <c r="H196" s="238">
        <v>3</v>
      </c>
      <c r="I196" s="238">
        <v>3</v>
      </c>
      <c r="J196" s="238"/>
      <c r="K196" s="238"/>
      <c r="L196" s="238" t="s">
        <v>627</v>
      </c>
      <c r="M196" s="238" t="s">
        <v>7325</v>
      </c>
      <c r="N196" s="238"/>
      <c r="O196" s="238"/>
      <c r="X196" s="228"/>
      <c r="Y196" s="228"/>
      <c r="Z196" s="228"/>
      <c r="AA196" s="228" t="s">
        <v>1510</v>
      </c>
      <c r="AB196" s="228" t="s">
        <v>5110</v>
      </c>
      <c r="AD196" s="228" t="s">
        <v>348</v>
      </c>
      <c r="AE196" s="228" t="s">
        <v>317</v>
      </c>
      <c r="AH196" s="228" t="s">
        <v>649</v>
      </c>
      <c r="AJ196" s="228" t="s">
        <v>446</v>
      </c>
      <c r="AK196" s="228"/>
      <c r="BC196" s="226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26"/>
      <c r="CF196" s="198" t="s">
        <v>7181</v>
      </c>
    </row>
    <row r="197" spans="1:84" ht="15.75" customHeight="1" thickBot="1">
      <c r="A197" s="238" t="s">
        <v>7410</v>
      </c>
      <c r="B197" s="238" t="s">
        <v>7574</v>
      </c>
      <c r="C197" s="238" t="s">
        <v>7324</v>
      </c>
      <c r="D197" s="238">
        <v>4.53</v>
      </c>
      <c r="E197" s="238" t="s">
        <v>630</v>
      </c>
      <c r="F197" s="238" t="s">
        <v>7326</v>
      </c>
      <c r="G197" s="238" t="s">
        <v>7326</v>
      </c>
      <c r="H197" s="238">
        <v>2</v>
      </c>
      <c r="I197" s="238">
        <v>2</v>
      </c>
      <c r="J197" s="238"/>
      <c r="K197" s="238"/>
      <c r="L197" s="238" t="s">
        <v>627</v>
      </c>
      <c r="M197" s="238" t="s">
        <v>7318</v>
      </c>
      <c r="N197" s="238"/>
      <c r="O197" s="238"/>
      <c r="X197" s="228"/>
      <c r="Y197" s="228"/>
      <c r="Z197" s="228" t="s">
        <v>201</v>
      </c>
      <c r="AA197" s="228" t="s">
        <v>1664</v>
      </c>
      <c r="AB197" s="228" t="s">
        <v>5111</v>
      </c>
      <c r="AD197" s="228" t="s">
        <v>333</v>
      </c>
      <c r="AE197" s="228" t="s">
        <v>348</v>
      </c>
      <c r="AH197" s="228" t="s">
        <v>649</v>
      </c>
      <c r="AJ197" s="228" t="s">
        <v>456</v>
      </c>
      <c r="AK197" s="228"/>
      <c r="BC197" s="226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26"/>
      <c r="CF197" s="198" t="s">
        <v>7182</v>
      </c>
    </row>
    <row r="198" spans="1:84" ht="15.75" customHeight="1" thickBot="1">
      <c r="A198" s="238" t="s">
        <v>7411</v>
      </c>
      <c r="B198" s="238" t="s">
        <v>7575</v>
      </c>
      <c r="C198" s="238">
        <v>3</v>
      </c>
      <c r="D198" s="238">
        <v>4.1100000000000003</v>
      </c>
      <c r="E198" s="238" t="s">
        <v>630</v>
      </c>
      <c r="F198" s="238">
        <v>3</v>
      </c>
      <c r="G198" s="238">
        <v>3</v>
      </c>
      <c r="H198" s="238">
        <v>4</v>
      </c>
      <c r="I198" s="238">
        <v>4</v>
      </c>
      <c r="J198" s="238"/>
      <c r="K198" s="238"/>
      <c r="L198" s="238" t="s">
        <v>627</v>
      </c>
      <c r="M198" s="238" t="s">
        <v>7318</v>
      </c>
      <c r="N198" s="238"/>
      <c r="O198" s="238"/>
      <c r="X198" s="228"/>
      <c r="Y198" s="228"/>
      <c r="Z198" s="228" t="s">
        <v>186</v>
      </c>
      <c r="AA198" s="228" t="s">
        <v>1883</v>
      </c>
      <c r="AB198" s="228" t="s">
        <v>5112</v>
      </c>
      <c r="AD198" s="228" t="s">
        <v>333</v>
      </c>
      <c r="AE198" s="228" t="s">
        <v>359</v>
      </c>
      <c r="AH198" s="228" t="s">
        <v>649</v>
      </c>
      <c r="AJ198" s="228" t="s">
        <v>477</v>
      </c>
      <c r="AK198" s="228"/>
      <c r="BC198" s="226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26"/>
      <c r="CF198" s="198" t="s">
        <v>7183</v>
      </c>
    </row>
    <row r="199" spans="1:84" ht="15.75" customHeight="1" thickBot="1">
      <c r="A199" s="238" t="s">
        <v>7412</v>
      </c>
      <c r="B199" s="238" t="s">
        <v>7570</v>
      </c>
      <c r="C199" s="238" t="s">
        <v>7324</v>
      </c>
      <c r="D199" s="238">
        <v>4.6100000000000003</v>
      </c>
      <c r="E199" s="238" t="s">
        <v>630</v>
      </c>
      <c r="F199" s="238" t="s">
        <v>7321</v>
      </c>
      <c r="G199" s="238" t="s">
        <v>7321</v>
      </c>
      <c r="H199" s="238">
        <v>4</v>
      </c>
      <c r="I199" s="238">
        <v>4</v>
      </c>
      <c r="J199" s="238"/>
      <c r="K199" s="238"/>
      <c r="L199" s="238" t="s">
        <v>627</v>
      </c>
      <c r="M199" s="238" t="s">
        <v>7319</v>
      </c>
      <c r="N199" s="238"/>
      <c r="O199" s="238"/>
      <c r="X199" s="228"/>
      <c r="Y199" s="228"/>
      <c r="Z199" s="228" t="s">
        <v>205</v>
      </c>
      <c r="AA199" s="228" t="s">
        <v>1910</v>
      </c>
      <c r="AB199" s="228" t="s">
        <v>5113</v>
      </c>
      <c r="AD199" s="228" t="s">
        <v>317</v>
      </c>
      <c r="AE199" s="228" t="s">
        <v>333</v>
      </c>
      <c r="AH199" s="228" t="s">
        <v>649</v>
      </c>
      <c r="AJ199" s="228" t="s">
        <v>384</v>
      </c>
      <c r="AK199" s="228"/>
      <c r="BC199" s="226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26"/>
      <c r="CF199" s="198" t="s">
        <v>7184</v>
      </c>
    </row>
    <row r="200" spans="1:84" ht="15.75" customHeight="1" thickBot="1">
      <c r="A200" s="238" t="s">
        <v>7551</v>
      </c>
      <c r="B200" s="238" t="s">
        <v>7574</v>
      </c>
      <c r="C200" s="238">
        <v>4</v>
      </c>
      <c r="D200" s="238">
        <v>4.93</v>
      </c>
      <c r="E200" s="238" t="s">
        <v>630</v>
      </c>
      <c r="F200" s="238">
        <v>2</v>
      </c>
      <c r="G200" s="238">
        <v>2</v>
      </c>
      <c r="H200" s="238" t="s">
        <v>7320</v>
      </c>
      <c r="I200" s="238" t="s">
        <v>7320</v>
      </c>
      <c r="J200" s="238"/>
      <c r="K200" s="238"/>
      <c r="L200" s="238" t="s">
        <v>627</v>
      </c>
      <c r="M200" s="238" t="s">
        <v>7318</v>
      </c>
      <c r="N200" s="238"/>
      <c r="O200" s="238" t="s">
        <v>7323</v>
      </c>
      <c r="X200" s="228"/>
      <c r="Y200" s="228"/>
      <c r="Z200" s="228"/>
      <c r="AA200" s="228" t="s">
        <v>1926</v>
      </c>
      <c r="AB200" s="228" t="s">
        <v>5114</v>
      </c>
      <c r="AD200" s="228" t="s">
        <v>261</v>
      </c>
      <c r="AE200" s="228" t="s">
        <v>317</v>
      </c>
      <c r="AH200" s="228" t="s">
        <v>660</v>
      </c>
      <c r="AJ200" s="228" t="s">
        <v>340</v>
      </c>
      <c r="AK200" s="228"/>
      <c r="BC200" s="226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26"/>
      <c r="CF200" s="198" t="s">
        <v>7185</v>
      </c>
    </row>
    <row r="201" spans="1:84" ht="15.75" customHeight="1" thickBot="1">
      <c r="A201" s="238" t="s">
        <v>7521</v>
      </c>
      <c r="B201" s="238" t="s">
        <v>7574</v>
      </c>
      <c r="C201" s="238">
        <v>4</v>
      </c>
      <c r="D201" s="238">
        <v>5.38</v>
      </c>
      <c r="E201" s="238" t="s">
        <v>7338</v>
      </c>
      <c r="F201" s="238">
        <v>1</v>
      </c>
      <c r="G201" s="238">
        <v>1</v>
      </c>
      <c r="H201" s="238" t="s">
        <v>7317</v>
      </c>
      <c r="I201" s="238" t="s">
        <v>7317</v>
      </c>
      <c r="J201" s="238"/>
      <c r="K201" s="238"/>
      <c r="L201" s="238"/>
      <c r="M201" s="238" t="s">
        <v>7318</v>
      </c>
      <c r="N201" s="238"/>
      <c r="O201" s="238"/>
      <c r="X201" s="228"/>
      <c r="Y201" s="228"/>
      <c r="Z201" s="228"/>
      <c r="AA201" s="228" t="s">
        <v>2015</v>
      </c>
      <c r="AB201" s="228" t="s">
        <v>5115</v>
      </c>
      <c r="AD201" s="228" t="s">
        <v>317</v>
      </c>
      <c r="AE201" s="228" t="s">
        <v>333</v>
      </c>
      <c r="AH201" s="228" t="s">
        <v>649</v>
      </c>
      <c r="AJ201" s="228" t="s">
        <v>451</v>
      </c>
      <c r="AK201" s="228"/>
      <c r="BC201" s="226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26"/>
      <c r="CF201" s="198" t="s">
        <v>7186</v>
      </c>
    </row>
    <row r="202" spans="1:84" ht="15.75" customHeight="1" thickBot="1">
      <c r="A202" s="238" t="s">
        <v>7413</v>
      </c>
      <c r="B202" s="238" t="s">
        <v>7571</v>
      </c>
      <c r="C202" s="238">
        <v>4</v>
      </c>
      <c r="D202" s="238">
        <v>5.16</v>
      </c>
      <c r="E202" s="238" t="s">
        <v>7338</v>
      </c>
      <c r="F202" s="238">
        <v>3</v>
      </c>
      <c r="G202" s="238">
        <v>3</v>
      </c>
      <c r="H202" s="238">
        <v>4</v>
      </c>
      <c r="I202" s="238">
        <v>4</v>
      </c>
      <c r="J202" s="238"/>
      <c r="K202" s="238"/>
      <c r="L202" s="238"/>
      <c r="M202" s="238" t="s">
        <v>7328</v>
      </c>
      <c r="N202" s="238"/>
      <c r="O202" s="238"/>
      <c r="X202" s="228"/>
      <c r="Y202" s="228"/>
      <c r="Z202" s="228"/>
      <c r="AA202" s="228" t="s">
        <v>2191</v>
      </c>
      <c r="AB202" s="228" t="s">
        <v>5116</v>
      </c>
      <c r="AD202" s="228" t="s">
        <v>302</v>
      </c>
      <c r="AE202" s="228" t="s">
        <v>302</v>
      </c>
      <c r="AH202" s="228" t="s">
        <v>649</v>
      </c>
      <c r="AJ202" s="228" t="s">
        <v>364</v>
      </c>
      <c r="AK202" s="228"/>
      <c r="BC202" s="226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26"/>
      <c r="CF202" s="198" t="s">
        <v>7187</v>
      </c>
    </row>
    <row r="203" spans="1:84" ht="15.75" customHeight="1" thickBot="1">
      <c r="A203" s="238" t="s">
        <v>7414</v>
      </c>
      <c r="B203" s="238" t="s">
        <v>7577</v>
      </c>
      <c r="C203" s="238">
        <v>4</v>
      </c>
      <c r="D203" s="238">
        <v>4.82</v>
      </c>
      <c r="E203" s="238" t="s">
        <v>630</v>
      </c>
      <c r="F203" s="238" t="s">
        <v>7317</v>
      </c>
      <c r="G203" s="238" t="s">
        <v>7317</v>
      </c>
      <c r="H203" s="238" t="s">
        <v>7317</v>
      </c>
      <c r="I203" s="238" t="s">
        <v>7317</v>
      </c>
      <c r="J203" s="238"/>
      <c r="K203" s="238"/>
      <c r="L203" s="238" t="s">
        <v>627</v>
      </c>
      <c r="M203" s="238" t="s">
        <v>7325</v>
      </c>
      <c r="N203" s="238"/>
      <c r="O203" s="238"/>
      <c r="X203" s="228"/>
      <c r="Y203" s="228"/>
      <c r="Z203" s="228" t="s">
        <v>205</v>
      </c>
      <c r="AA203" s="228" t="s">
        <v>2274</v>
      </c>
      <c r="AB203" s="228" t="s">
        <v>5117</v>
      </c>
      <c r="AD203" s="228" t="s">
        <v>317</v>
      </c>
      <c r="AE203" s="228" t="s">
        <v>359</v>
      </c>
      <c r="AH203" s="228" t="s">
        <v>649</v>
      </c>
      <c r="AJ203" s="228" t="s">
        <v>477</v>
      </c>
      <c r="AK203" s="228"/>
      <c r="BC203" s="226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26"/>
      <c r="CF203" s="198" t="s">
        <v>7188</v>
      </c>
    </row>
    <row r="204" spans="1:84" ht="15.75" customHeight="1" thickBot="1">
      <c r="A204" s="238" t="s">
        <v>7415</v>
      </c>
      <c r="B204" s="238" t="s">
        <v>7572</v>
      </c>
      <c r="C204" s="238">
        <v>4</v>
      </c>
      <c r="D204" s="238">
        <v>4.83</v>
      </c>
      <c r="E204" s="238" t="s">
        <v>630</v>
      </c>
      <c r="F204" s="238">
        <v>3</v>
      </c>
      <c r="G204" s="238">
        <v>3</v>
      </c>
      <c r="H204" s="238">
        <v>2</v>
      </c>
      <c r="I204" s="238">
        <v>2</v>
      </c>
      <c r="J204" s="238"/>
      <c r="K204" s="238"/>
      <c r="L204" s="238"/>
      <c r="M204" s="238" t="s">
        <v>7325</v>
      </c>
      <c r="N204" s="238"/>
      <c r="O204" s="238"/>
      <c r="X204" s="228"/>
      <c r="Y204" s="228"/>
      <c r="Z204" s="228" t="s">
        <v>208</v>
      </c>
      <c r="AA204" s="228" t="s">
        <v>2636</v>
      </c>
      <c r="AB204" s="228" t="s">
        <v>5118</v>
      </c>
      <c r="AD204" s="228" t="s">
        <v>348</v>
      </c>
      <c r="AE204" s="228" t="s">
        <v>302</v>
      </c>
      <c r="AH204" s="228" t="s">
        <v>649</v>
      </c>
      <c r="AJ204" s="228" t="s">
        <v>484</v>
      </c>
      <c r="AK204" s="228"/>
      <c r="BC204" s="226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26"/>
      <c r="CF204" s="198" t="s">
        <v>7189</v>
      </c>
    </row>
    <row r="205" spans="1:84" ht="15.75" customHeight="1" thickBot="1">
      <c r="A205" s="238" t="s">
        <v>7416</v>
      </c>
      <c r="B205" s="238" t="s">
        <v>7577</v>
      </c>
      <c r="C205" s="238">
        <v>4</v>
      </c>
      <c r="D205" s="238">
        <v>4.72</v>
      </c>
      <c r="E205" s="238" t="s">
        <v>630</v>
      </c>
      <c r="F205" s="238" t="s">
        <v>7320</v>
      </c>
      <c r="G205" s="238" t="s">
        <v>7320</v>
      </c>
      <c r="H205" s="238">
        <v>2</v>
      </c>
      <c r="I205" s="238">
        <v>2</v>
      </c>
      <c r="J205" s="238"/>
      <c r="K205" s="238"/>
      <c r="L205" s="238" t="s">
        <v>627</v>
      </c>
      <c r="M205" s="238" t="s">
        <v>7325</v>
      </c>
      <c r="N205" s="238"/>
      <c r="O205" s="238"/>
      <c r="X205" s="228"/>
      <c r="Y205" s="228"/>
      <c r="Z205" s="228" t="s">
        <v>208</v>
      </c>
      <c r="AA205" s="228" t="s">
        <v>2703</v>
      </c>
      <c r="AB205" s="228" t="s">
        <v>5119</v>
      </c>
      <c r="AD205" s="228" t="s">
        <v>333</v>
      </c>
      <c r="AE205" s="228" t="s">
        <v>333</v>
      </c>
      <c r="AH205" s="228" t="s">
        <v>658</v>
      </c>
      <c r="AJ205" s="228" t="s">
        <v>463</v>
      </c>
      <c r="AK205" s="228"/>
      <c r="BC205" s="226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26"/>
      <c r="CF205" s="198" t="s">
        <v>7190</v>
      </c>
    </row>
    <row r="206" spans="1:84" ht="15.75" customHeight="1" thickBot="1">
      <c r="A206" s="238" t="s">
        <v>7531</v>
      </c>
      <c r="B206" s="238" t="s">
        <v>7576</v>
      </c>
      <c r="C206" s="238" t="s">
        <v>7324</v>
      </c>
      <c r="D206" s="238">
        <v>4.68</v>
      </c>
      <c r="E206" s="238" t="s">
        <v>630</v>
      </c>
      <c r="F206" s="238" t="s">
        <v>7317</v>
      </c>
      <c r="G206" s="238" t="s">
        <v>7317</v>
      </c>
      <c r="H206" s="238">
        <v>3</v>
      </c>
      <c r="I206" s="238">
        <v>3</v>
      </c>
      <c r="J206" s="238"/>
      <c r="K206" s="238"/>
      <c r="L206" s="238"/>
      <c r="M206" s="238" t="s">
        <v>7325</v>
      </c>
      <c r="N206" s="238"/>
      <c r="O206" s="238"/>
      <c r="X206" s="228"/>
      <c r="Y206" s="228"/>
      <c r="Z206" s="228"/>
      <c r="AA206" s="228" t="s">
        <v>659</v>
      </c>
      <c r="AB206" s="228" t="s">
        <v>5120</v>
      </c>
      <c r="AD206" s="228" t="s">
        <v>302</v>
      </c>
      <c r="AE206" s="228" t="s">
        <v>333</v>
      </c>
      <c r="AH206" s="228" t="s">
        <v>660</v>
      </c>
      <c r="AJ206" s="228" t="s">
        <v>426</v>
      </c>
      <c r="AK206" s="228"/>
      <c r="BC206" s="226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26"/>
      <c r="CF206" s="198" t="s">
        <v>7191</v>
      </c>
    </row>
    <row r="207" spans="1:84" ht="15.75" customHeight="1" thickBot="1">
      <c r="A207" s="238" t="s">
        <v>7417</v>
      </c>
      <c r="B207" s="238" t="s">
        <v>7571</v>
      </c>
      <c r="C207" s="238">
        <v>4</v>
      </c>
      <c r="D207" s="238">
        <v>5.14</v>
      </c>
      <c r="E207" s="238" t="s">
        <v>7338</v>
      </c>
      <c r="F207" s="238" t="s">
        <v>7324</v>
      </c>
      <c r="G207" s="238" t="s">
        <v>7324</v>
      </c>
      <c r="H207" s="238">
        <v>4</v>
      </c>
      <c r="I207" s="238">
        <v>4</v>
      </c>
      <c r="J207" s="238"/>
      <c r="K207" s="238"/>
      <c r="L207" s="238" t="s">
        <v>627</v>
      </c>
      <c r="M207" s="238" t="s">
        <v>7325</v>
      </c>
      <c r="N207" s="238"/>
      <c r="O207" s="238" t="s">
        <v>7323</v>
      </c>
      <c r="X207" s="228"/>
      <c r="Y207" s="228"/>
      <c r="Z207" s="228" t="s">
        <v>212</v>
      </c>
      <c r="AA207" s="228" t="s">
        <v>742</v>
      </c>
      <c r="AB207" s="228" t="s">
        <v>5121</v>
      </c>
      <c r="AD207" s="228" t="s">
        <v>348</v>
      </c>
      <c r="AE207" s="228" t="s">
        <v>317</v>
      </c>
      <c r="AH207" s="228" t="s">
        <v>649</v>
      </c>
      <c r="AJ207" s="228" t="s">
        <v>458</v>
      </c>
      <c r="AK207" s="228"/>
      <c r="BC207" s="226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26"/>
      <c r="CF207" s="198" t="s">
        <v>7192</v>
      </c>
    </row>
    <row r="208" spans="1:84" ht="15.75" customHeight="1" thickBot="1">
      <c r="A208" s="238" t="s">
        <v>7418</v>
      </c>
      <c r="B208" s="238" t="s">
        <v>7577</v>
      </c>
      <c r="C208" s="238" t="s">
        <v>7327</v>
      </c>
      <c r="D208" s="238">
        <v>5.56</v>
      </c>
      <c r="E208" s="238" t="s">
        <v>7338</v>
      </c>
      <c r="F208" s="238">
        <v>4</v>
      </c>
      <c r="G208" s="238">
        <v>4</v>
      </c>
      <c r="H208" s="238" t="s">
        <v>7330</v>
      </c>
      <c r="I208" s="238" t="s">
        <v>7330</v>
      </c>
      <c r="J208" s="238"/>
      <c r="K208" s="238"/>
      <c r="L208" s="238"/>
      <c r="M208" s="238" t="s">
        <v>7318</v>
      </c>
      <c r="N208" s="238"/>
      <c r="O208" s="238"/>
      <c r="X208" s="228"/>
      <c r="Y208" s="228"/>
      <c r="Z208" s="228"/>
      <c r="AA208" s="228" t="s">
        <v>847</v>
      </c>
      <c r="AB208" s="228" t="s">
        <v>5122</v>
      </c>
      <c r="AD208" s="228" t="s">
        <v>317</v>
      </c>
      <c r="AE208" s="228" t="s">
        <v>359</v>
      </c>
      <c r="AH208" s="228" t="s">
        <v>660</v>
      </c>
      <c r="AJ208" s="228" t="s">
        <v>428</v>
      </c>
      <c r="AK208" s="228"/>
      <c r="BC208" s="226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26"/>
      <c r="CF208" s="198" t="s">
        <v>7193</v>
      </c>
    </row>
    <row r="209" spans="1:84" ht="15.75" customHeight="1" thickBot="1">
      <c r="A209" s="238" t="s">
        <v>7419</v>
      </c>
      <c r="B209" s="238" t="s">
        <v>7577</v>
      </c>
      <c r="C209" s="238" t="s">
        <v>7327</v>
      </c>
      <c r="D209" s="238">
        <v>5.51</v>
      </c>
      <c r="E209" s="238" t="s">
        <v>7338</v>
      </c>
      <c r="F209" s="238">
        <v>4</v>
      </c>
      <c r="G209" s="238">
        <v>4</v>
      </c>
      <c r="H209" s="238" t="s">
        <v>7330</v>
      </c>
      <c r="I209" s="238" t="s">
        <v>7330</v>
      </c>
      <c r="J209" s="238"/>
      <c r="K209" s="238"/>
      <c r="L209" s="238" t="s">
        <v>627</v>
      </c>
      <c r="M209" s="238" t="s">
        <v>7325</v>
      </c>
      <c r="N209" s="238"/>
      <c r="O209" s="238"/>
      <c r="X209" s="228"/>
      <c r="Y209" s="228"/>
      <c r="Z209" s="228" t="s">
        <v>205</v>
      </c>
      <c r="AA209" s="228" t="s">
        <v>1080</v>
      </c>
      <c r="AB209" s="228" t="s">
        <v>5123</v>
      </c>
      <c r="AD209" s="228" t="s">
        <v>348</v>
      </c>
      <c r="AE209" s="228" t="s">
        <v>317</v>
      </c>
      <c r="AH209" s="228" t="s">
        <v>649</v>
      </c>
      <c r="AJ209" s="228" t="s">
        <v>460</v>
      </c>
      <c r="AK209" s="228"/>
      <c r="BC209" s="226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26"/>
      <c r="CF209" s="198" t="s">
        <v>7194</v>
      </c>
    </row>
    <row r="210" spans="1:84" ht="15.75" customHeight="1" thickBot="1">
      <c r="A210" s="238" t="s">
        <v>7420</v>
      </c>
      <c r="B210" s="238" t="s">
        <v>7573</v>
      </c>
      <c r="C210" s="238">
        <v>4</v>
      </c>
      <c r="D210" s="238">
        <v>5.12</v>
      </c>
      <c r="E210" s="238" t="s">
        <v>7338</v>
      </c>
      <c r="F210" s="238" t="s">
        <v>7321</v>
      </c>
      <c r="G210" s="238" t="s">
        <v>7321</v>
      </c>
      <c r="H210" s="238" t="s">
        <v>7324</v>
      </c>
      <c r="I210" s="238" t="s">
        <v>7324</v>
      </c>
      <c r="J210" s="238"/>
      <c r="K210" s="238"/>
      <c r="L210" s="238" t="s">
        <v>627</v>
      </c>
      <c r="M210" s="238" t="s">
        <v>7325</v>
      </c>
      <c r="N210" s="238"/>
      <c r="O210" s="238" t="s">
        <v>7323</v>
      </c>
      <c r="X210" s="228"/>
      <c r="Y210" s="228"/>
      <c r="Z210" s="228"/>
      <c r="AA210" s="228" t="s">
        <v>1126</v>
      </c>
      <c r="AB210" s="228" t="s">
        <v>5124</v>
      </c>
      <c r="AD210" s="228" t="s">
        <v>333</v>
      </c>
      <c r="AE210" s="228" t="s">
        <v>302</v>
      </c>
      <c r="AH210" s="228" t="s">
        <v>660</v>
      </c>
      <c r="AJ210" s="228" t="s">
        <v>435</v>
      </c>
      <c r="AK210" s="228"/>
      <c r="BC210" s="226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26"/>
      <c r="CF210" s="198" t="s">
        <v>7195</v>
      </c>
    </row>
    <row r="211" spans="1:84" ht="15.75" customHeight="1" thickBot="1">
      <c r="A211" s="238" t="s">
        <v>7421</v>
      </c>
      <c r="B211" s="238" t="s">
        <v>7576</v>
      </c>
      <c r="C211" s="238">
        <v>4</v>
      </c>
      <c r="D211" s="238">
        <v>5.08</v>
      </c>
      <c r="E211" s="238" t="s">
        <v>7338</v>
      </c>
      <c r="F211" s="238" t="s">
        <v>7321</v>
      </c>
      <c r="G211" s="238" t="s">
        <v>7321</v>
      </c>
      <c r="H211" s="238">
        <v>2</v>
      </c>
      <c r="I211" s="238">
        <v>2</v>
      </c>
      <c r="J211" s="238"/>
      <c r="K211" s="238"/>
      <c r="L211" s="238"/>
      <c r="M211" s="238" t="s">
        <v>7325</v>
      </c>
      <c r="N211" s="238"/>
      <c r="O211" s="238"/>
      <c r="X211" s="228"/>
      <c r="Y211" s="228"/>
      <c r="Z211" s="228"/>
      <c r="AA211" s="228" t="s">
        <v>1162</v>
      </c>
      <c r="AB211" s="228" t="s">
        <v>5125</v>
      </c>
      <c r="AD211" s="228" t="s">
        <v>317</v>
      </c>
      <c r="AE211" s="228" t="s">
        <v>283</v>
      </c>
      <c r="AH211" s="228" t="s">
        <v>649</v>
      </c>
      <c r="AJ211" s="228" t="s">
        <v>482</v>
      </c>
      <c r="AK211" s="228"/>
      <c r="BC211" s="226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26"/>
      <c r="CF211" s="198" t="s">
        <v>7196</v>
      </c>
    </row>
    <row r="212" spans="1:84" ht="15.75" customHeight="1" thickBot="1">
      <c r="A212" s="238" t="s">
        <v>7536</v>
      </c>
      <c r="B212" s="238" t="s">
        <v>7574</v>
      </c>
      <c r="C212" s="238">
        <v>4</v>
      </c>
      <c r="D212" s="238">
        <v>4.87</v>
      </c>
      <c r="E212" s="238" t="s">
        <v>630</v>
      </c>
      <c r="F212" s="238" t="s">
        <v>7320</v>
      </c>
      <c r="G212" s="238" t="s">
        <v>7320</v>
      </c>
      <c r="H212" s="238">
        <v>2</v>
      </c>
      <c r="I212" s="238">
        <v>2</v>
      </c>
      <c r="J212" s="238"/>
      <c r="K212" s="238"/>
      <c r="L212" s="238"/>
      <c r="M212" s="238" t="s">
        <v>7325</v>
      </c>
      <c r="N212" s="238"/>
      <c r="O212" s="238"/>
      <c r="X212" s="228"/>
      <c r="Y212" s="228"/>
      <c r="Z212" s="228"/>
      <c r="AA212" s="228" t="s">
        <v>1229</v>
      </c>
      <c r="AB212" s="228" t="s">
        <v>5126</v>
      </c>
      <c r="AD212" s="228" t="s">
        <v>186</v>
      </c>
      <c r="AE212" s="228" t="s">
        <v>385</v>
      </c>
      <c r="AH212" s="228" t="s">
        <v>660</v>
      </c>
      <c r="AJ212" s="228" t="s">
        <v>374</v>
      </c>
      <c r="AK212" s="228"/>
      <c r="BC212" s="226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26"/>
      <c r="CF212" s="198" t="s">
        <v>7197</v>
      </c>
    </row>
    <row r="213" spans="1:84" ht="15.75" customHeight="1" thickBot="1">
      <c r="A213" s="238" t="s">
        <v>7552</v>
      </c>
      <c r="B213" s="238" t="s">
        <v>7571</v>
      </c>
      <c r="C213" s="238" t="s">
        <v>7327</v>
      </c>
      <c r="D213" s="238">
        <v>5.61</v>
      </c>
      <c r="E213" s="238" t="s">
        <v>7338</v>
      </c>
      <c r="F213" s="238" t="s">
        <v>7324</v>
      </c>
      <c r="G213" s="238" t="s">
        <v>7324</v>
      </c>
      <c r="H213" s="238">
        <v>4</v>
      </c>
      <c r="I213" s="238">
        <v>4</v>
      </c>
      <c r="J213" s="238"/>
      <c r="K213" s="238"/>
      <c r="L213" s="238" t="s">
        <v>627</v>
      </c>
      <c r="M213" s="238" t="s">
        <v>7325</v>
      </c>
      <c r="N213" s="238"/>
      <c r="O213" s="238"/>
      <c r="X213" s="228"/>
      <c r="Y213" s="228"/>
      <c r="Z213" s="228" t="s">
        <v>193</v>
      </c>
      <c r="AA213" s="228" t="s">
        <v>1397</v>
      </c>
      <c r="AB213" s="228" t="s">
        <v>5127</v>
      </c>
      <c r="AD213" s="228" t="s">
        <v>359</v>
      </c>
      <c r="AE213" s="228" t="s">
        <v>359</v>
      </c>
      <c r="AH213" s="228" t="s">
        <v>649</v>
      </c>
      <c r="AJ213" s="228" t="s">
        <v>479</v>
      </c>
      <c r="AK213" s="228"/>
      <c r="BC213" s="226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26"/>
      <c r="CF213" s="198" t="s">
        <v>7198</v>
      </c>
    </row>
    <row r="214" spans="1:84" ht="15.75" customHeight="1" thickBot="1">
      <c r="A214" s="238" t="s">
        <v>7543</v>
      </c>
      <c r="B214" s="238" t="s">
        <v>7575</v>
      </c>
      <c r="C214" s="238">
        <v>4</v>
      </c>
      <c r="D214" s="238">
        <v>5.23</v>
      </c>
      <c r="E214" s="238" t="s">
        <v>7338</v>
      </c>
      <c r="F214" s="238">
        <v>2</v>
      </c>
      <c r="G214" s="238">
        <v>2</v>
      </c>
      <c r="H214" s="238" t="s">
        <v>7324</v>
      </c>
      <c r="I214" s="238" t="s">
        <v>7324</v>
      </c>
      <c r="J214" s="238"/>
      <c r="K214" s="238"/>
      <c r="L214" s="238"/>
      <c r="M214" s="238" t="s">
        <v>7325</v>
      </c>
      <c r="N214" s="238"/>
      <c r="O214" s="238" t="s">
        <v>7323</v>
      </c>
      <c r="X214" s="228"/>
      <c r="Y214" s="228"/>
      <c r="Z214" s="228" t="s">
        <v>219</v>
      </c>
      <c r="AA214" s="228" t="s">
        <v>1635</v>
      </c>
      <c r="AB214" s="228" t="s">
        <v>5128</v>
      </c>
      <c r="AD214" s="228" t="s">
        <v>348</v>
      </c>
      <c r="AE214" s="228" t="s">
        <v>348</v>
      </c>
      <c r="AH214" s="228" t="s">
        <v>649</v>
      </c>
      <c r="AJ214" s="228" t="s">
        <v>477</v>
      </c>
      <c r="AK214" s="228"/>
      <c r="BC214" s="226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26"/>
      <c r="CF214" s="198" t="s">
        <v>7199</v>
      </c>
    </row>
    <row r="215" spans="1:84" ht="15.75" customHeight="1" thickBot="1">
      <c r="A215" s="238" t="s">
        <v>7553</v>
      </c>
      <c r="B215" s="238" t="s">
        <v>7576</v>
      </c>
      <c r="C215" s="238">
        <v>4</v>
      </c>
      <c r="D215" s="238">
        <v>5.0599999999999996</v>
      </c>
      <c r="E215" s="238" t="s">
        <v>7338</v>
      </c>
      <c r="F215" s="238">
        <v>1</v>
      </c>
      <c r="G215" s="238">
        <v>1</v>
      </c>
      <c r="H215" s="238">
        <v>2</v>
      </c>
      <c r="I215" s="238">
        <v>2</v>
      </c>
      <c r="J215" s="238"/>
      <c r="K215" s="238"/>
      <c r="L215" s="238" t="s">
        <v>627</v>
      </c>
      <c r="M215" s="238" t="s">
        <v>7325</v>
      </c>
      <c r="N215" s="238"/>
      <c r="O215" s="238"/>
      <c r="X215" s="228"/>
      <c r="Y215" s="228"/>
      <c r="Z215" s="228" t="s">
        <v>205</v>
      </c>
      <c r="AA215" s="228" t="s">
        <v>1758</v>
      </c>
      <c r="AB215" s="228" t="s">
        <v>5129</v>
      </c>
      <c r="AD215" s="228" t="s">
        <v>317</v>
      </c>
      <c r="AE215" s="228" t="s">
        <v>348</v>
      </c>
      <c r="AH215" s="228" t="s">
        <v>658</v>
      </c>
      <c r="AJ215" s="228" t="s">
        <v>458</v>
      </c>
      <c r="AK215" s="228"/>
      <c r="BC215" s="226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26"/>
      <c r="CF215" s="198" t="s">
        <v>7200</v>
      </c>
    </row>
    <row r="216" spans="1:84" ht="15.75" customHeight="1" thickBot="1">
      <c r="A216" s="238" t="s">
        <v>7548</v>
      </c>
      <c r="B216" s="238" t="s">
        <v>7574</v>
      </c>
      <c r="C216" s="238" t="s">
        <v>7324</v>
      </c>
      <c r="D216" s="238">
        <v>4.67</v>
      </c>
      <c r="E216" s="238" t="s">
        <v>630</v>
      </c>
      <c r="F216" s="238">
        <v>2</v>
      </c>
      <c r="G216" s="238">
        <v>2</v>
      </c>
      <c r="H216" s="238">
        <v>3</v>
      </c>
      <c r="I216" s="238">
        <v>3</v>
      </c>
      <c r="J216" s="238"/>
      <c r="K216" s="238"/>
      <c r="L216" s="238" t="s">
        <v>627</v>
      </c>
      <c r="M216" s="238" t="s">
        <v>7318</v>
      </c>
      <c r="N216" s="238"/>
      <c r="O216" s="238"/>
      <c r="X216" s="228"/>
      <c r="Y216" s="228"/>
      <c r="Z216" s="228" t="s">
        <v>201</v>
      </c>
      <c r="AA216" s="228" t="s">
        <v>1786</v>
      </c>
      <c r="AB216" s="228" t="s">
        <v>5130</v>
      </c>
      <c r="AD216" s="228" t="s">
        <v>348</v>
      </c>
      <c r="AE216" s="228" t="s">
        <v>348</v>
      </c>
      <c r="AH216" s="228" t="s">
        <v>649</v>
      </c>
      <c r="AJ216" s="228" t="s">
        <v>479</v>
      </c>
      <c r="AK216" s="228"/>
      <c r="BC216" s="226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26"/>
      <c r="CF216" s="198" t="s">
        <v>7201</v>
      </c>
    </row>
    <row r="217" spans="1:84" ht="15.75" customHeight="1" thickBot="1">
      <c r="A217" s="238" t="s">
        <v>7422</v>
      </c>
      <c r="B217" s="238" t="s">
        <v>7577</v>
      </c>
      <c r="C217" s="238">
        <v>4</v>
      </c>
      <c r="D217" s="238">
        <v>4.76</v>
      </c>
      <c r="E217" s="238" t="s">
        <v>630</v>
      </c>
      <c r="F217" s="238" t="s">
        <v>7317</v>
      </c>
      <c r="G217" s="238" t="s">
        <v>7317</v>
      </c>
      <c r="H217" s="238" t="s">
        <v>7317</v>
      </c>
      <c r="I217" s="238" t="s">
        <v>7317</v>
      </c>
      <c r="J217" s="238"/>
      <c r="K217" s="238"/>
      <c r="L217" s="238"/>
      <c r="M217" s="238" t="s">
        <v>7325</v>
      </c>
      <c r="N217" s="238"/>
      <c r="O217" s="238"/>
      <c r="X217" s="228"/>
      <c r="Y217" s="228"/>
      <c r="Z217" s="228"/>
      <c r="AA217" s="228" t="s">
        <v>1894</v>
      </c>
      <c r="AB217" s="228" t="s">
        <v>5131</v>
      </c>
      <c r="AD217" s="228" t="s">
        <v>317</v>
      </c>
      <c r="AE217" s="228" t="s">
        <v>333</v>
      </c>
      <c r="AH217" s="228" t="s">
        <v>649</v>
      </c>
      <c r="AJ217" s="228" t="s">
        <v>460</v>
      </c>
      <c r="AK217" s="228"/>
      <c r="BC217" s="226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26"/>
      <c r="CF217" s="198" t="s">
        <v>7202</v>
      </c>
    </row>
    <row r="218" spans="1:84" ht="15.75" customHeight="1" thickBot="1">
      <c r="A218" s="238" t="s">
        <v>7536</v>
      </c>
      <c r="B218" s="238" t="s">
        <v>7572</v>
      </c>
      <c r="C218" s="238" t="s">
        <v>7324</v>
      </c>
      <c r="D218" s="238">
        <v>4.5999999999999996</v>
      </c>
      <c r="E218" s="238" t="s">
        <v>630</v>
      </c>
      <c r="F218" s="238" t="s">
        <v>7317</v>
      </c>
      <c r="G218" s="238" t="s">
        <v>7317</v>
      </c>
      <c r="H218" s="238" t="s">
        <v>7320</v>
      </c>
      <c r="I218" s="238" t="s">
        <v>7320</v>
      </c>
      <c r="J218" s="238"/>
      <c r="K218" s="238"/>
      <c r="L218" s="238"/>
      <c r="M218" s="238" t="s">
        <v>7318</v>
      </c>
      <c r="N218" s="238"/>
      <c r="O218" s="238"/>
      <c r="X218" s="228"/>
      <c r="Y218" s="228"/>
      <c r="Z218" s="228" t="s">
        <v>205</v>
      </c>
      <c r="AA218" s="228" t="s">
        <v>1999</v>
      </c>
      <c r="AB218" s="228" t="s">
        <v>5132</v>
      </c>
      <c r="AD218" s="228" t="s">
        <v>348</v>
      </c>
      <c r="AE218" s="228" t="s">
        <v>348</v>
      </c>
      <c r="AH218" s="228" t="s">
        <v>658</v>
      </c>
      <c r="AJ218" s="228" t="s">
        <v>470</v>
      </c>
      <c r="AK218" s="228"/>
      <c r="BC218" s="226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26"/>
      <c r="CF218" s="198" t="s">
        <v>7203</v>
      </c>
    </row>
    <row r="219" spans="1:84" ht="15.75" customHeight="1" thickBot="1">
      <c r="A219" s="238" t="s">
        <v>7423</v>
      </c>
      <c r="B219" s="238" t="s">
        <v>7573</v>
      </c>
      <c r="C219" s="238" t="s">
        <v>7324</v>
      </c>
      <c r="D219" s="238">
        <v>4.5</v>
      </c>
      <c r="E219" s="238" t="s">
        <v>630</v>
      </c>
      <c r="F219" s="238">
        <v>1</v>
      </c>
      <c r="G219" s="238">
        <v>1</v>
      </c>
      <c r="H219" s="238" t="s">
        <v>7324</v>
      </c>
      <c r="I219" s="238" t="s">
        <v>7324</v>
      </c>
      <c r="J219" s="238"/>
      <c r="K219" s="238"/>
      <c r="L219" s="238" t="s">
        <v>627</v>
      </c>
      <c r="M219" s="238" t="s">
        <v>7325</v>
      </c>
      <c r="N219" s="238"/>
      <c r="O219" s="238"/>
      <c r="X219" s="228"/>
      <c r="Y219" s="228"/>
      <c r="Z219" s="228" t="s">
        <v>201</v>
      </c>
      <c r="AA219" s="228" t="s">
        <v>2047</v>
      </c>
      <c r="AB219" s="228" t="s">
        <v>5133</v>
      </c>
      <c r="AD219" s="228" t="s">
        <v>348</v>
      </c>
      <c r="AE219" s="228" t="s">
        <v>333</v>
      </c>
      <c r="AH219" s="228" t="s">
        <v>658</v>
      </c>
      <c r="AJ219" s="228" t="s">
        <v>477</v>
      </c>
      <c r="AK219" s="228"/>
      <c r="BC219" s="226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26"/>
      <c r="CF219" s="198" t="s">
        <v>7204</v>
      </c>
    </row>
    <row r="220" spans="1:84" ht="15.75" customHeight="1" thickBot="1">
      <c r="A220" s="238" t="s">
        <v>7424</v>
      </c>
      <c r="B220" s="238" t="s">
        <v>7570</v>
      </c>
      <c r="C220" s="238">
        <v>4</v>
      </c>
      <c r="D220" s="238">
        <v>5.15</v>
      </c>
      <c r="E220" s="238" t="s">
        <v>7338</v>
      </c>
      <c r="F220" s="238">
        <v>1</v>
      </c>
      <c r="G220" s="238">
        <v>1</v>
      </c>
      <c r="H220" s="238" t="s">
        <v>7320</v>
      </c>
      <c r="I220" s="238" t="s">
        <v>7320</v>
      </c>
      <c r="J220" s="238"/>
      <c r="K220" s="238"/>
      <c r="L220" s="238" t="s">
        <v>627</v>
      </c>
      <c r="M220" s="238" t="s">
        <v>7319</v>
      </c>
      <c r="N220" s="238"/>
      <c r="O220" s="238"/>
      <c r="X220" s="228"/>
      <c r="Y220" s="228"/>
      <c r="Z220" s="228" t="s">
        <v>201</v>
      </c>
      <c r="AA220" s="228" t="s">
        <v>2117</v>
      </c>
      <c r="AB220" s="228" t="s">
        <v>5134</v>
      </c>
      <c r="AD220" s="228" t="s">
        <v>302</v>
      </c>
      <c r="AE220" s="228" t="s">
        <v>317</v>
      </c>
      <c r="AH220" s="228" t="s">
        <v>658</v>
      </c>
      <c r="AJ220" s="228" t="s">
        <v>470</v>
      </c>
      <c r="AK220" s="228"/>
      <c r="BC220" s="226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26"/>
      <c r="CF220" s="198" t="s">
        <v>7205</v>
      </c>
    </row>
    <row r="221" spans="1:84" ht="15.75" customHeight="1" thickBot="1">
      <c r="A221" s="238" t="s">
        <v>7554</v>
      </c>
      <c r="B221" s="238" t="s">
        <v>7573</v>
      </c>
      <c r="C221" s="238">
        <v>4</v>
      </c>
      <c r="D221" s="238">
        <v>4.99</v>
      </c>
      <c r="E221" s="238" t="s">
        <v>630</v>
      </c>
      <c r="F221" s="238" t="s">
        <v>7321</v>
      </c>
      <c r="G221" s="238" t="s">
        <v>7321</v>
      </c>
      <c r="H221" s="238">
        <v>5</v>
      </c>
      <c r="I221" s="238">
        <v>5</v>
      </c>
      <c r="J221" s="238"/>
      <c r="K221" s="238"/>
      <c r="L221" s="238" t="s">
        <v>627</v>
      </c>
      <c r="M221" s="238" t="s">
        <v>7325</v>
      </c>
      <c r="N221" s="238"/>
      <c r="O221" s="238"/>
      <c r="X221" s="228"/>
      <c r="Y221" s="228"/>
      <c r="Z221" s="228"/>
      <c r="AA221" s="228" t="s">
        <v>2147</v>
      </c>
      <c r="AB221" s="228" t="s">
        <v>5135</v>
      </c>
      <c r="AD221" s="228" t="s">
        <v>302</v>
      </c>
      <c r="AE221" s="228" t="s">
        <v>283</v>
      </c>
      <c r="AH221" s="228" t="s">
        <v>660</v>
      </c>
      <c r="AJ221" s="228" t="s">
        <v>355</v>
      </c>
      <c r="AK221" s="228"/>
      <c r="BC221" s="226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26"/>
      <c r="CF221" s="198" t="s">
        <v>7206</v>
      </c>
    </row>
    <row r="222" spans="1:84" ht="15.75" customHeight="1" thickBot="1">
      <c r="A222" s="238" t="s">
        <v>7532</v>
      </c>
      <c r="B222" s="238" t="s">
        <v>7574</v>
      </c>
      <c r="C222" s="238">
        <v>4</v>
      </c>
      <c r="D222" s="238">
        <v>4.76</v>
      </c>
      <c r="E222" s="238" t="s">
        <v>630</v>
      </c>
      <c r="F222" s="238" t="s">
        <v>7326</v>
      </c>
      <c r="G222" s="238" t="s">
        <v>7326</v>
      </c>
      <c r="H222" s="238" t="s">
        <v>7320</v>
      </c>
      <c r="I222" s="238" t="s">
        <v>7320</v>
      </c>
      <c r="J222" s="238"/>
      <c r="K222" s="238"/>
      <c r="L222" s="238" t="s">
        <v>627</v>
      </c>
      <c r="M222" s="238" t="s">
        <v>7328</v>
      </c>
      <c r="N222" s="238"/>
      <c r="O222" s="238"/>
      <c r="X222" s="228"/>
      <c r="Y222" s="228"/>
      <c r="Z222" s="228"/>
      <c r="AA222" s="228" t="s">
        <v>2255</v>
      </c>
      <c r="AB222" s="228" t="s">
        <v>5136</v>
      </c>
      <c r="AD222" s="228" t="s">
        <v>333</v>
      </c>
      <c r="AE222" s="228" t="s">
        <v>348</v>
      </c>
      <c r="AH222" s="228" t="s">
        <v>660</v>
      </c>
      <c r="AJ222" s="228" t="s">
        <v>449</v>
      </c>
      <c r="AK222" s="228"/>
      <c r="BC222" s="226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26"/>
      <c r="CF222" s="198" t="s">
        <v>7207</v>
      </c>
    </row>
    <row r="223" spans="1:84" ht="15.75" customHeight="1" thickBot="1">
      <c r="A223" s="238" t="s">
        <v>7517</v>
      </c>
      <c r="B223" s="238" t="s">
        <v>7572</v>
      </c>
      <c r="C223" s="238">
        <v>5</v>
      </c>
      <c r="D223" s="238">
        <v>5.77</v>
      </c>
      <c r="E223" s="238" t="s">
        <v>7338</v>
      </c>
      <c r="F223" s="238">
        <v>3</v>
      </c>
      <c r="G223" s="238">
        <v>3</v>
      </c>
      <c r="H223" s="238">
        <v>5</v>
      </c>
      <c r="I223" s="238">
        <v>5</v>
      </c>
      <c r="J223" s="238"/>
      <c r="K223" s="238"/>
      <c r="L223" s="238" t="s">
        <v>627</v>
      </c>
      <c r="M223" s="238" t="s">
        <v>7319</v>
      </c>
      <c r="N223" s="238"/>
      <c r="O223" s="238"/>
      <c r="X223" s="228"/>
      <c r="Y223" s="228"/>
      <c r="Z223" s="228" t="s">
        <v>226</v>
      </c>
      <c r="AA223" s="228" t="s">
        <v>2285</v>
      </c>
      <c r="AB223" s="228" t="s">
        <v>5137</v>
      </c>
      <c r="AD223" s="228" t="s">
        <v>333</v>
      </c>
      <c r="AE223" s="228" t="s">
        <v>362</v>
      </c>
      <c r="AH223" s="228" t="s">
        <v>658</v>
      </c>
      <c r="AJ223" s="228" t="s">
        <v>442</v>
      </c>
      <c r="AK223" s="228"/>
      <c r="BC223" s="226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26"/>
      <c r="CF223" s="198" t="s">
        <v>7208</v>
      </c>
    </row>
    <row r="224" spans="1:84" ht="15.75" customHeight="1" thickBot="1">
      <c r="A224" s="238" t="s">
        <v>7425</v>
      </c>
      <c r="B224" s="238" t="s">
        <v>7573</v>
      </c>
      <c r="C224" s="238" t="s">
        <v>7324</v>
      </c>
      <c r="D224" s="238">
        <v>4.5199999999999996</v>
      </c>
      <c r="E224" s="238" t="s">
        <v>630</v>
      </c>
      <c r="F224" s="238">
        <v>2</v>
      </c>
      <c r="G224" s="238">
        <v>2</v>
      </c>
      <c r="H224" s="238">
        <v>4</v>
      </c>
      <c r="I224" s="238">
        <v>4</v>
      </c>
      <c r="J224" s="238"/>
      <c r="K224" s="238"/>
      <c r="L224" s="238"/>
      <c r="M224" s="238" t="s">
        <v>7318</v>
      </c>
      <c r="N224" s="238"/>
      <c r="O224" s="238"/>
      <c r="X224" s="228"/>
      <c r="Y224" s="228"/>
      <c r="Z224" s="228" t="s">
        <v>197</v>
      </c>
      <c r="AA224" s="228" t="s">
        <v>2308</v>
      </c>
      <c r="AB224" s="228" t="s">
        <v>5138</v>
      </c>
      <c r="AD224" s="228" t="s">
        <v>348</v>
      </c>
      <c r="AE224" s="228" t="s">
        <v>362</v>
      </c>
      <c r="AH224" s="228" t="s">
        <v>658</v>
      </c>
      <c r="AJ224" s="228" t="s">
        <v>479</v>
      </c>
      <c r="AK224" s="228"/>
      <c r="BC224" s="226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26"/>
      <c r="CF224" s="198" t="s">
        <v>7209</v>
      </c>
    </row>
    <row r="225" spans="1:84" ht="15.75" customHeight="1" thickBot="1">
      <c r="A225" s="238" t="s">
        <v>7503</v>
      </c>
      <c r="B225" s="238" t="s">
        <v>7573</v>
      </c>
      <c r="C225" s="238">
        <v>4</v>
      </c>
      <c r="D225" s="238">
        <v>5.15</v>
      </c>
      <c r="E225" s="238" t="s">
        <v>7338</v>
      </c>
      <c r="F225" s="238" t="s">
        <v>7321</v>
      </c>
      <c r="G225" s="238" t="s">
        <v>7321</v>
      </c>
      <c r="H225" s="238" t="s">
        <v>7317</v>
      </c>
      <c r="I225" s="238" t="s">
        <v>7317</v>
      </c>
      <c r="J225" s="238"/>
      <c r="K225" s="238"/>
      <c r="L225" s="238" t="s">
        <v>627</v>
      </c>
      <c r="M225" s="238" t="s">
        <v>7318</v>
      </c>
      <c r="N225" s="238"/>
      <c r="O225" s="238"/>
      <c r="X225" s="228"/>
      <c r="Y225" s="228"/>
      <c r="Z225" s="228" t="s">
        <v>208</v>
      </c>
      <c r="AA225" s="228" t="s">
        <v>2549</v>
      </c>
      <c r="AB225" s="228" t="s">
        <v>5139</v>
      </c>
      <c r="AD225" s="228" t="s">
        <v>333</v>
      </c>
      <c r="AE225" s="228" t="s">
        <v>317</v>
      </c>
      <c r="AH225" s="228" t="s">
        <v>658</v>
      </c>
      <c r="AJ225" s="228" t="s">
        <v>754</v>
      </c>
      <c r="AK225" s="228"/>
      <c r="BC225" s="226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26"/>
      <c r="CF225" s="198" t="s">
        <v>7210</v>
      </c>
    </row>
    <row r="226" spans="1:84" ht="15.75" customHeight="1" thickBot="1">
      <c r="A226" s="238" t="s">
        <v>7555</v>
      </c>
      <c r="B226" s="238" t="s">
        <v>7571</v>
      </c>
      <c r="C226" s="238">
        <v>3</v>
      </c>
      <c r="D226" s="238">
        <v>3.93</v>
      </c>
      <c r="E226" s="238" t="s">
        <v>7337</v>
      </c>
      <c r="F226" s="238">
        <v>1</v>
      </c>
      <c r="G226" s="238">
        <v>1</v>
      </c>
      <c r="H226" s="238" t="s">
        <v>7320</v>
      </c>
      <c r="I226" s="238" t="s">
        <v>7320</v>
      </c>
      <c r="J226" s="238"/>
      <c r="K226" s="238"/>
      <c r="L226" s="238"/>
      <c r="M226" s="238" t="s">
        <v>7325</v>
      </c>
      <c r="N226" s="238"/>
      <c r="O226" s="238" t="s">
        <v>7323</v>
      </c>
      <c r="X226" s="228"/>
      <c r="Y226" s="228"/>
      <c r="Z226" s="228"/>
      <c r="AA226" s="228" t="s">
        <v>2565</v>
      </c>
      <c r="AB226" s="228" t="s">
        <v>5140</v>
      </c>
      <c r="AD226" s="228" t="s">
        <v>333</v>
      </c>
      <c r="AE226" s="228" t="s">
        <v>302</v>
      </c>
      <c r="AH226" s="228" t="s">
        <v>649</v>
      </c>
      <c r="AJ226" s="228" t="s">
        <v>428</v>
      </c>
      <c r="AK226" s="228"/>
      <c r="BC226" s="226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26"/>
      <c r="CF226" s="198" t="s">
        <v>7211</v>
      </c>
    </row>
    <row r="227" spans="1:84" ht="15.75" customHeight="1" thickBot="1">
      <c r="A227" s="238" t="s">
        <v>7483</v>
      </c>
      <c r="B227" s="238" t="s">
        <v>7573</v>
      </c>
      <c r="C227" s="238">
        <v>4</v>
      </c>
      <c r="D227" s="238">
        <v>4.9400000000000004</v>
      </c>
      <c r="E227" s="238" t="s">
        <v>630</v>
      </c>
      <c r="F227" s="238" t="s">
        <v>7321</v>
      </c>
      <c r="G227" s="238" t="s">
        <v>7321</v>
      </c>
      <c r="H227" s="238">
        <v>3</v>
      </c>
      <c r="I227" s="238">
        <v>3</v>
      </c>
      <c r="J227" s="238"/>
      <c r="K227" s="238"/>
      <c r="L227" s="238" t="s">
        <v>627</v>
      </c>
      <c r="M227" s="238" t="s">
        <v>7325</v>
      </c>
      <c r="N227" s="238"/>
      <c r="O227" s="238"/>
      <c r="X227" s="228"/>
      <c r="Y227" s="228"/>
      <c r="Z227" s="228"/>
      <c r="AA227" s="228" t="s">
        <v>2628</v>
      </c>
      <c r="AB227" s="228" t="s">
        <v>5141</v>
      </c>
      <c r="AD227" s="228" t="s">
        <v>317</v>
      </c>
      <c r="AE227" s="228" t="s">
        <v>317</v>
      </c>
      <c r="AH227" s="228" t="s">
        <v>649</v>
      </c>
      <c r="AJ227" s="228" t="s">
        <v>395</v>
      </c>
      <c r="AK227" s="228"/>
      <c r="BC227" s="226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26"/>
      <c r="CF227" s="198" t="s">
        <v>7212</v>
      </c>
    </row>
    <row r="228" spans="1:84" ht="15.75" customHeight="1" thickBot="1">
      <c r="A228" s="238" t="s">
        <v>7542</v>
      </c>
      <c r="B228" s="238" t="s">
        <v>7570</v>
      </c>
      <c r="C228" s="238">
        <v>5</v>
      </c>
      <c r="D228" s="238">
        <v>5.77</v>
      </c>
      <c r="E228" s="238" t="s">
        <v>7338</v>
      </c>
      <c r="F228" s="238">
        <v>2</v>
      </c>
      <c r="G228" s="238">
        <v>2</v>
      </c>
      <c r="H228" s="238">
        <v>5</v>
      </c>
      <c r="I228" s="238">
        <v>5</v>
      </c>
      <c r="J228" s="238"/>
      <c r="K228" s="238"/>
      <c r="L228" s="238"/>
      <c r="M228" s="238" t="s">
        <v>7319</v>
      </c>
      <c r="N228" s="238"/>
      <c r="O228" s="238"/>
      <c r="X228" s="228"/>
      <c r="Y228" s="228"/>
      <c r="Z228" s="228"/>
      <c r="AA228" s="228" t="s">
        <v>809</v>
      </c>
      <c r="AB228" s="228" t="s">
        <v>5142</v>
      </c>
      <c r="AD228" s="228" t="s">
        <v>317</v>
      </c>
      <c r="AE228" s="228" t="s">
        <v>302</v>
      </c>
      <c r="AH228" s="228" t="s">
        <v>649</v>
      </c>
      <c r="AJ228" s="228" t="s">
        <v>642</v>
      </c>
      <c r="AK228" s="228"/>
      <c r="BC228" s="226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26"/>
      <c r="CF228" s="198" t="s">
        <v>7213</v>
      </c>
    </row>
    <row r="229" spans="1:84" ht="15.75" customHeight="1" thickBot="1">
      <c r="A229" s="238" t="s">
        <v>7529</v>
      </c>
      <c r="B229" s="238" t="s">
        <v>7574</v>
      </c>
      <c r="C229" s="238">
        <v>3</v>
      </c>
      <c r="D229" s="238">
        <v>3.98</v>
      </c>
      <c r="E229" s="238" t="s">
        <v>7337</v>
      </c>
      <c r="F229" s="238" t="s">
        <v>7321</v>
      </c>
      <c r="G229" s="238" t="s">
        <v>7321</v>
      </c>
      <c r="H229" s="238" t="s">
        <v>7320</v>
      </c>
      <c r="I229" s="238" t="s">
        <v>7320</v>
      </c>
      <c r="J229" s="238"/>
      <c r="K229" s="238"/>
      <c r="L229" s="238" t="s">
        <v>627</v>
      </c>
      <c r="M229" s="238" t="s">
        <v>7325</v>
      </c>
      <c r="N229" s="238"/>
      <c r="O229" s="238" t="s">
        <v>7323</v>
      </c>
      <c r="X229" s="228"/>
      <c r="Y229" s="228"/>
      <c r="Z229" s="228"/>
      <c r="AA229" s="228" t="s">
        <v>915</v>
      </c>
      <c r="AB229" s="228" t="s">
        <v>5143</v>
      </c>
      <c r="AD229" s="228" t="s">
        <v>302</v>
      </c>
      <c r="AE229" s="228" t="s">
        <v>236</v>
      </c>
      <c r="AH229" s="228" t="s">
        <v>660</v>
      </c>
      <c r="AJ229" s="228" t="s">
        <v>426</v>
      </c>
      <c r="AK229" s="228"/>
      <c r="BC229" s="226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26"/>
      <c r="CF229" s="198" t="s">
        <v>7214</v>
      </c>
    </row>
    <row r="230" spans="1:84" ht="15.75" customHeight="1" thickBot="1">
      <c r="A230" s="238" t="s">
        <v>7555</v>
      </c>
      <c r="B230" s="238" t="s">
        <v>7571</v>
      </c>
      <c r="C230" s="238">
        <v>4</v>
      </c>
      <c r="D230" s="238">
        <v>5.35</v>
      </c>
      <c r="E230" s="238" t="s">
        <v>7338</v>
      </c>
      <c r="F230" s="238">
        <v>3</v>
      </c>
      <c r="G230" s="238">
        <v>3</v>
      </c>
      <c r="H230" s="238">
        <v>4</v>
      </c>
      <c r="I230" s="238">
        <v>4</v>
      </c>
      <c r="J230" s="238"/>
      <c r="K230" s="238"/>
      <c r="L230" s="238" t="s">
        <v>627</v>
      </c>
      <c r="M230" s="238" t="s">
        <v>7318</v>
      </c>
      <c r="N230" s="238"/>
      <c r="O230" s="238"/>
      <c r="X230" s="228"/>
      <c r="Y230" s="228"/>
      <c r="Z230" s="228"/>
      <c r="AA230" s="228" t="s">
        <v>1141</v>
      </c>
      <c r="AB230" s="228" t="s">
        <v>5144</v>
      </c>
      <c r="AD230" s="228" t="s">
        <v>283</v>
      </c>
      <c r="AE230" s="228" t="s">
        <v>317</v>
      </c>
      <c r="AH230" s="228" t="s">
        <v>649</v>
      </c>
      <c r="AJ230" s="228" t="s">
        <v>393</v>
      </c>
      <c r="AK230" s="228"/>
      <c r="BC230" s="226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26"/>
      <c r="CF230" s="198" t="s">
        <v>7215</v>
      </c>
    </row>
    <row r="231" spans="1:84" ht="15.75" customHeight="1" thickBot="1">
      <c r="A231" s="238" t="s">
        <v>7426</v>
      </c>
      <c r="B231" s="238" t="s">
        <v>7574</v>
      </c>
      <c r="C231" s="238">
        <v>4</v>
      </c>
      <c r="D231" s="238">
        <v>4.76</v>
      </c>
      <c r="E231" s="238" t="s">
        <v>630</v>
      </c>
      <c r="F231" s="238">
        <v>2</v>
      </c>
      <c r="G231" s="238">
        <v>2</v>
      </c>
      <c r="H231" s="238" t="s">
        <v>7317</v>
      </c>
      <c r="I231" s="238" t="s">
        <v>7317</v>
      </c>
      <c r="J231" s="238"/>
      <c r="K231" s="238"/>
      <c r="L231" s="238"/>
      <c r="M231" s="238" t="s">
        <v>7319</v>
      </c>
      <c r="N231" s="238"/>
      <c r="O231" s="238"/>
      <c r="X231" s="228"/>
      <c r="Y231" s="228"/>
      <c r="Z231" s="228"/>
      <c r="AA231" s="228" t="s">
        <v>1339</v>
      </c>
      <c r="AB231" s="228" t="s">
        <v>5145</v>
      </c>
      <c r="AD231" s="228" t="s">
        <v>317</v>
      </c>
      <c r="AE231" s="228" t="s">
        <v>302</v>
      </c>
      <c r="AH231" s="228" t="s">
        <v>649</v>
      </c>
      <c r="AJ231" s="228" t="s">
        <v>458</v>
      </c>
      <c r="AK231" s="228"/>
      <c r="BC231" s="226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26"/>
      <c r="CF231" s="198" t="s">
        <v>7216</v>
      </c>
    </row>
    <row r="232" spans="1:84" ht="15.75" customHeight="1" thickBot="1">
      <c r="A232" s="238" t="s">
        <v>7500</v>
      </c>
      <c r="B232" s="238" t="s">
        <v>7573</v>
      </c>
      <c r="C232" s="238" t="s">
        <v>7324</v>
      </c>
      <c r="D232" s="238">
        <v>4.51</v>
      </c>
      <c r="E232" s="238" t="s">
        <v>630</v>
      </c>
      <c r="F232" s="238" t="s">
        <v>7321</v>
      </c>
      <c r="G232" s="238" t="s">
        <v>7321</v>
      </c>
      <c r="H232" s="238">
        <v>2</v>
      </c>
      <c r="I232" s="238">
        <v>2</v>
      </c>
      <c r="J232" s="238"/>
      <c r="K232" s="238"/>
      <c r="L232" s="238" t="s">
        <v>627</v>
      </c>
      <c r="M232" s="238" t="s">
        <v>7322</v>
      </c>
      <c r="N232" s="238"/>
      <c r="O232" s="238"/>
      <c r="X232" s="228"/>
      <c r="Y232" s="228"/>
      <c r="Z232" s="228"/>
      <c r="AA232" s="228" t="s">
        <v>1456</v>
      </c>
      <c r="AB232" s="228" t="s">
        <v>5146</v>
      </c>
      <c r="AD232" s="228" t="s">
        <v>302</v>
      </c>
      <c r="AE232" s="228" t="s">
        <v>359</v>
      </c>
      <c r="AH232" s="228" t="s">
        <v>649</v>
      </c>
      <c r="AJ232" s="228" t="s">
        <v>357</v>
      </c>
      <c r="AK232" s="228"/>
      <c r="BC232" s="226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26"/>
      <c r="CF232" s="198" t="s">
        <v>7217</v>
      </c>
    </row>
    <row r="233" spans="1:84" ht="15.75" customHeight="1" thickBot="1">
      <c r="A233" s="238" t="s">
        <v>7505</v>
      </c>
      <c r="B233" s="238" t="s">
        <v>7577</v>
      </c>
      <c r="C233" s="238" t="s">
        <v>7327</v>
      </c>
      <c r="D233" s="238">
        <v>5.5</v>
      </c>
      <c r="E233" s="238" t="s">
        <v>7338</v>
      </c>
      <c r="F233" s="238">
        <v>4</v>
      </c>
      <c r="G233" s="238">
        <v>4</v>
      </c>
      <c r="H233" s="238" t="s">
        <v>7330</v>
      </c>
      <c r="I233" s="238" t="s">
        <v>7330</v>
      </c>
      <c r="J233" s="238"/>
      <c r="K233" s="238"/>
      <c r="L233" s="238" t="s">
        <v>627</v>
      </c>
      <c r="M233" s="238" t="s">
        <v>7325</v>
      </c>
      <c r="N233" s="238"/>
      <c r="O233" s="238"/>
      <c r="X233" s="228"/>
      <c r="Y233" s="228"/>
      <c r="Z233" s="228" t="s">
        <v>205</v>
      </c>
      <c r="AA233" s="228" t="s">
        <v>1522</v>
      </c>
      <c r="AB233" s="228" t="s">
        <v>5147</v>
      </c>
      <c r="AD233" s="228" t="s">
        <v>359</v>
      </c>
      <c r="AE233" s="228" t="s">
        <v>348</v>
      </c>
      <c r="AH233" s="228" t="s">
        <v>649</v>
      </c>
      <c r="AJ233" s="228" t="s">
        <v>484</v>
      </c>
      <c r="AK233" s="228"/>
      <c r="BC233" s="226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26"/>
      <c r="CF233" s="198" t="s">
        <v>7218</v>
      </c>
    </row>
    <row r="234" spans="1:84" ht="15.75" customHeight="1" thickBot="1">
      <c r="A234" s="238" t="s">
        <v>7332</v>
      </c>
      <c r="B234" s="238" t="s">
        <v>7572</v>
      </c>
      <c r="C234" s="238">
        <v>3</v>
      </c>
      <c r="D234" s="238">
        <v>3.9</v>
      </c>
      <c r="E234" s="238" t="s">
        <v>7337</v>
      </c>
      <c r="F234" s="238">
        <v>2</v>
      </c>
      <c r="G234" s="238">
        <v>2</v>
      </c>
      <c r="H234" s="238" t="s">
        <v>7320</v>
      </c>
      <c r="I234" s="238" t="s">
        <v>7320</v>
      </c>
      <c r="J234" s="238"/>
      <c r="K234" s="238"/>
      <c r="L234" s="238" t="s">
        <v>627</v>
      </c>
      <c r="M234" s="238" t="s">
        <v>7329</v>
      </c>
      <c r="N234" s="238"/>
      <c r="O234" s="238"/>
      <c r="X234" s="228"/>
      <c r="Y234" s="228"/>
      <c r="Z234" s="228"/>
      <c r="AA234" s="228" t="s">
        <v>1560</v>
      </c>
      <c r="AB234" s="228" t="s">
        <v>5148</v>
      </c>
      <c r="AD234" s="228" t="s">
        <v>283</v>
      </c>
      <c r="AE234" s="228" t="s">
        <v>236</v>
      </c>
      <c r="AH234" s="228" t="s">
        <v>660</v>
      </c>
      <c r="AJ234" s="228" t="s">
        <v>451</v>
      </c>
      <c r="AK234" s="228"/>
      <c r="BC234" s="226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26"/>
      <c r="CF234" s="198" t="s">
        <v>7219</v>
      </c>
    </row>
    <row r="235" spans="1:84" ht="15.75" customHeight="1" thickBot="1">
      <c r="A235" s="238" t="s">
        <v>7501</v>
      </c>
      <c r="B235" s="238" t="s">
        <v>7576</v>
      </c>
      <c r="C235" s="238">
        <v>4</v>
      </c>
      <c r="D235" s="238">
        <v>4.9800000000000004</v>
      </c>
      <c r="E235" s="238" t="s">
        <v>630</v>
      </c>
      <c r="F235" s="238">
        <v>2</v>
      </c>
      <c r="G235" s="238">
        <v>2</v>
      </c>
      <c r="H235" s="238" t="s">
        <v>7320</v>
      </c>
      <c r="I235" s="238" t="s">
        <v>7320</v>
      </c>
      <c r="J235" s="238"/>
      <c r="K235" s="238"/>
      <c r="L235" s="238"/>
      <c r="M235" s="238" t="s">
        <v>7322</v>
      </c>
      <c r="N235" s="238"/>
      <c r="O235" s="238"/>
      <c r="X235" s="228"/>
      <c r="Y235" s="228"/>
      <c r="Z235" s="228"/>
      <c r="AA235" s="228" t="s">
        <v>1720</v>
      </c>
      <c r="AB235" s="228" t="s">
        <v>5149</v>
      </c>
      <c r="AD235" s="228" t="s">
        <v>302</v>
      </c>
      <c r="AE235" s="228" t="s">
        <v>283</v>
      </c>
      <c r="AH235" s="228" t="s">
        <v>660</v>
      </c>
      <c r="AJ235" s="228" t="s">
        <v>458</v>
      </c>
      <c r="AK235" s="228"/>
      <c r="BC235" s="226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26"/>
      <c r="CF235" s="198" t="s">
        <v>7220</v>
      </c>
    </row>
    <row r="236" spans="1:84" ht="15.75" customHeight="1" thickBot="1">
      <c r="A236" s="238" t="s">
        <v>7427</v>
      </c>
      <c r="B236" s="238" t="s">
        <v>7576</v>
      </c>
      <c r="C236" s="238">
        <v>4</v>
      </c>
      <c r="D236" s="238">
        <v>5.23</v>
      </c>
      <c r="E236" s="238" t="s">
        <v>7338</v>
      </c>
      <c r="F236" s="238" t="s">
        <v>7321</v>
      </c>
      <c r="G236" s="238" t="s">
        <v>7321</v>
      </c>
      <c r="H236" s="238" t="s">
        <v>7320</v>
      </c>
      <c r="I236" s="238" t="s">
        <v>7320</v>
      </c>
      <c r="J236" s="238"/>
      <c r="K236" s="238"/>
      <c r="L236" s="238" t="s">
        <v>627</v>
      </c>
      <c r="M236" s="238" t="s">
        <v>7325</v>
      </c>
      <c r="N236" s="238"/>
      <c r="O236" s="238" t="s">
        <v>7323</v>
      </c>
      <c r="X236" s="228"/>
      <c r="Y236" s="228"/>
      <c r="Z236" s="228" t="s">
        <v>205</v>
      </c>
      <c r="AA236" s="228" t="s">
        <v>1749</v>
      </c>
      <c r="AB236" s="228" t="s">
        <v>5150</v>
      </c>
      <c r="AD236" s="228" t="s">
        <v>333</v>
      </c>
      <c r="AE236" s="228" t="s">
        <v>348</v>
      </c>
      <c r="AH236" s="228" t="s">
        <v>649</v>
      </c>
      <c r="AJ236" s="228" t="s">
        <v>484</v>
      </c>
      <c r="AK236" s="228"/>
      <c r="BC236" s="226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26"/>
      <c r="CF236" s="198" t="s">
        <v>7221</v>
      </c>
    </row>
    <row r="237" spans="1:84" ht="15.75" customHeight="1" thickBot="1">
      <c r="A237" s="238" t="s">
        <v>7428</v>
      </c>
      <c r="B237" s="238" t="s">
        <v>7572</v>
      </c>
      <c r="C237" s="238">
        <v>4</v>
      </c>
      <c r="D237" s="238">
        <v>4.75</v>
      </c>
      <c r="E237" s="238" t="s">
        <v>630</v>
      </c>
      <c r="F237" s="238">
        <v>3</v>
      </c>
      <c r="G237" s="238">
        <v>3</v>
      </c>
      <c r="H237" s="238">
        <v>2</v>
      </c>
      <c r="I237" s="238">
        <v>2</v>
      </c>
      <c r="J237" s="238"/>
      <c r="K237" s="238"/>
      <c r="L237" s="238" t="s">
        <v>627</v>
      </c>
      <c r="M237" s="238" t="s">
        <v>7319</v>
      </c>
      <c r="N237" s="238"/>
      <c r="O237" s="238" t="s">
        <v>7323</v>
      </c>
      <c r="X237" s="228"/>
      <c r="Y237" s="228"/>
      <c r="Z237" s="228"/>
      <c r="AA237" s="228" t="s">
        <v>1774</v>
      </c>
      <c r="AB237" s="228" t="s">
        <v>5151</v>
      </c>
      <c r="AD237" s="228" t="s">
        <v>236</v>
      </c>
      <c r="AE237" s="228" t="s">
        <v>261</v>
      </c>
      <c r="AH237" s="228" t="s">
        <v>649</v>
      </c>
      <c r="AJ237" s="228" t="s">
        <v>421</v>
      </c>
      <c r="AK237" s="228"/>
      <c r="BC237" s="226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26"/>
      <c r="CF237" s="198" t="s">
        <v>7222</v>
      </c>
    </row>
    <row r="238" spans="1:84" ht="15.75" customHeight="1" thickBot="1">
      <c r="A238" s="238" t="s">
        <v>7518</v>
      </c>
      <c r="B238" s="238" t="s">
        <v>7571</v>
      </c>
      <c r="C238" s="238">
        <v>4</v>
      </c>
      <c r="D238" s="238">
        <v>4.75</v>
      </c>
      <c r="E238" s="238" t="s">
        <v>630</v>
      </c>
      <c r="F238" s="238" t="s">
        <v>7317</v>
      </c>
      <c r="G238" s="238" t="s">
        <v>7317</v>
      </c>
      <c r="H238" s="238">
        <v>3</v>
      </c>
      <c r="I238" s="238">
        <v>3</v>
      </c>
      <c r="J238" s="238"/>
      <c r="K238" s="238"/>
      <c r="L238" s="238" t="s">
        <v>627</v>
      </c>
      <c r="M238" s="238" t="s">
        <v>7325</v>
      </c>
      <c r="N238" s="238"/>
      <c r="O238" s="238"/>
      <c r="X238" s="228"/>
      <c r="Y238" s="228"/>
      <c r="Z238" s="228"/>
      <c r="AA238" s="228" t="s">
        <v>1902</v>
      </c>
      <c r="AB238" s="228" t="s">
        <v>5152</v>
      </c>
      <c r="AD238" s="228" t="s">
        <v>302</v>
      </c>
      <c r="AE238" s="228" t="s">
        <v>302</v>
      </c>
      <c r="AH238" s="228" t="s">
        <v>649</v>
      </c>
      <c r="AJ238" s="228" t="s">
        <v>330</v>
      </c>
      <c r="AK238" s="228"/>
      <c r="BC238" s="226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26"/>
      <c r="CF238" s="198" t="s">
        <v>7223</v>
      </c>
    </row>
    <row r="239" spans="1:84" ht="15.75" customHeight="1" thickBot="1">
      <c r="A239" s="238" t="s">
        <v>7545</v>
      </c>
      <c r="B239" s="238" t="s">
        <v>7571</v>
      </c>
      <c r="C239" s="238">
        <v>5</v>
      </c>
      <c r="D239" s="238">
        <v>5.7</v>
      </c>
      <c r="E239" s="238" t="s">
        <v>7338</v>
      </c>
      <c r="F239" s="238">
        <v>4</v>
      </c>
      <c r="G239" s="238">
        <v>4</v>
      </c>
      <c r="H239" s="238">
        <v>5</v>
      </c>
      <c r="I239" s="238">
        <v>5</v>
      </c>
      <c r="J239" s="238"/>
      <c r="K239" s="238"/>
      <c r="L239" s="238" t="s">
        <v>627</v>
      </c>
      <c r="M239" s="238" t="s">
        <v>7325</v>
      </c>
      <c r="N239" s="238"/>
      <c r="O239" s="238"/>
      <c r="X239" s="228"/>
      <c r="Y239" s="228"/>
      <c r="Z239" s="228" t="s">
        <v>193</v>
      </c>
      <c r="AA239" s="228" t="s">
        <v>1933</v>
      </c>
      <c r="AB239" s="228" t="s">
        <v>5153</v>
      </c>
      <c r="AD239" s="228" t="s">
        <v>333</v>
      </c>
      <c r="AE239" s="228" t="s">
        <v>359</v>
      </c>
      <c r="AH239" s="228" t="s">
        <v>649</v>
      </c>
      <c r="AJ239" s="228" t="s">
        <v>470</v>
      </c>
      <c r="AK239" s="228"/>
      <c r="BC239" s="226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26"/>
      <c r="CF239" s="198" t="s">
        <v>7224</v>
      </c>
    </row>
    <row r="240" spans="1:84" ht="15.75" customHeight="1" thickBot="1">
      <c r="A240" s="238" t="s">
        <v>7429</v>
      </c>
      <c r="B240" s="238" t="s">
        <v>7572</v>
      </c>
      <c r="C240" s="238">
        <v>4</v>
      </c>
      <c r="D240" s="238">
        <v>5.33</v>
      </c>
      <c r="E240" s="238" t="s">
        <v>7338</v>
      </c>
      <c r="F240" s="238" t="s">
        <v>7324</v>
      </c>
      <c r="G240" s="238" t="s">
        <v>7324</v>
      </c>
      <c r="H240" s="238">
        <v>3</v>
      </c>
      <c r="I240" s="238">
        <v>3</v>
      </c>
      <c r="J240" s="238"/>
      <c r="K240" s="238"/>
      <c r="L240" s="238"/>
      <c r="M240" s="238" t="s">
        <v>7318</v>
      </c>
      <c r="N240" s="238"/>
      <c r="O240" s="238"/>
      <c r="X240" s="228"/>
      <c r="Y240" s="228"/>
      <c r="Z240" s="228"/>
      <c r="AA240" s="228" t="s">
        <v>1960</v>
      </c>
      <c r="AB240" s="228" t="s">
        <v>5154</v>
      </c>
      <c r="AD240" s="228" t="s">
        <v>302</v>
      </c>
      <c r="AE240" s="228" t="s">
        <v>283</v>
      </c>
      <c r="AH240" s="228" t="s">
        <v>649</v>
      </c>
      <c r="AJ240" s="228" t="s">
        <v>458</v>
      </c>
      <c r="AK240" s="228"/>
      <c r="BC240" s="226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26"/>
      <c r="CF240" s="198" t="s">
        <v>7225</v>
      </c>
    </row>
    <row r="241" spans="1:84" ht="15.75" customHeight="1" thickBot="1">
      <c r="A241" s="238" t="s">
        <v>7430</v>
      </c>
      <c r="B241" s="238" t="s">
        <v>7576</v>
      </c>
      <c r="C241" s="238">
        <v>4</v>
      </c>
      <c r="D241" s="238">
        <v>5.23</v>
      </c>
      <c r="E241" s="238" t="s">
        <v>7338</v>
      </c>
      <c r="F241" s="238">
        <v>1</v>
      </c>
      <c r="G241" s="238">
        <v>1</v>
      </c>
      <c r="H241" s="238">
        <v>1</v>
      </c>
      <c r="I241" s="238">
        <v>1</v>
      </c>
      <c r="J241" s="238"/>
      <c r="K241" s="238"/>
      <c r="L241" s="238" t="s">
        <v>627</v>
      </c>
      <c r="M241" s="238" t="s">
        <v>7318</v>
      </c>
      <c r="N241" s="238"/>
      <c r="O241" s="238" t="s">
        <v>7323</v>
      </c>
      <c r="X241" s="228"/>
      <c r="Y241" s="228"/>
      <c r="Z241" s="228" t="s">
        <v>205</v>
      </c>
      <c r="AA241" s="228" t="s">
        <v>2007</v>
      </c>
      <c r="AB241" s="228" t="s">
        <v>5155</v>
      </c>
      <c r="AD241" s="228" t="s">
        <v>348</v>
      </c>
      <c r="AE241" s="228" t="s">
        <v>362</v>
      </c>
      <c r="AH241" s="228" t="s">
        <v>658</v>
      </c>
      <c r="AJ241" s="228" t="s">
        <v>754</v>
      </c>
      <c r="AK241" s="228"/>
      <c r="BC241" s="226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26"/>
      <c r="CF241" s="198" t="s">
        <v>7226</v>
      </c>
    </row>
    <row r="242" spans="1:84" ht="15.75" customHeight="1" thickBot="1">
      <c r="A242" s="238" t="s">
        <v>7431</v>
      </c>
      <c r="B242" s="238" t="s">
        <v>7572</v>
      </c>
      <c r="C242" s="238">
        <v>4</v>
      </c>
      <c r="D242" s="238">
        <v>4.33</v>
      </c>
      <c r="E242" s="238" t="s">
        <v>630</v>
      </c>
      <c r="F242" s="238" t="s">
        <v>7324</v>
      </c>
      <c r="G242" s="238" t="s">
        <v>7324</v>
      </c>
      <c r="H242" s="238" t="s">
        <v>7317</v>
      </c>
      <c r="I242" s="238" t="s">
        <v>7317</v>
      </c>
      <c r="J242" s="238"/>
      <c r="K242" s="238"/>
      <c r="L242" s="238"/>
      <c r="M242" s="238" t="s">
        <v>7318</v>
      </c>
      <c r="N242" s="238"/>
      <c r="O242" s="238"/>
      <c r="X242" s="228"/>
      <c r="Y242" s="228"/>
      <c r="Z242" s="228" t="s">
        <v>201</v>
      </c>
      <c r="AA242" s="228" t="s">
        <v>2139</v>
      </c>
      <c r="AB242" s="228" t="s">
        <v>5156</v>
      </c>
      <c r="AD242" s="228" t="s">
        <v>333</v>
      </c>
      <c r="AE242" s="228" t="s">
        <v>359</v>
      </c>
      <c r="AH242" s="228" t="s">
        <v>658</v>
      </c>
      <c r="AJ242" s="228" t="s">
        <v>402</v>
      </c>
      <c r="AK242" s="228"/>
      <c r="BC242" s="226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26"/>
      <c r="CF242" s="198" t="s">
        <v>7227</v>
      </c>
    </row>
    <row r="243" spans="1:84" ht="15.75" customHeight="1" thickBot="1">
      <c r="A243" s="238" t="s">
        <v>7432</v>
      </c>
      <c r="B243" s="238" t="s">
        <v>7574</v>
      </c>
      <c r="C243" s="238">
        <v>3</v>
      </c>
      <c r="D243" s="238">
        <v>5.32</v>
      </c>
      <c r="E243" s="238" t="s">
        <v>7338</v>
      </c>
      <c r="F243" s="238" t="s">
        <v>7320</v>
      </c>
      <c r="G243" s="238" t="s">
        <v>7320</v>
      </c>
      <c r="H243" s="238" t="s">
        <v>7320</v>
      </c>
      <c r="I243" s="238" t="s">
        <v>7320</v>
      </c>
      <c r="J243" s="238"/>
      <c r="K243" s="238"/>
      <c r="L243" s="238" t="s">
        <v>627</v>
      </c>
      <c r="M243" s="238" t="s">
        <v>7318</v>
      </c>
      <c r="N243" s="238"/>
      <c r="O243" s="238"/>
      <c r="X243" s="228"/>
      <c r="Y243" s="228"/>
      <c r="Z243" s="228" t="s">
        <v>186</v>
      </c>
      <c r="AA243" s="228" t="s">
        <v>2247</v>
      </c>
      <c r="AB243" s="228" t="s">
        <v>5157</v>
      </c>
      <c r="AD243" s="228" t="s">
        <v>348</v>
      </c>
      <c r="AE243" s="228" t="s">
        <v>359</v>
      </c>
      <c r="AH243" s="228" t="s">
        <v>649</v>
      </c>
      <c r="AJ243" s="228" t="s">
        <v>487</v>
      </c>
      <c r="AK243" s="228"/>
      <c r="BC243" s="226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26"/>
      <c r="CF243" s="198" t="s">
        <v>7228</v>
      </c>
    </row>
    <row r="244" spans="1:84" ht="15.75" customHeight="1" thickBot="1">
      <c r="A244" s="238" t="s">
        <v>7433</v>
      </c>
      <c r="B244" s="238" t="s">
        <v>7574</v>
      </c>
      <c r="C244" s="238">
        <v>4</v>
      </c>
      <c r="D244" s="238">
        <v>4.8099999999999996</v>
      </c>
      <c r="E244" s="238" t="s">
        <v>630</v>
      </c>
      <c r="F244" s="238">
        <v>1</v>
      </c>
      <c r="G244" s="238">
        <v>1</v>
      </c>
      <c r="H244" s="238" t="s">
        <v>7320</v>
      </c>
      <c r="I244" s="238" t="s">
        <v>7320</v>
      </c>
      <c r="J244" s="238"/>
      <c r="K244" s="238"/>
      <c r="L244" s="238" t="s">
        <v>627</v>
      </c>
      <c r="M244" s="238" t="s">
        <v>7322</v>
      </c>
      <c r="N244" s="238"/>
      <c r="O244" s="238"/>
      <c r="X244" s="228"/>
      <c r="Y244" s="228"/>
      <c r="Z244" s="228" t="s">
        <v>208</v>
      </c>
      <c r="AA244" s="228" t="s">
        <v>2324</v>
      </c>
      <c r="AB244" s="228" t="s">
        <v>5158</v>
      </c>
      <c r="AD244" s="228" t="s">
        <v>348</v>
      </c>
      <c r="AE244" s="228" t="s">
        <v>302</v>
      </c>
      <c r="AH244" s="228" t="s">
        <v>658</v>
      </c>
      <c r="AJ244" s="228" t="s">
        <v>652</v>
      </c>
      <c r="AK244" s="228"/>
      <c r="BC244" s="226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26"/>
      <c r="CF244" s="198" t="s">
        <v>7229</v>
      </c>
    </row>
    <row r="245" spans="1:84" ht="15.75" customHeight="1" thickBot="1">
      <c r="A245" s="238" t="s">
        <v>7434</v>
      </c>
      <c r="B245" s="238" t="s">
        <v>7577</v>
      </c>
      <c r="C245" s="238">
        <v>4</v>
      </c>
      <c r="D245" s="238">
        <v>5.54</v>
      </c>
      <c r="E245" s="238" t="s">
        <v>7338</v>
      </c>
      <c r="F245" s="238">
        <v>3</v>
      </c>
      <c r="G245" s="238">
        <v>3</v>
      </c>
      <c r="H245" s="238">
        <v>4</v>
      </c>
      <c r="I245" s="238">
        <v>4</v>
      </c>
      <c r="J245" s="238"/>
      <c r="K245" s="238"/>
      <c r="L245" s="238" t="s">
        <v>627</v>
      </c>
      <c r="M245" s="238" t="s">
        <v>7325</v>
      </c>
      <c r="N245" s="238"/>
      <c r="O245" s="238"/>
      <c r="X245" s="228"/>
      <c r="Y245" s="228"/>
      <c r="Z245" s="228" t="s">
        <v>205</v>
      </c>
      <c r="AA245" s="228" t="s">
        <v>2395</v>
      </c>
      <c r="AB245" s="228" t="s">
        <v>5159</v>
      </c>
      <c r="AD245" s="228" t="s">
        <v>348</v>
      </c>
      <c r="AE245" s="228" t="s">
        <v>348</v>
      </c>
      <c r="AH245" s="228" t="s">
        <v>658</v>
      </c>
      <c r="AJ245" s="228" t="s">
        <v>454</v>
      </c>
      <c r="AK245" s="228"/>
      <c r="BC245" s="226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26"/>
      <c r="CF245" s="198" t="s">
        <v>7230</v>
      </c>
    </row>
    <row r="246" spans="1:84" ht="15.75" customHeight="1" thickBot="1">
      <c r="A246" s="238" t="s">
        <v>7435</v>
      </c>
      <c r="B246" s="238" t="s">
        <v>7571</v>
      </c>
      <c r="C246" s="238" t="s">
        <v>7327</v>
      </c>
      <c r="D246" s="238">
        <v>4.62</v>
      </c>
      <c r="E246" s="238" t="s">
        <v>630</v>
      </c>
      <c r="F246" s="238" t="s">
        <v>7324</v>
      </c>
      <c r="G246" s="238" t="s">
        <v>7324</v>
      </c>
      <c r="H246" s="238">
        <v>5</v>
      </c>
      <c r="I246" s="238">
        <v>5</v>
      </c>
      <c r="J246" s="238"/>
      <c r="K246" s="238"/>
      <c r="L246" s="238" t="s">
        <v>627</v>
      </c>
      <c r="M246" s="238" t="s">
        <v>7325</v>
      </c>
      <c r="N246" s="238"/>
      <c r="O246" s="238"/>
      <c r="X246" s="228"/>
      <c r="Y246" s="228"/>
      <c r="Z246" s="228" t="s">
        <v>215</v>
      </c>
      <c r="AA246" s="228" t="s">
        <v>2457</v>
      </c>
      <c r="AB246" s="228" t="s">
        <v>5160</v>
      </c>
      <c r="AD246" s="228" t="s">
        <v>348</v>
      </c>
      <c r="AE246" s="228" t="s">
        <v>333</v>
      </c>
      <c r="AH246" s="228" t="s">
        <v>649</v>
      </c>
      <c r="AJ246" s="228" t="s">
        <v>484</v>
      </c>
      <c r="AK246" s="228"/>
      <c r="BC246" s="226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26"/>
      <c r="CF246" s="198" t="s">
        <v>7231</v>
      </c>
    </row>
    <row r="247" spans="1:84" ht="15.75" customHeight="1" thickBot="1">
      <c r="A247" s="238" t="s">
        <v>7436</v>
      </c>
      <c r="B247" s="238" t="s">
        <v>7577</v>
      </c>
      <c r="C247" s="238">
        <v>3</v>
      </c>
      <c r="D247" s="238">
        <v>5.0999999999999996</v>
      </c>
      <c r="E247" s="238" t="s">
        <v>7338</v>
      </c>
      <c r="F247" s="238" t="s">
        <v>7317</v>
      </c>
      <c r="G247" s="238" t="s">
        <v>7317</v>
      </c>
      <c r="H247" s="238">
        <v>2</v>
      </c>
      <c r="I247" s="238">
        <v>2</v>
      </c>
      <c r="J247" s="238"/>
      <c r="K247" s="238"/>
      <c r="L247" s="238" t="s">
        <v>627</v>
      </c>
      <c r="M247" s="238" t="s">
        <v>7318</v>
      </c>
      <c r="N247" s="238"/>
      <c r="O247" s="238" t="s">
        <v>7323</v>
      </c>
      <c r="X247" s="228"/>
      <c r="Y247" s="228"/>
      <c r="Z247" s="228" t="s">
        <v>205</v>
      </c>
      <c r="AA247" s="228" t="s">
        <v>2577</v>
      </c>
      <c r="AB247" s="228" t="s">
        <v>5161</v>
      </c>
      <c r="AD247" s="228" t="s">
        <v>348</v>
      </c>
      <c r="AE247" s="228" t="s">
        <v>359</v>
      </c>
      <c r="AH247" s="228" t="s">
        <v>658</v>
      </c>
      <c r="AJ247" s="228" t="s">
        <v>463</v>
      </c>
      <c r="AK247" s="228"/>
      <c r="BC247" s="226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26"/>
      <c r="CF247" s="198" t="s">
        <v>7232</v>
      </c>
    </row>
    <row r="248" spans="1:84" ht="15.75" customHeight="1" thickBot="1">
      <c r="A248" s="238" t="s">
        <v>7534</v>
      </c>
      <c r="B248" s="238" t="s">
        <v>7573</v>
      </c>
      <c r="C248" s="238">
        <v>4</v>
      </c>
      <c r="D248" s="238">
        <v>5.27</v>
      </c>
      <c r="E248" s="238" t="s">
        <v>7338</v>
      </c>
      <c r="F248" s="238" t="s">
        <v>7321</v>
      </c>
      <c r="G248" s="238" t="s">
        <v>7321</v>
      </c>
      <c r="H248" s="238">
        <v>2</v>
      </c>
      <c r="I248" s="238">
        <v>2</v>
      </c>
      <c r="J248" s="238"/>
      <c r="K248" s="238"/>
      <c r="L248" s="238"/>
      <c r="M248" s="238" t="s">
        <v>7325</v>
      </c>
      <c r="N248" s="238"/>
      <c r="O248" s="238" t="s">
        <v>7323</v>
      </c>
      <c r="X248" s="228"/>
      <c r="Y248" s="228"/>
      <c r="Z248" s="228"/>
      <c r="AA248" s="228" t="s">
        <v>2665</v>
      </c>
      <c r="AB248" s="228" t="s">
        <v>5162</v>
      </c>
      <c r="AD248" s="228" t="s">
        <v>317</v>
      </c>
      <c r="AE248" s="228" t="s">
        <v>317</v>
      </c>
      <c r="AH248" s="228" t="s">
        <v>660</v>
      </c>
      <c r="AJ248" s="228" t="s">
        <v>352</v>
      </c>
      <c r="AK248" s="228"/>
      <c r="BC248" s="226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26"/>
      <c r="CF248" s="198" t="s">
        <v>7233</v>
      </c>
    </row>
    <row r="249" spans="1:84" ht="15.75" customHeight="1" thickBot="1">
      <c r="A249" s="238" t="s">
        <v>7510</v>
      </c>
      <c r="B249" s="238" t="s">
        <v>7571</v>
      </c>
      <c r="C249" s="238">
        <v>4</v>
      </c>
      <c r="D249" s="238">
        <v>5.22</v>
      </c>
      <c r="E249" s="238" t="s">
        <v>7338</v>
      </c>
      <c r="F249" s="238" t="s">
        <v>7317</v>
      </c>
      <c r="G249" s="238" t="s">
        <v>7317</v>
      </c>
      <c r="H249" s="238" t="s">
        <v>7324</v>
      </c>
      <c r="I249" s="238" t="s">
        <v>7324</v>
      </c>
      <c r="J249" s="238"/>
      <c r="K249" s="238"/>
      <c r="L249" s="238" t="s">
        <v>627</v>
      </c>
      <c r="M249" s="238" t="s">
        <v>7318</v>
      </c>
      <c r="N249" s="238"/>
      <c r="O249" s="238"/>
      <c r="X249" s="228"/>
      <c r="Y249" s="228"/>
      <c r="Z249" s="228"/>
      <c r="AA249" s="228" t="s">
        <v>784</v>
      </c>
      <c r="AB249" s="228" t="s">
        <v>5163</v>
      </c>
      <c r="AD249" s="228" t="s">
        <v>317</v>
      </c>
      <c r="AE249" s="228" t="s">
        <v>333</v>
      </c>
      <c r="AH249" s="228" t="s">
        <v>649</v>
      </c>
      <c r="AJ249" s="228" t="s">
        <v>414</v>
      </c>
      <c r="AK249" s="228"/>
      <c r="BC249" s="226"/>
      <c r="BQ249" s="226"/>
      <c r="CF249" s="198" t="s">
        <v>7234</v>
      </c>
    </row>
    <row r="250" spans="1:84" ht="15.75" customHeight="1" thickBot="1">
      <c r="A250" s="238" t="s">
        <v>7437</v>
      </c>
      <c r="B250" s="238" t="s">
        <v>7575</v>
      </c>
      <c r="C250" s="238" t="s">
        <v>7324</v>
      </c>
      <c r="D250" s="238">
        <v>4.4400000000000004</v>
      </c>
      <c r="E250" s="238" t="s">
        <v>630</v>
      </c>
      <c r="F250" s="238" t="s">
        <v>7317</v>
      </c>
      <c r="G250" s="238" t="s">
        <v>7317</v>
      </c>
      <c r="H250" s="238" t="s">
        <v>7317</v>
      </c>
      <c r="I250" s="238" t="s">
        <v>7317</v>
      </c>
      <c r="J250" s="238"/>
      <c r="K250" s="238"/>
      <c r="L250" s="238" t="s">
        <v>627</v>
      </c>
      <c r="M250" s="238" t="s">
        <v>7318</v>
      </c>
      <c r="N250" s="238"/>
      <c r="O250" s="238"/>
      <c r="X250" s="228"/>
      <c r="Y250" s="228"/>
      <c r="Z250" s="228"/>
      <c r="AA250" s="228" t="s">
        <v>837</v>
      </c>
      <c r="AB250" s="228" t="s">
        <v>5164</v>
      </c>
      <c r="AD250" s="228">
        <v>0</v>
      </c>
      <c r="AE250" s="228">
        <v>0</v>
      </c>
      <c r="AH250" s="228" t="s">
        <v>649</v>
      </c>
      <c r="AJ250" s="228" t="s">
        <v>428</v>
      </c>
      <c r="AK250" s="228"/>
      <c r="BC250" s="226"/>
      <c r="BQ250" s="226"/>
      <c r="CF250" s="198" t="s">
        <v>7235</v>
      </c>
    </row>
    <row r="251" spans="1:84" ht="15.75" customHeight="1" thickBot="1">
      <c r="A251" s="238" t="s">
        <v>7530</v>
      </c>
      <c r="B251" s="238" t="s">
        <v>7571</v>
      </c>
      <c r="C251" s="238" t="s">
        <v>7327</v>
      </c>
      <c r="D251" s="238">
        <v>5.49</v>
      </c>
      <c r="E251" s="238" t="s">
        <v>7338</v>
      </c>
      <c r="F251" s="238" t="s">
        <v>7324</v>
      </c>
      <c r="G251" s="238" t="s">
        <v>7324</v>
      </c>
      <c r="H251" s="238">
        <v>3</v>
      </c>
      <c r="I251" s="238">
        <v>3</v>
      </c>
      <c r="J251" s="238"/>
      <c r="K251" s="238"/>
      <c r="L251" s="238" t="s">
        <v>627</v>
      </c>
      <c r="M251" s="238" t="s">
        <v>7319</v>
      </c>
      <c r="N251" s="238"/>
      <c r="O251" s="238"/>
      <c r="X251" s="228"/>
      <c r="Y251" s="228"/>
      <c r="Z251" s="228"/>
      <c r="AA251" s="228" t="s">
        <v>859</v>
      </c>
      <c r="AB251" s="228" t="s">
        <v>5165</v>
      </c>
      <c r="AD251" s="228" t="s">
        <v>317</v>
      </c>
      <c r="AE251" s="228" t="s">
        <v>283</v>
      </c>
      <c r="AH251" s="228" t="s">
        <v>660</v>
      </c>
      <c r="AJ251" s="228" t="s">
        <v>474</v>
      </c>
      <c r="AK251" s="228"/>
      <c r="BC251" s="226"/>
      <c r="BQ251" s="226"/>
      <c r="CF251" s="198" t="s">
        <v>7236</v>
      </c>
    </row>
    <row r="252" spans="1:84" ht="15.75" customHeight="1" thickBot="1">
      <c r="A252" s="238" t="s">
        <v>7552</v>
      </c>
      <c r="B252" s="238" t="s">
        <v>7573</v>
      </c>
      <c r="C252" s="238">
        <v>3</v>
      </c>
      <c r="D252" s="238">
        <v>4.07</v>
      </c>
      <c r="E252" s="238" t="s">
        <v>630</v>
      </c>
      <c r="F252" s="238">
        <v>1</v>
      </c>
      <c r="G252" s="238">
        <v>1</v>
      </c>
      <c r="H252" s="238" t="s">
        <v>7317</v>
      </c>
      <c r="I252" s="238" t="s">
        <v>7317</v>
      </c>
      <c r="J252" s="238"/>
      <c r="K252" s="238"/>
      <c r="L252" s="238" t="s">
        <v>627</v>
      </c>
      <c r="M252" s="238" t="s">
        <v>7318</v>
      </c>
      <c r="N252" s="238"/>
      <c r="O252" s="238"/>
      <c r="X252" s="228"/>
      <c r="Y252" s="228"/>
      <c r="Z252" s="228" t="s">
        <v>208</v>
      </c>
      <c r="AA252" s="228" t="s">
        <v>878</v>
      </c>
      <c r="AB252" s="228" t="s">
        <v>5166</v>
      </c>
      <c r="AD252" s="228" t="s">
        <v>317</v>
      </c>
      <c r="AE252" s="228" t="s">
        <v>348</v>
      </c>
      <c r="AH252" s="228" t="s">
        <v>649</v>
      </c>
      <c r="AJ252" s="228" t="s">
        <v>477</v>
      </c>
      <c r="AK252" s="228"/>
      <c r="BC252" s="226"/>
      <c r="BQ252" s="226"/>
      <c r="CF252" s="198" t="s">
        <v>7237</v>
      </c>
    </row>
    <row r="253" spans="1:84" ht="15.75" customHeight="1" thickBot="1">
      <c r="A253" s="238" t="s">
        <v>7512</v>
      </c>
      <c r="B253" s="238" t="s">
        <v>7576</v>
      </c>
      <c r="C253" s="238" t="s">
        <v>7324</v>
      </c>
      <c r="D253" s="238">
        <v>4.5999999999999996</v>
      </c>
      <c r="E253" s="238" t="s">
        <v>630</v>
      </c>
      <c r="F253" s="238" t="s">
        <v>7321</v>
      </c>
      <c r="G253" s="238" t="s">
        <v>7321</v>
      </c>
      <c r="H253" s="238">
        <v>2</v>
      </c>
      <c r="I253" s="238">
        <v>2</v>
      </c>
      <c r="J253" s="238"/>
      <c r="K253" s="238"/>
      <c r="L253" s="238"/>
      <c r="M253" s="238" t="s">
        <v>7329</v>
      </c>
      <c r="N253" s="238"/>
      <c r="O253" s="238"/>
      <c r="X253" s="228"/>
      <c r="Y253" s="228"/>
      <c r="Z253" s="228" t="s">
        <v>362</v>
      </c>
      <c r="AA253" s="228" t="s">
        <v>1001</v>
      </c>
      <c r="AB253" s="228" t="s">
        <v>5167</v>
      </c>
      <c r="AD253" s="228" t="s">
        <v>333</v>
      </c>
      <c r="AE253" s="228" t="s">
        <v>302</v>
      </c>
      <c r="AH253" s="228" t="s">
        <v>641</v>
      </c>
      <c r="AJ253" s="228"/>
      <c r="AK253" s="228"/>
      <c r="BC253" s="226"/>
      <c r="BQ253" s="226"/>
      <c r="CF253" s="198" t="s">
        <v>7238</v>
      </c>
    </row>
    <row r="254" spans="1:84" ht="15.75" customHeight="1" thickBot="1">
      <c r="A254" s="238" t="s">
        <v>7495</v>
      </c>
      <c r="B254" s="238" t="s">
        <v>7577</v>
      </c>
      <c r="C254" s="238">
        <v>4</v>
      </c>
      <c r="D254" s="238">
        <v>5.2</v>
      </c>
      <c r="E254" s="238" t="s">
        <v>7338</v>
      </c>
      <c r="F254" s="238">
        <v>2</v>
      </c>
      <c r="G254" s="238">
        <v>2</v>
      </c>
      <c r="H254" s="238">
        <v>2</v>
      </c>
      <c r="I254" s="238">
        <v>2</v>
      </c>
      <c r="J254" s="238"/>
      <c r="K254" s="238"/>
      <c r="L254" s="238"/>
      <c r="M254" s="238" t="s">
        <v>7325</v>
      </c>
      <c r="N254" s="238"/>
      <c r="O254" s="238"/>
      <c r="X254" s="228"/>
      <c r="Y254" s="228"/>
      <c r="Z254" s="228" t="s">
        <v>362</v>
      </c>
      <c r="AA254" s="228" t="s">
        <v>1010</v>
      </c>
      <c r="AB254" s="228" t="s">
        <v>5168</v>
      </c>
      <c r="AD254" s="228" t="s">
        <v>348</v>
      </c>
      <c r="AE254" s="228" t="s">
        <v>359</v>
      </c>
      <c r="AH254" s="228" t="s">
        <v>641</v>
      </c>
      <c r="AJ254" s="228"/>
      <c r="AK254" s="228"/>
      <c r="BC254" s="226"/>
      <c r="BQ254" s="226"/>
      <c r="CF254" s="198" t="s">
        <v>7239</v>
      </c>
    </row>
    <row r="255" spans="1:84" ht="15.75" customHeight="1" thickBot="1">
      <c r="A255" s="238" t="s">
        <v>7544</v>
      </c>
      <c r="B255" s="238" t="s">
        <v>7575</v>
      </c>
      <c r="C255" s="238" t="s">
        <v>7324</v>
      </c>
      <c r="D255" s="238">
        <v>4.68</v>
      </c>
      <c r="E255" s="238" t="s">
        <v>630</v>
      </c>
      <c r="F255" s="238">
        <v>3</v>
      </c>
      <c r="G255" s="238">
        <v>3</v>
      </c>
      <c r="H255" s="238">
        <v>4</v>
      </c>
      <c r="I255" s="238">
        <v>4</v>
      </c>
      <c r="J255" s="238"/>
      <c r="K255" s="238"/>
      <c r="L255" s="238" t="s">
        <v>627</v>
      </c>
      <c r="M255" s="238" t="s">
        <v>7318</v>
      </c>
      <c r="N255" s="238"/>
      <c r="O255" s="238"/>
      <c r="X255" s="228"/>
      <c r="Y255" s="228"/>
      <c r="Z255" s="228" t="s">
        <v>362</v>
      </c>
      <c r="AA255" s="228" t="s">
        <v>1034</v>
      </c>
      <c r="AB255" s="228" t="s">
        <v>5169</v>
      </c>
      <c r="AD255" s="228" t="s">
        <v>333</v>
      </c>
      <c r="AE255" s="228" t="s">
        <v>283</v>
      </c>
      <c r="AH255" s="228" t="s">
        <v>641</v>
      </c>
      <c r="AJ255" s="228"/>
      <c r="AK255" s="228"/>
      <c r="BC255" s="226"/>
      <c r="BQ255" s="226"/>
      <c r="CF255" s="198" t="s">
        <v>7240</v>
      </c>
    </row>
    <row r="256" spans="1:84" ht="15.75" customHeight="1" thickBot="1">
      <c r="A256" s="238" t="s">
        <v>7438</v>
      </c>
      <c r="B256" s="238" t="s">
        <v>7577</v>
      </c>
      <c r="C256" s="238">
        <v>4</v>
      </c>
      <c r="D256" s="238">
        <v>5.27</v>
      </c>
      <c r="E256" s="238" t="s">
        <v>7338</v>
      </c>
      <c r="F256" s="238">
        <v>2</v>
      </c>
      <c r="G256" s="238">
        <v>2</v>
      </c>
      <c r="H256" s="238" t="s">
        <v>7317</v>
      </c>
      <c r="I256" s="238" t="s">
        <v>7317</v>
      </c>
      <c r="J256" s="238"/>
      <c r="K256" s="238"/>
      <c r="L256" s="238" t="s">
        <v>627</v>
      </c>
      <c r="M256" s="238" t="s">
        <v>7318</v>
      </c>
      <c r="N256" s="238"/>
      <c r="O256" s="238" t="s">
        <v>7323</v>
      </c>
      <c r="X256" s="228"/>
      <c r="Y256" s="228"/>
      <c r="Z256" s="228" t="s">
        <v>359</v>
      </c>
      <c r="AA256" s="228" t="s">
        <v>1428</v>
      </c>
      <c r="AB256" s="228" t="s">
        <v>5170</v>
      </c>
      <c r="AD256" s="228" t="s">
        <v>302</v>
      </c>
      <c r="AE256" s="228" t="s">
        <v>317</v>
      </c>
      <c r="AH256" s="228" t="s">
        <v>641</v>
      </c>
      <c r="AJ256" s="228"/>
      <c r="AK256" s="228"/>
      <c r="BC256" s="226"/>
      <c r="BQ256" s="226"/>
      <c r="CF256" s="198" t="s">
        <v>7303</v>
      </c>
    </row>
    <row r="257" spans="1:69" ht="15.75" customHeight="1" thickBot="1">
      <c r="A257" s="238" t="s">
        <v>7556</v>
      </c>
      <c r="B257" s="238" t="s">
        <v>7577</v>
      </c>
      <c r="C257" s="238">
        <v>5</v>
      </c>
      <c r="D257" s="238">
        <v>5.73</v>
      </c>
      <c r="E257" s="238" t="s">
        <v>7338</v>
      </c>
      <c r="F257" s="238" t="s">
        <v>7320</v>
      </c>
      <c r="G257" s="238" t="s">
        <v>7320</v>
      </c>
      <c r="H257" s="238">
        <v>3</v>
      </c>
      <c r="I257" s="238">
        <v>3</v>
      </c>
      <c r="J257" s="238"/>
      <c r="K257" s="238"/>
      <c r="L257" s="238" t="s">
        <v>627</v>
      </c>
      <c r="M257" s="238" t="s">
        <v>7318</v>
      </c>
      <c r="N257" s="238"/>
      <c r="O257" s="238"/>
      <c r="X257" s="228"/>
      <c r="Y257" s="228"/>
      <c r="Z257" s="228" t="s">
        <v>333</v>
      </c>
      <c r="AA257" s="228" t="s">
        <v>1647</v>
      </c>
      <c r="AB257" s="228" t="s">
        <v>5171</v>
      </c>
      <c r="AD257" s="228" t="s">
        <v>165</v>
      </c>
      <c r="AE257" s="228" t="s">
        <v>302</v>
      </c>
      <c r="AH257" s="228" t="s">
        <v>635</v>
      </c>
      <c r="AJ257" s="228"/>
      <c r="AK257" s="228"/>
      <c r="BC257" s="226"/>
      <c r="BQ257" s="226"/>
    </row>
    <row r="258" spans="1:69" ht="15.75" customHeight="1" thickBot="1">
      <c r="A258" s="238" t="s">
        <v>7439</v>
      </c>
      <c r="B258" s="238" t="s">
        <v>7576</v>
      </c>
      <c r="C258" s="238">
        <v>4</v>
      </c>
      <c r="D258" s="238">
        <v>4.72</v>
      </c>
      <c r="E258" s="238" t="s">
        <v>630</v>
      </c>
      <c r="F258" s="238">
        <v>1</v>
      </c>
      <c r="G258" s="238">
        <v>1</v>
      </c>
      <c r="H258" s="238">
        <v>3</v>
      </c>
      <c r="I258" s="238">
        <v>3</v>
      </c>
      <c r="J258" s="238"/>
      <c r="K258" s="238"/>
      <c r="L258" s="238" t="s">
        <v>627</v>
      </c>
      <c r="M258" s="238" t="s">
        <v>7318</v>
      </c>
      <c r="N258" s="238"/>
      <c r="O258" s="238"/>
      <c r="X258" s="228"/>
      <c r="Y258" s="228"/>
      <c r="Z258" s="228" t="s">
        <v>365</v>
      </c>
      <c r="AA258" s="228" t="s">
        <v>1802</v>
      </c>
      <c r="AB258" s="228" t="s">
        <v>5172</v>
      </c>
      <c r="AD258" s="228" t="s">
        <v>348</v>
      </c>
      <c r="AE258" s="228" t="s">
        <v>317</v>
      </c>
      <c r="AH258" s="228" t="s">
        <v>641</v>
      </c>
      <c r="AJ258" s="228"/>
      <c r="AK258" s="228"/>
      <c r="BC258" s="226"/>
      <c r="BQ258" s="226"/>
    </row>
    <row r="259" spans="1:69" ht="15.75" customHeight="1" thickBot="1">
      <c r="A259" s="238" t="s">
        <v>7440</v>
      </c>
      <c r="B259" s="238" t="s">
        <v>7572</v>
      </c>
      <c r="C259" s="238">
        <v>4</v>
      </c>
      <c r="D259" s="238">
        <v>5.0999999999999996</v>
      </c>
      <c r="E259" s="238" t="s">
        <v>7338</v>
      </c>
      <c r="F259" s="238">
        <v>3</v>
      </c>
      <c r="G259" s="238">
        <v>3</v>
      </c>
      <c r="H259" s="238" t="s">
        <v>7317</v>
      </c>
      <c r="I259" s="238" t="s">
        <v>7317</v>
      </c>
      <c r="J259" s="238"/>
      <c r="K259" s="238"/>
      <c r="L259" s="238" t="s">
        <v>627</v>
      </c>
      <c r="M259" s="238" t="s">
        <v>7322</v>
      </c>
      <c r="N259" s="238"/>
      <c r="O259" s="238"/>
      <c r="X259" s="228"/>
      <c r="Y259" s="228"/>
      <c r="Z259" s="228" t="s">
        <v>348</v>
      </c>
      <c r="AA259" s="228" t="s">
        <v>1836</v>
      </c>
      <c r="AB259" s="228" t="s">
        <v>5173</v>
      </c>
      <c r="AD259" s="228" t="s">
        <v>302</v>
      </c>
      <c r="AE259" s="228" t="s">
        <v>333</v>
      </c>
      <c r="AH259" s="228" t="s">
        <v>635</v>
      </c>
      <c r="AJ259" s="228"/>
      <c r="AK259" s="228"/>
      <c r="BC259" s="226"/>
      <c r="BQ259" s="226"/>
    </row>
    <row r="260" spans="1:69" ht="15.75" customHeight="1" thickBot="1">
      <c r="A260" s="238" t="s">
        <v>7553</v>
      </c>
      <c r="B260" s="238" t="s">
        <v>7570</v>
      </c>
      <c r="C260" s="238">
        <v>4</v>
      </c>
      <c r="D260" s="238">
        <v>5.25</v>
      </c>
      <c r="E260" s="238" t="s">
        <v>7338</v>
      </c>
      <c r="F260" s="238">
        <v>1</v>
      </c>
      <c r="G260" s="238">
        <v>1</v>
      </c>
      <c r="H260" s="238" t="s">
        <v>7317</v>
      </c>
      <c r="I260" s="238" t="s">
        <v>7317</v>
      </c>
      <c r="J260" s="238"/>
      <c r="K260" s="238"/>
      <c r="L260" s="238"/>
      <c r="M260" s="238" t="s">
        <v>7318</v>
      </c>
      <c r="N260" s="238"/>
      <c r="O260" s="238"/>
      <c r="X260" s="228"/>
      <c r="Y260" s="228"/>
      <c r="Z260" s="228" t="s">
        <v>333</v>
      </c>
      <c r="AA260" s="228" t="s">
        <v>1867</v>
      </c>
      <c r="AB260" s="228" t="s">
        <v>5174</v>
      </c>
      <c r="AD260" s="228" t="s">
        <v>189</v>
      </c>
      <c r="AE260" s="228" t="s">
        <v>189</v>
      </c>
      <c r="AH260" s="228" t="s">
        <v>641</v>
      </c>
      <c r="AJ260" s="228"/>
      <c r="AK260" s="228"/>
      <c r="BC260" s="226"/>
      <c r="BQ260" s="226"/>
    </row>
    <row r="261" spans="1:69" ht="15.75" customHeight="1" thickBot="1">
      <c r="A261" s="238" t="s">
        <v>7557</v>
      </c>
      <c r="B261" s="238" t="s">
        <v>7570</v>
      </c>
      <c r="C261" s="238">
        <v>4</v>
      </c>
      <c r="D261" s="238">
        <v>4.8899999999999997</v>
      </c>
      <c r="E261" s="238" t="s">
        <v>630</v>
      </c>
      <c r="F261" s="238">
        <v>1</v>
      </c>
      <c r="G261" s="238">
        <v>1</v>
      </c>
      <c r="H261" s="238" t="s">
        <v>7324</v>
      </c>
      <c r="I261" s="238" t="s">
        <v>7324</v>
      </c>
      <c r="J261" s="238"/>
      <c r="K261" s="238"/>
      <c r="L261" s="238"/>
      <c r="M261" s="238" t="s">
        <v>7318</v>
      </c>
      <c r="N261" s="238"/>
      <c r="O261" s="238"/>
      <c r="X261" s="228"/>
      <c r="Y261" s="228"/>
      <c r="Z261" s="228" t="s">
        <v>241</v>
      </c>
      <c r="AA261" s="228" t="s">
        <v>1875</v>
      </c>
      <c r="AB261" s="228" t="s">
        <v>5175</v>
      </c>
      <c r="AD261" s="228" t="s">
        <v>302</v>
      </c>
      <c r="AE261" s="228" t="s">
        <v>302</v>
      </c>
      <c r="AH261" s="228" t="s">
        <v>649</v>
      </c>
      <c r="AJ261" s="228" t="s">
        <v>442</v>
      </c>
      <c r="AK261" s="228"/>
      <c r="BC261" s="226"/>
      <c r="BQ261" s="226"/>
    </row>
    <row r="262" spans="1:69" ht="15.75" customHeight="1" thickBot="1">
      <c r="A262" s="238" t="s">
        <v>7498</v>
      </c>
      <c r="B262" s="238" t="s">
        <v>7573</v>
      </c>
      <c r="C262" s="238" t="s">
        <v>7324</v>
      </c>
      <c r="D262" s="238">
        <v>4.55</v>
      </c>
      <c r="E262" s="238" t="s">
        <v>630</v>
      </c>
      <c r="F262" s="238">
        <v>1</v>
      </c>
      <c r="G262" s="238">
        <v>1</v>
      </c>
      <c r="H262" s="238">
        <v>4</v>
      </c>
      <c r="I262" s="238">
        <v>4</v>
      </c>
      <c r="J262" s="238"/>
      <c r="K262" s="238"/>
      <c r="L262" s="238"/>
      <c r="M262" s="238" t="s">
        <v>7328</v>
      </c>
      <c r="N262" s="238"/>
      <c r="O262" s="238"/>
      <c r="X262" s="228"/>
      <c r="Y262" s="228"/>
      <c r="Z262" s="228" t="s">
        <v>359</v>
      </c>
      <c r="AA262" s="228" t="s">
        <v>1918</v>
      </c>
      <c r="AB262" s="228" t="s">
        <v>5176</v>
      </c>
      <c r="AD262" s="228" t="s">
        <v>333</v>
      </c>
      <c r="AE262" s="228" t="s">
        <v>333</v>
      </c>
      <c r="AH262" s="228" t="s">
        <v>663</v>
      </c>
      <c r="AJ262" s="228"/>
      <c r="AK262" s="228"/>
      <c r="BC262" s="226"/>
      <c r="BQ262" s="226"/>
    </row>
    <row r="263" spans="1:69" ht="15.75" customHeight="1" thickBot="1">
      <c r="A263" s="238" t="s">
        <v>7541</v>
      </c>
      <c r="B263" s="238" t="s">
        <v>7576</v>
      </c>
      <c r="C263" s="238">
        <v>4</v>
      </c>
      <c r="D263" s="238">
        <v>4.79</v>
      </c>
      <c r="E263" s="238" t="s">
        <v>630</v>
      </c>
      <c r="F263" s="238" t="s">
        <v>7321</v>
      </c>
      <c r="G263" s="238" t="s">
        <v>7321</v>
      </c>
      <c r="H263" s="238">
        <v>1</v>
      </c>
      <c r="I263" s="238">
        <v>1</v>
      </c>
      <c r="J263" s="238"/>
      <c r="K263" s="238"/>
      <c r="L263" s="238" t="s">
        <v>627</v>
      </c>
      <c r="M263" s="238" t="s">
        <v>7318</v>
      </c>
      <c r="N263" s="238"/>
      <c r="O263" s="238" t="s">
        <v>7323</v>
      </c>
      <c r="X263" s="228"/>
      <c r="Y263" s="228"/>
      <c r="Z263" s="228" t="s">
        <v>368</v>
      </c>
      <c r="AA263" s="228" t="s">
        <v>1952</v>
      </c>
      <c r="AB263" s="228" t="s">
        <v>5177</v>
      </c>
      <c r="AD263" s="228" t="s">
        <v>359</v>
      </c>
      <c r="AE263" s="228" t="s">
        <v>359</v>
      </c>
      <c r="AH263" s="228" t="s">
        <v>635</v>
      </c>
      <c r="AJ263" s="228"/>
      <c r="AK263" s="228"/>
      <c r="BC263" s="226"/>
      <c r="BQ263" s="226"/>
    </row>
    <row r="264" spans="1:69" ht="15.75" customHeight="1" thickBot="1">
      <c r="A264" s="238" t="s">
        <v>7441</v>
      </c>
      <c r="B264" s="238" t="s">
        <v>7576</v>
      </c>
      <c r="C264" s="238" t="s">
        <v>7324</v>
      </c>
      <c r="D264" s="238">
        <v>4.43</v>
      </c>
      <c r="E264" s="238" t="s">
        <v>630</v>
      </c>
      <c r="F264" s="238">
        <v>1</v>
      </c>
      <c r="G264" s="238">
        <v>1</v>
      </c>
      <c r="H264" s="238" t="s">
        <v>7320</v>
      </c>
      <c r="I264" s="238" t="s">
        <v>7320</v>
      </c>
      <c r="J264" s="238"/>
      <c r="K264" s="238"/>
      <c r="L264" s="238" t="s">
        <v>627</v>
      </c>
      <c r="M264" s="238" t="s">
        <v>7319</v>
      </c>
      <c r="N264" s="238"/>
      <c r="O264" s="238"/>
      <c r="X264" s="228"/>
      <c r="Y264" s="228"/>
      <c r="Z264" s="228" t="s">
        <v>365</v>
      </c>
      <c r="AA264" s="228" t="s">
        <v>1983</v>
      </c>
      <c r="AB264" s="228" t="s">
        <v>5178</v>
      </c>
      <c r="AD264" s="228" t="s">
        <v>317</v>
      </c>
      <c r="AE264" s="228" t="s">
        <v>333</v>
      </c>
      <c r="AH264" s="228" t="s">
        <v>635</v>
      </c>
      <c r="AJ264" s="228"/>
      <c r="AK264" s="228"/>
      <c r="BC264" s="226"/>
      <c r="BQ264" s="226"/>
    </row>
    <row r="265" spans="1:69" ht="15.75" customHeight="1" thickBot="1">
      <c r="A265" s="238" t="s">
        <v>7537</v>
      </c>
      <c r="B265" s="238" t="s">
        <v>7575</v>
      </c>
      <c r="C265" s="238">
        <v>4</v>
      </c>
      <c r="D265" s="238">
        <v>5.14</v>
      </c>
      <c r="E265" s="238" t="s">
        <v>7338</v>
      </c>
      <c r="F265" s="238" t="s">
        <v>7324</v>
      </c>
      <c r="G265" s="238" t="s">
        <v>7324</v>
      </c>
      <c r="H265" s="238">
        <v>4</v>
      </c>
      <c r="I265" s="238">
        <v>4</v>
      </c>
      <c r="J265" s="238"/>
      <c r="K265" s="238"/>
      <c r="L265" s="238"/>
      <c r="M265" s="238" t="s">
        <v>7318</v>
      </c>
      <c r="N265" s="238"/>
      <c r="O265" s="238"/>
      <c r="X265" s="228"/>
      <c r="Y265" s="228"/>
      <c r="Z265" s="228" t="s">
        <v>365</v>
      </c>
      <c r="AA265" s="228" t="s">
        <v>2023</v>
      </c>
      <c r="AB265" s="228" t="s">
        <v>5179</v>
      </c>
      <c r="AD265" s="228" t="s">
        <v>333</v>
      </c>
      <c r="AE265" s="228" t="s">
        <v>333</v>
      </c>
      <c r="AH265" s="228" t="s">
        <v>641</v>
      </c>
      <c r="AJ265" s="228"/>
      <c r="AK265" s="228"/>
      <c r="BC265" s="226"/>
      <c r="BQ265" s="226"/>
    </row>
    <row r="266" spans="1:69" ht="15.75" customHeight="1" thickBot="1">
      <c r="A266" s="238" t="s">
        <v>7442</v>
      </c>
      <c r="B266" s="238" t="s">
        <v>7571</v>
      </c>
      <c r="C266" s="238">
        <v>4</v>
      </c>
      <c r="D266" s="238">
        <v>5.31</v>
      </c>
      <c r="E266" s="238" t="s">
        <v>7338</v>
      </c>
      <c r="F266" s="238">
        <v>3</v>
      </c>
      <c r="G266" s="238">
        <v>3</v>
      </c>
      <c r="H266" s="238">
        <v>3</v>
      </c>
      <c r="I266" s="238">
        <v>3</v>
      </c>
      <c r="J266" s="238"/>
      <c r="K266" s="238"/>
      <c r="L266" s="238"/>
      <c r="M266" s="238" t="s">
        <v>7325</v>
      </c>
      <c r="N266" s="238"/>
      <c r="O266" s="238"/>
      <c r="X266" s="228"/>
      <c r="Y266" s="228"/>
      <c r="Z266" s="228" t="s">
        <v>359</v>
      </c>
      <c r="AA266" s="228" t="s">
        <v>2055</v>
      </c>
      <c r="AB266" s="228" t="s">
        <v>5180</v>
      </c>
      <c r="AD266" s="228" t="s">
        <v>302</v>
      </c>
      <c r="AE266" s="228" t="s">
        <v>283</v>
      </c>
      <c r="AH266" s="228" t="s">
        <v>635</v>
      </c>
      <c r="AJ266" s="228"/>
      <c r="AK266" s="228"/>
      <c r="BC266" s="226"/>
      <c r="BQ266" s="226"/>
    </row>
    <row r="267" spans="1:69" ht="15.75" customHeight="1" thickBot="1">
      <c r="A267" s="238" t="s">
        <v>7443</v>
      </c>
      <c r="B267" s="238" t="s">
        <v>7577</v>
      </c>
      <c r="C267" s="238">
        <v>4</v>
      </c>
      <c r="D267" s="238">
        <v>4.72</v>
      </c>
      <c r="E267" s="238" t="s">
        <v>630</v>
      </c>
      <c r="F267" s="238">
        <v>3</v>
      </c>
      <c r="G267" s="238">
        <v>3</v>
      </c>
      <c r="H267" s="238">
        <v>5</v>
      </c>
      <c r="I267" s="238">
        <v>5</v>
      </c>
      <c r="J267" s="238"/>
      <c r="K267" s="238"/>
      <c r="L267" s="238"/>
      <c r="M267" s="238" t="s">
        <v>7318</v>
      </c>
      <c r="N267" s="238"/>
      <c r="O267" s="238"/>
      <c r="X267" s="228"/>
      <c r="Y267" s="228"/>
      <c r="Z267" s="228" t="s">
        <v>368</v>
      </c>
      <c r="AA267" s="228" t="s">
        <v>2167</v>
      </c>
      <c r="AB267" s="228" t="s">
        <v>5181</v>
      </c>
      <c r="AD267" s="228" t="s">
        <v>362</v>
      </c>
      <c r="AE267" s="228" t="s">
        <v>362</v>
      </c>
      <c r="AH267" s="228" t="s">
        <v>663</v>
      </c>
      <c r="AJ267" s="228"/>
      <c r="AK267" s="228"/>
      <c r="BC267" s="226"/>
      <c r="BQ267" s="226"/>
    </row>
    <row r="268" spans="1:69" ht="15.75" customHeight="1" thickBot="1">
      <c r="A268" s="238" t="s">
        <v>7444</v>
      </c>
      <c r="B268" s="238" t="s">
        <v>7570</v>
      </c>
      <c r="C268" s="238">
        <v>4</v>
      </c>
      <c r="D268" s="238">
        <v>4.88</v>
      </c>
      <c r="E268" s="238" t="s">
        <v>630</v>
      </c>
      <c r="F268" s="238">
        <v>1</v>
      </c>
      <c r="G268" s="238">
        <v>1</v>
      </c>
      <c r="H268" s="238" t="s">
        <v>7324</v>
      </c>
      <c r="I268" s="238" t="s">
        <v>7324</v>
      </c>
      <c r="J268" s="238"/>
      <c r="K268" s="238"/>
      <c r="L268" s="238"/>
      <c r="M268" s="238" t="s">
        <v>7318</v>
      </c>
      <c r="N268" s="238"/>
      <c r="O268" s="238" t="s">
        <v>7323</v>
      </c>
      <c r="X268" s="228"/>
      <c r="Y268" s="228"/>
      <c r="Z268" s="228" t="s">
        <v>333</v>
      </c>
      <c r="AA268" s="228" t="s">
        <v>2239</v>
      </c>
      <c r="AB268" s="228" t="s">
        <v>5182</v>
      </c>
      <c r="AD268" s="228" t="s">
        <v>348</v>
      </c>
      <c r="AE268" s="228" t="s">
        <v>333</v>
      </c>
      <c r="AH268" s="228" t="s">
        <v>635</v>
      </c>
      <c r="AJ268" s="228"/>
      <c r="AK268" s="228"/>
      <c r="BC268" s="226"/>
      <c r="BQ268" s="226"/>
    </row>
    <row r="269" spans="1:69" ht="15.75" customHeight="1" thickBot="1">
      <c r="A269" s="238" t="s">
        <v>7487</v>
      </c>
      <c r="B269" s="238" t="s">
        <v>7574</v>
      </c>
      <c r="C269" s="238" t="s">
        <v>7327</v>
      </c>
      <c r="D269" s="238">
        <v>5.51</v>
      </c>
      <c r="E269" s="238" t="s">
        <v>7338</v>
      </c>
      <c r="F269" s="238" t="s">
        <v>7326</v>
      </c>
      <c r="G269" s="238" t="s">
        <v>7326</v>
      </c>
      <c r="H269" s="238" t="s">
        <v>7317</v>
      </c>
      <c r="I269" s="238" t="s">
        <v>7317</v>
      </c>
      <c r="J269" s="238"/>
      <c r="K269" s="238"/>
      <c r="L269" s="238"/>
      <c r="M269" s="238" t="s">
        <v>7318</v>
      </c>
      <c r="N269" s="238"/>
      <c r="O269" s="238"/>
      <c r="X269" s="228"/>
      <c r="Y269" s="228"/>
      <c r="Z269" s="228" t="s">
        <v>362</v>
      </c>
      <c r="AA269" s="228" t="s">
        <v>2316</v>
      </c>
      <c r="AB269" s="228" t="s">
        <v>5183</v>
      </c>
      <c r="AD269" s="228" t="s">
        <v>348</v>
      </c>
      <c r="AE269" s="228" t="s">
        <v>317</v>
      </c>
      <c r="AH269" s="228" t="s">
        <v>641</v>
      </c>
      <c r="AJ269" s="228"/>
      <c r="AK269" s="228"/>
      <c r="BC269" s="226"/>
      <c r="BQ269" s="226"/>
    </row>
    <row r="270" spans="1:69" ht="15.75" customHeight="1" thickBot="1">
      <c r="A270" s="238" t="s">
        <v>7499</v>
      </c>
      <c r="B270" s="238" t="s">
        <v>7575</v>
      </c>
      <c r="C270" s="238" t="s">
        <v>7324</v>
      </c>
      <c r="D270" s="238">
        <v>4.41</v>
      </c>
      <c r="E270" s="238" t="s">
        <v>630</v>
      </c>
      <c r="F270" s="238">
        <v>2</v>
      </c>
      <c r="G270" s="238">
        <v>2</v>
      </c>
      <c r="H270" s="238">
        <v>1</v>
      </c>
      <c r="I270" s="238">
        <v>1</v>
      </c>
      <c r="J270" s="238"/>
      <c r="K270" s="238"/>
      <c r="L270" s="238" t="s">
        <v>627</v>
      </c>
      <c r="M270" s="238" t="s">
        <v>7318</v>
      </c>
      <c r="N270" s="238"/>
      <c r="O270" s="238"/>
      <c r="X270" s="228"/>
      <c r="Y270" s="228"/>
      <c r="Z270" s="228" t="s">
        <v>359</v>
      </c>
      <c r="AA270" s="228" t="s">
        <v>2409</v>
      </c>
      <c r="AB270" s="228" t="s">
        <v>5184</v>
      </c>
      <c r="AD270" s="228" t="s">
        <v>348</v>
      </c>
      <c r="AE270" s="228" t="s">
        <v>317</v>
      </c>
      <c r="AH270" s="228" t="s">
        <v>663</v>
      </c>
      <c r="AJ270" s="228"/>
      <c r="AK270" s="228"/>
      <c r="BC270" s="226"/>
      <c r="BQ270" s="226"/>
    </row>
    <row r="271" spans="1:69" ht="15.75" customHeight="1" thickBot="1">
      <c r="A271" s="238" t="s">
        <v>7445</v>
      </c>
      <c r="B271" s="238" t="s">
        <v>7573</v>
      </c>
      <c r="C271" s="238" t="s">
        <v>7324</v>
      </c>
      <c r="D271" s="238">
        <v>4.62</v>
      </c>
      <c r="E271" s="238" t="s">
        <v>630</v>
      </c>
      <c r="F271" s="238">
        <v>1</v>
      </c>
      <c r="G271" s="238">
        <v>1</v>
      </c>
      <c r="H271" s="238" t="s">
        <v>7324</v>
      </c>
      <c r="I271" s="238" t="s">
        <v>7324</v>
      </c>
      <c r="J271" s="238"/>
      <c r="K271" s="238"/>
      <c r="L271" s="238"/>
      <c r="M271" s="238" t="s">
        <v>7322</v>
      </c>
      <c r="N271" s="238"/>
      <c r="O271" s="238"/>
      <c r="X271" s="228"/>
      <c r="Y271" s="228"/>
      <c r="Z271" s="228" t="s">
        <v>362</v>
      </c>
      <c r="AA271" s="228" t="s">
        <v>2533</v>
      </c>
      <c r="AB271" s="228" t="s">
        <v>5185</v>
      </c>
      <c r="AD271" s="228" t="s">
        <v>348</v>
      </c>
      <c r="AE271" s="228" t="s">
        <v>333</v>
      </c>
      <c r="AH271" s="228" t="s">
        <v>638</v>
      </c>
      <c r="AJ271" s="228"/>
      <c r="AK271" s="228"/>
      <c r="BC271" s="226"/>
      <c r="BQ271" s="226"/>
    </row>
    <row r="272" spans="1:69" ht="15.75" customHeight="1" thickBot="1">
      <c r="A272" s="238" t="s">
        <v>7531</v>
      </c>
      <c r="B272" s="238" t="s">
        <v>7577</v>
      </c>
      <c r="C272" s="238">
        <v>4</v>
      </c>
      <c r="D272" s="238">
        <v>5.07</v>
      </c>
      <c r="E272" s="238" t="s">
        <v>7338</v>
      </c>
      <c r="F272" s="238">
        <v>1</v>
      </c>
      <c r="G272" s="238">
        <v>1</v>
      </c>
      <c r="H272" s="238" t="s">
        <v>7320</v>
      </c>
      <c r="I272" s="238" t="s">
        <v>7320</v>
      </c>
      <c r="J272" s="238"/>
      <c r="K272" s="238"/>
      <c r="L272" s="238" t="s">
        <v>627</v>
      </c>
      <c r="M272" s="238" t="s">
        <v>7325</v>
      </c>
      <c r="N272" s="238"/>
      <c r="O272" s="238" t="s">
        <v>7323</v>
      </c>
      <c r="X272" s="228"/>
      <c r="Y272" s="228"/>
      <c r="Z272" s="228" t="s">
        <v>348</v>
      </c>
      <c r="AA272" s="228" t="s">
        <v>2588</v>
      </c>
      <c r="AB272" s="228" t="s">
        <v>5186</v>
      </c>
      <c r="AD272" s="228" t="s">
        <v>302</v>
      </c>
      <c r="AE272" s="228" t="s">
        <v>348</v>
      </c>
      <c r="AH272" s="228" t="s">
        <v>641</v>
      </c>
      <c r="AJ272" s="228"/>
      <c r="AK272" s="228"/>
      <c r="BC272" s="226"/>
      <c r="BQ272" s="226"/>
    </row>
    <row r="273" spans="1:69" ht="15.75" customHeight="1" thickBot="1">
      <c r="A273" s="238" t="s">
        <v>7446</v>
      </c>
      <c r="B273" s="238" t="s">
        <v>7574</v>
      </c>
      <c r="C273" s="238">
        <v>4</v>
      </c>
      <c r="D273" s="238">
        <v>5.03</v>
      </c>
      <c r="E273" s="238" t="s">
        <v>7338</v>
      </c>
      <c r="F273" s="238" t="s">
        <v>7320</v>
      </c>
      <c r="G273" s="238" t="s">
        <v>7320</v>
      </c>
      <c r="H273" s="238" t="s">
        <v>7320</v>
      </c>
      <c r="I273" s="238" t="s">
        <v>7320</v>
      </c>
      <c r="J273" s="238"/>
      <c r="K273" s="238"/>
      <c r="L273" s="238" t="s">
        <v>627</v>
      </c>
      <c r="M273" s="238" t="s">
        <v>7319</v>
      </c>
      <c r="N273" s="238"/>
      <c r="O273" s="238"/>
      <c r="X273" s="228"/>
      <c r="Y273" s="228"/>
      <c r="Z273" s="228" t="s">
        <v>348</v>
      </c>
      <c r="AA273" s="228" t="s">
        <v>708</v>
      </c>
      <c r="AB273" s="228" t="s">
        <v>5187</v>
      </c>
      <c r="AD273" s="228" t="s">
        <v>317</v>
      </c>
      <c r="AE273" s="228" t="s">
        <v>317</v>
      </c>
      <c r="AH273" s="228" t="s">
        <v>635</v>
      </c>
      <c r="AJ273" s="228"/>
      <c r="AK273" s="228"/>
      <c r="BC273" s="226"/>
      <c r="BQ273" s="226"/>
    </row>
    <row r="274" spans="1:69" ht="15.75" customHeight="1" thickBot="1">
      <c r="A274" s="238" t="s">
        <v>7527</v>
      </c>
      <c r="B274" s="238" t="s">
        <v>7571</v>
      </c>
      <c r="C274" s="238">
        <v>4</v>
      </c>
      <c r="D274" s="238">
        <v>5.18</v>
      </c>
      <c r="E274" s="238" t="s">
        <v>7338</v>
      </c>
      <c r="F274" s="238">
        <v>3</v>
      </c>
      <c r="G274" s="238">
        <v>3</v>
      </c>
      <c r="H274" s="238" t="s">
        <v>7324</v>
      </c>
      <c r="I274" s="238" t="s">
        <v>7324</v>
      </c>
      <c r="J274" s="238"/>
      <c r="K274" s="238"/>
      <c r="L274" s="238" t="s">
        <v>627</v>
      </c>
      <c r="M274" s="238" t="s">
        <v>7319</v>
      </c>
      <c r="N274" s="238"/>
      <c r="O274" s="238" t="s">
        <v>7323</v>
      </c>
      <c r="X274" s="228"/>
      <c r="Y274" s="228"/>
      <c r="Z274" s="228" t="s">
        <v>333</v>
      </c>
      <c r="AA274" s="228" t="s">
        <v>716</v>
      </c>
      <c r="AB274" s="228" t="s">
        <v>5188</v>
      </c>
      <c r="AD274" s="228" t="s">
        <v>317</v>
      </c>
      <c r="AE274" s="228" t="s">
        <v>317</v>
      </c>
      <c r="AH274" s="228" t="s">
        <v>641</v>
      </c>
      <c r="AJ274" s="228"/>
      <c r="AK274" s="228"/>
      <c r="BC274" s="226"/>
      <c r="BQ274" s="226"/>
    </row>
    <row r="275" spans="1:69" ht="15.75" customHeight="1" thickBot="1">
      <c r="A275" s="238" t="s">
        <v>7447</v>
      </c>
      <c r="B275" s="238" t="s">
        <v>7577</v>
      </c>
      <c r="C275" s="238">
        <v>4</v>
      </c>
      <c r="D275" s="238">
        <v>5.3</v>
      </c>
      <c r="E275" s="238" t="s">
        <v>7338</v>
      </c>
      <c r="F275" s="238">
        <v>2</v>
      </c>
      <c r="G275" s="238">
        <v>2</v>
      </c>
      <c r="H275" s="238" t="s">
        <v>7324</v>
      </c>
      <c r="I275" s="238" t="s">
        <v>7324</v>
      </c>
      <c r="J275" s="238"/>
      <c r="K275" s="238"/>
      <c r="L275" s="238" t="s">
        <v>627</v>
      </c>
      <c r="M275" s="238" t="s">
        <v>7318</v>
      </c>
      <c r="N275" s="238"/>
      <c r="O275" s="238"/>
      <c r="X275" s="228"/>
      <c r="Y275" s="228"/>
      <c r="Z275" s="228" t="s">
        <v>365</v>
      </c>
      <c r="AA275" s="228" t="s">
        <v>977</v>
      </c>
      <c r="AB275" s="228" t="s">
        <v>5189</v>
      </c>
      <c r="AD275" s="228" t="s">
        <v>348</v>
      </c>
      <c r="AE275" s="228" t="s">
        <v>362</v>
      </c>
      <c r="AH275" s="228" t="s">
        <v>663</v>
      </c>
      <c r="AJ275" s="228"/>
      <c r="AK275" s="228"/>
      <c r="BC275" s="226"/>
      <c r="BQ275" s="226"/>
    </row>
    <row r="276" spans="1:69" ht="15.75" customHeight="1" thickBot="1">
      <c r="A276" s="238" t="s">
        <v>7496</v>
      </c>
      <c r="B276" s="238" t="s">
        <v>7573</v>
      </c>
      <c r="C276" s="238">
        <v>4</v>
      </c>
      <c r="D276" s="238">
        <v>5.35</v>
      </c>
      <c r="E276" s="238" t="s">
        <v>7338</v>
      </c>
      <c r="F276" s="238">
        <v>1</v>
      </c>
      <c r="G276" s="238">
        <v>1</v>
      </c>
      <c r="H276" s="238">
        <v>3</v>
      </c>
      <c r="I276" s="238">
        <v>3</v>
      </c>
      <c r="J276" s="238"/>
      <c r="K276" s="238"/>
      <c r="L276" s="238" t="s">
        <v>627</v>
      </c>
      <c r="M276" s="238" t="s">
        <v>7319</v>
      </c>
      <c r="N276" s="238"/>
      <c r="O276" s="238"/>
      <c r="X276" s="228"/>
      <c r="Y276" s="228"/>
      <c r="Z276" s="228" t="s">
        <v>348</v>
      </c>
      <c r="AA276" s="228" t="s">
        <v>1048</v>
      </c>
      <c r="AB276" s="228" t="s">
        <v>5190</v>
      </c>
      <c r="AD276" s="228" t="s">
        <v>348</v>
      </c>
      <c r="AE276" s="228" t="s">
        <v>348</v>
      </c>
      <c r="AH276" s="228" t="s">
        <v>641</v>
      </c>
      <c r="AJ276" s="228"/>
      <c r="AK276" s="228"/>
      <c r="BC276" s="226"/>
      <c r="BQ276" s="226"/>
    </row>
    <row r="277" spans="1:69" ht="15.75" customHeight="1" thickBot="1">
      <c r="A277" s="238" t="s">
        <v>7448</v>
      </c>
      <c r="B277" s="238" t="s">
        <v>7571</v>
      </c>
      <c r="C277" s="238">
        <v>4</v>
      </c>
      <c r="D277" s="238">
        <v>4.8899999999999997</v>
      </c>
      <c r="E277" s="238" t="s">
        <v>630</v>
      </c>
      <c r="F277" s="238">
        <v>3</v>
      </c>
      <c r="G277" s="238">
        <v>3</v>
      </c>
      <c r="H277" s="238">
        <v>3</v>
      </c>
      <c r="I277" s="238">
        <v>3</v>
      </c>
      <c r="J277" s="238"/>
      <c r="K277" s="238"/>
      <c r="L277" s="238"/>
      <c r="M277" s="238" t="s">
        <v>7325</v>
      </c>
      <c r="N277" s="238"/>
      <c r="O277" s="238"/>
      <c r="X277" s="228"/>
      <c r="Y277" s="228"/>
      <c r="Z277" s="228" t="s">
        <v>348</v>
      </c>
      <c r="AA277" s="228" t="s">
        <v>1213</v>
      </c>
      <c r="AB277" s="228" t="s">
        <v>5191</v>
      </c>
      <c r="AD277" s="228" t="s">
        <v>348</v>
      </c>
      <c r="AE277" s="228" t="s">
        <v>317</v>
      </c>
      <c r="AH277" s="228" t="s">
        <v>641</v>
      </c>
      <c r="AJ277" s="228"/>
      <c r="AK277" s="228"/>
      <c r="BC277" s="226"/>
      <c r="BQ277" s="226"/>
    </row>
    <row r="278" spans="1:69" ht="15.75" customHeight="1" thickBot="1">
      <c r="A278" s="238" t="s">
        <v>7449</v>
      </c>
      <c r="B278" s="238" t="s">
        <v>7577</v>
      </c>
      <c r="C278" s="238" t="s">
        <v>7327</v>
      </c>
      <c r="D278" s="238">
        <v>5.53</v>
      </c>
      <c r="E278" s="238" t="s">
        <v>7338</v>
      </c>
      <c r="F278" s="238" t="s">
        <v>7324</v>
      </c>
      <c r="G278" s="238" t="s">
        <v>7324</v>
      </c>
      <c r="H278" s="238" t="s">
        <v>7330</v>
      </c>
      <c r="I278" s="238" t="s">
        <v>7330</v>
      </c>
      <c r="J278" s="238"/>
      <c r="K278" s="238"/>
      <c r="L278" s="238" t="s">
        <v>627</v>
      </c>
      <c r="M278" s="238" t="s">
        <v>7325</v>
      </c>
      <c r="N278" s="238"/>
      <c r="O278" s="238"/>
      <c r="X278" s="228"/>
      <c r="Y278" s="228"/>
      <c r="Z278" s="228" t="s">
        <v>359</v>
      </c>
      <c r="AA278" s="228" t="s">
        <v>1221</v>
      </c>
      <c r="AB278" s="228" t="s">
        <v>5192</v>
      </c>
      <c r="AD278" s="228" t="s">
        <v>333</v>
      </c>
      <c r="AE278" s="228" t="s">
        <v>348</v>
      </c>
      <c r="AH278" s="228" t="s">
        <v>641</v>
      </c>
      <c r="AJ278" s="228"/>
      <c r="AK278" s="228"/>
      <c r="BC278" s="226"/>
      <c r="BQ278" s="226"/>
    </row>
    <row r="279" spans="1:69" ht="15.75" customHeight="1" thickBot="1">
      <c r="A279" s="238" t="s">
        <v>7506</v>
      </c>
      <c r="B279" s="238" t="s">
        <v>7570</v>
      </c>
      <c r="C279" s="238">
        <v>4</v>
      </c>
      <c r="D279" s="238">
        <v>4.87</v>
      </c>
      <c r="E279" s="238" t="s">
        <v>630</v>
      </c>
      <c r="F279" s="238">
        <v>1</v>
      </c>
      <c r="G279" s="238">
        <v>1</v>
      </c>
      <c r="H279" s="238" t="s">
        <v>7317</v>
      </c>
      <c r="I279" s="238" t="s">
        <v>7317</v>
      </c>
      <c r="J279" s="238"/>
      <c r="K279" s="238"/>
      <c r="L279" s="238" t="s">
        <v>627</v>
      </c>
      <c r="M279" s="238" t="s">
        <v>7325</v>
      </c>
      <c r="N279" s="238"/>
      <c r="O279" s="238"/>
      <c r="X279" s="228"/>
      <c r="Y279" s="228"/>
      <c r="Z279" s="228" t="s">
        <v>302</v>
      </c>
      <c r="AA279" s="228" t="s">
        <v>1237</v>
      </c>
      <c r="AB279" s="228" t="s">
        <v>5193</v>
      </c>
      <c r="AD279" s="228" t="s">
        <v>317</v>
      </c>
      <c r="AE279" s="228" t="s">
        <v>317</v>
      </c>
      <c r="AH279" s="228" t="s">
        <v>635</v>
      </c>
      <c r="AJ279" s="228"/>
      <c r="AK279" s="228"/>
      <c r="BC279" s="226"/>
      <c r="BQ279" s="226"/>
    </row>
    <row r="280" spans="1:69" ht="15.75" customHeight="1" thickBot="1">
      <c r="A280" s="238" t="s">
        <v>7450</v>
      </c>
      <c r="B280" s="238" t="s">
        <v>7574</v>
      </c>
      <c r="C280" s="238" t="s">
        <v>7317</v>
      </c>
      <c r="D280" s="238">
        <v>3.61</v>
      </c>
      <c r="E280" s="238" t="s">
        <v>7337</v>
      </c>
      <c r="F280" s="238" t="s">
        <v>7321</v>
      </c>
      <c r="G280" s="238" t="s">
        <v>7321</v>
      </c>
      <c r="H280" s="238" t="s">
        <v>7320</v>
      </c>
      <c r="I280" s="238" t="s">
        <v>7320</v>
      </c>
      <c r="J280" s="238"/>
      <c r="K280" s="238"/>
      <c r="L280" s="238" t="s">
        <v>627</v>
      </c>
      <c r="M280" s="238" t="s">
        <v>7325</v>
      </c>
      <c r="N280" s="238"/>
      <c r="O280" s="238" t="s">
        <v>1030</v>
      </c>
      <c r="X280" s="228"/>
      <c r="Y280" s="228"/>
      <c r="Z280" s="228" t="s">
        <v>362</v>
      </c>
      <c r="AA280" s="228" t="s">
        <v>1248</v>
      </c>
      <c r="AB280" s="228" t="s">
        <v>5194</v>
      </c>
      <c r="AD280" s="228" t="s">
        <v>348</v>
      </c>
      <c r="AE280" s="228" t="s">
        <v>348</v>
      </c>
      <c r="AH280" s="228" t="s">
        <v>663</v>
      </c>
      <c r="AJ280" s="228"/>
      <c r="AK280" s="228"/>
      <c r="BC280" s="226"/>
      <c r="BQ280" s="226"/>
    </row>
    <row r="281" spans="1:69" ht="15.75" customHeight="1" thickBot="1">
      <c r="A281" s="238" t="s">
        <v>7558</v>
      </c>
      <c r="B281" s="238" t="s">
        <v>7576</v>
      </c>
      <c r="C281" s="238">
        <v>4</v>
      </c>
      <c r="D281" s="238">
        <v>4.99</v>
      </c>
      <c r="E281" s="238" t="s">
        <v>630</v>
      </c>
      <c r="F281" s="238">
        <v>2</v>
      </c>
      <c r="G281" s="238">
        <v>2</v>
      </c>
      <c r="H281" s="238">
        <v>1</v>
      </c>
      <c r="I281" s="238">
        <v>1</v>
      </c>
      <c r="J281" s="238"/>
      <c r="K281" s="238"/>
      <c r="L281" s="238"/>
      <c r="M281" s="238" t="s">
        <v>7318</v>
      </c>
      <c r="N281" s="238"/>
      <c r="O281" s="238"/>
      <c r="X281" s="228"/>
      <c r="Y281" s="228"/>
      <c r="Z281" s="228" t="s">
        <v>368</v>
      </c>
      <c r="AA281" s="228" t="s">
        <v>1267</v>
      </c>
      <c r="AB281" s="228" t="s">
        <v>5195</v>
      </c>
      <c r="AD281" s="228" t="s">
        <v>333</v>
      </c>
      <c r="AE281" s="228" t="s">
        <v>348</v>
      </c>
      <c r="AH281" s="228" t="s">
        <v>663</v>
      </c>
      <c r="AJ281" s="228"/>
      <c r="AK281" s="228"/>
      <c r="BC281" s="226"/>
      <c r="BQ281" s="226"/>
    </row>
    <row r="282" spans="1:69" ht="15.75" customHeight="1" thickBot="1">
      <c r="A282" s="238" t="s">
        <v>7488</v>
      </c>
      <c r="B282" s="238" t="s">
        <v>7573</v>
      </c>
      <c r="C282" s="238">
        <v>4</v>
      </c>
      <c r="D282" s="238">
        <v>4.72</v>
      </c>
      <c r="E282" s="238" t="s">
        <v>630</v>
      </c>
      <c r="F282" s="238" t="s">
        <v>7321</v>
      </c>
      <c r="G282" s="238" t="s">
        <v>7321</v>
      </c>
      <c r="H282" s="238" t="s">
        <v>7317</v>
      </c>
      <c r="I282" s="238" t="s">
        <v>7317</v>
      </c>
      <c r="J282" s="238"/>
      <c r="K282" s="238"/>
      <c r="L282" s="238" t="s">
        <v>627</v>
      </c>
      <c r="M282" s="238" t="s">
        <v>7328</v>
      </c>
      <c r="N282" s="238"/>
      <c r="O282" s="238"/>
      <c r="X282" s="228"/>
      <c r="Y282" s="228"/>
      <c r="Z282" s="228" t="s">
        <v>333</v>
      </c>
      <c r="AA282" s="228" t="s">
        <v>1355</v>
      </c>
      <c r="AB282" s="228" t="s">
        <v>5196</v>
      </c>
      <c r="AD282" s="228" t="s">
        <v>317</v>
      </c>
      <c r="AE282" s="228" t="s">
        <v>283</v>
      </c>
      <c r="AH282" s="228" t="s">
        <v>641</v>
      </c>
      <c r="AJ282" s="228"/>
      <c r="AK282" s="228"/>
      <c r="BC282" s="226"/>
      <c r="BQ282" s="226"/>
    </row>
    <row r="283" spans="1:69" ht="15.75" customHeight="1" thickBot="1">
      <c r="A283" s="238" t="s">
        <v>7451</v>
      </c>
      <c r="B283" s="238" t="s">
        <v>7570</v>
      </c>
      <c r="C283" s="238" t="s">
        <v>7324</v>
      </c>
      <c r="D283" s="238">
        <v>4.62</v>
      </c>
      <c r="E283" s="238" t="s">
        <v>630</v>
      </c>
      <c r="F283" s="238" t="s">
        <v>7321</v>
      </c>
      <c r="G283" s="238" t="s">
        <v>7321</v>
      </c>
      <c r="H283" s="238">
        <v>1</v>
      </c>
      <c r="I283" s="238">
        <v>1</v>
      </c>
      <c r="J283" s="238"/>
      <c r="K283" s="238"/>
      <c r="L283" s="238"/>
      <c r="M283" s="238" t="s">
        <v>7325</v>
      </c>
      <c r="N283" s="238"/>
      <c r="O283" s="238" t="s">
        <v>7323</v>
      </c>
      <c r="X283" s="228"/>
      <c r="Y283" s="228"/>
      <c r="Z283" s="228" t="s">
        <v>348</v>
      </c>
      <c r="AA283" s="228" t="s">
        <v>1383</v>
      </c>
      <c r="AB283" s="228" t="s">
        <v>5197</v>
      </c>
      <c r="AD283" s="228" t="s">
        <v>283</v>
      </c>
      <c r="AE283" s="228" t="s">
        <v>317</v>
      </c>
      <c r="AH283" s="228" t="s">
        <v>641</v>
      </c>
      <c r="AJ283" s="228"/>
      <c r="AK283" s="228"/>
      <c r="BC283" s="226"/>
      <c r="BQ283" s="226"/>
    </row>
    <row r="284" spans="1:69" ht="15.75" customHeight="1" thickBot="1">
      <c r="A284" s="238" t="s">
        <v>7452</v>
      </c>
      <c r="B284" s="238" t="s">
        <v>7576</v>
      </c>
      <c r="C284" s="238">
        <v>3</v>
      </c>
      <c r="D284" s="238">
        <v>4.16</v>
      </c>
      <c r="E284" s="238" t="s">
        <v>630</v>
      </c>
      <c r="F284" s="238">
        <v>1</v>
      </c>
      <c r="G284" s="238">
        <v>1</v>
      </c>
      <c r="H284" s="238" t="s">
        <v>7320</v>
      </c>
      <c r="I284" s="238" t="s">
        <v>7320</v>
      </c>
      <c r="J284" s="238"/>
      <c r="K284" s="238"/>
      <c r="L284" s="238" t="s">
        <v>627</v>
      </c>
      <c r="M284" s="238" t="s">
        <v>7319</v>
      </c>
      <c r="N284" s="238"/>
      <c r="O284" s="238" t="s">
        <v>7323</v>
      </c>
      <c r="X284" s="228"/>
      <c r="Y284" s="228"/>
      <c r="Z284" s="228" t="s">
        <v>348</v>
      </c>
      <c r="AA284" s="228" t="s">
        <v>1420</v>
      </c>
      <c r="AB284" s="228" t="s">
        <v>5198</v>
      </c>
      <c r="AD284" s="228" t="s">
        <v>348</v>
      </c>
      <c r="AE284" s="228" t="s">
        <v>283</v>
      </c>
      <c r="AH284" s="228" t="s">
        <v>638</v>
      </c>
      <c r="AJ284" s="228"/>
      <c r="AK284" s="228"/>
      <c r="BC284" s="226"/>
      <c r="BQ284" s="226"/>
    </row>
    <row r="285" spans="1:69" ht="15.75" customHeight="1" thickBot="1">
      <c r="A285" s="238" t="s">
        <v>7559</v>
      </c>
      <c r="B285" s="238" t="s">
        <v>7574</v>
      </c>
      <c r="C285" s="238">
        <v>3</v>
      </c>
      <c r="D285" s="238">
        <v>4.26</v>
      </c>
      <c r="E285" s="238" t="s">
        <v>630</v>
      </c>
      <c r="F285" s="238" t="s">
        <v>7320</v>
      </c>
      <c r="G285" s="238" t="s">
        <v>7320</v>
      </c>
      <c r="H285" s="238">
        <v>2</v>
      </c>
      <c r="I285" s="238">
        <v>2</v>
      </c>
      <c r="J285" s="238"/>
      <c r="K285" s="238"/>
      <c r="L285" s="238" t="s">
        <v>627</v>
      </c>
      <c r="M285" s="238" t="s">
        <v>7318</v>
      </c>
      <c r="N285" s="238"/>
      <c r="O285" s="238"/>
      <c r="X285" s="228"/>
      <c r="Y285" s="228"/>
      <c r="Z285" s="228" t="s">
        <v>362</v>
      </c>
      <c r="AA285" s="228" t="s">
        <v>1541</v>
      </c>
      <c r="AB285" s="228" t="s">
        <v>5199</v>
      </c>
      <c r="AD285" s="228" t="s">
        <v>348</v>
      </c>
      <c r="AE285" s="228" t="s">
        <v>359</v>
      </c>
      <c r="AH285" s="228" t="s">
        <v>635</v>
      </c>
      <c r="AJ285" s="228"/>
      <c r="AK285" s="228"/>
      <c r="BC285" s="226"/>
      <c r="BQ285" s="226"/>
    </row>
    <row r="286" spans="1:69" ht="15.75" customHeight="1" thickBot="1">
      <c r="A286" s="238" t="s">
        <v>7453</v>
      </c>
      <c r="B286" s="238" t="s">
        <v>7570</v>
      </c>
      <c r="C286" s="238" t="s">
        <v>7317</v>
      </c>
      <c r="D286" s="238">
        <v>3.27</v>
      </c>
      <c r="E286" s="238" t="s">
        <v>7337</v>
      </c>
      <c r="F286" s="238" t="s">
        <v>7321</v>
      </c>
      <c r="G286" s="238" t="s">
        <v>7321</v>
      </c>
      <c r="H286" s="238">
        <v>1</v>
      </c>
      <c r="I286" s="238">
        <v>1</v>
      </c>
      <c r="J286" s="238"/>
      <c r="K286" s="238"/>
      <c r="L286" s="238" t="s">
        <v>627</v>
      </c>
      <c r="M286" s="238" t="s">
        <v>7325</v>
      </c>
      <c r="N286" s="238"/>
      <c r="O286" s="238"/>
      <c r="X286" s="228"/>
      <c r="Y286" s="228"/>
      <c r="Z286" s="228" t="s">
        <v>362</v>
      </c>
      <c r="AA286" s="228" t="s">
        <v>1608</v>
      </c>
      <c r="AB286" s="228" t="s">
        <v>5200</v>
      </c>
      <c r="AD286" s="228" t="s">
        <v>359</v>
      </c>
      <c r="AE286" s="228" t="s">
        <v>317</v>
      </c>
      <c r="AH286" s="228" t="s">
        <v>635</v>
      </c>
      <c r="AJ286" s="228"/>
      <c r="AK286" s="228"/>
      <c r="BC286" s="226"/>
      <c r="BQ286" s="226"/>
    </row>
    <row r="287" spans="1:69" ht="15.75" customHeight="1" thickBot="1">
      <c r="A287" s="238" t="s">
        <v>7454</v>
      </c>
      <c r="B287" s="238" t="s">
        <v>7570</v>
      </c>
      <c r="C287" s="238">
        <v>4</v>
      </c>
      <c r="D287" s="238">
        <v>5.34</v>
      </c>
      <c r="E287" s="238" t="s">
        <v>7338</v>
      </c>
      <c r="F287" s="238">
        <v>1</v>
      </c>
      <c r="G287" s="238">
        <v>1</v>
      </c>
      <c r="H287" s="238">
        <v>2</v>
      </c>
      <c r="I287" s="238">
        <v>2</v>
      </c>
      <c r="J287" s="238"/>
      <c r="K287" s="238"/>
      <c r="L287" s="238" t="s">
        <v>627</v>
      </c>
      <c r="M287" s="238" t="s">
        <v>7325</v>
      </c>
      <c r="N287" s="238"/>
      <c r="O287" s="238"/>
      <c r="X287" s="228"/>
      <c r="Y287" s="228"/>
      <c r="Z287" s="228" t="s">
        <v>348</v>
      </c>
      <c r="AA287" s="228" t="s">
        <v>1737</v>
      </c>
      <c r="AB287" s="228" t="s">
        <v>5201</v>
      </c>
      <c r="AD287" s="228" t="s">
        <v>348</v>
      </c>
      <c r="AE287" s="228" t="s">
        <v>302</v>
      </c>
      <c r="AH287" s="228" t="s">
        <v>635</v>
      </c>
      <c r="AJ287" s="228"/>
      <c r="AK287" s="228"/>
      <c r="BC287" s="226"/>
      <c r="BQ287" s="226"/>
    </row>
    <row r="288" spans="1:69" ht="15.75" customHeight="1" thickBot="1">
      <c r="A288" s="238" t="s">
        <v>7547</v>
      </c>
      <c r="B288" s="238" t="s">
        <v>7573</v>
      </c>
      <c r="C288" s="238">
        <v>4</v>
      </c>
      <c r="D288" s="238">
        <v>5.07</v>
      </c>
      <c r="E288" s="238" t="s">
        <v>7338</v>
      </c>
      <c r="F288" s="238">
        <v>1</v>
      </c>
      <c r="G288" s="238">
        <v>1</v>
      </c>
      <c r="H288" s="238">
        <v>3</v>
      </c>
      <c r="I288" s="238">
        <v>3</v>
      </c>
      <c r="J288" s="238"/>
      <c r="K288" s="238"/>
      <c r="L288" s="238"/>
      <c r="M288" s="238" t="s">
        <v>7329</v>
      </c>
      <c r="N288" s="238"/>
      <c r="O288" s="238"/>
      <c r="X288" s="228"/>
      <c r="Y288" s="228"/>
      <c r="Z288" s="228" t="s">
        <v>359</v>
      </c>
      <c r="AA288" s="228" t="s">
        <v>1794</v>
      </c>
      <c r="AB288" s="228" t="s">
        <v>5202</v>
      </c>
      <c r="AD288" s="228" t="s">
        <v>333</v>
      </c>
      <c r="AE288" s="228" t="s">
        <v>348</v>
      </c>
      <c r="AH288" s="228" t="s">
        <v>641</v>
      </c>
      <c r="AJ288" s="228"/>
      <c r="AK288" s="228"/>
      <c r="BC288" s="226"/>
      <c r="BQ288" s="226"/>
    </row>
    <row r="289" spans="1:69" ht="15.75" customHeight="1" thickBot="1">
      <c r="A289" s="238" t="s">
        <v>7455</v>
      </c>
      <c r="B289" s="238" t="s">
        <v>7575</v>
      </c>
      <c r="C289" s="238" t="s">
        <v>7327</v>
      </c>
      <c r="D289" s="238">
        <v>5.43</v>
      </c>
      <c r="E289" s="238" t="s">
        <v>7338</v>
      </c>
      <c r="F289" s="238">
        <v>3</v>
      </c>
      <c r="G289" s="238">
        <v>3</v>
      </c>
      <c r="H289" s="238">
        <v>5</v>
      </c>
      <c r="I289" s="238">
        <v>5</v>
      </c>
      <c r="J289" s="238"/>
      <c r="K289" s="238"/>
      <c r="L289" s="238"/>
      <c r="M289" s="238" t="s">
        <v>7318</v>
      </c>
      <c r="N289" s="238"/>
      <c r="O289" s="238"/>
      <c r="X289" s="228"/>
      <c r="Y289" s="228"/>
      <c r="Z289" s="228" t="s">
        <v>362</v>
      </c>
      <c r="AA289" s="228" t="s">
        <v>1816</v>
      </c>
      <c r="AB289" s="228" t="s">
        <v>5203</v>
      </c>
      <c r="AD289" s="228" t="s">
        <v>348</v>
      </c>
      <c r="AE289" s="228" t="s">
        <v>333</v>
      </c>
      <c r="AH289" s="228" t="s">
        <v>638</v>
      </c>
      <c r="AJ289" s="228"/>
      <c r="AK289" s="228"/>
      <c r="BC289" s="226"/>
      <c r="BQ289" s="226"/>
    </row>
    <row r="290" spans="1:69" ht="15.75" customHeight="1" thickBot="1">
      <c r="A290" s="238" t="s">
        <v>7456</v>
      </c>
      <c r="B290" s="238" t="s">
        <v>7576</v>
      </c>
      <c r="C290" s="238" t="s">
        <v>7324</v>
      </c>
      <c r="D290" s="238">
        <v>4.55</v>
      </c>
      <c r="E290" s="238" t="s">
        <v>630</v>
      </c>
      <c r="F290" s="238">
        <v>1</v>
      </c>
      <c r="G290" s="238">
        <v>1</v>
      </c>
      <c r="H290" s="238" t="s">
        <v>7320</v>
      </c>
      <c r="I290" s="238" t="s">
        <v>7320</v>
      </c>
      <c r="J290" s="238"/>
      <c r="K290" s="238"/>
      <c r="L290" s="238"/>
      <c r="M290" s="238" t="s">
        <v>7318</v>
      </c>
      <c r="N290" s="238"/>
      <c r="O290" s="238"/>
      <c r="X290" s="228"/>
      <c r="Y290" s="228"/>
      <c r="Z290" s="228" t="s">
        <v>348</v>
      </c>
      <c r="AA290" s="228" t="s">
        <v>1944</v>
      </c>
      <c r="AB290" s="228" t="s">
        <v>5204</v>
      </c>
      <c r="AD290" s="228" t="s">
        <v>317</v>
      </c>
      <c r="AE290" s="228" t="s">
        <v>359</v>
      </c>
      <c r="AH290" s="228" t="s">
        <v>635</v>
      </c>
      <c r="AJ290" s="228"/>
      <c r="AK290" s="228"/>
      <c r="BC290" s="226"/>
      <c r="BQ290" s="226"/>
    </row>
    <row r="291" spans="1:69" ht="15.75" customHeight="1" thickBot="1">
      <c r="A291" s="238" t="s">
        <v>7514</v>
      </c>
      <c r="B291" s="238" t="s">
        <v>7575</v>
      </c>
      <c r="C291" s="238">
        <v>4</v>
      </c>
      <c r="D291" s="238">
        <v>5.17</v>
      </c>
      <c r="E291" s="238" t="s">
        <v>7338</v>
      </c>
      <c r="F291" s="238">
        <v>3</v>
      </c>
      <c r="G291" s="238">
        <v>3</v>
      </c>
      <c r="H291" s="238" t="s">
        <v>7326</v>
      </c>
      <c r="I291" s="238" t="s">
        <v>7326</v>
      </c>
      <c r="J291" s="238"/>
      <c r="K291" s="238"/>
      <c r="L291" s="238"/>
      <c r="M291" s="238" t="s">
        <v>7318</v>
      </c>
      <c r="N291" s="238"/>
      <c r="O291" s="238"/>
      <c r="X291" s="228"/>
      <c r="Y291" s="228"/>
      <c r="Z291" s="228" t="s">
        <v>362</v>
      </c>
      <c r="AA291" s="228" t="s">
        <v>2031</v>
      </c>
      <c r="AB291" s="228" t="s">
        <v>5205</v>
      </c>
      <c r="AD291" s="228" t="s">
        <v>359</v>
      </c>
      <c r="AE291" s="228" t="s">
        <v>359</v>
      </c>
      <c r="AH291" s="228" t="s">
        <v>638</v>
      </c>
      <c r="AJ291" s="228"/>
      <c r="AK291" s="228"/>
      <c r="BC291" s="226"/>
      <c r="BQ291" s="226"/>
    </row>
    <row r="292" spans="1:69" ht="15.75" customHeight="1" thickBot="1">
      <c r="A292" s="238" t="s">
        <v>7560</v>
      </c>
      <c r="B292" s="238" t="s">
        <v>7576</v>
      </c>
      <c r="C292" s="238">
        <v>4</v>
      </c>
      <c r="D292" s="238">
        <v>4.99</v>
      </c>
      <c r="E292" s="238" t="s">
        <v>630</v>
      </c>
      <c r="F292" s="238">
        <v>2</v>
      </c>
      <c r="G292" s="238">
        <v>2</v>
      </c>
      <c r="H292" s="238">
        <v>2</v>
      </c>
      <c r="I292" s="238">
        <v>2</v>
      </c>
      <c r="J292" s="238"/>
      <c r="K292" s="238"/>
      <c r="L292" s="238" t="s">
        <v>627</v>
      </c>
      <c r="M292" s="238" t="s">
        <v>7325</v>
      </c>
      <c r="N292" s="238"/>
      <c r="O292" s="238" t="s">
        <v>7323</v>
      </c>
      <c r="X292" s="228"/>
      <c r="Y292" s="228"/>
      <c r="Z292" s="228" t="s">
        <v>317</v>
      </c>
      <c r="AA292" s="228" t="s">
        <v>2128</v>
      </c>
      <c r="AB292" s="228" t="s">
        <v>5206</v>
      </c>
      <c r="AD292" s="228" t="s">
        <v>236</v>
      </c>
      <c r="AE292" s="228" t="s">
        <v>302</v>
      </c>
      <c r="AH292" s="228" t="s">
        <v>635</v>
      </c>
      <c r="AJ292" s="228"/>
      <c r="AK292" s="228"/>
      <c r="BC292" s="226"/>
      <c r="BQ292" s="226"/>
    </row>
    <row r="293" spans="1:69" ht="15.75" customHeight="1" thickBot="1">
      <c r="A293" s="238" t="s">
        <v>7457</v>
      </c>
      <c r="B293" s="238" t="s">
        <v>7572</v>
      </c>
      <c r="C293" s="238">
        <v>4</v>
      </c>
      <c r="D293" s="238">
        <v>4.25</v>
      </c>
      <c r="E293" s="238" t="s">
        <v>630</v>
      </c>
      <c r="F293" s="238" t="s">
        <v>7317</v>
      </c>
      <c r="G293" s="238" t="s">
        <v>7317</v>
      </c>
      <c r="H293" s="238" t="s">
        <v>7317</v>
      </c>
      <c r="I293" s="238" t="s">
        <v>7317</v>
      </c>
      <c r="J293" s="238"/>
      <c r="K293" s="238"/>
      <c r="L293" s="238"/>
      <c r="M293" s="238" t="s">
        <v>7325</v>
      </c>
      <c r="N293" s="238"/>
      <c r="O293" s="238"/>
      <c r="X293" s="228"/>
      <c r="Y293" s="228"/>
      <c r="Z293" s="228" t="s">
        <v>365</v>
      </c>
      <c r="AA293" s="228" t="s">
        <v>2218</v>
      </c>
      <c r="AB293" s="228" t="s">
        <v>5207</v>
      </c>
      <c r="AD293" s="228" t="s">
        <v>362</v>
      </c>
      <c r="AE293" s="228" t="s">
        <v>362</v>
      </c>
      <c r="AH293" s="228" t="s">
        <v>635</v>
      </c>
      <c r="AJ293" s="228"/>
      <c r="AK293" s="228"/>
      <c r="BC293" s="226"/>
      <c r="BQ293" s="226"/>
    </row>
    <row r="294" spans="1:69" ht="15.75" customHeight="1" thickBot="1">
      <c r="A294" s="238" t="s">
        <v>7539</v>
      </c>
      <c r="B294" s="238" t="s">
        <v>7575</v>
      </c>
      <c r="C294" s="238">
        <v>3</v>
      </c>
      <c r="D294" s="238">
        <v>5.18</v>
      </c>
      <c r="E294" s="238" t="s">
        <v>7338</v>
      </c>
      <c r="F294" s="238">
        <v>2</v>
      </c>
      <c r="G294" s="238">
        <v>2</v>
      </c>
      <c r="H294" s="238" t="s">
        <v>7320</v>
      </c>
      <c r="I294" s="238" t="s">
        <v>7320</v>
      </c>
      <c r="J294" s="238"/>
      <c r="K294" s="238"/>
      <c r="L294" s="238" t="s">
        <v>627</v>
      </c>
      <c r="M294" s="238" t="s">
        <v>7325</v>
      </c>
      <c r="N294" s="238"/>
      <c r="O294" s="238"/>
      <c r="X294" s="228"/>
      <c r="Y294" s="228"/>
      <c r="Z294" s="228" t="s">
        <v>359</v>
      </c>
      <c r="AA294" s="228" t="s">
        <v>2360</v>
      </c>
      <c r="AB294" s="228" t="s">
        <v>5208</v>
      </c>
      <c r="AD294" s="228" t="s">
        <v>333</v>
      </c>
      <c r="AE294" s="228" t="s">
        <v>317</v>
      </c>
      <c r="AH294" s="228" t="s">
        <v>635</v>
      </c>
      <c r="AJ294" s="228"/>
      <c r="AK294" s="228"/>
      <c r="BC294" s="226"/>
      <c r="BQ294" s="226"/>
    </row>
    <row r="295" spans="1:69" ht="15.75" customHeight="1" thickBot="1">
      <c r="A295" s="238" t="s">
        <v>7458</v>
      </c>
      <c r="B295" s="238" t="s">
        <v>7574</v>
      </c>
      <c r="C295" s="238">
        <v>4</v>
      </c>
      <c r="D295" s="238">
        <v>4.8499999999999996</v>
      </c>
      <c r="E295" s="238" t="s">
        <v>630</v>
      </c>
      <c r="F295" s="238" t="s">
        <v>7321</v>
      </c>
      <c r="G295" s="238" t="s">
        <v>7321</v>
      </c>
      <c r="H295" s="238" t="s">
        <v>7320</v>
      </c>
      <c r="I295" s="238" t="s">
        <v>7320</v>
      </c>
      <c r="J295" s="238"/>
      <c r="K295" s="238"/>
      <c r="L295" s="238" t="s">
        <v>627</v>
      </c>
      <c r="M295" s="238" t="s">
        <v>7319</v>
      </c>
      <c r="N295" s="238"/>
      <c r="O295" s="238"/>
      <c r="X295" s="228"/>
      <c r="Y295" s="228"/>
      <c r="Z295" s="228" t="s">
        <v>348</v>
      </c>
      <c r="AA295" s="228" t="s">
        <v>2425</v>
      </c>
      <c r="AB295" s="228" t="s">
        <v>5209</v>
      </c>
      <c r="AD295" s="228" t="s">
        <v>302</v>
      </c>
      <c r="AE295" s="228" t="s">
        <v>333</v>
      </c>
      <c r="AH295" s="228" t="s">
        <v>641</v>
      </c>
      <c r="AJ295" s="228"/>
      <c r="AK295" s="228"/>
      <c r="BC295" s="226"/>
      <c r="BQ295" s="226"/>
    </row>
    <row r="296" spans="1:69" ht="15.75" customHeight="1" thickBot="1">
      <c r="A296" s="238" t="s">
        <v>7459</v>
      </c>
      <c r="B296" s="238" t="s">
        <v>7575</v>
      </c>
      <c r="C296" s="238" t="s">
        <v>7324</v>
      </c>
      <c r="D296" s="238">
        <v>4.5</v>
      </c>
      <c r="E296" s="238" t="s">
        <v>630</v>
      </c>
      <c r="F296" s="238" t="s">
        <v>7317</v>
      </c>
      <c r="G296" s="238" t="s">
        <v>7317</v>
      </c>
      <c r="H296" s="238">
        <v>3</v>
      </c>
      <c r="I296" s="238">
        <v>3</v>
      </c>
      <c r="J296" s="238"/>
      <c r="K296" s="238"/>
      <c r="L296" s="238"/>
      <c r="M296" s="238" t="s">
        <v>7318</v>
      </c>
      <c r="N296" s="238"/>
      <c r="O296" s="238"/>
      <c r="X296" s="228"/>
      <c r="Y296" s="228"/>
      <c r="Z296" s="228" t="s">
        <v>362</v>
      </c>
      <c r="AA296" s="228" t="s">
        <v>2433</v>
      </c>
      <c r="AB296" s="228" t="s">
        <v>5210</v>
      </c>
      <c r="AD296" s="228" t="s">
        <v>348</v>
      </c>
      <c r="AE296" s="228" t="s">
        <v>348</v>
      </c>
      <c r="AH296" s="228" t="s">
        <v>641</v>
      </c>
      <c r="AJ296" s="228"/>
      <c r="AK296" s="228"/>
      <c r="BC296" s="226"/>
      <c r="BQ296" s="226"/>
    </row>
    <row r="297" spans="1:69" ht="15.75" customHeight="1" thickBot="1">
      <c r="A297" s="238" t="s">
        <v>2869</v>
      </c>
      <c r="B297" s="238" t="s">
        <v>7577</v>
      </c>
      <c r="C297" s="238">
        <v>4</v>
      </c>
      <c r="D297" s="238">
        <v>5.07</v>
      </c>
      <c r="E297" s="238" t="s">
        <v>7338</v>
      </c>
      <c r="F297" s="238" t="s">
        <v>7324</v>
      </c>
      <c r="G297" s="238" t="s">
        <v>7324</v>
      </c>
      <c r="H297" s="238" t="s">
        <v>7317</v>
      </c>
      <c r="I297" s="238" t="s">
        <v>7317</v>
      </c>
      <c r="J297" s="238"/>
      <c r="K297" s="238"/>
      <c r="L297" s="238"/>
      <c r="M297" s="238" t="s">
        <v>7322</v>
      </c>
      <c r="N297" s="238"/>
      <c r="O297" s="238"/>
      <c r="X297" s="228"/>
      <c r="Y297" s="228"/>
      <c r="Z297" s="228" t="s">
        <v>359</v>
      </c>
      <c r="AA297" s="228" t="s">
        <v>2493</v>
      </c>
      <c r="AB297" s="228" t="s">
        <v>5211</v>
      </c>
      <c r="AD297" s="228" t="s">
        <v>333</v>
      </c>
      <c r="AE297" s="228" t="s">
        <v>348</v>
      </c>
      <c r="AH297" s="228" t="s">
        <v>638</v>
      </c>
      <c r="AJ297" s="228"/>
      <c r="AK297" s="228"/>
      <c r="BC297" s="226"/>
      <c r="BQ297" s="226"/>
    </row>
    <row r="298" spans="1:69" ht="15.75" customHeight="1" thickBot="1">
      <c r="A298" s="238" t="s">
        <v>7501</v>
      </c>
      <c r="B298" s="238" t="s">
        <v>7575</v>
      </c>
      <c r="C298" s="238">
        <v>3</v>
      </c>
      <c r="D298" s="238">
        <v>4.12</v>
      </c>
      <c r="E298" s="238" t="s">
        <v>630</v>
      </c>
      <c r="F298" s="238">
        <v>0</v>
      </c>
      <c r="G298" s="238">
        <v>0</v>
      </c>
      <c r="H298" s="238" t="s">
        <v>628</v>
      </c>
      <c r="I298" s="238" t="s">
        <v>628</v>
      </c>
      <c r="J298" s="238"/>
      <c r="K298" s="238"/>
      <c r="L298" s="238"/>
      <c r="M298" s="238" t="s">
        <v>7318</v>
      </c>
      <c r="N298" s="238"/>
      <c r="O298" s="238"/>
      <c r="X298" s="228"/>
      <c r="Y298" s="228"/>
      <c r="Z298" s="228" t="s">
        <v>333</v>
      </c>
      <c r="AA298" s="228" t="s">
        <v>2504</v>
      </c>
      <c r="AB298" s="228" t="s">
        <v>5212</v>
      </c>
      <c r="AD298" s="228" t="s">
        <v>302</v>
      </c>
      <c r="AE298" s="228" t="s">
        <v>317</v>
      </c>
      <c r="AH298" s="228" t="s">
        <v>638</v>
      </c>
      <c r="AJ298" s="228"/>
      <c r="AK298" s="228"/>
      <c r="BC298" s="226"/>
      <c r="BQ298" s="226"/>
    </row>
    <row r="299" spans="1:69" ht="15.75" customHeight="1" thickBot="1">
      <c r="A299" s="238" t="s">
        <v>7553</v>
      </c>
      <c r="B299" s="238" t="s">
        <v>7577</v>
      </c>
      <c r="C299" s="238">
        <v>4</v>
      </c>
      <c r="D299" s="238">
        <v>4.99</v>
      </c>
      <c r="E299" s="238" t="s">
        <v>630</v>
      </c>
      <c r="F299" s="238">
        <v>2</v>
      </c>
      <c r="G299" s="238">
        <v>2</v>
      </c>
      <c r="H299" s="238" t="s">
        <v>7317</v>
      </c>
      <c r="I299" s="238" t="s">
        <v>7317</v>
      </c>
      <c r="J299" s="238"/>
      <c r="K299" s="238"/>
      <c r="L299" s="238"/>
      <c r="M299" s="238" t="s">
        <v>7322</v>
      </c>
      <c r="N299" s="238"/>
      <c r="O299" s="238"/>
      <c r="X299" s="228"/>
      <c r="Y299" s="228"/>
      <c r="Z299" s="228" t="s">
        <v>365</v>
      </c>
      <c r="AA299" s="228" t="s">
        <v>2512</v>
      </c>
      <c r="AB299" s="228" t="s">
        <v>5213</v>
      </c>
      <c r="AD299" s="228" t="s">
        <v>302</v>
      </c>
      <c r="AE299" s="228" t="s">
        <v>348</v>
      </c>
      <c r="AH299" s="228" t="s">
        <v>663</v>
      </c>
      <c r="AJ299" s="228"/>
      <c r="AK299" s="228"/>
      <c r="BC299" s="226"/>
      <c r="BQ299" s="226"/>
    </row>
    <row r="300" spans="1:69" ht="15.75" customHeight="1" thickBot="1">
      <c r="A300" s="238" t="s">
        <v>2869</v>
      </c>
      <c r="B300" s="238" t="s">
        <v>7572</v>
      </c>
      <c r="C300" s="238" t="s">
        <v>7324</v>
      </c>
      <c r="D300" s="238">
        <v>4.5599999999999996</v>
      </c>
      <c r="E300" s="238" t="s">
        <v>630</v>
      </c>
      <c r="F300" s="238" t="s">
        <v>7317</v>
      </c>
      <c r="G300" s="238" t="s">
        <v>7317</v>
      </c>
      <c r="H300" s="238">
        <v>2</v>
      </c>
      <c r="I300" s="238">
        <v>2</v>
      </c>
      <c r="J300" s="238"/>
      <c r="K300" s="238"/>
      <c r="L300" s="238" t="s">
        <v>627</v>
      </c>
      <c r="M300" s="238" t="s">
        <v>7322</v>
      </c>
      <c r="N300" s="238"/>
      <c r="O300" s="238"/>
      <c r="X300" s="228"/>
      <c r="Y300" s="228"/>
      <c r="Z300" s="228" t="s">
        <v>368</v>
      </c>
      <c r="AA300" s="228" t="s">
        <v>2541</v>
      </c>
      <c r="AB300" s="228" t="s">
        <v>5214</v>
      </c>
      <c r="AD300" s="228" t="s">
        <v>359</v>
      </c>
      <c r="AE300" s="228" t="s">
        <v>362</v>
      </c>
      <c r="AH300" s="228" t="s">
        <v>663</v>
      </c>
      <c r="AJ300" s="228"/>
      <c r="AK300" s="228"/>
      <c r="BC300" s="226"/>
      <c r="BQ300" s="226"/>
    </row>
    <row r="301" spans="1:69" ht="15.75" customHeight="1" thickBot="1">
      <c r="A301" s="238" t="s">
        <v>7550</v>
      </c>
      <c r="B301" s="238" t="s">
        <v>7571</v>
      </c>
      <c r="C301" s="238">
        <v>4</v>
      </c>
      <c r="D301" s="238">
        <v>4.92</v>
      </c>
      <c r="E301" s="238" t="s">
        <v>630</v>
      </c>
      <c r="F301" s="238">
        <v>4</v>
      </c>
      <c r="G301" s="238">
        <v>4</v>
      </c>
      <c r="H301" s="238" t="s">
        <v>7317</v>
      </c>
      <c r="I301" s="238" t="s">
        <v>7317</v>
      </c>
      <c r="J301" s="238"/>
      <c r="K301" s="238"/>
      <c r="L301" s="238"/>
      <c r="M301" s="238" t="s">
        <v>7319</v>
      </c>
      <c r="N301" s="238"/>
      <c r="O301" s="238"/>
      <c r="X301" s="228"/>
      <c r="Y301" s="228"/>
      <c r="Z301" s="228" t="s">
        <v>333</v>
      </c>
      <c r="AA301" s="228" t="s">
        <v>2722</v>
      </c>
      <c r="AB301" s="228" t="s">
        <v>5215</v>
      </c>
      <c r="AD301" s="228" t="s">
        <v>317</v>
      </c>
      <c r="AE301" s="228" t="s">
        <v>333</v>
      </c>
      <c r="AH301" s="228" t="s">
        <v>635</v>
      </c>
      <c r="AJ301" s="228"/>
      <c r="AK301" s="228"/>
      <c r="BC301" s="226"/>
      <c r="BQ301" s="226"/>
    </row>
    <row r="302" spans="1:69" ht="15.75" customHeight="1" thickBot="1">
      <c r="A302" s="238" t="s">
        <v>7528</v>
      </c>
      <c r="B302" s="238" t="s">
        <v>7573</v>
      </c>
      <c r="C302" s="238" t="s">
        <v>7324</v>
      </c>
      <c r="D302" s="238">
        <v>4.5999999999999996</v>
      </c>
      <c r="E302" s="238" t="s">
        <v>630</v>
      </c>
      <c r="F302" s="238">
        <v>1</v>
      </c>
      <c r="G302" s="238">
        <v>1</v>
      </c>
      <c r="H302" s="238" t="s">
        <v>7317</v>
      </c>
      <c r="I302" s="238" t="s">
        <v>7317</v>
      </c>
      <c r="J302" s="238"/>
      <c r="K302" s="238"/>
      <c r="L302" s="238" t="s">
        <v>627</v>
      </c>
      <c r="M302" s="238" t="s">
        <v>7325</v>
      </c>
      <c r="N302" s="238"/>
      <c r="O302" s="238" t="s">
        <v>7323</v>
      </c>
      <c r="X302" s="228"/>
      <c r="Y302" s="228"/>
      <c r="Z302" s="228" t="s">
        <v>348</v>
      </c>
      <c r="AA302" s="228" t="s">
        <v>758</v>
      </c>
      <c r="AB302" s="228" t="s">
        <v>5216</v>
      </c>
      <c r="AD302" s="228" t="s">
        <v>317</v>
      </c>
      <c r="AE302" s="228" t="s">
        <v>317</v>
      </c>
      <c r="AH302" s="228" t="s">
        <v>641</v>
      </c>
      <c r="AJ302" s="228"/>
      <c r="AK302" s="228"/>
      <c r="BC302" s="226"/>
      <c r="BQ302" s="226"/>
    </row>
    <row r="303" spans="1:69" ht="15.75" customHeight="1" thickBot="1">
      <c r="A303" s="238" t="s">
        <v>7535</v>
      </c>
      <c r="B303" s="238" t="s">
        <v>7576</v>
      </c>
      <c r="C303" s="238">
        <v>4</v>
      </c>
      <c r="D303" s="238">
        <v>5.2</v>
      </c>
      <c r="E303" s="238" t="s">
        <v>7338</v>
      </c>
      <c r="F303" s="238">
        <v>2</v>
      </c>
      <c r="G303" s="238">
        <v>2</v>
      </c>
      <c r="H303" s="238">
        <v>3</v>
      </c>
      <c r="I303" s="238">
        <v>3</v>
      </c>
      <c r="J303" s="238"/>
      <c r="K303" s="238"/>
      <c r="L303" s="238" t="s">
        <v>627</v>
      </c>
      <c r="M303" s="238" t="s">
        <v>7318</v>
      </c>
      <c r="N303" s="238"/>
      <c r="O303" s="238"/>
      <c r="X303" s="228"/>
      <c r="Y303" s="228"/>
      <c r="Z303" s="228" t="s">
        <v>362</v>
      </c>
      <c r="AA303" s="228" t="s">
        <v>1025</v>
      </c>
      <c r="AB303" s="228" t="s">
        <v>5217</v>
      </c>
      <c r="AD303" s="228" t="s">
        <v>333</v>
      </c>
      <c r="AE303" s="228" t="s">
        <v>317</v>
      </c>
      <c r="AH303" s="228" t="s">
        <v>641</v>
      </c>
      <c r="AJ303" s="228"/>
      <c r="AK303" s="228"/>
      <c r="BC303" s="226"/>
      <c r="BQ303" s="226"/>
    </row>
    <row r="304" spans="1:69" ht="15.75" customHeight="1" thickBot="1">
      <c r="A304" s="238" t="s">
        <v>7502</v>
      </c>
      <c r="B304" s="238" t="s">
        <v>7572</v>
      </c>
      <c r="C304" s="238">
        <v>4</v>
      </c>
      <c r="D304" s="238">
        <v>5.32</v>
      </c>
      <c r="E304" s="238" t="s">
        <v>7338</v>
      </c>
      <c r="F304" s="238">
        <v>2</v>
      </c>
      <c r="G304" s="238">
        <v>2</v>
      </c>
      <c r="H304" s="238">
        <v>3</v>
      </c>
      <c r="I304" s="238">
        <v>3</v>
      </c>
      <c r="J304" s="238"/>
      <c r="K304" s="238"/>
      <c r="L304" s="238" t="s">
        <v>627</v>
      </c>
      <c r="M304" s="238" t="s">
        <v>7318</v>
      </c>
      <c r="N304" s="238"/>
      <c r="O304" s="238"/>
      <c r="X304" s="228"/>
      <c r="Y304" s="228"/>
      <c r="Z304" s="228" t="s">
        <v>333</v>
      </c>
      <c r="AA304" s="228" t="s">
        <v>1059</v>
      </c>
      <c r="AB304" s="228" t="s">
        <v>5218</v>
      </c>
      <c r="AD304" s="228" t="s">
        <v>333</v>
      </c>
      <c r="AE304" s="228" t="s">
        <v>359</v>
      </c>
      <c r="AH304" s="228" t="s">
        <v>641</v>
      </c>
      <c r="AJ304" s="228"/>
      <c r="AK304" s="228"/>
      <c r="BC304" s="226"/>
      <c r="BQ304" s="226"/>
    </row>
    <row r="305" spans="1:69" ht="15.75" customHeight="1" thickBot="1">
      <c r="A305" s="238" t="s">
        <v>7460</v>
      </c>
      <c r="B305" s="238" t="s">
        <v>7573</v>
      </c>
      <c r="C305" s="238" t="s">
        <v>7327</v>
      </c>
      <c r="D305" s="238">
        <v>5.53</v>
      </c>
      <c r="E305" s="238" t="s">
        <v>7338</v>
      </c>
      <c r="F305" s="238" t="s">
        <v>7321</v>
      </c>
      <c r="G305" s="238" t="s">
        <v>7321</v>
      </c>
      <c r="H305" s="238">
        <v>3</v>
      </c>
      <c r="I305" s="238">
        <v>3</v>
      </c>
      <c r="J305" s="238"/>
      <c r="K305" s="238"/>
      <c r="L305" s="238" t="s">
        <v>627</v>
      </c>
      <c r="M305" s="238" t="s">
        <v>7325</v>
      </c>
      <c r="N305" s="238"/>
      <c r="O305" s="238"/>
      <c r="X305" s="228"/>
      <c r="Y305" s="228"/>
      <c r="Z305" s="228" t="s">
        <v>348</v>
      </c>
      <c r="AA305" s="228" t="s">
        <v>1107</v>
      </c>
      <c r="AB305" s="228" t="s">
        <v>5219</v>
      </c>
      <c r="AD305" s="228" t="s">
        <v>283</v>
      </c>
      <c r="AE305" s="228" t="s">
        <v>283</v>
      </c>
      <c r="AH305" s="228" t="s">
        <v>635</v>
      </c>
      <c r="AJ305" s="228"/>
      <c r="AK305" s="228"/>
      <c r="BC305" s="226"/>
      <c r="BQ305" s="226"/>
    </row>
    <row r="306" spans="1:69" ht="15.75" customHeight="1" thickBot="1">
      <c r="A306" s="238" t="s">
        <v>7461</v>
      </c>
      <c r="B306" s="238" t="s">
        <v>7576</v>
      </c>
      <c r="C306" s="238">
        <v>4</v>
      </c>
      <c r="D306" s="238">
        <v>4.7699999999999996</v>
      </c>
      <c r="E306" s="238" t="s">
        <v>630</v>
      </c>
      <c r="F306" s="238" t="s">
        <v>7321</v>
      </c>
      <c r="G306" s="238" t="s">
        <v>7321</v>
      </c>
      <c r="H306" s="238">
        <v>2</v>
      </c>
      <c r="I306" s="238">
        <v>2</v>
      </c>
      <c r="J306" s="238"/>
      <c r="K306" s="238"/>
      <c r="L306" s="238"/>
      <c r="M306" s="238" t="s">
        <v>7319</v>
      </c>
      <c r="N306" s="238"/>
      <c r="O306" s="238"/>
      <c r="X306" s="228"/>
      <c r="Y306" s="228"/>
      <c r="Z306" s="228" t="s">
        <v>359</v>
      </c>
      <c r="AA306" s="228" t="s">
        <v>1196</v>
      </c>
      <c r="AB306" s="228" t="s">
        <v>5220</v>
      </c>
      <c r="AD306" s="228" t="s">
        <v>333</v>
      </c>
      <c r="AE306" s="228" t="s">
        <v>359</v>
      </c>
      <c r="AH306" s="228" t="s">
        <v>663</v>
      </c>
      <c r="AJ306" s="228"/>
      <c r="AK306" s="228"/>
      <c r="BC306" s="226"/>
      <c r="BQ306" s="226"/>
    </row>
    <row r="307" spans="1:69" ht="15.75" customHeight="1" thickBot="1">
      <c r="A307" s="238" t="s">
        <v>7522</v>
      </c>
      <c r="B307" s="238" t="s">
        <v>7576</v>
      </c>
      <c r="C307" s="238">
        <v>4</v>
      </c>
      <c r="D307" s="238">
        <v>4.92</v>
      </c>
      <c r="E307" s="238" t="s">
        <v>630</v>
      </c>
      <c r="F307" s="238" t="s">
        <v>7324</v>
      </c>
      <c r="G307" s="238" t="s">
        <v>7324</v>
      </c>
      <c r="H307" s="238">
        <v>2</v>
      </c>
      <c r="I307" s="238">
        <v>2</v>
      </c>
      <c r="J307" s="238"/>
      <c r="K307" s="238"/>
      <c r="L307" s="238"/>
      <c r="M307" s="238" t="s">
        <v>7325</v>
      </c>
      <c r="N307" s="238"/>
      <c r="O307" s="238"/>
      <c r="X307" s="228"/>
      <c r="Y307" s="228"/>
      <c r="Z307" s="228" t="s">
        <v>348</v>
      </c>
      <c r="AA307" s="228" t="s">
        <v>1331</v>
      </c>
      <c r="AB307" s="228" t="s">
        <v>5221</v>
      </c>
      <c r="AD307" s="228" t="s">
        <v>333</v>
      </c>
      <c r="AE307" s="228" t="s">
        <v>333</v>
      </c>
      <c r="AH307" s="228" t="s">
        <v>663</v>
      </c>
      <c r="AJ307" s="228"/>
      <c r="AK307" s="228"/>
      <c r="BC307" s="226"/>
      <c r="BQ307" s="226"/>
    </row>
    <row r="308" spans="1:69" ht="15.75" customHeight="1" thickBot="1">
      <c r="A308" s="238" t="s">
        <v>7462</v>
      </c>
      <c r="B308" s="238" t="s">
        <v>7575</v>
      </c>
      <c r="C308" s="238">
        <v>3</v>
      </c>
      <c r="D308" s="238">
        <v>4.01</v>
      </c>
      <c r="E308" s="238" t="s">
        <v>630</v>
      </c>
      <c r="F308" s="238">
        <v>2</v>
      </c>
      <c r="G308" s="238">
        <v>2</v>
      </c>
      <c r="H308" s="238">
        <v>3</v>
      </c>
      <c r="I308" s="238">
        <v>3</v>
      </c>
      <c r="J308" s="238"/>
      <c r="K308" s="238"/>
      <c r="L308" s="238"/>
      <c r="M308" s="238" t="s">
        <v>7318</v>
      </c>
      <c r="N308" s="238"/>
      <c r="O308" s="238"/>
      <c r="X308" s="228"/>
      <c r="Y308" s="228"/>
      <c r="Z308" s="228" t="s">
        <v>317</v>
      </c>
      <c r="AA308" s="228" t="s">
        <v>1347</v>
      </c>
      <c r="AB308" s="228" t="s">
        <v>5222</v>
      </c>
      <c r="AD308" s="228" t="s">
        <v>333</v>
      </c>
      <c r="AE308" s="228" t="s">
        <v>302</v>
      </c>
      <c r="AH308" s="228" t="s">
        <v>638</v>
      </c>
      <c r="AJ308" s="228"/>
      <c r="AK308" s="228"/>
      <c r="BC308" s="226"/>
      <c r="BQ308" s="226"/>
    </row>
    <row r="309" spans="1:69" ht="15.75" customHeight="1" thickBot="1">
      <c r="A309" s="238" t="s">
        <v>7551</v>
      </c>
      <c r="B309" s="238" t="s">
        <v>7577</v>
      </c>
      <c r="C309" s="238">
        <v>5</v>
      </c>
      <c r="D309" s="238">
        <v>5.75</v>
      </c>
      <c r="E309" s="238" t="s">
        <v>7338</v>
      </c>
      <c r="F309" s="238" t="s">
        <v>7327</v>
      </c>
      <c r="G309" s="238" t="s">
        <v>7327</v>
      </c>
      <c r="H309" s="238" t="s">
        <v>7330</v>
      </c>
      <c r="I309" s="238" t="s">
        <v>7330</v>
      </c>
      <c r="J309" s="238"/>
      <c r="K309" s="238"/>
      <c r="L309" s="238"/>
      <c r="M309" s="238" t="s">
        <v>7325</v>
      </c>
      <c r="N309" s="238"/>
      <c r="O309" s="238"/>
      <c r="X309" s="228"/>
      <c r="Y309" s="228"/>
      <c r="Z309" s="228" t="s">
        <v>362</v>
      </c>
      <c r="AA309" s="228" t="s">
        <v>1448</v>
      </c>
      <c r="AB309" s="228" t="s">
        <v>5223</v>
      </c>
      <c r="AD309" s="228" t="s">
        <v>348</v>
      </c>
      <c r="AE309" s="228" t="s">
        <v>348</v>
      </c>
      <c r="AH309" s="228" t="s">
        <v>638</v>
      </c>
      <c r="AJ309" s="228"/>
      <c r="AK309" s="228"/>
      <c r="BC309" s="226"/>
      <c r="BQ309" s="226"/>
    </row>
    <row r="310" spans="1:69" ht="15.75" customHeight="1" thickBot="1">
      <c r="A310" s="238" t="s">
        <v>7561</v>
      </c>
      <c r="B310" s="238" t="s">
        <v>7572</v>
      </c>
      <c r="C310" s="238" t="s">
        <v>7327</v>
      </c>
      <c r="D310" s="238">
        <v>5.66</v>
      </c>
      <c r="E310" s="238" t="s">
        <v>7338</v>
      </c>
      <c r="F310" s="238">
        <v>4</v>
      </c>
      <c r="G310" s="238">
        <v>4</v>
      </c>
      <c r="H310" s="238" t="s">
        <v>7330</v>
      </c>
      <c r="I310" s="238" t="s">
        <v>7330</v>
      </c>
      <c r="J310" s="238"/>
      <c r="K310" s="238"/>
      <c r="L310" s="238" t="s">
        <v>627</v>
      </c>
      <c r="M310" s="238" t="s">
        <v>7318</v>
      </c>
      <c r="N310" s="238"/>
      <c r="O310" s="238"/>
      <c r="X310" s="228"/>
      <c r="Y310" s="228"/>
      <c r="Z310" s="228" t="s">
        <v>359</v>
      </c>
      <c r="AA310" s="228" t="s">
        <v>1655</v>
      </c>
      <c r="AB310" s="228" t="s">
        <v>5224</v>
      </c>
      <c r="AD310" s="228" t="s">
        <v>333</v>
      </c>
      <c r="AE310" s="228" t="s">
        <v>317</v>
      </c>
      <c r="AH310" s="228" t="s">
        <v>641</v>
      </c>
      <c r="AJ310" s="228"/>
      <c r="AK310" s="228"/>
      <c r="BC310" s="226"/>
      <c r="BQ310" s="226"/>
    </row>
    <row r="311" spans="1:69" ht="15.75" customHeight="1" thickBot="1">
      <c r="A311" s="238" t="s">
        <v>7498</v>
      </c>
      <c r="B311" s="238" t="s">
        <v>7575</v>
      </c>
      <c r="C311" s="238">
        <v>4</v>
      </c>
      <c r="D311" s="238">
        <v>5.24</v>
      </c>
      <c r="E311" s="238" t="s">
        <v>7338</v>
      </c>
      <c r="F311" s="238">
        <v>2</v>
      </c>
      <c r="G311" s="238">
        <v>2</v>
      </c>
      <c r="H311" s="238" t="s">
        <v>7324</v>
      </c>
      <c r="I311" s="238" t="s">
        <v>7324</v>
      </c>
      <c r="J311" s="238"/>
      <c r="K311" s="238"/>
      <c r="L311" s="238" t="s">
        <v>627</v>
      </c>
      <c r="M311" s="238" t="s">
        <v>7322</v>
      </c>
      <c r="N311" s="238"/>
      <c r="O311" s="238"/>
      <c r="X311" s="228"/>
      <c r="Y311" s="228"/>
      <c r="Z311" s="228" t="s">
        <v>359</v>
      </c>
      <c r="AA311" s="228" t="s">
        <v>1991</v>
      </c>
      <c r="AB311" s="228" t="s">
        <v>5225</v>
      </c>
      <c r="AD311" s="228" t="s">
        <v>348</v>
      </c>
      <c r="AE311" s="228" t="s">
        <v>317</v>
      </c>
      <c r="AH311" s="228" t="s">
        <v>635</v>
      </c>
      <c r="AJ311" s="228"/>
      <c r="AK311" s="228"/>
      <c r="BC311" s="226"/>
      <c r="BQ311" s="226"/>
    </row>
    <row r="312" spans="1:69" ht="15.75" customHeight="1" thickBot="1">
      <c r="A312" s="238" t="s">
        <v>7463</v>
      </c>
      <c r="B312" s="238" t="s">
        <v>7577</v>
      </c>
      <c r="C312" s="238">
        <v>4</v>
      </c>
      <c r="D312" s="238">
        <v>5.0599999999999996</v>
      </c>
      <c r="E312" s="238" t="s">
        <v>7338</v>
      </c>
      <c r="F312" s="238">
        <v>2</v>
      </c>
      <c r="G312" s="238">
        <v>2</v>
      </c>
      <c r="H312" s="238">
        <v>3</v>
      </c>
      <c r="I312" s="238">
        <v>3</v>
      </c>
      <c r="J312" s="238"/>
      <c r="K312" s="238"/>
      <c r="L312" s="238" t="s">
        <v>627</v>
      </c>
      <c r="M312" s="238" t="s">
        <v>7318</v>
      </c>
      <c r="N312" s="238"/>
      <c r="O312" s="238" t="s">
        <v>7323</v>
      </c>
      <c r="X312" s="228"/>
      <c r="Y312" s="228"/>
      <c r="Z312" s="228" t="s">
        <v>362</v>
      </c>
      <c r="AA312" s="228" t="s">
        <v>2039</v>
      </c>
      <c r="AB312" s="228" t="s">
        <v>5226</v>
      </c>
      <c r="AD312" s="228" t="s">
        <v>333</v>
      </c>
      <c r="AE312" s="228" t="s">
        <v>333</v>
      </c>
      <c r="AH312" s="228" t="s">
        <v>635</v>
      </c>
      <c r="AJ312" s="228"/>
      <c r="AK312" s="228"/>
      <c r="BC312" s="226"/>
      <c r="BQ312" s="226"/>
    </row>
    <row r="313" spans="1:69" ht="15.75" customHeight="1" thickBot="1">
      <c r="A313" s="238" t="s">
        <v>7514</v>
      </c>
      <c r="B313" s="238" t="s">
        <v>7571</v>
      </c>
      <c r="C313" s="238">
        <v>4</v>
      </c>
      <c r="D313" s="238">
        <v>4.87</v>
      </c>
      <c r="E313" s="238" t="s">
        <v>630</v>
      </c>
      <c r="F313" s="238" t="s">
        <v>7317</v>
      </c>
      <c r="G313" s="238" t="s">
        <v>7317</v>
      </c>
      <c r="H313" s="238" t="s">
        <v>7324</v>
      </c>
      <c r="I313" s="238" t="s">
        <v>7324</v>
      </c>
      <c r="J313" s="238"/>
      <c r="K313" s="238"/>
      <c r="L313" s="238" t="s">
        <v>627</v>
      </c>
      <c r="M313" s="238" t="s">
        <v>7319</v>
      </c>
      <c r="N313" s="238"/>
      <c r="O313" s="238" t="s">
        <v>7323</v>
      </c>
      <c r="X313" s="228"/>
      <c r="Y313" s="228"/>
      <c r="Z313" s="228" t="s">
        <v>302</v>
      </c>
      <c r="AA313" s="228" t="s">
        <v>2097</v>
      </c>
      <c r="AB313" s="228" t="s">
        <v>5227</v>
      </c>
      <c r="AD313" s="228" t="s">
        <v>236</v>
      </c>
      <c r="AE313" s="228" t="s">
        <v>261</v>
      </c>
      <c r="AH313" s="228" t="s">
        <v>663</v>
      </c>
      <c r="AJ313" s="228"/>
      <c r="AK313" s="228"/>
      <c r="BC313" s="226"/>
      <c r="BQ313" s="226"/>
    </row>
    <row r="314" spans="1:69" ht="15.75" customHeight="1" thickBot="1">
      <c r="A314" s="238" t="s">
        <v>7464</v>
      </c>
      <c r="B314" s="238" t="s">
        <v>7573</v>
      </c>
      <c r="C314" s="238">
        <v>4</v>
      </c>
      <c r="D314" s="238">
        <v>5.1100000000000003</v>
      </c>
      <c r="E314" s="238" t="s">
        <v>7338</v>
      </c>
      <c r="F314" s="238">
        <v>1</v>
      </c>
      <c r="G314" s="238">
        <v>1</v>
      </c>
      <c r="H314" s="238">
        <v>2</v>
      </c>
      <c r="I314" s="238">
        <v>2</v>
      </c>
      <c r="J314" s="238"/>
      <c r="K314" s="238"/>
      <c r="L314" s="238"/>
      <c r="M314" s="238" t="s">
        <v>7325</v>
      </c>
      <c r="N314" s="238"/>
      <c r="O314" s="238" t="s">
        <v>7323</v>
      </c>
      <c r="X314" s="228"/>
      <c r="Y314" s="228"/>
      <c r="Z314" s="228" t="s">
        <v>362</v>
      </c>
      <c r="AA314" s="228" t="s">
        <v>2155</v>
      </c>
      <c r="AB314" s="228" t="s">
        <v>5228</v>
      </c>
      <c r="AD314" s="228" t="s">
        <v>333</v>
      </c>
      <c r="AE314" s="228" t="s">
        <v>317</v>
      </c>
      <c r="AH314" s="228" t="s">
        <v>641</v>
      </c>
      <c r="AJ314" s="228"/>
      <c r="AK314" s="228"/>
      <c r="BC314" s="226"/>
      <c r="BQ314" s="226"/>
    </row>
    <row r="315" spans="1:69" ht="15.75" customHeight="1" thickBot="1">
      <c r="A315" s="238" t="s">
        <v>7465</v>
      </c>
      <c r="B315" s="238" t="s">
        <v>7574</v>
      </c>
      <c r="C315" s="238">
        <v>4</v>
      </c>
      <c r="D315" s="238">
        <v>5</v>
      </c>
      <c r="E315" s="238" t="s">
        <v>7338</v>
      </c>
      <c r="F315" s="238" t="s">
        <v>7320</v>
      </c>
      <c r="G315" s="238" t="s">
        <v>7320</v>
      </c>
      <c r="H315" s="238">
        <v>3</v>
      </c>
      <c r="I315" s="238">
        <v>3</v>
      </c>
      <c r="J315" s="238"/>
      <c r="K315" s="238"/>
      <c r="L315" s="238" t="s">
        <v>627</v>
      </c>
      <c r="M315" s="238" t="s">
        <v>7325</v>
      </c>
      <c r="N315" s="238"/>
      <c r="O315" s="238"/>
      <c r="X315" s="228"/>
      <c r="Y315" s="228"/>
      <c r="Z315" s="228" t="s">
        <v>333</v>
      </c>
      <c r="AA315" s="228" t="s">
        <v>2449</v>
      </c>
      <c r="AB315" s="228" t="s">
        <v>5229</v>
      </c>
      <c r="AD315" s="228" t="s">
        <v>348</v>
      </c>
      <c r="AE315" s="228" t="s">
        <v>333</v>
      </c>
      <c r="AH315" s="228" t="s">
        <v>663</v>
      </c>
      <c r="AJ315" s="228"/>
      <c r="AK315" s="228"/>
      <c r="BC315" s="226"/>
      <c r="BQ315" s="226"/>
    </row>
    <row r="316" spans="1:69" ht="15.75" customHeight="1" thickBot="1">
      <c r="A316" s="238" t="s">
        <v>7466</v>
      </c>
      <c r="B316" s="238" t="s">
        <v>7571</v>
      </c>
      <c r="C316" s="238">
        <v>3</v>
      </c>
      <c r="D316" s="238">
        <v>4.22</v>
      </c>
      <c r="E316" s="238" t="s">
        <v>630</v>
      </c>
      <c r="F316" s="238" t="s">
        <v>7320</v>
      </c>
      <c r="G316" s="238" t="s">
        <v>7320</v>
      </c>
      <c r="H316" s="238" t="s">
        <v>7320</v>
      </c>
      <c r="I316" s="238" t="s">
        <v>7320</v>
      </c>
      <c r="J316" s="238"/>
      <c r="K316" s="238"/>
      <c r="L316" s="238" t="s">
        <v>627</v>
      </c>
      <c r="M316" s="238" t="s">
        <v>7325</v>
      </c>
      <c r="N316" s="238"/>
      <c r="O316" s="238"/>
      <c r="X316" s="228"/>
      <c r="Y316" s="228"/>
      <c r="Z316" s="228" t="s">
        <v>362</v>
      </c>
      <c r="AA316" s="228" t="s">
        <v>2465</v>
      </c>
      <c r="AB316" s="228" t="s">
        <v>5230</v>
      </c>
      <c r="AD316" s="228" t="s">
        <v>348</v>
      </c>
      <c r="AE316" s="228" t="s">
        <v>359</v>
      </c>
      <c r="AH316" s="228" t="s">
        <v>638</v>
      </c>
      <c r="AJ316" s="228"/>
      <c r="AK316" s="228"/>
      <c r="BC316" s="226"/>
      <c r="BQ316" s="226"/>
    </row>
    <row r="317" spans="1:69" ht="15.75" customHeight="1" thickBot="1">
      <c r="A317" s="238" t="s">
        <v>7467</v>
      </c>
      <c r="B317" s="238" t="s">
        <v>7571</v>
      </c>
      <c r="C317" s="238">
        <v>4</v>
      </c>
      <c r="D317" s="238">
        <v>4.97</v>
      </c>
      <c r="E317" s="238" t="s">
        <v>630</v>
      </c>
      <c r="F317" s="238" t="s">
        <v>7320</v>
      </c>
      <c r="G317" s="238" t="s">
        <v>7320</v>
      </c>
      <c r="H317" s="238" t="s">
        <v>7317</v>
      </c>
      <c r="I317" s="238" t="s">
        <v>7317</v>
      </c>
      <c r="J317" s="238"/>
      <c r="K317" s="238"/>
      <c r="L317" s="238"/>
      <c r="M317" s="238" t="s">
        <v>7325</v>
      </c>
      <c r="N317" s="238"/>
      <c r="O317" s="238" t="s">
        <v>7323</v>
      </c>
      <c r="X317" s="228"/>
      <c r="Y317" s="228"/>
      <c r="Z317" s="228" t="s">
        <v>362</v>
      </c>
      <c r="AA317" s="228" t="s">
        <v>2620</v>
      </c>
      <c r="AB317" s="228" t="s">
        <v>5231</v>
      </c>
      <c r="AD317" s="228" t="s">
        <v>348</v>
      </c>
      <c r="AE317" s="228" t="s">
        <v>348</v>
      </c>
      <c r="AH317" s="228" t="s">
        <v>638</v>
      </c>
      <c r="AJ317" s="228"/>
      <c r="AK317" s="228"/>
      <c r="BC317" s="226"/>
      <c r="BQ317" s="226"/>
    </row>
    <row r="318" spans="1:69" ht="15.75" customHeight="1" thickBot="1">
      <c r="A318" s="238" t="s">
        <v>2852</v>
      </c>
      <c r="B318" s="238" t="s">
        <v>7573</v>
      </c>
      <c r="C318" s="238" t="s">
        <v>7324</v>
      </c>
      <c r="D318" s="238">
        <v>4.45</v>
      </c>
      <c r="E318" s="238" t="s">
        <v>630</v>
      </c>
      <c r="F318" s="238" t="s">
        <v>7321</v>
      </c>
      <c r="G318" s="238" t="s">
        <v>7321</v>
      </c>
      <c r="H318" s="238" t="s">
        <v>7317</v>
      </c>
      <c r="I318" s="238" t="s">
        <v>7317</v>
      </c>
      <c r="J318" s="238"/>
      <c r="K318" s="238"/>
      <c r="L318" s="238"/>
      <c r="M318" s="238" t="s">
        <v>7325</v>
      </c>
      <c r="N318" s="238"/>
      <c r="O318" s="238"/>
      <c r="X318" s="228"/>
      <c r="Y318" s="228"/>
      <c r="Z318" s="228" t="s">
        <v>348</v>
      </c>
      <c r="AA318" s="228" t="s">
        <v>671</v>
      </c>
      <c r="AB318" s="228" t="s">
        <v>5232</v>
      </c>
      <c r="AD318" s="228" t="s">
        <v>261</v>
      </c>
      <c r="AE318" s="228" t="s">
        <v>302</v>
      </c>
      <c r="AH318" s="228" t="s">
        <v>663</v>
      </c>
      <c r="AJ318" s="228"/>
      <c r="AK318" s="228"/>
      <c r="BC318" s="226"/>
      <c r="BQ318" s="226"/>
    </row>
    <row r="319" spans="1:69" ht="15.75" customHeight="1" thickBot="1">
      <c r="A319" s="238" t="s">
        <v>7468</v>
      </c>
      <c r="B319" s="238" t="s">
        <v>7574</v>
      </c>
      <c r="C319" s="238">
        <v>3</v>
      </c>
      <c r="D319" s="238">
        <v>3.9</v>
      </c>
      <c r="E319" s="238" t="s">
        <v>7337</v>
      </c>
      <c r="F319" s="238" t="s">
        <v>7326</v>
      </c>
      <c r="G319" s="238" t="s">
        <v>7326</v>
      </c>
      <c r="H319" s="238" t="s">
        <v>7320</v>
      </c>
      <c r="I319" s="238" t="s">
        <v>7320</v>
      </c>
      <c r="J319" s="238"/>
      <c r="K319" s="238"/>
      <c r="L319" s="238" t="s">
        <v>627</v>
      </c>
      <c r="M319" s="238" t="s">
        <v>7325</v>
      </c>
      <c r="N319" s="238"/>
      <c r="O319" s="238" t="s">
        <v>7323</v>
      </c>
      <c r="X319" s="228"/>
      <c r="Y319" s="228"/>
      <c r="Z319" s="228" t="s">
        <v>317</v>
      </c>
      <c r="AA319" s="228" t="s">
        <v>932</v>
      </c>
      <c r="AB319" s="228" t="s">
        <v>5233</v>
      </c>
      <c r="AD319" s="228" t="s">
        <v>302</v>
      </c>
      <c r="AE319" s="228" t="s">
        <v>317</v>
      </c>
      <c r="AH319" s="228" t="s">
        <v>663</v>
      </c>
      <c r="AJ319" s="228"/>
      <c r="AK319" s="228"/>
      <c r="BC319" s="226"/>
      <c r="BQ319" s="226"/>
    </row>
    <row r="320" spans="1:69" ht="15.75" customHeight="1" thickBot="1">
      <c r="A320" s="238" t="s">
        <v>7519</v>
      </c>
      <c r="B320" s="238" t="s">
        <v>7570</v>
      </c>
      <c r="C320" s="238" t="s">
        <v>7324</v>
      </c>
      <c r="D320" s="238">
        <v>4.4800000000000004</v>
      </c>
      <c r="E320" s="238" t="s">
        <v>630</v>
      </c>
      <c r="F320" s="238" t="s">
        <v>7321</v>
      </c>
      <c r="G320" s="238" t="s">
        <v>7321</v>
      </c>
      <c r="H320" s="238" t="s">
        <v>7320</v>
      </c>
      <c r="I320" s="238" t="s">
        <v>7320</v>
      </c>
      <c r="J320" s="238"/>
      <c r="K320" s="238"/>
      <c r="L320" s="238" t="s">
        <v>627</v>
      </c>
      <c r="M320" s="238" t="s">
        <v>7325</v>
      </c>
      <c r="N320" s="238"/>
      <c r="O320" s="238"/>
      <c r="X320" s="228"/>
      <c r="Y320" s="228"/>
      <c r="Z320" s="228" t="s">
        <v>317</v>
      </c>
      <c r="AA320" s="228" t="s">
        <v>1187</v>
      </c>
      <c r="AB320" s="228" t="s">
        <v>5234</v>
      </c>
      <c r="AD320" s="228" t="s">
        <v>302</v>
      </c>
      <c r="AE320" s="228" t="s">
        <v>359</v>
      </c>
      <c r="AH320" s="228" t="s">
        <v>663</v>
      </c>
      <c r="AJ320" s="228"/>
      <c r="AK320" s="228"/>
      <c r="BC320" s="226"/>
      <c r="BQ320" s="226"/>
    </row>
    <row r="321" spans="1:69" ht="15.75" customHeight="1" thickBot="1">
      <c r="A321" s="238" t="s">
        <v>7469</v>
      </c>
      <c r="B321" s="238" t="s">
        <v>7571</v>
      </c>
      <c r="C321" s="238" t="s">
        <v>7324</v>
      </c>
      <c r="D321" s="238">
        <v>4.63</v>
      </c>
      <c r="E321" s="238" t="s">
        <v>630</v>
      </c>
      <c r="F321" s="238">
        <v>1</v>
      </c>
      <c r="G321" s="238">
        <v>1</v>
      </c>
      <c r="H321" s="238">
        <v>1</v>
      </c>
      <c r="I321" s="238">
        <v>1</v>
      </c>
      <c r="J321" s="238"/>
      <c r="K321" s="238"/>
      <c r="L321" s="238" t="s">
        <v>627</v>
      </c>
      <c r="M321" s="238" t="s">
        <v>7325</v>
      </c>
      <c r="N321" s="238"/>
      <c r="O321" s="238"/>
      <c r="X321" s="228"/>
      <c r="Y321" s="228"/>
      <c r="Z321" s="228" t="s">
        <v>302</v>
      </c>
      <c r="AA321" s="228" t="s">
        <v>1362</v>
      </c>
      <c r="AB321" s="228" t="s">
        <v>5235</v>
      </c>
      <c r="AD321" s="228" t="s">
        <v>333</v>
      </c>
      <c r="AE321" s="228" t="s">
        <v>283</v>
      </c>
      <c r="AH321" s="228" t="s">
        <v>641</v>
      </c>
      <c r="AJ321" s="228"/>
      <c r="AK321" s="228"/>
      <c r="BC321" s="226"/>
      <c r="BQ321" s="226"/>
    </row>
    <row r="322" spans="1:69" ht="15.75" customHeight="1" thickBot="1">
      <c r="A322" s="238" t="s">
        <v>7521</v>
      </c>
      <c r="B322" s="238" t="s">
        <v>7573</v>
      </c>
      <c r="C322" s="238">
        <v>4</v>
      </c>
      <c r="D322" s="238">
        <v>4.8899999999999997</v>
      </c>
      <c r="E322" s="238" t="s">
        <v>630</v>
      </c>
      <c r="F322" s="238" t="s">
        <v>7321</v>
      </c>
      <c r="G322" s="238" t="s">
        <v>7321</v>
      </c>
      <c r="H322" s="238" t="s">
        <v>7317</v>
      </c>
      <c r="I322" s="238" t="s">
        <v>7317</v>
      </c>
      <c r="J322" s="238"/>
      <c r="K322" s="238"/>
      <c r="L322" s="238" t="s">
        <v>627</v>
      </c>
      <c r="M322" s="238" t="s">
        <v>7322</v>
      </c>
      <c r="N322" s="238"/>
      <c r="O322" s="238"/>
      <c r="X322" s="228"/>
      <c r="Y322" s="228"/>
      <c r="Z322" s="228" t="s">
        <v>333</v>
      </c>
      <c r="AA322" s="228" t="s">
        <v>1467</v>
      </c>
      <c r="AB322" s="228" t="s">
        <v>5236</v>
      </c>
      <c r="AD322" s="228" t="s">
        <v>333</v>
      </c>
      <c r="AE322" s="228" t="s">
        <v>348</v>
      </c>
      <c r="AH322" s="228" t="s">
        <v>663</v>
      </c>
      <c r="AJ322" s="228"/>
      <c r="AK322" s="228"/>
      <c r="BC322" s="226"/>
      <c r="BQ322" s="226"/>
    </row>
    <row r="323" spans="1:69" ht="15.75" customHeight="1" thickBot="1">
      <c r="A323" s="238" t="s">
        <v>7470</v>
      </c>
      <c r="B323" s="238" t="s">
        <v>7575</v>
      </c>
      <c r="C323" s="238">
        <v>4</v>
      </c>
      <c r="D323" s="238">
        <v>5.08</v>
      </c>
      <c r="E323" s="238" t="s">
        <v>7338</v>
      </c>
      <c r="F323" s="238" t="s">
        <v>7317</v>
      </c>
      <c r="G323" s="238" t="s">
        <v>7317</v>
      </c>
      <c r="H323" s="238">
        <v>2</v>
      </c>
      <c r="I323" s="238">
        <v>2</v>
      </c>
      <c r="J323" s="238"/>
      <c r="K323" s="238"/>
      <c r="L323" s="238"/>
      <c r="M323" s="238" t="s">
        <v>7318</v>
      </c>
      <c r="N323" s="238"/>
      <c r="O323" s="238"/>
      <c r="X323" s="228"/>
      <c r="Y323" s="228"/>
      <c r="Z323" s="228" t="s">
        <v>368</v>
      </c>
      <c r="AA323" s="228" t="s">
        <v>1517</v>
      </c>
      <c r="AB323" s="228" t="s">
        <v>5237</v>
      </c>
      <c r="AD323" s="228" t="s">
        <v>359</v>
      </c>
      <c r="AE323" s="228" t="s">
        <v>333</v>
      </c>
      <c r="AH323" s="228" t="s">
        <v>641</v>
      </c>
      <c r="AJ323" s="228"/>
      <c r="AK323" s="228"/>
      <c r="BC323" s="226"/>
      <c r="BQ323" s="226"/>
    </row>
    <row r="324" spans="1:69" ht="15.75" customHeight="1" thickBot="1">
      <c r="A324" s="238" t="s">
        <v>7471</v>
      </c>
      <c r="B324" s="238" t="s">
        <v>7576</v>
      </c>
      <c r="C324" s="238">
        <v>4</v>
      </c>
      <c r="D324" s="238">
        <v>4.8899999999999997</v>
      </c>
      <c r="E324" s="238" t="s">
        <v>630</v>
      </c>
      <c r="F324" s="238">
        <v>2</v>
      </c>
      <c r="G324" s="238">
        <v>2</v>
      </c>
      <c r="H324" s="238">
        <v>4</v>
      </c>
      <c r="I324" s="238">
        <v>4</v>
      </c>
      <c r="J324" s="238"/>
      <c r="K324" s="238"/>
      <c r="L324" s="238" t="s">
        <v>627</v>
      </c>
      <c r="M324" s="238" t="s">
        <v>7325</v>
      </c>
      <c r="N324" s="238"/>
      <c r="O324" s="238"/>
      <c r="X324" s="228"/>
      <c r="Y324" s="228"/>
      <c r="Z324" s="228" t="s">
        <v>362</v>
      </c>
      <c r="AA324" s="228" t="s">
        <v>1701</v>
      </c>
      <c r="AB324" s="228" t="s">
        <v>5238</v>
      </c>
      <c r="AD324" s="228" t="s">
        <v>359</v>
      </c>
      <c r="AE324" s="228" t="s">
        <v>359</v>
      </c>
      <c r="AH324" s="228" t="s">
        <v>635</v>
      </c>
      <c r="AJ324" s="228"/>
      <c r="AK324" s="228"/>
      <c r="BC324" s="226"/>
      <c r="BQ324" s="226"/>
    </row>
    <row r="325" spans="1:69" ht="15.75" customHeight="1" thickBot="1">
      <c r="A325" s="238" t="s">
        <v>2880</v>
      </c>
      <c r="B325" s="238" t="s">
        <v>7577</v>
      </c>
      <c r="C325" s="238">
        <v>3</v>
      </c>
      <c r="D325" s="238">
        <v>4.37</v>
      </c>
      <c r="E325" s="238" t="s">
        <v>630</v>
      </c>
      <c r="F325" s="238" t="s">
        <v>7320</v>
      </c>
      <c r="G325" s="238" t="s">
        <v>7320</v>
      </c>
      <c r="H325" s="238">
        <v>2</v>
      </c>
      <c r="I325" s="238">
        <v>2</v>
      </c>
      <c r="J325" s="238"/>
      <c r="K325" s="238"/>
      <c r="L325" s="238" t="s">
        <v>627</v>
      </c>
      <c r="M325" s="238" t="s">
        <v>7319</v>
      </c>
      <c r="N325" s="238"/>
      <c r="O325" s="238" t="s">
        <v>7323</v>
      </c>
      <c r="X325" s="228"/>
      <c r="Y325" s="228"/>
      <c r="Z325" s="228" t="s">
        <v>348</v>
      </c>
      <c r="AA325" s="228" t="s">
        <v>1744</v>
      </c>
      <c r="AB325" s="228" t="s">
        <v>5239</v>
      </c>
      <c r="AD325" s="228" t="s">
        <v>359</v>
      </c>
      <c r="AE325" s="228" t="s">
        <v>317</v>
      </c>
      <c r="AH325" s="228" t="s">
        <v>638</v>
      </c>
      <c r="AJ325" s="228"/>
      <c r="AK325" s="228"/>
      <c r="BC325" s="226"/>
      <c r="BQ325" s="226"/>
    </row>
    <row r="326" spans="1:69" ht="15.75" customHeight="1" thickBot="1">
      <c r="A326" s="238" t="s">
        <v>7524</v>
      </c>
      <c r="B326" s="238" t="s">
        <v>7570</v>
      </c>
      <c r="C326" s="238">
        <v>4</v>
      </c>
      <c r="D326" s="238">
        <v>5.19</v>
      </c>
      <c r="E326" s="238" t="s">
        <v>7338</v>
      </c>
      <c r="F326" s="238" t="s">
        <v>7321</v>
      </c>
      <c r="G326" s="238" t="s">
        <v>7321</v>
      </c>
      <c r="H326" s="238" t="s">
        <v>7317</v>
      </c>
      <c r="I326" s="238" t="s">
        <v>7317</v>
      </c>
      <c r="J326" s="238"/>
      <c r="K326" s="238"/>
      <c r="L326" s="238"/>
      <c r="M326" s="238" t="s">
        <v>7325</v>
      </c>
      <c r="N326" s="238"/>
      <c r="O326" s="238"/>
      <c r="X326" s="228"/>
      <c r="Y326" s="228"/>
      <c r="Z326" s="228" t="s">
        <v>333</v>
      </c>
      <c r="AA326" s="228" t="s">
        <v>1971</v>
      </c>
      <c r="AB326" s="228" t="s">
        <v>5240</v>
      </c>
      <c r="AD326" s="228" t="s">
        <v>359</v>
      </c>
      <c r="AE326" s="228" t="s">
        <v>333</v>
      </c>
      <c r="AH326" s="228" t="s">
        <v>663</v>
      </c>
      <c r="AJ326" s="228"/>
      <c r="AK326" s="228"/>
      <c r="BC326" s="226"/>
      <c r="BQ326" s="226"/>
    </row>
    <row r="327" spans="1:69" ht="15.75" customHeight="1" thickBot="1">
      <c r="A327" s="238" t="s">
        <v>7489</v>
      </c>
      <c r="B327" s="238" t="s">
        <v>7572</v>
      </c>
      <c r="C327" s="238">
        <v>4</v>
      </c>
      <c r="D327" s="238">
        <v>5.17</v>
      </c>
      <c r="E327" s="238" t="s">
        <v>7338</v>
      </c>
      <c r="F327" s="238">
        <v>3</v>
      </c>
      <c r="G327" s="238">
        <v>3</v>
      </c>
      <c r="H327" s="238">
        <v>3</v>
      </c>
      <c r="I327" s="238">
        <v>3</v>
      </c>
      <c r="J327" s="238"/>
      <c r="K327" s="238"/>
      <c r="L327" s="238"/>
      <c r="M327" s="238" t="s">
        <v>7318</v>
      </c>
      <c r="N327" s="238"/>
      <c r="O327" s="238"/>
      <c r="X327" s="228"/>
      <c r="Y327" s="228"/>
      <c r="Z327" s="228" t="s">
        <v>317</v>
      </c>
      <c r="AA327" s="228" t="s">
        <v>2063</v>
      </c>
      <c r="AB327" s="228" t="s">
        <v>5241</v>
      </c>
      <c r="AD327" s="228" t="s">
        <v>261</v>
      </c>
      <c r="AE327" s="228" t="s">
        <v>261</v>
      </c>
      <c r="AH327" s="228" t="s">
        <v>641</v>
      </c>
      <c r="AJ327" s="228"/>
      <c r="AK327" s="228"/>
      <c r="BC327" s="226"/>
      <c r="BQ327" s="226"/>
    </row>
    <row r="328" spans="1:69" ht="15.75" customHeight="1" thickBot="1">
      <c r="A328" s="238" t="s">
        <v>2869</v>
      </c>
      <c r="B328" s="238" t="s">
        <v>7575</v>
      </c>
      <c r="C328" s="238">
        <v>4</v>
      </c>
      <c r="D328" s="238">
        <v>4.87</v>
      </c>
      <c r="E328" s="238" t="s">
        <v>630</v>
      </c>
      <c r="F328" s="238">
        <v>3</v>
      </c>
      <c r="G328" s="238">
        <v>3</v>
      </c>
      <c r="H328" s="238">
        <v>4</v>
      </c>
      <c r="I328" s="238">
        <v>4</v>
      </c>
      <c r="J328" s="238"/>
      <c r="K328" s="238"/>
      <c r="L328" s="238" t="s">
        <v>627</v>
      </c>
      <c r="M328" s="238" t="s">
        <v>7318</v>
      </c>
      <c r="N328" s="238"/>
      <c r="O328" s="238"/>
      <c r="X328" s="228"/>
      <c r="Y328" s="228"/>
      <c r="Z328" s="228" t="s">
        <v>359</v>
      </c>
      <c r="AA328" s="228" t="s">
        <v>2174</v>
      </c>
      <c r="AB328" s="228" t="s">
        <v>5242</v>
      </c>
      <c r="AD328" s="228" t="s">
        <v>348</v>
      </c>
      <c r="AE328" s="228" t="s">
        <v>302</v>
      </c>
      <c r="AH328" s="228" t="s">
        <v>635</v>
      </c>
      <c r="AJ328" s="228"/>
      <c r="AK328" s="228"/>
      <c r="BC328" s="226"/>
      <c r="BQ328" s="226"/>
    </row>
    <row r="329" spans="1:69" ht="15.75" customHeight="1" thickBot="1">
      <c r="A329" s="238" t="s">
        <v>7472</v>
      </c>
      <c r="B329" s="238" t="s">
        <v>7573</v>
      </c>
      <c r="C329" s="238">
        <v>4</v>
      </c>
      <c r="D329" s="238">
        <v>4.8600000000000003</v>
      </c>
      <c r="E329" s="238" t="s">
        <v>630</v>
      </c>
      <c r="F329" s="238" t="s">
        <v>7326</v>
      </c>
      <c r="G329" s="238" t="s">
        <v>7326</v>
      </c>
      <c r="H329" s="238">
        <v>3</v>
      </c>
      <c r="I329" s="238">
        <v>3</v>
      </c>
      <c r="J329" s="238"/>
      <c r="K329" s="238"/>
      <c r="L329" s="238" t="s">
        <v>627</v>
      </c>
      <c r="M329" s="238" t="s">
        <v>7318</v>
      </c>
      <c r="N329" s="238"/>
      <c r="O329" s="238"/>
      <c r="X329" s="228"/>
      <c r="Y329" s="228"/>
      <c r="Z329" s="228" t="s">
        <v>348</v>
      </c>
      <c r="AA329" s="228" t="s">
        <v>2234</v>
      </c>
      <c r="AB329" s="228" t="s">
        <v>5243</v>
      </c>
      <c r="AD329" s="228" t="s">
        <v>359</v>
      </c>
      <c r="AE329" s="228" t="s">
        <v>333</v>
      </c>
      <c r="AH329" s="228" t="s">
        <v>663</v>
      </c>
      <c r="AJ329" s="228"/>
      <c r="AK329" s="228"/>
      <c r="BC329" s="226"/>
      <c r="BQ329" s="226"/>
    </row>
    <row r="330" spans="1:69" ht="15.75" customHeight="1" thickBot="1">
      <c r="A330" s="238" t="s">
        <v>7554</v>
      </c>
      <c r="B330" s="238" t="s">
        <v>7570</v>
      </c>
      <c r="C330" s="238" t="s">
        <v>7324</v>
      </c>
      <c r="D330" s="238">
        <v>4.54</v>
      </c>
      <c r="E330" s="238" t="s">
        <v>630</v>
      </c>
      <c r="F330" s="238" t="s">
        <v>7321</v>
      </c>
      <c r="G330" s="238" t="s">
        <v>7321</v>
      </c>
      <c r="H330" s="238">
        <v>3</v>
      </c>
      <c r="I330" s="238">
        <v>3</v>
      </c>
      <c r="J330" s="238"/>
      <c r="K330" s="238"/>
      <c r="L330" s="238" t="s">
        <v>627</v>
      </c>
      <c r="M330" s="238" t="s">
        <v>7325</v>
      </c>
      <c r="N330" s="238"/>
      <c r="O330" s="238"/>
      <c r="X330" s="228"/>
      <c r="Y330" s="228"/>
      <c r="Z330" s="228" t="s">
        <v>333</v>
      </c>
      <c r="AA330" s="228" t="s">
        <v>2300</v>
      </c>
      <c r="AB330" s="228" t="s">
        <v>5244</v>
      </c>
      <c r="AD330" s="228" t="s">
        <v>348</v>
      </c>
      <c r="AE330" s="228" t="s">
        <v>302</v>
      </c>
      <c r="AH330" s="228" t="s">
        <v>638</v>
      </c>
      <c r="AJ330" s="228"/>
      <c r="AK330" s="228"/>
      <c r="BC330" s="226"/>
      <c r="BQ330" s="226"/>
    </row>
    <row r="331" spans="1:69" ht="15.75" customHeight="1" thickBot="1">
      <c r="A331" s="238" t="s">
        <v>7473</v>
      </c>
      <c r="B331" s="238" t="s">
        <v>7576</v>
      </c>
      <c r="C331" s="238">
        <v>4</v>
      </c>
      <c r="D331" s="238">
        <v>5.16</v>
      </c>
      <c r="E331" s="238" t="s">
        <v>7338</v>
      </c>
      <c r="F331" s="238">
        <v>1</v>
      </c>
      <c r="G331" s="238">
        <v>1</v>
      </c>
      <c r="H331" s="238" t="s">
        <v>7320</v>
      </c>
      <c r="I331" s="238" t="s">
        <v>7320</v>
      </c>
      <c r="J331" s="238"/>
      <c r="K331" s="238"/>
      <c r="L331" s="238" t="s">
        <v>627</v>
      </c>
      <c r="M331" s="238" t="s">
        <v>7319</v>
      </c>
      <c r="N331" s="238"/>
      <c r="O331" s="238" t="s">
        <v>7323</v>
      </c>
      <c r="X331" s="228"/>
      <c r="Y331" s="228"/>
      <c r="Z331" s="228" t="s">
        <v>302</v>
      </c>
      <c r="AA331" s="228" t="s">
        <v>2610</v>
      </c>
      <c r="AB331" s="228" t="s">
        <v>5245</v>
      </c>
      <c r="AD331" s="228" t="s">
        <v>333</v>
      </c>
      <c r="AE331" s="228" t="s">
        <v>317</v>
      </c>
      <c r="AH331" s="228" t="s">
        <v>638</v>
      </c>
      <c r="AJ331" s="228"/>
      <c r="AK331" s="228"/>
      <c r="BC331" s="226"/>
      <c r="BQ331" s="226"/>
    </row>
    <row r="332" spans="1:69" ht="15.75" customHeight="1" thickBot="1">
      <c r="A332" s="238" t="s">
        <v>7558</v>
      </c>
      <c r="B332" s="238" t="s">
        <v>7572</v>
      </c>
      <c r="C332" s="238">
        <v>4</v>
      </c>
      <c r="D332" s="238">
        <v>5.0599999999999996</v>
      </c>
      <c r="E332" s="238" t="s">
        <v>7338</v>
      </c>
      <c r="F332" s="238" t="s">
        <v>7327</v>
      </c>
      <c r="G332" s="238" t="s">
        <v>7327</v>
      </c>
      <c r="H332" s="238">
        <v>5</v>
      </c>
      <c r="I332" s="238">
        <v>5</v>
      </c>
      <c r="J332" s="238"/>
      <c r="K332" s="238"/>
      <c r="L332" s="238" t="s">
        <v>627</v>
      </c>
      <c r="M332" s="238" t="s">
        <v>7318</v>
      </c>
      <c r="N332" s="238"/>
      <c r="O332" s="238"/>
      <c r="X332" s="228"/>
      <c r="Y332" s="228"/>
      <c r="Z332" s="228" t="s">
        <v>362</v>
      </c>
      <c r="AA332" s="228" t="s">
        <v>634</v>
      </c>
      <c r="AB332" s="228" t="s">
        <v>5246</v>
      </c>
      <c r="AD332" s="228" t="s">
        <v>362</v>
      </c>
      <c r="AE332" s="228" t="s">
        <v>365</v>
      </c>
      <c r="AH332" s="228" t="s">
        <v>635</v>
      </c>
      <c r="AJ332" s="228"/>
      <c r="AK332" s="228"/>
      <c r="BC332" s="226"/>
      <c r="BQ332" s="226"/>
    </row>
    <row r="333" spans="1:69" ht="15.75" customHeight="1" thickBot="1">
      <c r="A333" s="238" t="s">
        <v>7474</v>
      </c>
      <c r="B333" s="238" t="s">
        <v>7572</v>
      </c>
      <c r="C333" s="238">
        <v>4</v>
      </c>
      <c r="D333" s="238">
        <v>4.71</v>
      </c>
      <c r="E333" s="238" t="s">
        <v>630</v>
      </c>
      <c r="F333" s="238" t="s">
        <v>7317</v>
      </c>
      <c r="G333" s="238" t="s">
        <v>7317</v>
      </c>
      <c r="H333" s="238" t="s">
        <v>7324</v>
      </c>
      <c r="I333" s="238" t="s">
        <v>7324</v>
      </c>
      <c r="J333" s="238"/>
      <c r="K333" s="238"/>
      <c r="L333" s="238" t="s">
        <v>627</v>
      </c>
      <c r="M333" s="238" t="s">
        <v>7319</v>
      </c>
      <c r="N333" s="238"/>
      <c r="O333" s="238"/>
      <c r="X333" s="228"/>
      <c r="Y333" s="228"/>
      <c r="Z333" s="228" t="s">
        <v>365</v>
      </c>
      <c r="AA333" s="228" t="s">
        <v>696</v>
      </c>
      <c r="AB333" s="228" t="s">
        <v>5247</v>
      </c>
      <c r="AD333" s="228" t="s">
        <v>348</v>
      </c>
      <c r="AE333" s="228" t="s">
        <v>362</v>
      </c>
      <c r="AH333" s="228" t="s">
        <v>641</v>
      </c>
      <c r="AJ333" s="228"/>
      <c r="AK333" s="228"/>
      <c r="BC333" s="226"/>
      <c r="BQ333" s="226"/>
    </row>
    <row r="334" spans="1:69" ht="15.75" customHeight="1" thickBot="1">
      <c r="A334" s="238" t="s">
        <v>7556</v>
      </c>
      <c r="B334" s="238" t="s">
        <v>7572</v>
      </c>
      <c r="C334" s="238">
        <v>4</v>
      </c>
      <c r="D334" s="238">
        <v>5.22</v>
      </c>
      <c r="E334" s="238" t="s">
        <v>7338</v>
      </c>
      <c r="F334" s="238" t="s">
        <v>7317</v>
      </c>
      <c r="G334" s="238" t="s">
        <v>7317</v>
      </c>
      <c r="H334" s="238">
        <v>3</v>
      </c>
      <c r="I334" s="238">
        <v>3</v>
      </c>
      <c r="J334" s="238"/>
      <c r="K334" s="238"/>
      <c r="L334" s="238" t="s">
        <v>627</v>
      </c>
      <c r="M334" s="238" t="s">
        <v>7322</v>
      </c>
      <c r="N334" s="238"/>
      <c r="O334" s="238"/>
      <c r="X334" s="228"/>
      <c r="Y334" s="228"/>
      <c r="Z334" s="228" t="s">
        <v>333</v>
      </c>
      <c r="AA334" s="228" t="s">
        <v>798</v>
      </c>
      <c r="AB334" s="228" t="s">
        <v>5248</v>
      </c>
      <c r="AD334" s="228" t="s">
        <v>317</v>
      </c>
      <c r="AE334" s="228" t="s">
        <v>333</v>
      </c>
      <c r="AH334" s="228" t="s">
        <v>638</v>
      </c>
      <c r="AJ334" s="228"/>
      <c r="AK334" s="228"/>
      <c r="BC334" s="226"/>
      <c r="BQ334" s="226"/>
    </row>
    <row r="335" spans="1:69" ht="15.75" customHeight="1" thickBot="1">
      <c r="A335" s="238" t="s">
        <v>7482</v>
      </c>
      <c r="B335" s="238" t="s">
        <v>7570</v>
      </c>
      <c r="C335" s="238">
        <v>4</v>
      </c>
      <c r="D335" s="238">
        <v>5.25</v>
      </c>
      <c r="E335" s="238" t="s">
        <v>7338</v>
      </c>
      <c r="F335" s="238" t="s">
        <v>7321</v>
      </c>
      <c r="G335" s="238" t="s">
        <v>7321</v>
      </c>
      <c r="H335" s="238" t="s">
        <v>7324</v>
      </c>
      <c r="I335" s="238" t="s">
        <v>7324</v>
      </c>
      <c r="J335" s="238"/>
      <c r="K335" s="238"/>
      <c r="L335" s="238"/>
      <c r="M335" s="238" t="s">
        <v>7318</v>
      </c>
      <c r="N335" s="238"/>
      <c r="O335" s="238"/>
      <c r="X335" s="228"/>
      <c r="Y335" s="228"/>
      <c r="Z335" s="228" t="s">
        <v>348</v>
      </c>
      <c r="AA335" s="228" t="s">
        <v>829</v>
      </c>
      <c r="AB335" s="228" t="s">
        <v>5249</v>
      </c>
      <c r="AD335" s="228" t="s">
        <v>359</v>
      </c>
      <c r="AE335" s="228" t="s">
        <v>317</v>
      </c>
      <c r="AH335" s="228" t="s">
        <v>663</v>
      </c>
      <c r="AJ335" s="228"/>
      <c r="AK335" s="228"/>
      <c r="BC335" s="226"/>
      <c r="BQ335" s="226"/>
    </row>
    <row r="336" spans="1:69" ht="15.75" customHeight="1" thickBot="1">
      <c r="A336" s="238" t="s">
        <v>7475</v>
      </c>
      <c r="B336" s="238" t="s">
        <v>7577</v>
      </c>
      <c r="C336" s="238">
        <v>4</v>
      </c>
      <c r="D336" s="238">
        <v>5.05</v>
      </c>
      <c r="E336" s="238" t="s">
        <v>7338</v>
      </c>
      <c r="F336" s="238">
        <v>2</v>
      </c>
      <c r="G336" s="238">
        <v>2</v>
      </c>
      <c r="H336" s="238">
        <v>3</v>
      </c>
      <c r="I336" s="238">
        <v>3</v>
      </c>
      <c r="J336" s="238"/>
      <c r="K336" s="238"/>
      <c r="L336" s="238" t="s">
        <v>627</v>
      </c>
      <c r="M336" s="238" t="s">
        <v>7319</v>
      </c>
      <c r="N336" s="238"/>
      <c r="O336" s="238"/>
      <c r="X336" s="228"/>
      <c r="Y336" s="228"/>
      <c r="Z336" s="228" t="s">
        <v>348</v>
      </c>
      <c r="AA336" s="228" t="s">
        <v>924</v>
      </c>
      <c r="AB336" s="228" t="s">
        <v>5250</v>
      </c>
      <c r="AD336" s="228" t="s">
        <v>236</v>
      </c>
      <c r="AE336" s="228" t="s">
        <v>317</v>
      </c>
      <c r="AH336" s="228" t="s">
        <v>663</v>
      </c>
      <c r="AJ336" s="228"/>
      <c r="AK336" s="228"/>
      <c r="BC336" s="226"/>
      <c r="BQ336" s="226"/>
    </row>
    <row r="337" spans="1:69" ht="15.75" customHeight="1" thickBot="1">
      <c r="A337" s="238" t="s">
        <v>7557</v>
      </c>
      <c r="B337" s="238" t="s">
        <v>7570</v>
      </c>
      <c r="C337" s="238">
        <v>4</v>
      </c>
      <c r="D337" s="238">
        <v>4.97</v>
      </c>
      <c r="E337" s="238" t="s">
        <v>630</v>
      </c>
      <c r="F337" s="238">
        <v>1</v>
      </c>
      <c r="G337" s="238">
        <v>1</v>
      </c>
      <c r="H337" s="238" t="s">
        <v>7317</v>
      </c>
      <c r="I337" s="238" t="s">
        <v>7317</v>
      </c>
      <c r="J337" s="238"/>
      <c r="K337" s="238"/>
      <c r="L337" s="238"/>
      <c r="M337" s="238" t="s">
        <v>7331</v>
      </c>
      <c r="N337" s="238"/>
      <c r="O337" s="238"/>
      <c r="X337" s="228"/>
      <c r="Y337" s="228"/>
      <c r="Z337" s="228" t="s">
        <v>359</v>
      </c>
      <c r="AA337" s="228" t="s">
        <v>1090</v>
      </c>
      <c r="AB337" s="228" t="s">
        <v>5251</v>
      </c>
      <c r="AD337" s="228" t="s">
        <v>348</v>
      </c>
      <c r="AE337" s="228" t="s">
        <v>283</v>
      </c>
      <c r="AH337" s="228" t="s">
        <v>663</v>
      </c>
      <c r="AJ337" s="228"/>
      <c r="AK337" s="228"/>
      <c r="BC337" s="226"/>
      <c r="BQ337" s="226"/>
    </row>
    <row r="338" spans="1:69" ht="15.75" customHeight="1" thickBot="1">
      <c r="A338" s="238" t="s">
        <v>7561</v>
      </c>
      <c r="B338" s="238" t="s">
        <v>7574</v>
      </c>
      <c r="C338" s="238">
        <v>4</v>
      </c>
      <c r="D338" s="238">
        <v>5.18</v>
      </c>
      <c r="E338" s="238" t="s">
        <v>7338</v>
      </c>
      <c r="F338" s="238" t="s">
        <v>7326</v>
      </c>
      <c r="G338" s="238" t="s">
        <v>7326</v>
      </c>
      <c r="H338" s="238">
        <v>2</v>
      </c>
      <c r="I338" s="238">
        <v>2</v>
      </c>
      <c r="J338" s="238"/>
      <c r="K338" s="238"/>
      <c r="L338" s="238" t="s">
        <v>627</v>
      </c>
      <c r="M338" s="238" t="s">
        <v>7318</v>
      </c>
      <c r="N338" s="238"/>
      <c r="O338" s="238" t="s">
        <v>7323</v>
      </c>
      <c r="X338" s="228"/>
      <c r="Y338" s="228"/>
      <c r="Z338" s="228" t="s">
        <v>317</v>
      </c>
      <c r="AA338" s="228" t="s">
        <v>1099</v>
      </c>
      <c r="AB338" s="228" t="s">
        <v>5252</v>
      </c>
      <c r="AD338" s="228" t="s">
        <v>333</v>
      </c>
      <c r="AE338" s="228" t="s">
        <v>333</v>
      </c>
      <c r="AH338" s="228" t="s">
        <v>638</v>
      </c>
      <c r="AJ338" s="228"/>
      <c r="AK338" s="228"/>
      <c r="BC338" s="226"/>
      <c r="BQ338" s="226"/>
    </row>
    <row r="339" spans="1:69" ht="15.75" customHeight="1" thickBot="1">
      <c r="A339" s="238" t="s">
        <v>7548</v>
      </c>
      <c r="B339" s="238" t="s">
        <v>7572</v>
      </c>
      <c r="C339" s="238">
        <v>4</v>
      </c>
      <c r="D339" s="238">
        <v>5.0999999999999996</v>
      </c>
      <c r="E339" s="238" t="s">
        <v>7338</v>
      </c>
      <c r="F339" s="238">
        <v>3</v>
      </c>
      <c r="G339" s="238">
        <v>3</v>
      </c>
      <c r="H339" s="238">
        <v>5</v>
      </c>
      <c r="I339" s="238">
        <v>5</v>
      </c>
      <c r="J339" s="238"/>
      <c r="K339" s="238"/>
      <c r="L339" s="238"/>
      <c r="M339" s="238" t="s">
        <v>7331</v>
      </c>
      <c r="N339" s="238"/>
      <c r="O339" s="238"/>
      <c r="X339" s="228"/>
      <c r="Y339" s="228"/>
      <c r="Z339" s="228" t="s">
        <v>348</v>
      </c>
      <c r="AA339" s="228" t="s">
        <v>1298</v>
      </c>
      <c r="AB339" s="228" t="s">
        <v>5253</v>
      </c>
      <c r="AD339" s="228" t="s">
        <v>348</v>
      </c>
      <c r="AE339" s="228" t="s">
        <v>333</v>
      </c>
      <c r="AH339" s="228" t="s">
        <v>638</v>
      </c>
      <c r="AJ339" s="228"/>
      <c r="AK339" s="228"/>
      <c r="BC339" s="226"/>
      <c r="BQ339" s="226"/>
    </row>
    <row r="340" spans="1:69" ht="15.75" customHeight="1" thickBot="1">
      <c r="A340" s="238" t="s">
        <v>7558</v>
      </c>
      <c r="B340" s="238" t="s">
        <v>7570</v>
      </c>
      <c r="C340" s="238">
        <v>3</v>
      </c>
      <c r="D340" s="238">
        <v>4.01</v>
      </c>
      <c r="E340" s="238" t="s">
        <v>630</v>
      </c>
      <c r="F340" s="238">
        <v>1</v>
      </c>
      <c r="G340" s="238">
        <v>1</v>
      </c>
      <c r="H340" s="238" t="s">
        <v>7320</v>
      </c>
      <c r="I340" s="238" t="s">
        <v>7320</v>
      </c>
      <c r="J340" s="238"/>
      <c r="K340" s="238"/>
      <c r="L340" s="238" t="s">
        <v>627</v>
      </c>
      <c r="M340" s="238" t="s">
        <v>7318</v>
      </c>
      <c r="N340" s="238"/>
      <c r="O340" s="238" t="s">
        <v>7323</v>
      </c>
      <c r="X340" s="228"/>
      <c r="Y340" s="228"/>
      <c r="Z340" s="228" t="s">
        <v>362</v>
      </c>
      <c r="AA340" s="228" t="s">
        <v>1310</v>
      </c>
      <c r="AB340" s="228" t="s">
        <v>5254</v>
      </c>
      <c r="AD340" s="228" t="s">
        <v>359</v>
      </c>
      <c r="AE340" s="228" t="s">
        <v>333</v>
      </c>
      <c r="AH340" s="228" t="s">
        <v>663</v>
      </c>
      <c r="AJ340" s="228"/>
      <c r="AK340" s="228"/>
      <c r="BC340" s="226"/>
      <c r="BQ340" s="226"/>
    </row>
    <row r="341" spans="1:69" ht="15.75" customHeight="1" thickBot="1">
      <c r="A341" s="238" t="s">
        <v>7524</v>
      </c>
      <c r="B341" s="238" t="s">
        <v>7574</v>
      </c>
      <c r="C341" s="238" t="s">
        <v>7324</v>
      </c>
      <c r="D341" s="238">
        <v>5.08</v>
      </c>
      <c r="E341" s="238" t="s">
        <v>7338</v>
      </c>
      <c r="F341" s="238" t="s">
        <v>7321</v>
      </c>
      <c r="G341" s="238" t="s">
        <v>7321</v>
      </c>
      <c r="H341" s="238" t="s">
        <v>7317</v>
      </c>
      <c r="I341" s="238" t="s">
        <v>7317</v>
      </c>
      <c r="J341" s="238"/>
      <c r="K341" s="238"/>
      <c r="L341" s="238" t="s">
        <v>627</v>
      </c>
      <c r="M341" s="238" t="s">
        <v>7325</v>
      </c>
      <c r="N341" s="238"/>
      <c r="O341" s="238"/>
      <c r="X341" s="228"/>
      <c r="Y341" s="228"/>
      <c r="Z341" s="228" t="s">
        <v>359</v>
      </c>
      <c r="AA341" s="228" t="s">
        <v>1486</v>
      </c>
      <c r="AB341" s="228" t="s">
        <v>5255</v>
      </c>
      <c r="AD341" s="228" t="s">
        <v>333</v>
      </c>
      <c r="AE341" s="228" t="s">
        <v>359</v>
      </c>
      <c r="AH341" s="228" t="s">
        <v>641</v>
      </c>
      <c r="AJ341" s="228"/>
      <c r="AK341" s="228"/>
      <c r="BC341" s="226"/>
      <c r="BQ341" s="226"/>
    </row>
    <row r="342" spans="1:69" ht="15.75" customHeight="1" thickBot="1">
      <c r="A342" s="238" t="s">
        <v>7476</v>
      </c>
      <c r="B342" s="238" t="s">
        <v>7574</v>
      </c>
      <c r="C342" s="238">
        <v>4</v>
      </c>
      <c r="D342" s="238">
        <v>5.01</v>
      </c>
      <c r="E342" s="238" t="s">
        <v>7338</v>
      </c>
      <c r="F342" s="238" t="s">
        <v>7317</v>
      </c>
      <c r="G342" s="238" t="s">
        <v>7317</v>
      </c>
      <c r="H342" s="238" t="s">
        <v>7324</v>
      </c>
      <c r="I342" s="238" t="s">
        <v>7324</v>
      </c>
      <c r="J342" s="238"/>
      <c r="K342" s="238"/>
      <c r="L342" s="238" t="s">
        <v>627</v>
      </c>
      <c r="M342" s="238" t="s">
        <v>7325</v>
      </c>
      <c r="N342" s="238"/>
      <c r="O342" s="238"/>
      <c r="X342" s="228"/>
      <c r="Y342" s="228"/>
      <c r="Z342" s="228" t="s">
        <v>359</v>
      </c>
      <c r="AA342" s="228" t="s">
        <v>1551</v>
      </c>
      <c r="AB342" s="228" t="s">
        <v>5256</v>
      </c>
      <c r="AD342" s="228" t="s">
        <v>348</v>
      </c>
      <c r="AE342" s="228" t="s">
        <v>317</v>
      </c>
      <c r="AH342" s="228" t="s">
        <v>635</v>
      </c>
      <c r="AJ342" s="228"/>
      <c r="AK342" s="228"/>
      <c r="BC342" s="226"/>
      <c r="BQ342" s="226"/>
    </row>
    <row r="343" spans="1:69" ht="15.75" customHeight="1" thickBot="1">
      <c r="A343" s="238" t="s">
        <v>7477</v>
      </c>
      <c r="B343" s="238" t="s">
        <v>7575</v>
      </c>
      <c r="C343" s="238" t="s">
        <v>7327</v>
      </c>
      <c r="D343" s="238">
        <v>5.47</v>
      </c>
      <c r="E343" s="238" t="s">
        <v>7338</v>
      </c>
      <c r="F343" s="238" t="s">
        <v>7324</v>
      </c>
      <c r="G343" s="238" t="s">
        <v>7324</v>
      </c>
      <c r="H343" s="238">
        <v>4</v>
      </c>
      <c r="I343" s="238">
        <v>4</v>
      </c>
      <c r="J343" s="238"/>
      <c r="K343" s="238"/>
      <c r="L343" s="238" t="s">
        <v>627</v>
      </c>
      <c r="M343" s="238" t="s">
        <v>7322</v>
      </c>
      <c r="N343" s="238"/>
      <c r="O343" s="238"/>
      <c r="X343" s="228"/>
      <c r="Y343" s="228"/>
      <c r="Z343" s="228" t="s">
        <v>359</v>
      </c>
      <c r="AA343" s="228" t="s">
        <v>1568</v>
      </c>
      <c r="AB343" s="228" t="s">
        <v>5257</v>
      </c>
      <c r="AD343" s="228" t="s">
        <v>348</v>
      </c>
      <c r="AE343" s="228" t="s">
        <v>333</v>
      </c>
      <c r="AH343" s="228" t="s">
        <v>635</v>
      </c>
      <c r="AJ343" s="228"/>
      <c r="AK343" s="228"/>
      <c r="BC343" s="226"/>
      <c r="BQ343" s="226"/>
    </row>
    <row r="344" spans="1:69" ht="15.75" customHeight="1" thickBot="1">
      <c r="A344" s="238" t="s">
        <v>7478</v>
      </c>
      <c r="B344" s="238" t="s">
        <v>7575</v>
      </c>
      <c r="C344" s="238">
        <v>4</v>
      </c>
      <c r="D344" s="238">
        <v>4.78</v>
      </c>
      <c r="E344" s="238" t="s">
        <v>630</v>
      </c>
      <c r="F344" s="238">
        <v>3</v>
      </c>
      <c r="G344" s="238">
        <v>3</v>
      </c>
      <c r="H344" s="238" t="s">
        <v>7320</v>
      </c>
      <c r="I344" s="238" t="s">
        <v>7320</v>
      </c>
      <c r="J344" s="238"/>
      <c r="K344" s="238"/>
      <c r="L344" s="238" t="s">
        <v>627</v>
      </c>
      <c r="M344" s="238" t="s">
        <v>7318</v>
      </c>
      <c r="N344" s="238"/>
      <c r="O344" s="238" t="s">
        <v>7323</v>
      </c>
      <c r="X344" s="228"/>
      <c r="Y344" s="228"/>
      <c r="Z344" s="228" t="s">
        <v>362</v>
      </c>
      <c r="AA344" s="228" t="s">
        <v>1593</v>
      </c>
      <c r="AB344" s="228" t="s">
        <v>5258</v>
      </c>
      <c r="AD344" s="228" t="s">
        <v>302</v>
      </c>
      <c r="AE344" s="228" t="s">
        <v>333</v>
      </c>
      <c r="AH344" s="228" t="s">
        <v>635</v>
      </c>
      <c r="AJ344" s="228"/>
      <c r="AK344" s="228"/>
      <c r="BC344" s="226"/>
      <c r="BQ344" s="226"/>
    </row>
    <row r="345" spans="1:69" ht="15.75" customHeight="1" thickBot="1">
      <c r="A345" s="238" t="s">
        <v>7479</v>
      </c>
      <c r="B345" s="238" t="s">
        <v>7577</v>
      </c>
      <c r="C345" s="238">
        <v>4</v>
      </c>
      <c r="D345" s="238">
        <v>5.22</v>
      </c>
      <c r="E345" s="238" t="s">
        <v>7338</v>
      </c>
      <c r="F345" s="238">
        <v>2</v>
      </c>
      <c r="G345" s="238">
        <v>2</v>
      </c>
      <c r="H345" s="238">
        <v>4</v>
      </c>
      <c r="I345" s="238">
        <v>4</v>
      </c>
      <c r="J345" s="238"/>
      <c r="K345" s="238"/>
      <c r="L345" s="238" t="s">
        <v>627</v>
      </c>
      <c r="M345" s="238" t="s">
        <v>7318</v>
      </c>
      <c r="N345" s="238"/>
      <c r="O345" s="238"/>
      <c r="X345" s="228"/>
      <c r="Y345" s="228"/>
      <c r="Z345" s="228" t="s">
        <v>333</v>
      </c>
      <c r="AA345" s="228" t="s">
        <v>1690</v>
      </c>
      <c r="AB345" s="228" t="s">
        <v>5259</v>
      </c>
      <c r="AD345" s="228" t="s">
        <v>236</v>
      </c>
      <c r="AE345" s="228" t="s">
        <v>302</v>
      </c>
      <c r="AH345" s="228" t="s">
        <v>663</v>
      </c>
      <c r="AJ345" s="228"/>
      <c r="AK345" s="228"/>
      <c r="BC345" s="226"/>
      <c r="BQ345" s="226"/>
    </row>
    <row r="346" spans="1:69" ht="15.75" customHeight="1" thickBot="1">
      <c r="A346" s="238" t="s">
        <v>7538</v>
      </c>
      <c r="B346" s="238" t="s">
        <v>7577</v>
      </c>
      <c r="C346" s="238" t="s">
        <v>7324</v>
      </c>
      <c r="D346" s="238">
        <v>4.49</v>
      </c>
      <c r="E346" s="238" t="s">
        <v>630</v>
      </c>
      <c r="F346" s="238" t="s">
        <v>7317</v>
      </c>
      <c r="G346" s="238" t="s">
        <v>7317</v>
      </c>
      <c r="H346" s="238">
        <v>2</v>
      </c>
      <c r="I346" s="238">
        <v>2</v>
      </c>
      <c r="J346" s="238"/>
      <c r="K346" s="238"/>
      <c r="L346" s="238"/>
      <c r="M346" s="238" t="s">
        <v>7325</v>
      </c>
      <c r="N346" s="238"/>
      <c r="O346" s="238"/>
      <c r="X346" s="228"/>
      <c r="Y346" s="228"/>
      <c r="Z346" s="228" t="s">
        <v>333</v>
      </c>
      <c r="AA346" s="228" t="s">
        <v>1766</v>
      </c>
      <c r="AB346" s="228" t="s">
        <v>5260</v>
      </c>
      <c r="AD346" s="228" t="s">
        <v>333</v>
      </c>
      <c r="AE346" s="228" t="s">
        <v>302</v>
      </c>
      <c r="AH346" s="228" t="s">
        <v>663</v>
      </c>
      <c r="AJ346" s="228"/>
      <c r="AK346" s="228"/>
      <c r="BC346" s="226"/>
      <c r="BQ346" s="226"/>
    </row>
    <row r="347" spans="1:69" ht="15.75" customHeight="1" thickBot="1">
      <c r="A347" s="238" t="s">
        <v>7480</v>
      </c>
      <c r="B347" s="238" t="s">
        <v>7575</v>
      </c>
      <c r="C347" s="238">
        <v>4</v>
      </c>
      <c r="D347" s="238">
        <v>4.95</v>
      </c>
      <c r="E347" s="238" t="s">
        <v>630</v>
      </c>
      <c r="F347" s="238">
        <v>2</v>
      </c>
      <c r="G347" s="238">
        <v>2</v>
      </c>
      <c r="H347" s="238">
        <v>3</v>
      </c>
      <c r="I347" s="238">
        <v>3</v>
      </c>
      <c r="J347" s="238"/>
      <c r="K347" s="238"/>
      <c r="L347" s="238" t="s">
        <v>627</v>
      </c>
      <c r="M347" s="238" t="s">
        <v>7318</v>
      </c>
      <c r="N347" s="238"/>
      <c r="O347" s="238"/>
      <c r="X347" s="228"/>
      <c r="Y347" s="228"/>
      <c r="Z347" s="228" t="s">
        <v>362</v>
      </c>
      <c r="AA347" s="228" t="s">
        <v>1853</v>
      </c>
      <c r="AB347" s="228" t="s">
        <v>5261</v>
      </c>
      <c r="AD347" s="228" t="s">
        <v>317</v>
      </c>
      <c r="AE347" s="228" t="s">
        <v>333</v>
      </c>
      <c r="AH347" s="228" t="s">
        <v>663</v>
      </c>
      <c r="AJ347" s="228"/>
      <c r="AK347" s="228"/>
      <c r="BC347" s="226"/>
      <c r="BQ347" s="226"/>
    </row>
    <row r="348" spans="1:69" ht="15.75" customHeight="1" thickBot="1">
      <c r="A348" s="238" t="s">
        <v>7559</v>
      </c>
      <c r="B348" s="238" t="s">
        <v>7571</v>
      </c>
      <c r="C348" s="238">
        <v>4</v>
      </c>
      <c r="D348" s="238">
        <v>4.7699999999999996</v>
      </c>
      <c r="E348" s="238" t="s">
        <v>630</v>
      </c>
      <c r="F348" s="238">
        <v>2</v>
      </c>
      <c r="G348" s="238">
        <v>2</v>
      </c>
      <c r="H348" s="238">
        <v>3</v>
      </c>
      <c r="I348" s="238">
        <v>3</v>
      </c>
      <c r="J348" s="238"/>
      <c r="K348" s="238"/>
      <c r="L348" s="238" t="s">
        <v>627</v>
      </c>
      <c r="M348" s="238" t="s">
        <v>7322</v>
      </c>
      <c r="N348" s="238"/>
      <c r="O348" s="238"/>
      <c r="X348" s="228"/>
      <c r="Y348" s="228"/>
      <c r="Z348" s="228" t="s">
        <v>359</v>
      </c>
      <c r="AA348" s="228" t="s">
        <v>2078</v>
      </c>
      <c r="AB348" s="228" t="s">
        <v>5262</v>
      </c>
      <c r="AD348" s="228" t="s">
        <v>317</v>
      </c>
      <c r="AE348" s="228" t="s">
        <v>317</v>
      </c>
      <c r="AH348" s="228" t="s">
        <v>638</v>
      </c>
      <c r="AJ348" s="228"/>
      <c r="AK348" s="228"/>
      <c r="BC348" s="226"/>
      <c r="BQ348" s="226"/>
    </row>
    <row r="349" spans="1:69" ht="15.75" customHeight="1" thickBot="1">
      <c r="A349" s="238" t="s">
        <v>7560</v>
      </c>
      <c r="B349" s="238" t="s">
        <v>7572</v>
      </c>
      <c r="C349" s="238">
        <v>3</v>
      </c>
      <c r="D349" s="238">
        <v>4.03</v>
      </c>
      <c r="E349" s="238" t="s">
        <v>630</v>
      </c>
      <c r="F349" s="238" t="s">
        <v>7317</v>
      </c>
      <c r="G349" s="238" t="s">
        <v>7317</v>
      </c>
      <c r="H349" s="238" t="s">
        <v>7317</v>
      </c>
      <c r="I349" s="238" t="s">
        <v>7317</v>
      </c>
      <c r="J349" s="238"/>
      <c r="K349" s="238"/>
      <c r="L349" s="238"/>
      <c r="M349" s="238" t="s">
        <v>7322</v>
      </c>
      <c r="N349" s="238"/>
      <c r="O349" s="238"/>
      <c r="X349" s="228"/>
      <c r="Y349" s="228"/>
      <c r="Z349" s="228" t="s">
        <v>348</v>
      </c>
      <c r="AA349" s="228" t="s">
        <v>2207</v>
      </c>
      <c r="AB349" s="228" t="s">
        <v>5263</v>
      </c>
      <c r="AD349" s="228" t="s">
        <v>348</v>
      </c>
      <c r="AE349" s="228" t="s">
        <v>333</v>
      </c>
      <c r="AH349" s="228" t="s">
        <v>663</v>
      </c>
      <c r="AJ349" s="228"/>
      <c r="AK349" s="228"/>
      <c r="BC349" s="226"/>
      <c r="BQ349" s="226"/>
    </row>
    <row r="350" spans="1:69" ht="15.75" customHeight="1" thickBot="1">
      <c r="A350" s="292"/>
      <c r="B350" s="238"/>
      <c r="C350" s="238"/>
      <c r="D350" s="238"/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X350" s="228"/>
      <c r="Y350" s="228"/>
      <c r="Z350" s="228" t="s">
        <v>359</v>
      </c>
      <c r="AA350" s="228" t="s">
        <v>2226</v>
      </c>
      <c r="AB350" s="228" t="s">
        <v>5264</v>
      </c>
      <c r="AD350" s="228" t="s">
        <v>359</v>
      </c>
      <c r="AE350" s="228" t="s">
        <v>333</v>
      </c>
      <c r="AH350" s="228" t="s">
        <v>635</v>
      </c>
      <c r="AJ350" s="228"/>
      <c r="AK350" s="228"/>
      <c r="BC350" s="226"/>
      <c r="BQ350" s="226"/>
    </row>
    <row r="351" spans="1:69" ht="15.75" customHeight="1" thickBot="1">
      <c r="A351" s="238"/>
      <c r="B351" s="238"/>
      <c r="C351" s="238"/>
      <c r="D351" s="238"/>
      <c r="E351" s="238"/>
      <c r="F351" s="238"/>
      <c r="G351" s="238"/>
      <c r="H351" s="238"/>
      <c r="I351" s="238"/>
      <c r="J351" s="238"/>
      <c r="K351" s="238"/>
      <c r="L351" s="238"/>
      <c r="M351" s="238"/>
      <c r="N351" s="238"/>
      <c r="O351" s="238"/>
      <c r="X351" s="228"/>
      <c r="Y351" s="228"/>
      <c r="Z351" s="228" t="s">
        <v>348</v>
      </c>
      <c r="AA351" s="228" t="s">
        <v>2293</v>
      </c>
      <c r="AB351" s="228" t="s">
        <v>5265</v>
      </c>
      <c r="AD351" s="228" t="s">
        <v>302</v>
      </c>
      <c r="AE351" s="228" t="s">
        <v>302</v>
      </c>
      <c r="AH351" s="228" t="s">
        <v>663</v>
      </c>
      <c r="AJ351" s="228"/>
      <c r="AK351" s="228"/>
      <c r="BC351" s="226"/>
      <c r="BQ351" s="226"/>
    </row>
    <row r="352" spans="1:69" ht="15.75" customHeight="1" thickBot="1">
      <c r="A352" s="238"/>
      <c r="B352" s="238"/>
      <c r="C352" s="238"/>
      <c r="D352" s="238"/>
      <c r="E352" s="238"/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X352" s="228"/>
      <c r="Y352" s="228"/>
      <c r="Z352" s="228" t="s">
        <v>368</v>
      </c>
      <c r="AA352" s="228" t="s">
        <v>2336</v>
      </c>
      <c r="AB352" s="228" t="s">
        <v>5266</v>
      </c>
      <c r="AD352" s="228"/>
      <c r="AE352" s="228"/>
      <c r="AH352" s="228" t="s">
        <v>635</v>
      </c>
      <c r="AJ352" s="228"/>
      <c r="AK352" s="228"/>
      <c r="BC352" s="226"/>
      <c r="BQ352" s="226"/>
    </row>
    <row r="353" spans="1:69" ht="15.75" customHeight="1" thickBot="1">
      <c r="A353" s="238"/>
      <c r="B353" s="238"/>
      <c r="C353" s="238"/>
      <c r="D353" s="238"/>
      <c r="E353" s="238"/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X353" s="228"/>
      <c r="Y353" s="228"/>
      <c r="Z353" s="228" t="s">
        <v>317</v>
      </c>
      <c r="AA353" s="228" t="s">
        <v>2371</v>
      </c>
      <c r="AB353" s="228" t="s">
        <v>5267</v>
      </c>
      <c r="AD353" s="228" t="s">
        <v>317</v>
      </c>
      <c r="AE353" s="228" t="s">
        <v>317</v>
      </c>
      <c r="AH353" s="228" t="s">
        <v>641</v>
      </c>
      <c r="AJ353" s="228"/>
      <c r="AK353" s="228"/>
      <c r="BC353" s="226"/>
      <c r="BQ353" s="226"/>
    </row>
    <row r="354" spans="1:69" ht="15.75" customHeight="1" thickBot="1">
      <c r="A354" s="238"/>
      <c r="B354" s="238"/>
      <c r="C354" s="238"/>
      <c r="D354" s="238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X354" s="228"/>
      <c r="Y354" s="228"/>
      <c r="Z354" s="228" t="s">
        <v>348</v>
      </c>
      <c r="AA354" s="228" t="s">
        <v>2383</v>
      </c>
      <c r="AB354" s="228" t="s">
        <v>5268</v>
      </c>
      <c r="AD354" s="228" t="s">
        <v>302</v>
      </c>
      <c r="AE354" s="228" t="s">
        <v>261</v>
      </c>
      <c r="AH354" s="228" t="s">
        <v>635</v>
      </c>
      <c r="AJ354" s="228"/>
      <c r="AK354" s="228"/>
      <c r="BC354" s="226"/>
      <c r="BQ354" s="226"/>
    </row>
    <row r="355" spans="1:69" ht="15.75" customHeight="1" thickBot="1">
      <c r="A355" s="238"/>
      <c r="B355" s="238"/>
      <c r="C355" s="238"/>
      <c r="D355" s="238"/>
      <c r="E355" s="238"/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X355" s="228"/>
      <c r="Y355" s="228"/>
      <c r="Z355" s="228" t="s">
        <v>333</v>
      </c>
      <c r="AA355" s="228" t="s">
        <v>2441</v>
      </c>
      <c r="AB355" s="228" t="s">
        <v>5269</v>
      </c>
      <c r="AD355" s="228" t="s">
        <v>333</v>
      </c>
      <c r="AE355" s="228" t="s">
        <v>317</v>
      </c>
      <c r="AH355" s="228" t="s">
        <v>638</v>
      </c>
      <c r="AJ355" s="228"/>
      <c r="AK355" s="228"/>
      <c r="BC355" s="226"/>
      <c r="BQ355" s="226"/>
    </row>
    <row r="356" spans="1:69" ht="15.75" customHeight="1" thickBot="1">
      <c r="A356" s="238"/>
      <c r="B356" s="238"/>
      <c r="C356" s="238"/>
      <c r="D356" s="238"/>
      <c r="E356" s="238"/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X356" s="228"/>
      <c r="Y356" s="228"/>
      <c r="Z356" s="228" t="s">
        <v>333</v>
      </c>
      <c r="AA356" s="228" t="s">
        <v>2520</v>
      </c>
      <c r="AB356" s="228" t="s">
        <v>5270</v>
      </c>
      <c r="AD356" s="228" t="s">
        <v>261</v>
      </c>
      <c r="AE356" s="228" t="s">
        <v>317</v>
      </c>
      <c r="AH356" s="228" t="s">
        <v>641</v>
      </c>
      <c r="AJ356" s="228"/>
      <c r="AK356" s="228"/>
      <c r="BC356" s="226"/>
      <c r="BQ356" s="226"/>
    </row>
    <row r="357" spans="1:69" ht="15.75" customHeight="1" thickBot="1">
      <c r="A357" s="238"/>
      <c r="B357" s="238"/>
      <c r="C357" s="238"/>
      <c r="D357" s="238"/>
      <c r="E357" s="238"/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X357" s="228"/>
      <c r="Y357" s="228"/>
      <c r="Z357" s="228" t="s">
        <v>362</v>
      </c>
      <c r="AA357" s="228" t="s">
        <v>2599</v>
      </c>
      <c r="AB357" s="228" t="s">
        <v>5271</v>
      </c>
      <c r="AD357" s="228" t="s">
        <v>348</v>
      </c>
      <c r="AE357" s="228" t="s">
        <v>302</v>
      </c>
      <c r="AH357" s="228" t="s">
        <v>641</v>
      </c>
      <c r="AJ357" s="228"/>
      <c r="AK357" s="228"/>
      <c r="BC357" s="226"/>
      <c r="BQ357" s="226"/>
    </row>
    <row r="358" spans="1:69" ht="15.75" customHeight="1" thickBot="1">
      <c r="A358" s="238"/>
      <c r="B358" s="238"/>
      <c r="C358" s="238"/>
      <c r="D358" s="238"/>
      <c r="E358" s="238"/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X358" s="228"/>
      <c r="Y358" s="228"/>
      <c r="Z358" s="228" t="s">
        <v>302</v>
      </c>
      <c r="AA358" s="228" t="s">
        <v>2711</v>
      </c>
      <c r="AB358" s="228" t="s">
        <v>5272</v>
      </c>
      <c r="AD358" s="228" t="s">
        <v>261</v>
      </c>
      <c r="AE358" s="228" t="s">
        <v>317</v>
      </c>
      <c r="AH358" s="228" t="s">
        <v>663</v>
      </c>
      <c r="AJ358" s="228"/>
      <c r="AK358" s="228"/>
      <c r="BC358" s="226"/>
      <c r="BQ358" s="226"/>
    </row>
    <row r="359" spans="1:69" ht="15.75" customHeight="1" thickBot="1">
      <c r="A359" s="238"/>
      <c r="B359" s="238"/>
      <c r="C359" s="238"/>
      <c r="D359" s="238"/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X359" s="228"/>
      <c r="Y359" s="228"/>
      <c r="Z359" s="228" t="s">
        <v>333</v>
      </c>
      <c r="AA359" s="228" t="s">
        <v>2740</v>
      </c>
      <c r="AB359" s="228" t="s">
        <v>5273</v>
      </c>
      <c r="AD359" s="228" t="s">
        <v>317</v>
      </c>
      <c r="AE359" s="228" t="s">
        <v>317</v>
      </c>
      <c r="AH359" s="228" t="s">
        <v>635</v>
      </c>
      <c r="AJ359" s="228"/>
      <c r="AK359" s="228"/>
      <c r="BC359" s="226"/>
      <c r="BQ359" s="226"/>
    </row>
    <row r="360" spans="1:69" ht="15.75" customHeight="1" thickBot="1">
      <c r="A360" s="238"/>
      <c r="B360" s="238"/>
      <c r="C360" s="238"/>
      <c r="D360" s="238"/>
      <c r="E360" s="238"/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X360" s="228"/>
      <c r="Y360" s="228"/>
      <c r="Z360" s="228" t="s">
        <v>365</v>
      </c>
      <c r="AA360" s="228" t="s">
        <v>734</v>
      </c>
      <c r="AB360" s="228" t="s">
        <v>5274</v>
      </c>
      <c r="AD360" s="228" t="s">
        <v>359</v>
      </c>
      <c r="AE360" s="228" t="s">
        <v>359</v>
      </c>
      <c r="AH360" s="228" t="s">
        <v>635</v>
      </c>
      <c r="AJ360" s="228"/>
      <c r="AK360" s="228"/>
      <c r="BC360" s="226"/>
      <c r="BQ360" s="226"/>
    </row>
    <row r="361" spans="1:69" ht="15.75" customHeight="1" thickBot="1">
      <c r="A361" s="238"/>
      <c r="B361" s="238"/>
      <c r="C361" s="238"/>
      <c r="D361" s="238"/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X361" s="228"/>
      <c r="Y361" s="228"/>
      <c r="Z361" s="228" t="s">
        <v>348</v>
      </c>
      <c r="AA361" s="228" t="s">
        <v>766</v>
      </c>
      <c r="AB361" s="228" t="s">
        <v>5275</v>
      </c>
      <c r="AD361" s="228" t="s">
        <v>333</v>
      </c>
      <c r="AE361" s="228" t="s">
        <v>359</v>
      </c>
      <c r="AH361" s="228" t="s">
        <v>641</v>
      </c>
      <c r="AJ361" s="228"/>
      <c r="AK361" s="228"/>
      <c r="BC361" s="226"/>
      <c r="BQ361" s="226"/>
    </row>
    <row r="362" spans="1:69" ht="15.75" customHeight="1" thickBot="1">
      <c r="A362" s="238"/>
      <c r="B362" s="238"/>
      <c r="C362" s="238"/>
      <c r="D362" s="238"/>
      <c r="E362" s="238"/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X362" s="228"/>
      <c r="Y362" s="228"/>
      <c r="Z362" s="228" t="s">
        <v>362</v>
      </c>
      <c r="AA362" s="228" t="s">
        <v>897</v>
      </c>
      <c r="AB362" s="228" t="s">
        <v>5276</v>
      </c>
      <c r="AD362" s="228" t="s">
        <v>359</v>
      </c>
      <c r="AE362" s="228" t="s">
        <v>359</v>
      </c>
      <c r="AH362" s="228" t="s">
        <v>663</v>
      </c>
      <c r="AJ362" s="228"/>
      <c r="AK362" s="228"/>
      <c r="BC362" s="226"/>
      <c r="BQ362" s="226"/>
    </row>
    <row r="363" spans="1:69" ht="15.75" customHeight="1" thickBot="1">
      <c r="A363" s="238"/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X363" s="228"/>
      <c r="Y363" s="228"/>
      <c r="Z363" s="228" t="s">
        <v>333</v>
      </c>
      <c r="AA363" s="228" t="s">
        <v>940</v>
      </c>
      <c r="AB363" s="228" t="s">
        <v>5277</v>
      </c>
      <c r="AD363" s="228" t="s">
        <v>302</v>
      </c>
      <c r="AE363" s="228" t="s">
        <v>236</v>
      </c>
      <c r="AH363" s="228" t="s">
        <v>641</v>
      </c>
      <c r="AJ363" s="228"/>
      <c r="AK363" s="228"/>
      <c r="BC363" s="226"/>
      <c r="BQ363" s="226"/>
    </row>
    <row r="364" spans="1:69" ht="15.75" customHeight="1" thickBot="1">
      <c r="A364" s="238"/>
      <c r="B364" s="238"/>
      <c r="C364" s="238"/>
      <c r="D364" s="238"/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X364" s="228"/>
      <c r="Y364" s="228"/>
      <c r="Z364" s="228" t="s">
        <v>362</v>
      </c>
      <c r="AA364" s="228" t="s">
        <v>948</v>
      </c>
      <c r="AB364" s="228" t="s">
        <v>5278</v>
      </c>
      <c r="AD364" s="228" t="s">
        <v>348</v>
      </c>
      <c r="AE364" s="228" t="s">
        <v>317</v>
      </c>
      <c r="AH364" s="228" t="s">
        <v>663</v>
      </c>
      <c r="AJ364" s="228"/>
      <c r="AK364" s="228"/>
      <c r="BC364" s="226"/>
      <c r="BQ364" s="226"/>
    </row>
    <row r="365" spans="1:69" ht="15.75" customHeight="1" thickBot="1">
      <c r="A365" s="238"/>
      <c r="B365" s="238"/>
      <c r="C365" s="238"/>
      <c r="D365" s="238"/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X365" s="228"/>
      <c r="Y365" s="228"/>
      <c r="Z365" s="228" t="s">
        <v>359</v>
      </c>
      <c r="AA365" s="228" t="s">
        <v>960</v>
      </c>
      <c r="AB365" s="228" t="s">
        <v>5279</v>
      </c>
      <c r="AD365" s="228" t="s">
        <v>359</v>
      </c>
      <c r="AE365" s="228" t="s">
        <v>317</v>
      </c>
      <c r="AH365" s="228" t="s">
        <v>638</v>
      </c>
      <c r="AJ365" s="228"/>
      <c r="AK365" s="228"/>
      <c r="BC365" s="226"/>
      <c r="BQ365" s="226"/>
    </row>
    <row r="366" spans="1:69" ht="15.75" customHeight="1" thickBot="1">
      <c r="A366" s="238"/>
      <c r="B366" s="238"/>
      <c r="C366" s="238"/>
      <c r="D366" s="238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X366" s="228"/>
      <c r="Y366" s="228"/>
      <c r="Z366" s="228" t="s">
        <v>669</v>
      </c>
      <c r="AA366" s="228" t="s">
        <v>1118</v>
      </c>
      <c r="AB366" s="228" t="s">
        <v>5280</v>
      </c>
      <c r="AD366" s="228" t="s">
        <v>317</v>
      </c>
      <c r="AE366" s="228" t="s">
        <v>302</v>
      </c>
      <c r="AH366" s="228" t="s">
        <v>663</v>
      </c>
      <c r="AJ366" s="228"/>
      <c r="AK366" s="228"/>
      <c r="BC366" s="226"/>
      <c r="BQ366" s="226"/>
    </row>
    <row r="367" spans="1:69" ht="15.75" customHeight="1" thickBot="1">
      <c r="A367" s="238"/>
      <c r="B367" s="238"/>
      <c r="C367" s="238"/>
      <c r="D367" s="238"/>
      <c r="E367" s="238"/>
      <c r="F367" s="238"/>
      <c r="G367" s="238"/>
      <c r="H367" s="238"/>
      <c r="I367" s="238"/>
      <c r="J367" s="238"/>
      <c r="K367" s="238"/>
      <c r="L367" s="238"/>
      <c r="M367" s="238"/>
      <c r="N367" s="238"/>
      <c r="O367" s="238"/>
      <c r="X367" s="228"/>
      <c r="Y367" s="228"/>
      <c r="Z367" s="228" t="s">
        <v>362</v>
      </c>
      <c r="AA367" s="228" t="s">
        <v>1172</v>
      </c>
      <c r="AB367" s="228" t="s">
        <v>5281</v>
      </c>
      <c r="AD367" s="228" t="s">
        <v>348</v>
      </c>
      <c r="AE367" s="228" t="s">
        <v>348</v>
      </c>
      <c r="AH367" s="228" t="s">
        <v>635</v>
      </c>
      <c r="AJ367" s="228"/>
      <c r="AK367" s="228"/>
      <c r="BC367" s="226"/>
      <c r="BQ367" s="226"/>
    </row>
    <row r="368" spans="1:69" ht="15.75" customHeight="1" thickBot="1">
      <c r="A368" s="238"/>
      <c r="B368" s="238"/>
      <c r="C368" s="238"/>
      <c r="D368" s="238"/>
      <c r="E368" s="238"/>
      <c r="F368" s="238"/>
      <c r="G368" s="238"/>
      <c r="H368" s="238"/>
      <c r="I368" s="238"/>
      <c r="J368" s="238"/>
      <c r="K368" s="238"/>
      <c r="L368" s="238"/>
      <c r="M368" s="238"/>
      <c r="N368" s="238"/>
      <c r="O368" s="238"/>
      <c r="X368" s="228"/>
      <c r="Y368" s="228"/>
      <c r="Z368" s="228" t="s">
        <v>368</v>
      </c>
      <c r="AA368" s="228" t="s">
        <v>1205</v>
      </c>
      <c r="AB368" s="228" t="s">
        <v>5282</v>
      </c>
      <c r="AD368" s="228" t="s">
        <v>348</v>
      </c>
      <c r="AE368" s="228" t="s">
        <v>348</v>
      </c>
      <c r="AH368" s="228" t="s">
        <v>638</v>
      </c>
      <c r="AJ368" s="228"/>
      <c r="AK368" s="228"/>
      <c r="BC368" s="226"/>
      <c r="BQ368" s="226"/>
    </row>
    <row r="369" spans="1:69" ht="15.75" customHeight="1" thickBot="1">
      <c r="A369" s="238"/>
      <c r="B369" s="238"/>
      <c r="C369" s="238"/>
      <c r="D369" s="238"/>
      <c r="E369" s="238"/>
      <c r="F369" s="238"/>
      <c r="G369" s="238"/>
      <c r="H369" s="238"/>
      <c r="I369" s="238"/>
      <c r="J369" s="238"/>
      <c r="K369" s="238"/>
      <c r="L369" s="238"/>
      <c r="M369" s="238"/>
      <c r="N369" s="238"/>
      <c r="O369" s="238"/>
      <c r="X369" s="228"/>
      <c r="Y369" s="228"/>
      <c r="Z369" s="228" t="s">
        <v>348</v>
      </c>
      <c r="AA369" s="228" t="s">
        <v>1406</v>
      </c>
      <c r="AB369" s="228" t="s">
        <v>5283</v>
      </c>
      <c r="AD369" s="228" t="s">
        <v>333</v>
      </c>
      <c r="AE369" s="228" t="s">
        <v>333</v>
      </c>
      <c r="AH369" s="228" t="s">
        <v>641</v>
      </c>
      <c r="AJ369" s="228"/>
      <c r="AK369" s="228"/>
      <c r="BC369" s="226"/>
      <c r="BQ369" s="226"/>
    </row>
    <row r="370" spans="1:69" ht="15.75" customHeight="1" thickBot="1">
      <c r="A370" s="238"/>
      <c r="B370" s="238"/>
      <c r="C370" s="238"/>
      <c r="D370" s="238"/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X370" s="228"/>
      <c r="Y370" s="228"/>
      <c r="Z370" s="228" t="s">
        <v>359</v>
      </c>
      <c r="AA370" s="228" t="s">
        <v>1617</v>
      </c>
      <c r="AB370" s="228" t="s">
        <v>5284</v>
      </c>
      <c r="AD370" s="228" t="s">
        <v>333</v>
      </c>
      <c r="AE370" s="228" t="s">
        <v>348</v>
      </c>
      <c r="AH370" s="228" t="s">
        <v>663</v>
      </c>
      <c r="AJ370" s="228"/>
      <c r="AK370" s="228"/>
      <c r="BC370" s="226"/>
      <c r="BQ370" s="226"/>
    </row>
    <row r="371" spans="1:69" ht="15.75" customHeight="1" thickBot="1">
      <c r="A371" s="238"/>
      <c r="B371" s="238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X371" s="228"/>
      <c r="Y371" s="228"/>
      <c r="Z371" s="228" t="s">
        <v>365</v>
      </c>
      <c r="AA371" s="228" t="s">
        <v>1680</v>
      </c>
      <c r="AB371" s="228" t="s">
        <v>5285</v>
      </c>
      <c r="AD371" s="228" t="s">
        <v>348</v>
      </c>
      <c r="AE371" s="228" t="s">
        <v>359</v>
      </c>
      <c r="AH371" s="228" t="s">
        <v>635</v>
      </c>
      <c r="AJ371" s="228"/>
      <c r="AK371" s="228"/>
      <c r="BC371" s="226"/>
      <c r="BQ371" s="226"/>
    </row>
    <row r="372" spans="1:69" ht="15.75" customHeight="1" thickBot="1">
      <c r="A372" s="238"/>
      <c r="B372" s="238"/>
      <c r="C372" s="238"/>
      <c r="D372" s="238"/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X372" s="228"/>
      <c r="Y372" s="228"/>
      <c r="Z372" s="228" t="s">
        <v>359</v>
      </c>
      <c r="AA372" s="228" t="s">
        <v>1706</v>
      </c>
      <c r="AB372" s="228" t="s">
        <v>5286</v>
      </c>
      <c r="AD372" s="228" t="s">
        <v>261</v>
      </c>
      <c r="AE372" s="228" t="s">
        <v>261</v>
      </c>
      <c r="AH372" s="228" t="s">
        <v>641</v>
      </c>
      <c r="AJ372" s="228"/>
      <c r="AK372" s="228"/>
      <c r="BC372" s="226"/>
      <c r="BQ372" s="226"/>
    </row>
    <row r="373" spans="1:69" ht="15.75" customHeight="1" thickBot="1">
      <c r="A373" s="238"/>
      <c r="B373" s="238"/>
      <c r="C373" s="238"/>
      <c r="D373" s="238"/>
      <c r="E373" s="238"/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X373" s="228"/>
      <c r="Y373" s="228"/>
      <c r="Z373" s="228" t="s">
        <v>283</v>
      </c>
      <c r="AA373" s="228" t="s">
        <v>2070</v>
      </c>
      <c r="AB373" s="228" t="s">
        <v>5287</v>
      </c>
      <c r="AD373" s="228" t="s">
        <v>333</v>
      </c>
      <c r="AE373" s="228" t="s">
        <v>211</v>
      </c>
      <c r="AH373" s="228" t="s">
        <v>641</v>
      </c>
      <c r="AJ373" s="228"/>
      <c r="AK373" s="228"/>
      <c r="BC373" s="226"/>
      <c r="BQ373" s="226"/>
    </row>
    <row r="374" spans="1:69" ht="15.75" customHeight="1" thickBot="1">
      <c r="A374" s="238"/>
      <c r="B374" s="238"/>
      <c r="C374" s="238"/>
      <c r="D374" s="238"/>
      <c r="E374" s="238"/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X374" s="228"/>
      <c r="Y374" s="228"/>
      <c r="Z374" s="228" t="s">
        <v>333</v>
      </c>
      <c r="AA374" s="228" t="s">
        <v>2086</v>
      </c>
      <c r="AB374" s="228" t="s">
        <v>5288</v>
      </c>
      <c r="AD374" s="228" t="s">
        <v>261</v>
      </c>
      <c r="AE374" s="228" t="s">
        <v>283</v>
      </c>
      <c r="AH374" s="228" t="s">
        <v>663</v>
      </c>
      <c r="AJ374" s="228"/>
      <c r="AK374" s="228"/>
      <c r="BC374" s="226"/>
      <c r="BQ374" s="226"/>
    </row>
    <row r="375" spans="1:69" ht="15.75" customHeight="1" thickBot="1">
      <c r="A375" s="238"/>
      <c r="B375" s="238"/>
      <c r="C375" s="238"/>
      <c r="D375" s="238"/>
      <c r="E375" s="238"/>
      <c r="F375" s="238"/>
      <c r="G375" s="238"/>
      <c r="H375" s="238"/>
      <c r="I375" s="238"/>
      <c r="J375" s="238"/>
      <c r="K375" s="238"/>
      <c r="L375" s="238"/>
      <c r="M375" s="238"/>
      <c r="N375" s="238"/>
      <c r="O375" s="238"/>
      <c r="X375" s="228"/>
      <c r="Y375" s="228"/>
      <c r="Z375" s="228" t="s">
        <v>365</v>
      </c>
      <c r="AA375" s="228" t="s">
        <v>2348</v>
      </c>
      <c r="AB375" s="228" t="s">
        <v>5289</v>
      </c>
      <c r="AD375" s="228" t="s">
        <v>348</v>
      </c>
      <c r="AE375" s="228" t="s">
        <v>333</v>
      </c>
      <c r="AH375" s="228" t="s">
        <v>638</v>
      </c>
      <c r="AJ375" s="228"/>
      <c r="AK375" s="228"/>
      <c r="BC375" s="226"/>
      <c r="BQ375" s="226"/>
    </row>
    <row r="376" spans="1:69" ht="15.75" customHeight="1" thickBot="1">
      <c r="A376" s="238"/>
      <c r="B376" s="238"/>
      <c r="C376" s="238"/>
      <c r="D376" s="238"/>
      <c r="E376" s="238"/>
      <c r="F376" s="238"/>
      <c r="G376" s="238"/>
      <c r="H376" s="238"/>
      <c r="I376" s="238"/>
      <c r="J376" s="238"/>
      <c r="K376" s="238"/>
      <c r="L376" s="238"/>
      <c r="M376" s="238"/>
      <c r="N376" s="238"/>
      <c r="O376" s="238"/>
      <c r="X376" s="228"/>
      <c r="Y376" s="228"/>
      <c r="Z376" s="228" t="s">
        <v>359</v>
      </c>
      <c r="AA376" s="228" t="s">
        <v>2417</v>
      </c>
      <c r="AB376" s="228" t="s">
        <v>5290</v>
      </c>
      <c r="AD376" s="228" t="s">
        <v>348</v>
      </c>
      <c r="AE376" s="228" t="s">
        <v>333</v>
      </c>
      <c r="AH376" s="228" t="s">
        <v>663</v>
      </c>
      <c r="AJ376" s="228"/>
      <c r="AK376" s="228"/>
      <c r="BC376" s="226"/>
      <c r="BQ376" s="226"/>
    </row>
    <row r="377" spans="1:69" ht="15.75" customHeight="1" thickBot="1">
      <c r="A377" s="238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8"/>
      <c r="X377" s="228"/>
      <c r="Y377" s="228"/>
      <c r="Z377" s="228" t="s">
        <v>359</v>
      </c>
      <c r="AA377" s="228" t="s">
        <v>2477</v>
      </c>
      <c r="AB377" s="228" t="s">
        <v>5291</v>
      </c>
      <c r="AD377" s="228" t="s">
        <v>302</v>
      </c>
      <c r="AE377" s="228" t="s">
        <v>302</v>
      </c>
      <c r="AH377" s="228" t="s">
        <v>641</v>
      </c>
      <c r="AJ377" s="228"/>
      <c r="AK377" s="228"/>
      <c r="BC377" s="226"/>
      <c r="BQ377" s="226"/>
    </row>
    <row r="378" spans="1:69" ht="15.75" customHeight="1" thickBot="1">
      <c r="A378" s="238"/>
      <c r="B378" s="238"/>
      <c r="C378" s="238"/>
      <c r="D378" s="238"/>
      <c r="E378" s="238"/>
      <c r="F378" s="238"/>
      <c r="G378" s="238"/>
      <c r="H378" s="238"/>
      <c r="I378" s="238"/>
      <c r="J378" s="238"/>
      <c r="K378" s="238"/>
      <c r="L378" s="238"/>
      <c r="M378" s="238"/>
      <c r="N378" s="238"/>
      <c r="O378" s="238"/>
      <c r="X378" s="228"/>
      <c r="Y378" s="228"/>
      <c r="Z378" s="228" t="s">
        <v>348</v>
      </c>
      <c r="AA378" s="228" t="s">
        <v>2485</v>
      </c>
      <c r="AB378" s="228" t="s">
        <v>5292</v>
      </c>
      <c r="AD378" s="228" t="s">
        <v>348</v>
      </c>
      <c r="AE378" s="228" t="s">
        <v>333</v>
      </c>
      <c r="AH378" s="228" t="s">
        <v>641</v>
      </c>
      <c r="AJ378" s="228"/>
      <c r="AK378" s="228"/>
      <c r="BC378" s="226"/>
      <c r="BQ378" s="226"/>
    </row>
    <row r="379" spans="1:69" ht="15.75" customHeight="1" thickBot="1">
      <c r="A379" s="238"/>
      <c r="B379" s="238"/>
      <c r="C379" s="238"/>
      <c r="D379" s="238"/>
      <c r="E379" s="238"/>
      <c r="F379" s="238"/>
      <c r="G379" s="238"/>
      <c r="H379" s="238"/>
      <c r="I379" s="238"/>
      <c r="J379" s="238"/>
      <c r="K379" s="238"/>
      <c r="L379" s="238"/>
      <c r="M379" s="238"/>
      <c r="N379" s="238"/>
      <c r="O379" s="238"/>
      <c r="X379" s="228"/>
      <c r="Y379" s="228"/>
      <c r="Z379" s="228" t="s">
        <v>359</v>
      </c>
      <c r="AA379" s="228" t="s">
        <v>2557</v>
      </c>
      <c r="AB379" s="228" t="s">
        <v>5293</v>
      </c>
      <c r="AD379" s="228" t="s">
        <v>317</v>
      </c>
      <c r="AE379" s="228" t="s">
        <v>283</v>
      </c>
      <c r="AH379" s="228" t="s">
        <v>635</v>
      </c>
      <c r="AJ379" s="228"/>
      <c r="AK379" s="228"/>
      <c r="BC379" s="226"/>
      <c r="BQ379" s="226"/>
    </row>
    <row r="380" spans="1:69" ht="15.75" customHeight="1" thickBot="1">
      <c r="A380" s="238"/>
      <c r="B380" s="238"/>
      <c r="C380" s="238"/>
      <c r="D380" s="238"/>
      <c r="E380" s="238"/>
      <c r="F380" s="238"/>
      <c r="G380" s="238"/>
      <c r="H380" s="238"/>
      <c r="I380" s="238"/>
      <c r="J380" s="238"/>
      <c r="K380" s="238"/>
      <c r="L380" s="238"/>
      <c r="M380" s="238"/>
      <c r="N380" s="238"/>
      <c r="O380" s="238"/>
      <c r="X380" s="228"/>
      <c r="Y380" s="228"/>
      <c r="Z380" s="228" t="s">
        <v>333</v>
      </c>
      <c r="AA380" s="228" t="s">
        <v>2644</v>
      </c>
      <c r="AB380" s="228" t="s">
        <v>5294</v>
      </c>
      <c r="AD380" s="228" t="s">
        <v>333</v>
      </c>
      <c r="AE380" s="228" t="s">
        <v>317</v>
      </c>
      <c r="AH380" s="228" t="s">
        <v>641</v>
      </c>
      <c r="AJ380" s="228"/>
      <c r="AK380" s="228"/>
      <c r="BC380" s="226"/>
      <c r="BQ380" s="226"/>
    </row>
    <row r="381" spans="1:69" ht="15.75" customHeight="1" thickBot="1">
      <c r="A381" s="238"/>
      <c r="B381" s="238"/>
      <c r="C381" s="238"/>
      <c r="D381" s="238"/>
      <c r="E381" s="238"/>
      <c r="F381" s="238"/>
      <c r="G381" s="238"/>
      <c r="H381" s="238"/>
      <c r="I381" s="238"/>
      <c r="J381" s="238"/>
      <c r="K381" s="238"/>
      <c r="L381" s="238"/>
      <c r="M381" s="238"/>
      <c r="N381" s="238"/>
      <c r="O381" s="238"/>
      <c r="X381" s="228"/>
      <c r="Y381" s="228"/>
      <c r="Z381" s="228" t="s">
        <v>362</v>
      </c>
      <c r="AA381" s="228" t="s">
        <v>2677</v>
      </c>
      <c r="AB381" s="228" t="s">
        <v>5295</v>
      </c>
      <c r="AD381" s="228" t="s">
        <v>359</v>
      </c>
      <c r="AE381" s="228" t="s">
        <v>317</v>
      </c>
      <c r="AH381" s="228" t="s">
        <v>638</v>
      </c>
      <c r="AJ381" s="228"/>
      <c r="AK381" s="228"/>
      <c r="BC381" s="226"/>
      <c r="BQ381" s="226"/>
    </row>
    <row r="382" spans="1:69" ht="15.75" customHeight="1" thickBot="1">
      <c r="A382" s="238"/>
      <c r="B382" s="238"/>
      <c r="C382" s="238"/>
      <c r="D382" s="238"/>
      <c r="E382" s="238"/>
      <c r="F382" s="238"/>
      <c r="G382" s="238"/>
      <c r="H382" s="238"/>
      <c r="I382" s="238"/>
      <c r="J382" s="238"/>
      <c r="K382" s="238"/>
      <c r="L382" s="238"/>
      <c r="M382" s="238"/>
      <c r="N382" s="238"/>
      <c r="O382" s="238"/>
      <c r="X382" s="228"/>
      <c r="Y382" s="228"/>
      <c r="Z382" s="228" t="s">
        <v>348</v>
      </c>
      <c r="AA382" s="228" t="s">
        <v>2695</v>
      </c>
      <c r="AB382" s="228" t="s">
        <v>5296</v>
      </c>
      <c r="AD382" s="228" t="s">
        <v>302</v>
      </c>
      <c r="AE382" s="228" t="s">
        <v>283</v>
      </c>
      <c r="AH382" s="228" t="s">
        <v>638</v>
      </c>
      <c r="AJ382" s="228"/>
      <c r="AK382" s="228"/>
      <c r="BC382" s="226"/>
      <c r="BQ382" s="226"/>
    </row>
    <row r="383" spans="1:69" ht="15.75" customHeight="1" thickBot="1">
      <c r="A383" s="238"/>
      <c r="B383" s="238"/>
      <c r="C383" s="238"/>
      <c r="D383" s="238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8"/>
      <c r="X383" s="228"/>
      <c r="Y383" s="228"/>
      <c r="Z383" s="228" t="s">
        <v>359</v>
      </c>
      <c r="AA383" s="228" t="s">
        <v>2730</v>
      </c>
      <c r="AB383" s="228" t="s">
        <v>5297</v>
      </c>
      <c r="AD383" s="228" t="s">
        <v>359</v>
      </c>
      <c r="AE383" s="228" t="s">
        <v>362</v>
      </c>
      <c r="AH383" s="228" t="s">
        <v>641</v>
      </c>
      <c r="AJ383" s="228"/>
      <c r="AK383" s="228"/>
      <c r="BC383" s="226"/>
      <c r="BQ383" s="226"/>
    </row>
    <row r="384" spans="1:69" ht="15.75" customHeight="1" thickBot="1">
      <c r="A384" s="238"/>
      <c r="B384" s="238"/>
      <c r="C384" s="238"/>
      <c r="D384" s="238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8"/>
      <c r="X384" s="228"/>
      <c r="Y384" s="228"/>
      <c r="Z384" s="228" t="s">
        <v>359</v>
      </c>
      <c r="AA384" s="228" t="s">
        <v>744</v>
      </c>
      <c r="AB384" s="228" t="s">
        <v>5298</v>
      </c>
      <c r="AD384" s="228" t="s">
        <v>348</v>
      </c>
      <c r="AE384" s="228" t="s">
        <v>348</v>
      </c>
      <c r="AH384" s="228" t="s">
        <v>635</v>
      </c>
      <c r="AJ384" s="228"/>
      <c r="AK384" s="228"/>
      <c r="BC384" s="226"/>
      <c r="BQ384" s="226"/>
    </row>
    <row r="385" spans="1:69" ht="15.75" customHeight="1" thickBot="1">
      <c r="A385" s="238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X385" s="228"/>
      <c r="Y385" s="228"/>
      <c r="Z385" s="228" t="s">
        <v>348</v>
      </c>
      <c r="AA385" s="228" t="s">
        <v>848</v>
      </c>
      <c r="AB385" s="228" t="s">
        <v>5299</v>
      </c>
      <c r="AD385" s="228" t="s">
        <v>317</v>
      </c>
      <c r="AE385" s="228" t="s">
        <v>333</v>
      </c>
      <c r="AH385" s="228" t="s">
        <v>641</v>
      </c>
      <c r="AJ385" s="228"/>
      <c r="AK385" s="228"/>
      <c r="BC385" s="226"/>
      <c r="BQ385" s="226"/>
    </row>
    <row r="386" spans="1:69" ht="15.75" customHeight="1" thickBot="1">
      <c r="A386" s="238"/>
      <c r="B386" s="238"/>
      <c r="C386" s="238"/>
      <c r="D386" s="238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8"/>
      <c r="X386" s="228"/>
      <c r="Y386" s="228"/>
      <c r="Z386" s="228" t="s">
        <v>348</v>
      </c>
      <c r="AA386" s="228" t="s">
        <v>1035</v>
      </c>
      <c r="AB386" s="228" t="s">
        <v>5300</v>
      </c>
      <c r="AD386" s="228" t="s">
        <v>348</v>
      </c>
      <c r="AE386" s="228" t="s">
        <v>302</v>
      </c>
      <c r="AH386" s="228" t="s">
        <v>641</v>
      </c>
      <c r="AJ386" s="228"/>
      <c r="AK386" s="228"/>
      <c r="BC386" s="226"/>
      <c r="BQ386" s="226"/>
    </row>
    <row r="387" spans="1:69" ht="15.75" customHeight="1" thickBot="1">
      <c r="A387" s="238"/>
      <c r="B387" s="238"/>
      <c r="C387" s="238"/>
      <c r="D387" s="238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8"/>
      <c r="X387" s="228"/>
      <c r="Y387" s="228"/>
      <c r="Z387" s="228" t="s">
        <v>348</v>
      </c>
      <c r="AA387" s="228" t="s">
        <v>1108</v>
      </c>
      <c r="AB387" s="228" t="s">
        <v>5301</v>
      </c>
      <c r="AD387" s="228" t="s">
        <v>302</v>
      </c>
      <c r="AE387" s="228" t="s">
        <v>317</v>
      </c>
      <c r="AH387" s="228" t="s">
        <v>641</v>
      </c>
      <c r="AJ387" s="228"/>
      <c r="AK387" s="228"/>
      <c r="BC387" s="226"/>
      <c r="BQ387" s="226"/>
    </row>
    <row r="388" spans="1:69" ht="15.75" customHeight="1" thickBot="1">
      <c r="A388" s="238"/>
      <c r="B388" s="238"/>
      <c r="C388" s="238"/>
      <c r="D388" s="238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8"/>
      <c r="X388" s="228"/>
      <c r="Y388" s="228"/>
      <c r="Z388" s="228" t="s">
        <v>348</v>
      </c>
      <c r="AA388" s="228" t="s">
        <v>1384</v>
      </c>
      <c r="AB388" s="228" t="s">
        <v>5302</v>
      </c>
      <c r="AD388" s="228" t="s">
        <v>317</v>
      </c>
      <c r="AE388" s="228" t="s">
        <v>302</v>
      </c>
      <c r="AH388" s="228" t="s">
        <v>638</v>
      </c>
      <c r="AJ388" s="228"/>
      <c r="AK388" s="228"/>
      <c r="BC388" s="226"/>
      <c r="BQ388" s="226"/>
    </row>
    <row r="389" spans="1:69" ht="15.75" customHeight="1" thickBot="1">
      <c r="A389" s="238"/>
      <c r="B389" s="238"/>
      <c r="C389" s="238"/>
      <c r="D389" s="238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8"/>
      <c r="X389" s="228"/>
      <c r="Y389" s="228"/>
      <c r="Z389" s="228" t="s">
        <v>362</v>
      </c>
      <c r="AA389" s="228" t="s">
        <v>1523</v>
      </c>
      <c r="AB389" s="228" t="s">
        <v>5303</v>
      </c>
      <c r="AD389" s="228" t="s">
        <v>359</v>
      </c>
      <c r="AE389" s="228" t="s">
        <v>302</v>
      </c>
      <c r="AH389" s="228" t="s">
        <v>635</v>
      </c>
      <c r="AJ389" s="228"/>
      <c r="AK389" s="228"/>
      <c r="BC389" s="226"/>
      <c r="BQ389" s="226"/>
    </row>
    <row r="390" spans="1:69" ht="15.75" customHeight="1" thickBot="1">
      <c r="A390" s="238"/>
      <c r="B390" s="238"/>
      <c r="C390" s="238"/>
      <c r="D390" s="238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8"/>
      <c r="X390" s="228"/>
      <c r="Y390" s="228"/>
      <c r="Z390" s="228" t="s">
        <v>359</v>
      </c>
      <c r="AA390" s="228" t="s">
        <v>1542</v>
      </c>
      <c r="AB390" s="228" t="s">
        <v>5304</v>
      </c>
      <c r="AD390" s="228" t="s">
        <v>359</v>
      </c>
      <c r="AE390" s="228" t="s">
        <v>359</v>
      </c>
      <c r="AH390" s="228" t="s">
        <v>638</v>
      </c>
      <c r="AJ390" s="228"/>
      <c r="AK390" s="228"/>
      <c r="BC390" s="226"/>
    </row>
    <row r="391" spans="1:69" ht="15.75" customHeight="1" thickBot="1">
      <c r="A391" s="238"/>
      <c r="B391" s="238"/>
      <c r="C391" s="238"/>
      <c r="D391" s="238"/>
      <c r="E391" s="238"/>
      <c r="F391" s="238"/>
      <c r="G391" s="238"/>
      <c r="H391" s="238"/>
      <c r="I391" s="238"/>
      <c r="J391" s="238"/>
      <c r="K391" s="238"/>
      <c r="L391" s="238"/>
      <c r="M391" s="238"/>
      <c r="N391" s="238"/>
      <c r="O391" s="238"/>
      <c r="X391" s="228"/>
      <c r="Y391" s="228"/>
      <c r="Z391" s="228" t="s">
        <v>362</v>
      </c>
      <c r="AA391" s="228" t="s">
        <v>1817</v>
      </c>
      <c r="AB391" s="228" t="s">
        <v>5305</v>
      </c>
      <c r="AD391" s="228" t="s">
        <v>333</v>
      </c>
      <c r="AE391" s="228" t="s">
        <v>317</v>
      </c>
      <c r="AH391" s="228" t="s">
        <v>635</v>
      </c>
      <c r="AJ391" s="228"/>
      <c r="AK391" s="228"/>
      <c r="BC391" s="226"/>
    </row>
    <row r="392" spans="1:69" ht="15.75" customHeight="1" thickBot="1">
      <c r="A392" s="238"/>
      <c r="B392" s="238"/>
      <c r="C392" s="238"/>
      <c r="D392" s="238"/>
      <c r="E392" s="238"/>
      <c r="F392" s="238"/>
      <c r="G392" s="238"/>
      <c r="H392" s="238"/>
      <c r="I392" s="238"/>
      <c r="J392" s="238"/>
      <c r="K392" s="238"/>
      <c r="L392" s="238"/>
      <c r="M392" s="238"/>
      <c r="N392" s="238"/>
      <c r="O392" s="238"/>
      <c r="X392" s="228"/>
      <c r="Y392" s="228"/>
      <c r="Z392" s="228" t="s">
        <v>333</v>
      </c>
      <c r="AA392" s="228" t="s">
        <v>2000</v>
      </c>
      <c r="AB392" s="228" t="s">
        <v>5306</v>
      </c>
      <c r="AD392" s="228" t="s">
        <v>302</v>
      </c>
      <c r="AE392" s="228" t="s">
        <v>261</v>
      </c>
      <c r="AH392" s="228" t="s">
        <v>663</v>
      </c>
      <c r="AJ392" s="228"/>
      <c r="AK392" s="228"/>
      <c r="BC392" s="226"/>
    </row>
    <row r="393" spans="1:69" ht="15.75" customHeight="1" thickBot="1">
      <c r="A393" s="238"/>
      <c r="B393" s="238"/>
      <c r="C393" s="238"/>
      <c r="D393" s="238"/>
      <c r="E393" s="238"/>
      <c r="F393" s="238"/>
      <c r="G393" s="238"/>
      <c r="H393" s="238"/>
      <c r="I393" s="238"/>
      <c r="J393" s="238"/>
      <c r="K393" s="238"/>
      <c r="L393" s="238"/>
      <c r="M393" s="238"/>
      <c r="N393" s="238"/>
      <c r="O393" s="238"/>
      <c r="X393" s="228"/>
      <c r="Y393" s="228"/>
      <c r="Z393" s="228" t="s">
        <v>365</v>
      </c>
      <c r="AA393" s="228" t="s">
        <v>2087</v>
      </c>
      <c r="AB393" s="228" t="s">
        <v>5307</v>
      </c>
      <c r="AD393" s="228" t="s">
        <v>333</v>
      </c>
      <c r="AE393" s="228" t="s">
        <v>359</v>
      </c>
      <c r="AH393" s="228" t="s">
        <v>641</v>
      </c>
      <c r="AJ393" s="228"/>
      <c r="AK393" s="228"/>
      <c r="BC393" s="226"/>
    </row>
    <row r="394" spans="1:69" ht="15.75" customHeight="1" thickBot="1">
      <c r="A394" s="238"/>
      <c r="B394" s="238"/>
      <c r="C394" s="238"/>
      <c r="D394" s="238"/>
      <c r="E394" s="238"/>
      <c r="F394" s="238"/>
      <c r="G394" s="238"/>
      <c r="H394" s="238"/>
      <c r="I394" s="238"/>
      <c r="J394" s="238"/>
      <c r="K394" s="238"/>
      <c r="L394" s="238"/>
      <c r="M394" s="238"/>
      <c r="N394" s="238"/>
      <c r="O394" s="238"/>
      <c r="X394" s="228"/>
      <c r="Y394" s="228"/>
      <c r="Z394" s="228" t="s">
        <v>365</v>
      </c>
      <c r="AA394" s="228" t="s">
        <v>2286</v>
      </c>
      <c r="AB394" s="228" t="s">
        <v>5308</v>
      </c>
      <c r="AD394" s="228" t="s">
        <v>333</v>
      </c>
      <c r="AE394" s="228" t="s">
        <v>333</v>
      </c>
      <c r="AH394" s="228" t="s">
        <v>663</v>
      </c>
      <c r="AJ394" s="228"/>
      <c r="AK394" s="228"/>
      <c r="BC394" s="226"/>
    </row>
    <row r="395" spans="1:69" ht="15.75" customHeight="1" thickBot="1">
      <c r="A395" s="238"/>
      <c r="B395" s="238"/>
      <c r="C395" s="238"/>
      <c r="D395" s="238"/>
      <c r="E395" s="238"/>
      <c r="F395" s="238"/>
      <c r="G395" s="238"/>
      <c r="H395" s="238"/>
      <c r="I395" s="238"/>
      <c r="J395" s="238"/>
      <c r="K395" s="238"/>
      <c r="L395" s="238"/>
      <c r="M395" s="238"/>
      <c r="N395" s="238"/>
      <c r="O395" s="238"/>
      <c r="X395" s="228"/>
      <c r="Y395" s="228"/>
      <c r="Z395" s="228" t="s">
        <v>348</v>
      </c>
      <c r="AA395" s="228" t="s">
        <v>2349</v>
      </c>
      <c r="AB395" s="228" t="s">
        <v>5309</v>
      </c>
      <c r="AD395" s="228" t="s">
        <v>317</v>
      </c>
      <c r="AE395" s="228" t="s">
        <v>236</v>
      </c>
      <c r="AH395" s="228" t="s">
        <v>641</v>
      </c>
      <c r="AJ395" s="228"/>
      <c r="AK395" s="228"/>
      <c r="BC395" s="226"/>
    </row>
    <row r="396" spans="1:69" ht="15.75" customHeight="1" thickBot="1">
      <c r="A396" s="238"/>
      <c r="B396" s="238"/>
      <c r="C396" s="238"/>
      <c r="D396" s="238"/>
      <c r="E396" s="238"/>
      <c r="F396" s="238"/>
      <c r="G396" s="238"/>
      <c r="H396" s="238"/>
      <c r="I396" s="238"/>
      <c r="J396" s="238"/>
      <c r="K396" s="238"/>
      <c r="L396" s="238"/>
      <c r="M396" s="238"/>
      <c r="N396" s="238"/>
      <c r="O396" s="238"/>
      <c r="X396" s="228"/>
      <c r="Y396" s="228"/>
      <c r="Z396" s="228" t="s">
        <v>362</v>
      </c>
      <c r="AA396" s="228" t="s">
        <v>2396</v>
      </c>
      <c r="AB396" s="228" t="s">
        <v>5310</v>
      </c>
      <c r="AD396" s="228" t="s">
        <v>348</v>
      </c>
      <c r="AE396" s="228" t="s">
        <v>362</v>
      </c>
      <c r="AH396" s="228" t="s">
        <v>641</v>
      </c>
      <c r="AJ396" s="228"/>
      <c r="AK396" s="228"/>
      <c r="BC396" s="226"/>
    </row>
    <row r="397" spans="1:69" ht="15.75" customHeight="1" thickBot="1">
      <c r="A397" s="238"/>
      <c r="B397" s="238"/>
      <c r="C397" s="238"/>
      <c r="D397" s="238"/>
      <c r="E397" s="238"/>
      <c r="F397" s="238"/>
      <c r="G397" s="238"/>
      <c r="H397" s="238"/>
      <c r="I397" s="238"/>
      <c r="J397" s="238"/>
      <c r="K397" s="238"/>
      <c r="L397" s="238"/>
      <c r="M397" s="238"/>
      <c r="N397" s="238"/>
      <c r="O397" s="238"/>
      <c r="X397" s="228"/>
      <c r="Y397" s="228"/>
      <c r="Z397" s="228" t="s">
        <v>359</v>
      </c>
      <c r="AA397" s="228" t="s">
        <v>2466</v>
      </c>
      <c r="AB397" s="228" t="s">
        <v>5311</v>
      </c>
      <c r="AD397" s="228" t="s">
        <v>348</v>
      </c>
      <c r="AE397" s="228" t="s">
        <v>333</v>
      </c>
      <c r="AH397" s="228" t="s">
        <v>663</v>
      </c>
      <c r="AJ397" s="228"/>
      <c r="AK397" s="228"/>
      <c r="BC397" s="226"/>
    </row>
    <row r="398" spans="1:69" ht="15.75" customHeight="1" thickBot="1">
      <c r="A398" s="238"/>
      <c r="B398" s="238"/>
      <c r="C398" s="238"/>
      <c r="D398" s="238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8"/>
      <c r="X398" s="228"/>
      <c r="Y398" s="228"/>
      <c r="Z398" s="228" t="s">
        <v>348</v>
      </c>
      <c r="AA398" s="228" t="s">
        <v>2578</v>
      </c>
      <c r="AB398" s="228" t="s">
        <v>5312</v>
      </c>
      <c r="AD398" s="228" t="s">
        <v>317</v>
      </c>
      <c r="AE398" s="228" t="s">
        <v>333</v>
      </c>
      <c r="AH398" s="228" t="s">
        <v>641</v>
      </c>
      <c r="AJ398" s="228"/>
      <c r="AK398" s="228"/>
      <c r="BC398" s="226"/>
    </row>
    <row r="399" spans="1:69" ht="15.75" customHeight="1" thickBot="1">
      <c r="A399" s="238"/>
      <c r="B399" s="238"/>
      <c r="C399" s="238"/>
      <c r="D399" s="238"/>
      <c r="E399" s="238"/>
      <c r="F399" s="238"/>
      <c r="G399" s="238"/>
      <c r="H399" s="238"/>
      <c r="I399" s="238"/>
      <c r="J399" s="238"/>
      <c r="K399" s="238"/>
      <c r="L399" s="238"/>
      <c r="M399" s="238"/>
      <c r="N399" s="238"/>
      <c r="O399" s="238"/>
      <c r="X399" s="228"/>
      <c r="Y399" s="228"/>
      <c r="Z399" s="228" t="s">
        <v>362</v>
      </c>
      <c r="AA399" s="228" t="s">
        <v>961</v>
      </c>
      <c r="AB399" s="228" t="s">
        <v>5313</v>
      </c>
      <c r="AD399" s="228" t="s">
        <v>302</v>
      </c>
      <c r="AE399" s="228" t="s">
        <v>333</v>
      </c>
      <c r="AH399" s="228" t="s">
        <v>635</v>
      </c>
      <c r="AJ399" s="228"/>
      <c r="AK399" s="228"/>
      <c r="BC399" s="226"/>
    </row>
    <row r="400" spans="1:69" ht="15.75" customHeight="1" thickBot="1">
      <c r="A400" s="238"/>
      <c r="B400" s="238"/>
      <c r="C400" s="238"/>
      <c r="D400" s="238"/>
      <c r="E400" s="238"/>
      <c r="F400" s="238"/>
      <c r="G400" s="238"/>
      <c r="H400" s="238"/>
      <c r="I400" s="238"/>
      <c r="J400" s="238"/>
      <c r="K400" s="238"/>
      <c r="L400" s="238"/>
      <c r="M400" s="238"/>
      <c r="N400" s="238"/>
      <c r="O400" s="238"/>
      <c r="X400" s="228"/>
      <c r="Y400" s="228"/>
      <c r="Z400" s="228" t="s">
        <v>362</v>
      </c>
      <c r="AA400" s="228" t="s">
        <v>1026</v>
      </c>
      <c r="AB400" s="228" t="s">
        <v>5314</v>
      </c>
      <c r="AD400" s="228" t="s">
        <v>359</v>
      </c>
      <c r="AE400" s="228" t="s">
        <v>333</v>
      </c>
      <c r="AH400" s="228" t="s">
        <v>638</v>
      </c>
      <c r="AJ400" s="228"/>
      <c r="AK400" s="228"/>
      <c r="BC400" s="226"/>
    </row>
    <row r="401" spans="1:55" ht="15.75" customHeight="1" thickBot="1">
      <c r="A401" s="238"/>
      <c r="B401" s="238"/>
      <c r="C401" s="238"/>
      <c r="D401" s="238"/>
      <c r="E401" s="238"/>
      <c r="F401" s="238"/>
      <c r="G401" s="238"/>
      <c r="H401" s="238"/>
      <c r="I401" s="238"/>
      <c r="J401" s="238"/>
      <c r="K401" s="238"/>
      <c r="L401" s="238"/>
      <c r="M401" s="238"/>
      <c r="N401" s="238"/>
      <c r="O401" s="238"/>
      <c r="X401" s="228"/>
      <c r="Y401" s="228"/>
      <c r="Z401" s="228" t="s">
        <v>317</v>
      </c>
      <c r="AA401" s="228" t="s">
        <v>1049</v>
      </c>
      <c r="AB401" s="228" t="s">
        <v>5315</v>
      </c>
      <c r="AD401" s="228" t="s">
        <v>189</v>
      </c>
      <c r="AE401" s="228" t="s">
        <v>236</v>
      </c>
      <c r="AH401" s="228" t="s">
        <v>635</v>
      </c>
      <c r="AJ401" s="228"/>
      <c r="AK401" s="228"/>
      <c r="BC401" s="226"/>
    </row>
    <row r="402" spans="1:55" ht="15.75" customHeight="1" thickBot="1">
      <c r="A402" s="238"/>
      <c r="B402" s="238"/>
      <c r="C402" s="238"/>
      <c r="D402" s="238"/>
      <c r="E402" s="238"/>
      <c r="F402" s="238"/>
      <c r="G402" s="238"/>
      <c r="H402" s="238"/>
      <c r="I402" s="238"/>
      <c r="J402" s="238"/>
      <c r="K402" s="238"/>
      <c r="L402" s="238"/>
      <c r="M402" s="238"/>
      <c r="N402" s="238"/>
      <c r="O402" s="238"/>
      <c r="X402" s="228"/>
      <c r="Y402" s="228"/>
      <c r="Z402" s="228" t="s">
        <v>348</v>
      </c>
      <c r="AA402" s="228" t="s">
        <v>1081</v>
      </c>
      <c r="AB402" s="228" t="s">
        <v>5316</v>
      </c>
      <c r="AD402" s="228" t="s">
        <v>302</v>
      </c>
      <c r="AE402" s="228" t="s">
        <v>317</v>
      </c>
      <c r="AH402" s="228" t="s">
        <v>638</v>
      </c>
      <c r="AJ402" s="228"/>
      <c r="AK402" s="228"/>
      <c r="BC402" s="226"/>
    </row>
    <row r="403" spans="1:55" ht="15.75" customHeight="1" thickBot="1">
      <c r="A403" s="238"/>
      <c r="B403" s="238"/>
      <c r="C403" s="238"/>
      <c r="D403" s="238"/>
      <c r="E403" s="238"/>
      <c r="F403" s="238"/>
      <c r="G403" s="238"/>
      <c r="H403" s="238"/>
      <c r="I403" s="238"/>
      <c r="J403" s="238"/>
      <c r="K403" s="238"/>
      <c r="L403" s="238"/>
      <c r="M403" s="238"/>
      <c r="N403" s="238"/>
      <c r="O403" s="238"/>
      <c r="X403" s="228"/>
      <c r="Y403" s="228"/>
      <c r="Z403" s="228" t="s">
        <v>302</v>
      </c>
      <c r="AA403" s="228" t="s">
        <v>1197</v>
      </c>
      <c r="AB403" s="228" t="s">
        <v>5317</v>
      </c>
      <c r="AD403" s="228" t="s">
        <v>189</v>
      </c>
      <c r="AE403" s="228" t="s">
        <v>189</v>
      </c>
      <c r="AH403" s="228" t="s">
        <v>663</v>
      </c>
      <c r="AJ403" s="228"/>
      <c r="AK403" s="228"/>
      <c r="BC403" s="226"/>
    </row>
    <row r="404" spans="1:55" ht="15.75" customHeight="1" thickBot="1">
      <c r="A404" s="238"/>
      <c r="B404" s="238"/>
      <c r="C404" s="238"/>
      <c r="D404" s="238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8"/>
      <c r="X404" s="228"/>
      <c r="Y404" s="228"/>
      <c r="Z404" s="228" t="s">
        <v>359</v>
      </c>
      <c r="AA404" s="228" t="s">
        <v>1332</v>
      </c>
      <c r="AB404" s="228" t="s">
        <v>5318</v>
      </c>
      <c r="AD404" s="228" t="s">
        <v>348</v>
      </c>
      <c r="AE404" s="228" t="s">
        <v>302</v>
      </c>
      <c r="AH404" s="228" t="s">
        <v>641</v>
      </c>
      <c r="AJ404" s="228"/>
      <c r="AK404" s="228"/>
      <c r="BC404" s="226"/>
    </row>
    <row r="405" spans="1:55" ht="15.75" customHeight="1" thickBot="1">
      <c r="A405" s="238"/>
      <c r="B405" s="238"/>
      <c r="C405" s="238"/>
      <c r="D405" s="238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8"/>
      <c r="X405" s="228"/>
      <c r="Y405" s="228"/>
      <c r="Z405" s="228" t="s">
        <v>368</v>
      </c>
      <c r="AA405" s="228" t="s">
        <v>1429</v>
      </c>
      <c r="AB405" s="228" t="s">
        <v>5319</v>
      </c>
      <c r="AD405" s="228" t="s">
        <v>359</v>
      </c>
      <c r="AE405" s="228" t="s">
        <v>348</v>
      </c>
      <c r="AH405" s="228" t="s">
        <v>663</v>
      </c>
      <c r="AJ405" s="228"/>
      <c r="AK405" s="228"/>
      <c r="BC405" s="226"/>
    </row>
    <row r="406" spans="1:55" ht="15.75" customHeight="1" thickBot="1">
      <c r="A406" s="238"/>
      <c r="B406" s="238"/>
      <c r="C406" s="238"/>
      <c r="D406" s="238"/>
      <c r="E406" s="238"/>
      <c r="F406" s="238"/>
      <c r="G406" s="238"/>
      <c r="H406" s="238"/>
      <c r="I406" s="238"/>
      <c r="J406" s="238"/>
      <c r="K406" s="238"/>
      <c r="L406" s="238"/>
      <c r="M406" s="238"/>
      <c r="N406" s="238"/>
      <c r="O406" s="238"/>
      <c r="X406" s="228"/>
      <c r="Y406" s="228"/>
      <c r="Z406" s="228" t="s">
        <v>333</v>
      </c>
      <c r="AA406" s="228" t="s">
        <v>1656</v>
      </c>
      <c r="AB406" s="228" t="s">
        <v>5320</v>
      </c>
      <c r="AD406" s="228" t="s">
        <v>333</v>
      </c>
      <c r="AE406" s="228" t="s">
        <v>236</v>
      </c>
      <c r="AH406" s="228" t="s">
        <v>641</v>
      </c>
      <c r="AJ406" s="228"/>
      <c r="AK406" s="228"/>
      <c r="BC406" s="226"/>
    </row>
    <row r="407" spans="1:55" ht="15.75" customHeight="1" thickBot="1">
      <c r="A407" s="238"/>
      <c r="B407" s="238"/>
      <c r="C407" s="238"/>
      <c r="D407" s="238"/>
      <c r="E407" s="238"/>
      <c r="F407" s="238"/>
      <c r="G407" s="238"/>
      <c r="H407" s="238"/>
      <c r="I407" s="238"/>
      <c r="J407" s="238"/>
      <c r="K407" s="238"/>
      <c r="L407" s="238"/>
      <c r="M407" s="238"/>
      <c r="N407" s="238"/>
      <c r="O407" s="238"/>
      <c r="X407" s="228"/>
      <c r="Y407" s="228"/>
      <c r="Z407" s="228" t="s">
        <v>359</v>
      </c>
      <c r="AA407" s="228" t="s">
        <v>1795</v>
      </c>
      <c r="AB407" s="228" t="s">
        <v>5321</v>
      </c>
      <c r="AD407" s="228" t="s">
        <v>333</v>
      </c>
      <c r="AE407" s="228" t="s">
        <v>317</v>
      </c>
      <c r="AH407" s="228" t="s">
        <v>638</v>
      </c>
      <c r="AJ407" s="228"/>
      <c r="AK407" s="228"/>
      <c r="BC407" s="226"/>
    </row>
    <row r="408" spans="1:55" ht="15.75" customHeight="1" thickBot="1">
      <c r="A408" s="238"/>
      <c r="B408" s="238"/>
      <c r="C408" s="238"/>
      <c r="D408" s="238"/>
      <c r="E408" s="238"/>
      <c r="F408" s="238"/>
      <c r="G408" s="238"/>
      <c r="H408" s="238"/>
      <c r="I408" s="238"/>
      <c r="J408" s="238"/>
      <c r="K408" s="238"/>
      <c r="L408" s="238"/>
      <c r="M408" s="238"/>
      <c r="N408" s="238"/>
      <c r="O408" s="238"/>
      <c r="X408" s="228"/>
      <c r="Y408" s="228"/>
      <c r="Z408" s="228" t="s">
        <v>359</v>
      </c>
      <c r="AA408" s="228" t="s">
        <v>1803</v>
      </c>
      <c r="AB408" s="228" t="s">
        <v>5322</v>
      </c>
      <c r="AD408" s="228" t="s">
        <v>333</v>
      </c>
      <c r="AE408" s="228" t="s">
        <v>302</v>
      </c>
      <c r="AH408" s="228" t="s">
        <v>663</v>
      </c>
      <c r="AJ408" s="228"/>
      <c r="AK408" s="228"/>
      <c r="BC408" s="226"/>
    </row>
    <row r="409" spans="1:55" ht="15.75" customHeight="1" thickBot="1">
      <c r="A409" s="238"/>
      <c r="B409" s="238"/>
      <c r="C409" s="238"/>
      <c r="D409" s="238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8"/>
      <c r="X409" s="228"/>
      <c r="Y409" s="228"/>
      <c r="Z409" s="228" t="s">
        <v>348</v>
      </c>
      <c r="AA409" s="228" t="s">
        <v>1934</v>
      </c>
      <c r="AB409" s="228" t="s">
        <v>5323</v>
      </c>
      <c r="AD409" s="228" t="s">
        <v>317</v>
      </c>
      <c r="AE409" s="228" t="s">
        <v>317</v>
      </c>
      <c r="AH409" s="228" t="s">
        <v>641</v>
      </c>
      <c r="AJ409" s="228"/>
      <c r="AK409" s="228"/>
      <c r="BC409" s="226"/>
    </row>
    <row r="410" spans="1:55" ht="15.75" customHeight="1" thickBot="1">
      <c r="A410" s="238"/>
      <c r="B410" s="238"/>
      <c r="C410" s="238"/>
      <c r="D410" s="238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8"/>
      <c r="X410" s="228"/>
      <c r="Y410" s="228"/>
      <c r="Z410" s="228" t="s">
        <v>359</v>
      </c>
      <c r="AA410" s="228" t="s">
        <v>2040</v>
      </c>
      <c r="AB410" s="228" t="s">
        <v>5324</v>
      </c>
      <c r="AD410" s="228" t="s">
        <v>317</v>
      </c>
      <c r="AE410" s="228" t="s">
        <v>333</v>
      </c>
      <c r="AH410" s="228" t="s">
        <v>641</v>
      </c>
      <c r="AJ410" s="228"/>
      <c r="AK410" s="228"/>
      <c r="BC410" s="226"/>
    </row>
    <row r="411" spans="1:55" ht="15.75" customHeight="1" thickBot="1">
      <c r="A411" s="238"/>
      <c r="B411" s="238"/>
      <c r="C411" s="238"/>
      <c r="D411" s="238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8"/>
      <c r="X411" s="228"/>
      <c r="Y411" s="228"/>
      <c r="Z411" s="228" t="s">
        <v>317</v>
      </c>
      <c r="AA411" s="228" t="s">
        <v>2048</v>
      </c>
      <c r="AB411" s="228" t="s">
        <v>5325</v>
      </c>
      <c r="AD411" s="228" t="s">
        <v>283</v>
      </c>
      <c r="AE411" s="228" t="s">
        <v>211</v>
      </c>
      <c r="AH411" s="228" t="s">
        <v>635</v>
      </c>
      <c r="AJ411" s="228"/>
      <c r="AK411" s="228"/>
      <c r="BC411" s="226"/>
    </row>
    <row r="412" spans="1:55" ht="15.75" customHeight="1" thickBot="1">
      <c r="A412" s="238"/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X412" s="228"/>
      <c r="Y412" s="228"/>
      <c r="Z412" s="228" t="s">
        <v>333</v>
      </c>
      <c r="AA412" s="228" t="s">
        <v>2227</v>
      </c>
      <c r="AB412" s="228" t="s">
        <v>5326</v>
      </c>
      <c r="AD412" s="228" t="s">
        <v>211</v>
      </c>
      <c r="AE412" s="228" t="s">
        <v>333</v>
      </c>
      <c r="AH412" s="228" t="s">
        <v>641</v>
      </c>
      <c r="AJ412" s="228"/>
      <c r="AK412" s="228"/>
      <c r="BC412" s="226"/>
    </row>
    <row r="413" spans="1:55" ht="15.75" customHeight="1" thickBot="1">
      <c r="A413" s="238"/>
      <c r="B413" s="238"/>
      <c r="C413" s="238"/>
      <c r="D413" s="238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X413" s="228"/>
      <c r="Y413" s="228"/>
      <c r="Z413" s="228" t="s">
        <v>359</v>
      </c>
      <c r="AA413" s="228" t="s">
        <v>2317</v>
      </c>
      <c r="AB413" s="228" t="s">
        <v>5327</v>
      </c>
      <c r="AD413" s="228" t="s">
        <v>333</v>
      </c>
      <c r="AE413" s="228" t="s">
        <v>348</v>
      </c>
      <c r="AH413" s="228" t="s">
        <v>663</v>
      </c>
      <c r="AJ413" s="228"/>
      <c r="AK413" s="228"/>
      <c r="BC413" s="226"/>
    </row>
    <row r="414" spans="1:55" ht="15.75" customHeight="1" thickBot="1">
      <c r="A414" s="238"/>
      <c r="B414" s="238"/>
      <c r="C414" s="238"/>
      <c r="D414" s="238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X414" s="228"/>
      <c r="Y414" s="228"/>
      <c r="Z414" s="228" t="s">
        <v>362</v>
      </c>
      <c r="AA414" s="228" t="s">
        <v>2458</v>
      </c>
      <c r="AB414" s="228" t="s">
        <v>5328</v>
      </c>
      <c r="AD414" s="228" t="s">
        <v>333</v>
      </c>
      <c r="AE414" s="228" t="s">
        <v>333</v>
      </c>
      <c r="AH414" s="228" t="s">
        <v>663</v>
      </c>
      <c r="AJ414" s="228"/>
      <c r="AK414" s="228"/>
      <c r="BC414" s="226"/>
    </row>
    <row r="415" spans="1:55" ht="15.75" customHeight="1" thickBot="1">
      <c r="A415" s="238"/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X415" s="228"/>
      <c r="Y415" s="228"/>
      <c r="Z415" s="228" t="s">
        <v>362</v>
      </c>
      <c r="AA415" s="228" t="s">
        <v>2723</v>
      </c>
      <c r="AB415" s="228" t="s">
        <v>5329</v>
      </c>
      <c r="AD415" s="228" t="s">
        <v>348</v>
      </c>
      <c r="AE415" s="228" t="s">
        <v>333</v>
      </c>
      <c r="AH415" s="228" t="s">
        <v>641</v>
      </c>
      <c r="AJ415" s="228"/>
      <c r="AK415" s="228"/>
      <c r="BC415" s="226"/>
    </row>
    <row r="416" spans="1:55" ht="15.75" customHeight="1" thickBot="1">
      <c r="A416" s="238"/>
      <c r="B416" s="238"/>
      <c r="C416" s="238"/>
      <c r="D416" s="238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X416" s="228"/>
      <c r="Y416" s="228"/>
      <c r="Z416" s="228" t="s">
        <v>368</v>
      </c>
      <c r="AA416" s="228" t="s">
        <v>636</v>
      </c>
      <c r="AB416" s="228" t="s">
        <v>5330</v>
      </c>
      <c r="AD416" s="228" t="s">
        <v>348</v>
      </c>
      <c r="AE416" s="228" t="s">
        <v>317</v>
      </c>
      <c r="AH416" s="228" t="s">
        <v>635</v>
      </c>
      <c r="AJ416" s="228"/>
      <c r="AK416" s="228"/>
      <c r="BC416" s="226"/>
    </row>
    <row r="417" spans="1:55" ht="15.75" customHeight="1" thickBot="1">
      <c r="A417" s="238"/>
      <c r="B417" s="238"/>
      <c r="C417" s="238"/>
      <c r="D417" s="238"/>
      <c r="E417" s="238"/>
      <c r="F417" s="238"/>
      <c r="G417" s="238"/>
      <c r="H417" s="238"/>
      <c r="I417" s="238"/>
      <c r="J417" s="238"/>
      <c r="K417" s="238"/>
      <c r="L417" s="238"/>
      <c r="M417" s="238"/>
      <c r="N417" s="238"/>
      <c r="O417" s="238"/>
      <c r="X417" s="228"/>
      <c r="Y417" s="228"/>
      <c r="Z417" s="228" t="s">
        <v>362</v>
      </c>
      <c r="AA417" s="228" t="s">
        <v>709</v>
      </c>
      <c r="AB417" s="228" t="s">
        <v>5331</v>
      </c>
      <c r="AD417" s="228" t="s">
        <v>359</v>
      </c>
      <c r="AE417" s="228" t="s">
        <v>359</v>
      </c>
      <c r="AH417" s="228" t="s">
        <v>641</v>
      </c>
      <c r="AJ417" s="228"/>
      <c r="AK417" s="228"/>
      <c r="BC417" s="226"/>
    </row>
    <row r="418" spans="1:55" ht="15.75" customHeight="1" thickBot="1">
      <c r="A418" s="238"/>
      <c r="B418" s="238"/>
      <c r="C418" s="238"/>
      <c r="D418" s="238"/>
      <c r="E418" s="238"/>
      <c r="F418" s="238"/>
      <c r="G418" s="238"/>
      <c r="H418" s="238"/>
      <c r="I418" s="238"/>
      <c r="J418" s="238"/>
      <c r="K418" s="238"/>
      <c r="L418" s="238"/>
      <c r="M418" s="238"/>
      <c r="N418" s="238"/>
      <c r="O418" s="238"/>
      <c r="X418" s="228"/>
      <c r="Y418" s="228"/>
      <c r="Z418" s="228" t="s">
        <v>365</v>
      </c>
      <c r="AA418" s="228" t="s">
        <v>818</v>
      </c>
      <c r="AB418" s="228" t="s">
        <v>5332</v>
      </c>
      <c r="AD418" s="228" t="s">
        <v>333</v>
      </c>
      <c r="AE418" s="228" t="s">
        <v>333</v>
      </c>
      <c r="AH418" s="228" t="s">
        <v>663</v>
      </c>
      <c r="AJ418" s="228"/>
      <c r="AK418" s="228"/>
      <c r="BC418" s="226"/>
    </row>
    <row r="419" spans="1:55" ht="15.75" customHeight="1" thickBot="1">
      <c r="A419" s="238"/>
      <c r="B419" s="238"/>
      <c r="C419" s="238"/>
      <c r="D419" s="238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8"/>
      <c r="X419" s="228"/>
      <c r="Y419" s="228"/>
      <c r="Z419" s="228" t="s">
        <v>359</v>
      </c>
      <c r="AA419" s="228" t="s">
        <v>838</v>
      </c>
      <c r="AB419" s="228" t="s">
        <v>5333</v>
      </c>
      <c r="AD419" s="228" t="s">
        <v>283</v>
      </c>
      <c r="AE419" s="228" t="s">
        <v>348</v>
      </c>
      <c r="AH419" s="228" t="s">
        <v>638</v>
      </c>
      <c r="AJ419" s="228"/>
      <c r="AK419" s="228"/>
      <c r="BC419" s="226"/>
    </row>
    <row r="420" spans="1:55" ht="15.75" customHeight="1" thickBot="1">
      <c r="A420" s="238"/>
      <c r="B420" s="238"/>
      <c r="C420" s="238"/>
      <c r="D420" s="238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8"/>
      <c r="X420" s="228"/>
      <c r="Y420" s="228"/>
      <c r="Z420" s="228" t="s">
        <v>317</v>
      </c>
      <c r="AA420" s="228" t="s">
        <v>969</v>
      </c>
      <c r="AB420" s="228" t="s">
        <v>5334</v>
      </c>
      <c r="AD420" s="228" t="s">
        <v>189</v>
      </c>
      <c r="AE420" s="228" t="s">
        <v>189</v>
      </c>
      <c r="AH420" s="228" t="s">
        <v>663</v>
      </c>
      <c r="AJ420" s="228"/>
      <c r="AK420" s="228"/>
      <c r="BC420" s="226"/>
    </row>
    <row r="421" spans="1:55" ht="15.75" customHeight="1" thickBot="1">
      <c r="A421" s="238"/>
      <c r="B421" s="238"/>
      <c r="C421" s="238"/>
      <c r="D421" s="238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8"/>
      <c r="X421" s="228"/>
      <c r="Y421" s="228"/>
      <c r="Z421" s="228" t="s">
        <v>317</v>
      </c>
      <c r="AA421" s="228" t="s">
        <v>1060</v>
      </c>
      <c r="AB421" s="228" t="s">
        <v>5335</v>
      </c>
      <c r="AD421" s="228" t="s">
        <v>261</v>
      </c>
      <c r="AE421" s="228" t="s">
        <v>283</v>
      </c>
      <c r="AH421" s="228" t="s">
        <v>641</v>
      </c>
      <c r="AJ421" s="228"/>
      <c r="AK421" s="228"/>
      <c r="BC421" s="226"/>
    </row>
    <row r="422" spans="1:55" ht="15.75" customHeight="1" thickBot="1">
      <c r="A422" s="238"/>
      <c r="B422" s="238"/>
      <c r="C422" s="238"/>
      <c r="D422" s="238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8"/>
      <c r="X422" s="228"/>
      <c r="Y422" s="228"/>
      <c r="Z422" s="228" t="s">
        <v>368</v>
      </c>
      <c r="AA422" s="228" t="s">
        <v>1163</v>
      </c>
      <c r="AB422" s="228" t="s">
        <v>5336</v>
      </c>
      <c r="AD422" s="228" t="s">
        <v>333</v>
      </c>
      <c r="AE422" s="228" t="s">
        <v>348</v>
      </c>
      <c r="AH422" s="228" t="s">
        <v>663</v>
      </c>
      <c r="AJ422" s="228"/>
      <c r="AK422" s="228"/>
      <c r="BC422" s="226"/>
    </row>
    <row r="423" spans="1:55" ht="15.75" customHeight="1" thickBot="1">
      <c r="A423" s="238"/>
      <c r="B423" s="238"/>
      <c r="C423" s="238"/>
      <c r="D423" s="238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8"/>
      <c r="X423" s="228"/>
      <c r="Y423" s="228"/>
      <c r="Z423" s="228" t="s">
        <v>359</v>
      </c>
      <c r="AA423" s="228" t="s">
        <v>1214</v>
      </c>
      <c r="AB423" s="228" t="s">
        <v>5337</v>
      </c>
      <c r="AD423" s="228" t="s">
        <v>317</v>
      </c>
      <c r="AE423" s="228" t="s">
        <v>317</v>
      </c>
      <c r="AH423" s="228" t="s">
        <v>663</v>
      </c>
      <c r="AJ423" s="228"/>
      <c r="AK423" s="228"/>
      <c r="BC423" s="226"/>
    </row>
    <row r="424" spans="1:55" ht="15.75" customHeight="1" thickBot="1">
      <c r="A424" s="238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X424" s="228"/>
      <c r="Y424" s="228"/>
      <c r="Z424" s="228" t="s">
        <v>283</v>
      </c>
      <c r="AA424" s="228" t="s">
        <v>1238</v>
      </c>
      <c r="AB424" s="228" t="s">
        <v>5338</v>
      </c>
      <c r="AD424" s="228" t="s">
        <v>283</v>
      </c>
      <c r="AE424" s="228" t="s">
        <v>261</v>
      </c>
      <c r="AH424" s="228" t="s">
        <v>635</v>
      </c>
      <c r="AJ424" s="228"/>
      <c r="AK424" s="228"/>
      <c r="BC424" s="226"/>
    </row>
    <row r="425" spans="1:55" ht="15.75" customHeight="1" thickBot="1">
      <c r="A425" s="238"/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X425" s="228"/>
      <c r="Y425" s="228"/>
      <c r="Z425" s="228" t="s">
        <v>348</v>
      </c>
      <c r="AA425" s="228" t="s">
        <v>1311</v>
      </c>
      <c r="AB425" s="228" t="s">
        <v>5339</v>
      </c>
      <c r="AD425" s="228" t="s">
        <v>317</v>
      </c>
      <c r="AE425" s="228" t="s">
        <v>333</v>
      </c>
      <c r="AH425" s="228" t="s">
        <v>635</v>
      </c>
      <c r="AJ425" s="228"/>
      <c r="AK425" s="228"/>
      <c r="BC425" s="226"/>
    </row>
    <row r="426" spans="1:55" ht="15.75" customHeight="1" thickBot="1">
      <c r="A426" s="238"/>
      <c r="B426" s="238"/>
      <c r="C426" s="238"/>
      <c r="D426" s="238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8"/>
      <c r="X426" s="228"/>
      <c r="Y426" s="228"/>
      <c r="Z426" s="228" t="s">
        <v>359</v>
      </c>
      <c r="AA426" s="228" t="s">
        <v>1356</v>
      </c>
      <c r="AB426" s="228" t="s">
        <v>5340</v>
      </c>
      <c r="AD426" s="228" t="s">
        <v>348</v>
      </c>
      <c r="AE426" s="228" t="s">
        <v>348</v>
      </c>
      <c r="AH426" s="228" t="s">
        <v>635</v>
      </c>
      <c r="AJ426" s="228"/>
      <c r="AK426" s="228"/>
      <c r="BC426" s="226"/>
    </row>
    <row r="427" spans="1:55" ht="15.75" customHeight="1" thickBot="1">
      <c r="A427" s="238"/>
      <c r="B427" s="238"/>
      <c r="C427" s="238"/>
      <c r="D427" s="238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8"/>
      <c r="X427" s="228"/>
      <c r="Y427" s="228"/>
      <c r="Z427" s="228" t="s">
        <v>333</v>
      </c>
      <c r="AA427" s="228" t="s">
        <v>1407</v>
      </c>
      <c r="AB427" s="228" t="s">
        <v>5341</v>
      </c>
      <c r="AD427" s="228" t="s">
        <v>317</v>
      </c>
      <c r="AE427" s="228" t="s">
        <v>302</v>
      </c>
      <c r="AH427" s="228" t="s">
        <v>641</v>
      </c>
      <c r="AJ427" s="228"/>
      <c r="AK427" s="228"/>
      <c r="BC427" s="226"/>
    </row>
    <row r="428" spans="1:55" ht="15.75" customHeight="1" thickBot="1">
      <c r="A428" s="238"/>
      <c r="B428" s="238"/>
      <c r="C428" s="238"/>
      <c r="D428" s="238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8"/>
      <c r="X428" s="228"/>
      <c r="Y428" s="228"/>
      <c r="Z428" s="228" t="s">
        <v>348</v>
      </c>
      <c r="AA428" s="228" t="s">
        <v>1449</v>
      </c>
      <c r="AB428" s="228" t="s">
        <v>5342</v>
      </c>
      <c r="AD428" s="228" t="s">
        <v>359</v>
      </c>
      <c r="AE428" s="228" t="s">
        <v>283</v>
      </c>
      <c r="AH428" s="228" t="s">
        <v>635</v>
      </c>
      <c r="AJ428" s="228"/>
      <c r="AK428" s="228"/>
      <c r="BC428" s="226"/>
    </row>
    <row r="429" spans="1:55" ht="15.75" customHeight="1" thickBot="1">
      <c r="A429" s="238"/>
      <c r="B429" s="238"/>
      <c r="C429" s="238"/>
      <c r="D429" s="238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8"/>
      <c r="X429" s="228"/>
      <c r="Y429" s="228"/>
      <c r="Z429" s="228" t="s">
        <v>362</v>
      </c>
      <c r="AA429" s="228" t="s">
        <v>1457</v>
      </c>
      <c r="AB429" s="228" t="s">
        <v>5343</v>
      </c>
      <c r="AD429" s="228" t="s">
        <v>348</v>
      </c>
      <c r="AE429" s="228" t="s">
        <v>333</v>
      </c>
      <c r="AH429" s="228" t="s">
        <v>641</v>
      </c>
      <c r="AJ429" s="228"/>
      <c r="AK429" s="228"/>
      <c r="BC429" s="226"/>
    </row>
    <row r="430" spans="1:55" ht="15.75" customHeight="1" thickBot="1">
      <c r="A430" s="238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X430" s="228"/>
      <c r="Y430" s="228"/>
      <c r="Z430" s="228" t="s">
        <v>362</v>
      </c>
      <c r="AA430" s="228" t="s">
        <v>1636</v>
      </c>
      <c r="AB430" s="228" t="s">
        <v>5344</v>
      </c>
      <c r="AD430" s="228" t="s">
        <v>348</v>
      </c>
      <c r="AE430" s="228" t="s">
        <v>348</v>
      </c>
      <c r="AH430" s="228" t="s">
        <v>663</v>
      </c>
      <c r="AJ430" s="228"/>
      <c r="AK430" s="228"/>
      <c r="BC430" s="226"/>
    </row>
    <row r="431" spans="1:55" ht="15.75" customHeight="1" thickBot="1">
      <c r="A431" s="238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X431" s="228"/>
      <c r="Y431" s="228"/>
      <c r="Z431" s="228" t="s">
        <v>365</v>
      </c>
      <c r="AA431" s="228" t="s">
        <v>1721</v>
      </c>
      <c r="AB431" s="228" t="s">
        <v>5345</v>
      </c>
      <c r="AD431" s="228" t="s">
        <v>302</v>
      </c>
      <c r="AE431" s="228" t="s">
        <v>348</v>
      </c>
      <c r="AH431" s="228" t="s">
        <v>663</v>
      </c>
      <c r="AJ431" s="228"/>
      <c r="AK431" s="228"/>
      <c r="BC431" s="226"/>
    </row>
    <row r="432" spans="1:55" ht="15.75" customHeight="1" thickBot="1">
      <c r="A432" s="238"/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X432" s="228"/>
      <c r="Y432" s="228"/>
      <c r="Z432" s="228" t="s">
        <v>368</v>
      </c>
      <c r="AA432" s="228" t="s">
        <v>1750</v>
      </c>
      <c r="AB432" s="228" t="s">
        <v>5346</v>
      </c>
      <c r="AD432" s="228" t="s">
        <v>359</v>
      </c>
      <c r="AE432" s="228" t="s">
        <v>362</v>
      </c>
      <c r="AH432" s="228" t="s">
        <v>638</v>
      </c>
      <c r="AJ432" s="228"/>
      <c r="AK432" s="228"/>
      <c r="BC432" s="226"/>
    </row>
    <row r="433" spans="1:55" ht="15.75" customHeight="1" thickBot="1">
      <c r="A433" s="238"/>
      <c r="B433" s="238"/>
      <c r="C433" s="238"/>
      <c r="D433" s="238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X433" s="228"/>
      <c r="Y433" s="228"/>
      <c r="Z433" s="228" t="s">
        <v>362</v>
      </c>
      <c r="AA433" s="228" t="s">
        <v>1876</v>
      </c>
      <c r="AB433" s="228" t="s">
        <v>5347</v>
      </c>
      <c r="AD433" s="228" t="s">
        <v>348</v>
      </c>
      <c r="AE433" s="228" t="s">
        <v>359</v>
      </c>
      <c r="AH433" s="228" t="s">
        <v>635</v>
      </c>
      <c r="AJ433" s="228"/>
      <c r="AK433" s="228"/>
      <c r="BC433" s="226"/>
    </row>
    <row r="434" spans="1:55" ht="15.75" customHeight="1" thickBot="1">
      <c r="A434" s="238"/>
      <c r="B434" s="238"/>
      <c r="C434" s="238"/>
      <c r="D434" s="238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X434" s="228"/>
      <c r="Y434" s="228"/>
      <c r="Z434" s="228" t="s">
        <v>317</v>
      </c>
      <c r="AA434" s="228" t="s">
        <v>2148</v>
      </c>
      <c r="AB434" s="228" t="s">
        <v>5348</v>
      </c>
      <c r="AD434" s="228" t="s">
        <v>189</v>
      </c>
      <c r="AE434" s="228" t="s">
        <v>283</v>
      </c>
      <c r="AH434" s="228" t="s">
        <v>641</v>
      </c>
      <c r="AJ434" s="228"/>
      <c r="AK434" s="228"/>
      <c r="BC434" s="226"/>
    </row>
    <row r="435" spans="1:55" ht="15.75" customHeight="1" thickBot="1">
      <c r="A435" s="238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X435" s="228"/>
      <c r="Y435" s="228"/>
      <c r="Z435" s="228" t="s">
        <v>317</v>
      </c>
      <c r="AA435" s="228" t="s">
        <v>2168</v>
      </c>
      <c r="AB435" s="228" t="s">
        <v>5349</v>
      </c>
      <c r="AD435" s="228" t="s">
        <v>317</v>
      </c>
      <c r="AE435" s="228" t="s">
        <v>333</v>
      </c>
      <c r="AH435" s="228" t="s">
        <v>638</v>
      </c>
      <c r="AJ435" s="228"/>
      <c r="AK435" s="228"/>
      <c r="BC435" s="226"/>
    </row>
    <row r="436" spans="1:55" ht="15.75" customHeight="1" thickBot="1">
      <c r="A436" s="238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X436" s="228"/>
      <c r="Y436" s="228"/>
      <c r="Z436" s="228" t="s">
        <v>359</v>
      </c>
      <c r="AA436" s="228" t="s">
        <v>2275</v>
      </c>
      <c r="AB436" s="228" t="s">
        <v>5350</v>
      </c>
      <c r="AD436" s="228" t="s">
        <v>359</v>
      </c>
      <c r="AE436" s="228" t="s">
        <v>317</v>
      </c>
      <c r="AH436" s="228" t="s">
        <v>641</v>
      </c>
      <c r="AJ436" s="228"/>
      <c r="AK436" s="228"/>
      <c r="BC436" s="226"/>
    </row>
    <row r="437" spans="1:55" ht="15.75" customHeight="1" thickBot="1">
      <c r="A437" s="238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X437" s="228"/>
      <c r="Y437" s="228"/>
      <c r="Z437" s="228" t="s">
        <v>348</v>
      </c>
      <c r="AA437" s="228" t="s">
        <v>2478</v>
      </c>
      <c r="AB437" s="228" t="s">
        <v>5351</v>
      </c>
      <c r="AD437" s="228" t="s">
        <v>283</v>
      </c>
      <c r="AE437" s="228" t="s">
        <v>236</v>
      </c>
      <c r="AH437" s="228" t="s">
        <v>663</v>
      </c>
      <c r="AJ437" s="228"/>
      <c r="AK437" s="228"/>
      <c r="BC437" s="226"/>
    </row>
    <row r="438" spans="1:55" ht="15.75" customHeight="1" thickBot="1">
      <c r="A438" s="238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X438" s="228"/>
      <c r="Y438" s="228"/>
      <c r="Z438" s="228" t="s">
        <v>359</v>
      </c>
      <c r="AA438" s="228" t="s">
        <v>2486</v>
      </c>
      <c r="AB438" s="228" t="s">
        <v>5352</v>
      </c>
      <c r="AD438" s="228" t="s">
        <v>333</v>
      </c>
      <c r="AE438" s="228" t="s">
        <v>359</v>
      </c>
      <c r="AH438" s="228" t="s">
        <v>635</v>
      </c>
      <c r="AJ438" s="228"/>
      <c r="AK438" s="228"/>
      <c r="BC438" s="226"/>
    </row>
    <row r="439" spans="1:55" ht="15.75" customHeight="1" thickBot="1">
      <c r="A439" s="238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X439" s="228"/>
      <c r="Y439" s="228"/>
      <c r="Z439" s="228" t="s">
        <v>362</v>
      </c>
      <c r="AA439" s="228" t="s">
        <v>2542</v>
      </c>
      <c r="AB439" s="228" t="s">
        <v>5353</v>
      </c>
      <c r="AD439" s="228" t="s">
        <v>317</v>
      </c>
      <c r="AE439" s="228" t="s">
        <v>359</v>
      </c>
      <c r="AH439" s="228" t="s">
        <v>663</v>
      </c>
      <c r="AJ439" s="228"/>
      <c r="AK439" s="228"/>
      <c r="BC439" s="226"/>
    </row>
    <row r="440" spans="1:55" ht="15.75" customHeight="1" thickBot="1">
      <c r="A440" s="238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X440" s="228"/>
      <c r="Y440" s="228"/>
      <c r="Z440" s="228" t="s">
        <v>333</v>
      </c>
      <c r="AA440" s="228" t="s">
        <v>717</v>
      </c>
      <c r="AB440" s="228" t="s">
        <v>5354</v>
      </c>
      <c r="AD440" s="228" t="s">
        <v>302</v>
      </c>
      <c r="AE440" s="228" t="s">
        <v>302</v>
      </c>
      <c r="AH440" s="228" t="s">
        <v>635</v>
      </c>
      <c r="AJ440" s="228"/>
      <c r="AK440" s="228"/>
      <c r="BC440" s="226"/>
    </row>
    <row r="441" spans="1:55" ht="15.75" customHeight="1" thickBot="1">
      <c r="A441" s="238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X441" s="228"/>
      <c r="Y441" s="228"/>
      <c r="Z441" s="228" t="s">
        <v>348</v>
      </c>
      <c r="AA441" s="228" t="s">
        <v>759</v>
      </c>
      <c r="AB441" s="228" t="s">
        <v>5355</v>
      </c>
      <c r="AD441" s="228" t="s">
        <v>348</v>
      </c>
      <c r="AE441" s="228" t="s">
        <v>236</v>
      </c>
      <c r="AH441" s="228" t="s">
        <v>635</v>
      </c>
      <c r="AJ441" s="228"/>
      <c r="AK441" s="228"/>
      <c r="BC441" s="226"/>
    </row>
    <row r="442" spans="1:55" ht="15.75" customHeight="1" thickBot="1">
      <c r="A442" s="238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X442" s="228"/>
      <c r="Y442" s="228"/>
      <c r="Z442" s="228" t="s">
        <v>362</v>
      </c>
      <c r="AA442" s="228" t="s">
        <v>860</v>
      </c>
      <c r="AB442" s="228" t="s">
        <v>5356</v>
      </c>
      <c r="AD442" s="228" t="s">
        <v>317</v>
      </c>
      <c r="AE442" s="228" t="s">
        <v>317</v>
      </c>
      <c r="AH442" s="228" t="s">
        <v>638</v>
      </c>
      <c r="AJ442" s="228"/>
      <c r="AK442" s="228"/>
      <c r="BC442" s="226"/>
    </row>
    <row r="443" spans="1:55" ht="15.75" customHeight="1" thickBot="1">
      <c r="A443" s="238"/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X443" s="228"/>
      <c r="Y443" s="228"/>
      <c r="Z443" s="228" t="s">
        <v>348</v>
      </c>
      <c r="AA443" s="228" t="s">
        <v>1002</v>
      </c>
      <c r="AB443" s="228" t="s">
        <v>5357</v>
      </c>
      <c r="AD443" s="228" t="s">
        <v>348</v>
      </c>
      <c r="AE443" s="228" t="s">
        <v>317</v>
      </c>
      <c r="AH443" s="228" t="s">
        <v>641</v>
      </c>
      <c r="AJ443" s="228"/>
      <c r="AK443" s="228"/>
      <c r="BC443" s="226"/>
    </row>
    <row r="444" spans="1:55" ht="15.75" customHeight="1" thickBot="1">
      <c r="A444" s="238"/>
      <c r="B444" s="238"/>
      <c r="C444" s="238"/>
      <c r="D444" s="238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8"/>
      <c r="X444" s="228"/>
      <c r="Y444" s="228"/>
      <c r="Z444" s="228" t="s">
        <v>359</v>
      </c>
      <c r="AA444" s="228" t="s">
        <v>1100</v>
      </c>
      <c r="AB444" s="228" t="s">
        <v>5358</v>
      </c>
      <c r="AD444" s="228" t="s">
        <v>302</v>
      </c>
      <c r="AE444" s="228" t="s">
        <v>283</v>
      </c>
      <c r="AH444" s="228" t="s">
        <v>641</v>
      </c>
      <c r="AJ444" s="228"/>
      <c r="AK444" s="228"/>
      <c r="BC444" s="226"/>
    </row>
    <row r="445" spans="1:55" ht="15.75" customHeight="1" thickBot="1">
      <c r="A445" s="238"/>
      <c r="B445" s="238"/>
      <c r="C445" s="238"/>
      <c r="D445" s="238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8"/>
      <c r="X445" s="228"/>
      <c r="Y445" s="228"/>
      <c r="Z445" s="228" t="s">
        <v>368</v>
      </c>
      <c r="AA445" s="228" t="s">
        <v>1142</v>
      </c>
      <c r="AB445" s="228" t="s">
        <v>5359</v>
      </c>
      <c r="AD445" s="228" t="s">
        <v>359</v>
      </c>
      <c r="AE445" s="228" t="s">
        <v>317</v>
      </c>
      <c r="AH445" s="228" t="s">
        <v>638</v>
      </c>
      <c r="AJ445" s="228"/>
      <c r="AK445" s="228"/>
      <c r="BC445" s="226"/>
    </row>
    <row r="446" spans="1:55" ht="15.75" customHeight="1" thickBot="1">
      <c r="A446" s="238"/>
      <c r="B446" s="238"/>
      <c r="C446" s="238"/>
      <c r="D446" s="238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8"/>
      <c r="X446" s="228"/>
      <c r="Y446" s="228"/>
      <c r="Z446" s="228" t="s">
        <v>362</v>
      </c>
      <c r="AA446" s="228" t="s">
        <v>1206</v>
      </c>
      <c r="AB446" s="228" t="s">
        <v>5360</v>
      </c>
      <c r="AD446" s="228" t="s">
        <v>348</v>
      </c>
      <c r="AE446" s="228" t="s">
        <v>302</v>
      </c>
      <c r="AH446" s="228" t="s">
        <v>663</v>
      </c>
      <c r="AJ446" s="228"/>
      <c r="AK446" s="228"/>
      <c r="BC446" s="226"/>
    </row>
    <row r="447" spans="1:55" ht="15.75" customHeight="1" thickBot="1">
      <c r="A447" s="238"/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X447" s="228"/>
      <c r="Y447" s="228"/>
      <c r="Z447" s="228" t="s">
        <v>333</v>
      </c>
      <c r="AA447" s="228" t="s">
        <v>1368</v>
      </c>
      <c r="AB447" s="228" t="s">
        <v>5361</v>
      </c>
      <c r="AD447" s="228" t="s">
        <v>317</v>
      </c>
      <c r="AE447" s="228" t="s">
        <v>333</v>
      </c>
      <c r="AH447" s="228" t="s">
        <v>638</v>
      </c>
      <c r="AJ447" s="228"/>
      <c r="AK447" s="228"/>
      <c r="BC447" s="226"/>
    </row>
    <row r="448" spans="1:55" ht="15.75" customHeight="1" thickBot="1">
      <c r="A448" s="238"/>
      <c r="B448" s="238"/>
      <c r="C448" s="238"/>
      <c r="D448" s="238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8"/>
      <c r="X448" s="228"/>
      <c r="Y448" s="228"/>
      <c r="Z448" s="228" t="s">
        <v>362</v>
      </c>
      <c r="AA448" s="228" t="s">
        <v>1478</v>
      </c>
      <c r="AB448" s="228" t="s">
        <v>5362</v>
      </c>
      <c r="AD448" s="228" t="s">
        <v>348</v>
      </c>
      <c r="AE448" s="228" t="s">
        <v>359</v>
      </c>
      <c r="AH448" s="228" t="s">
        <v>635</v>
      </c>
      <c r="AJ448" s="228"/>
      <c r="AK448" s="228"/>
      <c r="BC448" s="226"/>
    </row>
    <row r="449" spans="1:55" ht="15.75" customHeight="1" thickBot="1">
      <c r="A449" s="238"/>
      <c r="B449" s="238"/>
      <c r="C449" s="238"/>
      <c r="D449" s="238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8"/>
      <c r="X449" s="228"/>
      <c r="Y449" s="228"/>
      <c r="Z449" s="228" t="s">
        <v>317</v>
      </c>
      <c r="AA449" s="228" t="s">
        <v>1665</v>
      </c>
      <c r="AB449" s="228" t="s">
        <v>5363</v>
      </c>
      <c r="AD449" s="228" t="s">
        <v>261</v>
      </c>
      <c r="AE449" s="228" t="s">
        <v>317</v>
      </c>
      <c r="AH449" s="228" t="s">
        <v>635</v>
      </c>
      <c r="AJ449" s="228"/>
      <c r="AK449" s="228"/>
      <c r="BC449" s="226"/>
    </row>
    <row r="450" spans="1:55" ht="15.75" customHeight="1" thickBot="1">
      <c r="A450" s="238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X450" s="228"/>
      <c r="Y450" s="228"/>
      <c r="Z450" s="228" t="s">
        <v>333</v>
      </c>
      <c r="AA450" s="228" t="s">
        <v>1837</v>
      </c>
      <c r="AB450" s="228" t="s">
        <v>5364</v>
      </c>
      <c r="AD450" s="228" t="s">
        <v>236</v>
      </c>
      <c r="AE450" s="228" t="s">
        <v>348</v>
      </c>
      <c r="AH450" s="228" t="s">
        <v>663</v>
      </c>
      <c r="AJ450" s="228"/>
      <c r="AK450" s="228"/>
      <c r="BC450" s="226"/>
    </row>
    <row r="451" spans="1:55" ht="15.75" customHeight="1" thickBot="1">
      <c r="A451" s="238"/>
      <c r="B451" s="238"/>
      <c r="C451" s="238"/>
      <c r="D451" s="238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8"/>
      <c r="X451" s="228"/>
      <c r="Y451" s="228"/>
      <c r="Z451" s="228" t="s">
        <v>362</v>
      </c>
      <c r="AA451" s="228" t="s">
        <v>1911</v>
      </c>
      <c r="AB451" s="228" t="s">
        <v>5365</v>
      </c>
      <c r="AD451" s="228" t="s">
        <v>348</v>
      </c>
      <c r="AE451" s="228" t="s">
        <v>348</v>
      </c>
      <c r="AH451" s="228" t="s">
        <v>635</v>
      </c>
      <c r="AJ451" s="228"/>
      <c r="AK451" s="228"/>
      <c r="BC451" s="226"/>
    </row>
    <row r="452" spans="1:55" ht="15.75" customHeight="1" thickBot="1">
      <c r="A452" s="238"/>
      <c r="B452" s="238"/>
      <c r="C452" s="238"/>
      <c r="D452" s="238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8"/>
      <c r="X452" s="228"/>
      <c r="Y452" s="228"/>
      <c r="Z452" s="228" t="s">
        <v>348</v>
      </c>
      <c r="AA452" s="228" t="s">
        <v>1945</v>
      </c>
      <c r="AB452" s="228" t="s">
        <v>5366</v>
      </c>
      <c r="AD452" s="228" t="s">
        <v>348</v>
      </c>
      <c r="AE452" s="228" t="s">
        <v>348</v>
      </c>
      <c r="AH452" s="228" t="s">
        <v>663</v>
      </c>
      <c r="AJ452" s="228"/>
      <c r="AK452" s="228"/>
      <c r="BC452" s="226"/>
    </row>
    <row r="453" spans="1:55" ht="15.75" customHeight="1" thickBot="1">
      <c r="A453" s="238"/>
      <c r="B453" s="238"/>
      <c r="C453" s="238"/>
      <c r="D453" s="238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8"/>
      <c r="X453" s="228"/>
      <c r="Y453" s="228"/>
      <c r="Z453" s="228" t="s">
        <v>365</v>
      </c>
      <c r="AA453" s="228" t="s">
        <v>1984</v>
      </c>
      <c r="AB453" s="228" t="s">
        <v>5367</v>
      </c>
      <c r="AD453" s="228" t="s">
        <v>333</v>
      </c>
      <c r="AE453" s="228" t="s">
        <v>348</v>
      </c>
      <c r="AH453" s="228" t="s">
        <v>635</v>
      </c>
      <c r="AJ453" s="228"/>
      <c r="AK453" s="228"/>
      <c r="BC453" s="226"/>
    </row>
    <row r="454" spans="1:55" ht="15.75" customHeight="1" thickBot="1">
      <c r="A454" s="238"/>
      <c r="B454" s="238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X454" s="228"/>
      <c r="Y454" s="228"/>
      <c r="Z454" s="228" t="s">
        <v>359</v>
      </c>
      <c r="AA454" s="228" t="s">
        <v>1992</v>
      </c>
      <c r="AB454" s="228" t="s">
        <v>5368</v>
      </c>
      <c r="AD454" s="228" t="s">
        <v>359</v>
      </c>
      <c r="AE454" s="228" t="s">
        <v>359</v>
      </c>
      <c r="AH454" s="228" t="s">
        <v>635</v>
      </c>
      <c r="AJ454" s="228"/>
      <c r="AK454" s="228"/>
      <c r="BC454" s="226"/>
    </row>
    <row r="455" spans="1:55" ht="15.75" customHeight="1" thickBot="1">
      <c r="A455" s="238"/>
      <c r="B455" s="238"/>
      <c r="C455" s="238"/>
      <c r="D455" s="238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8"/>
      <c r="X455" s="228"/>
      <c r="Y455" s="228"/>
      <c r="Z455" s="228" t="s">
        <v>359</v>
      </c>
      <c r="AA455" s="228" t="s">
        <v>2079</v>
      </c>
      <c r="AB455" s="228" t="s">
        <v>5369</v>
      </c>
      <c r="AD455" s="228" t="s">
        <v>302</v>
      </c>
      <c r="AE455" s="228" t="s">
        <v>333</v>
      </c>
      <c r="AH455" s="228" t="s">
        <v>663</v>
      </c>
      <c r="AJ455" s="228"/>
      <c r="AK455" s="228"/>
      <c r="BC455" s="226"/>
    </row>
    <row r="456" spans="1:55" ht="15.75" customHeight="1" thickBot="1">
      <c r="A456" s="238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X456" s="228"/>
      <c r="Y456" s="228"/>
      <c r="Z456" s="228" t="s">
        <v>359</v>
      </c>
      <c r="AA456" s="228" t="s">
        <v>2219</v>
      </c>
      <c r="AB456" s="228" t="s">
        <v>5370</v>
      </c>
      <c r="AD456" s="228" t="s">
        <v>333</v>
      </c>
      <c r="AE456" s="228" t="s">
        <v>302</v>
      </c>
      <c r="AH456" s="228" t="s">
        <v>663</v>
      </c>
      <c r="AJ456" s="228"/>
      <c r="AK456" s="228"/>
      <c r="BC456" s="226"/>
    </row>
    <row r="457" spans="1:55" ht="15.75" customHeight="1" thickBot="1">
      <c r="A457" s="238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X457" s="228"/>
      <c r="Y457" s="228"/>
      <c r="Z457" s="228" t="s">
        <v>365</v>
      </c>
      <c r="AA457" s="228" t="s">
        <v>2248</v>
      </c>
      <c r="AB457" s="228" t="s">
        <v>5371</v>
      </c>
      <c r="AD457" s="228" t="s">
        <v>359</v>
      </c>
      <c r="AE457" s="228" t="s">
        <v>362</v>
      </c>
      <c r="AH457" s="228" t="s">
        <v>641</v>
      </c>
      <c r="AJ457" s="228"/>
      <c r="AK457" s="228"/>
      <c r="BC457" s="226"/>
    </row>
    <row r="458" spans="1:55" ht="15.75" customHeight="1" thickBot="1">
      <c r="A458" s="238"/>
      <c r="B458" s="238"/>
      <c r="C458" s="238"/>
      <c r="D458" s="238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X458" s="228"/>
      <c r="Y458" s="228"/>
      <c r="Z458" s="228" t="s">
        <v>359</v>
      </c>
      <c r="AA458" s="228" t="s">
        <v>2337</v>
      </c>
      <c r="AB458" s="228" t="s">
        <v>5372</v>
      </c>
      <c r="AD458" s="228" t="s">
        <v>317</v>
      </c>
      <c r="AE458" s="228" t="s">
        <v>261</v>
      </c>
      <c r="AH458" s="228" t="s">
        <v>638</v>
      </c>
      <c r="AJ458" s="228"/>
      <c r="AK458" s="228"/>
      <c r="BC458" s="226"/>
    </row>
    <row r="459" spans="1:55" ht="15.75" customHeight="1" thickBot="1">
      <c r="A459" s="238"/>
      <c r="B459" s="238"/>
      <c r="C459" s="238"/>
      <c r="D459" s="238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X459" s="228"/>
      <c r="Y459" s="228"/>
      <c r="Z459" s="228" t="s">
        <v>362</v>
      </c>
      <c r="AA459" s="228" t="s">
        <v>2434</v>
      </c>
      <c r="AB459" s="228" t="s">
        <v>5373</v>
      </c>
      <c r="AD459" s="228" t="s">
        <v>348</v>
      </c>
      <c r="AE459" s="228" t="s">
        <v>368</v>
      </c>
      <c r="AH459" s="228" t="s">
        <v>641</v>
      </c>
      <c r="AJ459" s="228"/>
      <c r="AK459" s="228"/>
      <c r="BC459" s="226"/>
    </row>
    <row r="460" spans="1:55" ht="15.75" customHeight="1" thickBot="1">
      <c r="A460" s="238"/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X460" s="228"/>
      <c r="Y460" s="228"/>
      <c r="Z460" s="228" t="s">
        <v>362</v>
      </c>
      <c r="AA460" s="228" t="s">
        <v>2494</v>
      </c>
      <c r="AB460" s="228" t="s">
        <v>5374</v>
      </c>
      <c r="AD460" s="228" t="s">
        <v>348</v>
      </c>
      <c r="AE460" s="228" t="s">
        <v>333</v>
      </c>
      <c r="AH460" s="228" t="s">
        <v>635</v>
      </c>
      <c r="AJ460" s="228"/>
      <c r="AK460" s="228"/>
      <c r="BC460" s="226"/>
    </row>
    <row r="461" spans="1:55" ht="15.75" customHeight="1" thickBot="1">
      <c r="A461" s="238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X461" s="228"/>
      <c r="Y461" s="228"/>
      <c r="Z461" s="228" t="s">
        <v>333</v>
      </c>
      <c r="AA461" s="228" t="s">
        <v>2521</v>
      </c>
      <c r="AB461" s="228" t="s">
        <v>5375</v>
      </c>
      <c r="AD461" s="228" t="s">
        <v>317</v>
      </c>
      <c r="AE461" s="228" t="s">
        <v>317</v>
      </c>
      <c r="AH461" s="228" t="s">
        <v>641</v>
      </c>
      <c r="AJ461" s="228"/>
      <c r="AK461" s="228"/>
      <c r="BC461" s="226"/>
    </row>
    <row r="462" spans="1:55" ht="15.75" customHeight="1" thickBot="1">
      <c r="A462" s="238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X462" s="228"/>
      <c r="Y462" s="228"/>
      <c r="Z462" s="228" t="s">
        <v>333</v>
      </c>
      <c r="AA462" s="228" t="s">
        <v>2704</v>
      </c>
      <c r="AB462" s="228" t="s">
        <v>5376</v>
      </c>
      <c r="AD462" s="228" t="s">
        <v>348</v>
      </c>
      <c r="AE462" s="228" t="s">
        <v>333</v>
      </c>
      <c r="AH462" s="228" t="s">
        <v>663</v>
      </c>
      <c r="AJ462" s="228"/>
      <c r="AK462" s="228"/>
      <c r="BC462" s="226"/>
    </row>
    <row r="463" spans="1:55" ht="15.75" customHeight="1" thickBot="1">
      <c r="A463" s="238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X463" s="228"/>
      <c r="Y463" s="228"/>
      <c r="Z463" s="228" t="s">
        <v>359</v>
      </c>
      <c r="AA463" s="228" t="s">
        <v>767</v>
      </c>
      <c r="AB463" s="228" t="s">
        <v>5377</v>
      </c>
      <c r="AD463" s="228" t="s">
        <v>333</v>
      </c>
      <c r="AE463" s="228" t="s">
        <v>348</v>
      </c>
      <c r="AH463" s="228" t="s">
        <v>663</v>
      </c>
      <c r="AJ463" s="228"/>
      <c r="AK463" s="228"/>
      <c r="BC463" s="226"/>
    </row>
    <row r="464" spans="1:55" ht="15.75" customHeight="1" thickBot="1">
      <c r="A464" s="238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X464" s="228"/>
      <c r="Y464" s="228"/>
      <c r="Z464" s="228" t="s">
        <v>362</v>
      </c>
      <c r="AA464" s="228" t="s">
        <v>830</v>
      </c>
      <c r="AB464" s="228" t="s">
        <v>5378</v>
      </c>
      <c r="AD464" s="228">
        <v>0</v>
      </c>
      <c r="AE464" s="228">
        <v>0</v>
      </c>
      <c r="AH464" s="228" t="s">
        <v>641</v>
      </c>
      <c r="AJ464" s="228"/>
      <c r="AK464" s="228"/>
      <c r="BC464" s="226"/>
    </row>
    <row r="465" spans="1:55" ht="15.75" customHeight="1" thickBot="1">
      <c r="A465" s="238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X465" s="228"/>
      <c r="Y465" s="228"/>
      <c r="Z465" s="228" t="s">
        <v>317</v>
      </c>
      <c r="AA465" s="228" t="s">
        <v>868</v>
      </c>
      <c r="AB465" s="228" t="s">
        <v>5379</v>
      </c>
      <c r="AD465" s="228" t="s">
        <v>302</v>
      </c>
      <c r="AE465" s="228" t="s">
        <v>283</v>
      </c>
      <c r="AH465" s="228" t="s">
        <v>638</v>
      </c>
      <c r="AJ465" s="228"/>
      <c r="AK465" s="228"/>
      <c r="BC465" s="226"/>
    </row>
    <row r="466" spans="1:55" ht="15.75" customHeight="1" thickBot="1">
      <c r="A466" s="238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X466" s="228"/>
      <c r="Y466" s="228"/>
      <c r="Z466" s="228" t="s">
        <v>362</v>
      </c>
      <c r="AA466" s="228" t="s">
        <v>879</v>
      </c>
      <c r="AB466" s="228" t="s">
        <v>5380</v>
      </c>
      <c r="AD466" s="228" t="s">
        <v>317</v>
      </c>
      <c r="AE466" s="228" t="s">
        <v>333</v>
      </c>
      <c r="AH466" s="228" t="s">
        <v>663</v>
      </c>
      <c r="AJ466" s="228"/>
      <c r="AK466" s="228"/>
      <c r="BC466" s="226"/>
    </row>
    <row r="467" spans="1:55" ht="15.75" customHeight="1" thickBot="1">
      <c r="A467" s="238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X467" s="228"/>
      <c r="Y467" s="228"/>
      <c r="Z467" s="228" t="s">
        <v>362</v>
      </c>
      <c r="AA467" s="228" t="s">
        <v>925</v>
      </c>
      <c r="AB467" s="228" t="s">
        <v>5381</v>
      </c>
      <c r="AD467" s="228" t="s">
        <v>333</v>
      </c>
      <c r="AE467" s="228" t="s">
        <v>302</v>
      </c>
      <c r="AH467" s="228" t="s">
        <v>635</v>
      </c>
      <c r="AJ467" s="228"/>
      <c r="AK467" s="228"/>
      <c r="BC467" s="226"/>
    </row>
    <row r="468" spans="1:55" ht="15.75" customHeight="1" thickBot="1">
      <c r="A468" s="238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X468" s="228"/>
      <c r="Y468" s="228"/>
      <c r="Z468" s="228" t="s">
        <v>365</v>
      </c>
      <c r="AA468" s="228" t="s">
        <v>1011</v>
      </c>
      <c r="AB468" s="228" t="s">
        <v>5382</v>
      </c>
      <c r="AD468" s="228" t="s">
        <v>317</v>
      </c>
      <c r="AE468" s="228" t="s">
        <v>348</v>
      </c>
      <c r="AH468" s="228" t="s">
        <v>638</v>
      </c>
      <c r="AJ468" s="228"/>
      <c r="AK468" s="228"/>
      <c r="BC468" s="226"/>
    </row>
    <row r="469" spans="1:55" ht="15.75" customHeight="1" thickBot="1">
      <c r="A469" s="238"/>
      <c r="B469" s="238"/>
      <c r="C469" s="238"/>
      <c r="D469" s="238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8"/>
      <c r="X469" s="228"/>
      <c r="Y469" s="228"/>
      <c r="Z469" s="228" t="s">
        <v>333</v>
      </c>
      <c r="AA469" s="228" t="s">
        <v>1127</v>
      </c>
      <c r="AB469" s="228" t="s">
        <v>5383</v>
      </c>
      <c r="AD469" s="228" t="s">
        <v>317</v>
      </c>
      <c r="AE469" s="228" t="s">
        <v>302</v>
      </c>
      <c r="AH469" s="228" t="s">
        <v>635</v>
      </c>
      <c r="AJ469" s="228"/>
      <c r="AK469" s="228"/>
      <c r="BC469" s="226"/>
    </row>
    <row r="470" spans="1:55" ht="15.75" customHeight="1" thickBot="1">
      <c r="A470" s="238"/>
      <c r="B470" s="238"/>
      <c r="C470" s="238"/>
      <c r="D470" s="238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8"/>
      <c r="X470" s="228"/>
      <c r="Y470" s="228"/>
      <c r="Z470" s="228" t="s">
        <v>333</v>
      </c>
      <c r="AA470" s="228" t="s">
        <v>1222</v>
      </c>
      <c r="AB470" s="228" t="s">
        <v>5384</v>
      </c>
      <c r="AD470" s="228" t="s">
        <v>333</v>
      </c>
      <c r="AE470" s="228" t="s">
        <v>302</v>
      </c>
      <c r="AH470" s="228" t="s">
        <v>663</v>
      </c>
      <c r="AJ470" s="228"/>
      <c r="AK470" s="228"/>
      <c r="BC470" s="226"/>
    </row>
    <row r="471" spans="1:55" ht="15.75" customHeight="1" thickBot="1">
      <c r="A471" s="238"/>
      <c r="B471" s="238"/>
      <c r="C471" s="238"/>
      <c r="D471" s="238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8"/>
      <c r="X471" s="228"/>
      <c r="Y471" s="228"/>
      <c r="Z471" s="228" t="s">
        <v>348</v>
      </c>
      <c r="AA471" s="228" t="s">
        <v>1398</v>
      </c>
      <c r="AB471" s="228" t="s">
        <v>5385</v>
      </c>
      <c r="AD471" s="228" t="s">
        <v>333</v>
      </c>
      <c r="AE471" s="228" t="s">
        <v>261</v>
      </c>
      <c r="AH471" s="228" t="s">
        <v>638</v>
      </c>
      <c r="AJ471" s="228"/>
      <c r="AK471" s="228"/>
      <c r="BC471" s="226"/>
    </row>
    <row r="472" spans="1:55" ht="15.75" customHeight="1" thickBot="1">
      <c r="A472" s="238"/>
      <c r="B472" s="238"/>
      <c r="C472" s="238"/>
      <c r="D472" s="238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8"/>
      <c r="X472" s="228"/>
      <c r="Y472" s="228"/>
      <c r="Z472" s="228" t="s">
        <v>333</v>
      </c>
      <c r="AA472" s="228" t="s">
        <v>1421</v>
      </c>
      <c r="AB472" s="228" t="s">
        <v>5386</v>
      </c>
      <c r="AD472" s="228" t="s">
        <v>317</v>
      </c>
      <c r="AE472" s="228" t="s">
        <v>333</v>
      </c>
      <c r="AH472" s="228" t="s">
        <v>641</v>
      </c>
      <c r="AJ472" s="228"/>
      <c r="AK472" s="228"/>
      <c r="BC472" s="226"/>
    </row>
    <row r="473" spans="1:55" ht="15.75" customHeight="1" thickBot="1">
      <c r="A473" s="238"/>
      <c r="B473" s="238"/>
      <c r="C473" s="238"/>
      <c r="D473" s="238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8"/>
      <c r="X473" s="228"/>
      <c r="Y473" s="228"/>
      <c r="Z473" s="228" t="s">
        <v>317</v>
      </c>
      <c r="AA473" s="228" t="s">
        <v>1487</v>
      </c>
      <c r="AB473" s="228" t="s">
        <v>5387</v>
      </c>
      <c r="AD473" s="228" t="s">
        <v>302</v>
      </c>
      <c r="AE473" s="228" t="s">
        <v>333</v>
      </c>
      <c r="AH473" s="228" t="s">
        <v>638</v>
      </c>
      <c r="AJ473" s="228"/>
      <c r="AK473" s="228"/>
      <c r="BC473" s="226"/>
    </row>
    <row r="474" spans="1:55" ht="15.75" customHeight="1" thickBot="1">
      <c r="A474" s="238"/>
      <c r="B474" s="238"/>
      <c r="C474" s="238"/>
      <c r="D474" s="238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8"/>
      <c r="X474" s="228"/>
      <c r="Y474" s="228"/>
      <c r="Z474" s="228" t="s">
        <v>362</v>
      </c>
      <c r="AA474" s="228" t="s">
        <v>1648</v>
      </c>
      <c r="AB474" s="228" t="s">
        <v>5388</v>
      </c>
      <c r="AD474" s="228" t="s">
        <v>359</v>
      </c>
      <c r="AE474" s="228" t="s">
        <v>359</v>
      </c>
      <c r="AH474" s="228" t="s">
        <v>663</v>
      </c>
      <c r="AJ474" s="228"/>
      <c r="AK474" s="228"/>
      <c r="BC474" s="226"/>
    </row>
    <row r="475" spans="1:55" ht="15.75" customHeight="1" thickBot="1">
      <c r="A475" s="238"/>
      <c r="B475" s="238"/>
      <c r="C475" s="238"/>
      <c r="D475" s="238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8"/>
      <c r="X475" s="228"/>
      <c r="Y475" s="228"/>
      <c r="Z475" s="228" t="s">
        <v>333</v>
      </c>
      <c r="AA475" s="228" t="s">
        <v>1681</v>
      </c>
      <c r="AB475" s="228" t="s">
        <v>5389</v>
      </c>
      <c r="AD475" s="228" t="s">
        <v>302</v>
      </c>
      <c r="AE475" s="228" t="s">
        <v>261</v>
      </c>
      <c r="AH475" s="228" t="s">
        <v>663</v>
      </c>
      <c r="AJ475" s="228"/>
      <c r="AK475" s="228"/>
      <c r="BC475" s="226"/>
    </row>
    <row r="476" spans="1:55" ht="15.75" customHeight="1" thickBot="1">
      <c r="A476" s="238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X476" s="228"/>
      <c r="Y476" s="228"/>
      <c r="Z476" s="228" t="s">
        <v>365</v>
      </c>
      <c r="AA476" s="228" t="s">
        <v>1738</v>
      </c>
      <c r="AB476" s="228" t="s">
        <v>5390</v>
      </c>
      <c r="AD476" s="228" t="s">
        <v>348</v>
      </c>
      <c r="AE476" s="228" t="s">
        <v>302</v>
      </c>
      <c r="AH476" s="228" t="s">
        <v>641</v>
      </c>
      <c r="AJ476" s="228"/>
      <c r="AK476" s="228"/>
      <c r="BC476" s="226"/>
    </row>
    <row r="477" spans="1:55" ht="15.75" customHeight="1" thickBot="1">
      <c r="A477" s="238"/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X477" s="228"/>
      <c r="Y477" s="228"/>
      <c r="Z477" s="228" t="s">
        <v>302</v>
      </c>
      <c r="AA477" s="228" t="s">
        <v>1868</v>
      </c>
      <c r="AB477" s="228" t="s">
        <v>5391</v>
      </c>
      <c r="AD477" s="228" t="s">
        <v>261</v>
      </c>
      <c r="AE477" s="228" t="s">
        <v>261</v>
      </c>
      <c r="AH477" s="228" t="s">
        <v>641</v>
      </c>
      <c r="AJ477" s="228"/>
      <c r="AK477" s="228"/>
      <c r="BC477" s="226"/>
    </row>
    <row r="478" spans="1:55" ht="15.75" customHeight="1" thickBot="1">
      <c r="A478" s="238"/>
      <c r="B478" s="238"/>
      <c r="C478" s="238"/>
      <c r="D478" s="238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X478" s="228"/>
      <c r="Y478" s="228"/>
      <c r="Z478" s="228" t="s">
        <v>362</v>
      </c>
      <c r="AA478" s="228" t="s">
        <v>1953</v>
      </c>
      <c r="AB478" s="228" t="s">
        <v>5392</v>
      </c>
      <c r="AD478" s="228" t="s">
        <v>348</v>
      </c>
      <c r="AE478" s="228" t="s">
        <v>302</v>
      </c>
      <c r="AH478" s="228" t="s">
        <v>641</v>
      </c>
      <c r="AJ478" s="228"/>
      <c r="AK478" s="228"/>
      <c r="BC478" s="226"/>
    </row>
    <row r="479" spans="1:55" ht="15.75" customHeight="1" thickBot="1">
      <c r="A479" s="238"/>
      <c r="B479" s="238"/>
      <c r="C479" s="238"/>
      <c r="D479" s="238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8"/>
      <c r="X479" s="228"/>
      <c r="Y479" s="228"/>
      <c r="Z479" s="228" t="s">
        <v>333</v>
      </c>
      <c r="AA479" s="228" t="s">
        <v>2140</v>
      </c>
      <c r="AB479" s="228" t="s">
        <v>5393</v>
      </c>
      <c r="AD479" s="228" t="s">
        <v>302</v>
      </c>
      <c r="AE479" s="228" t="s">
        <v>236</v>
      </c>
      <c r="AH479" s="228" t="s">
        <v>635</v>
      </c>
      <c r="AJ479" s="228"/>
      <c r="AK479" s="228"/>
      <c r="BC479" s="226"/>
    </row>
    <row r="480" spans="1:55" ht="15.75" customHeight="1" thickBot="1">
      <c r="A480" s="238"/>
      <c r="B480" s="238"/>
      <c r="C480" s="238"/>
      <c r="D480" s="238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8"/>
      <c r="X480" s="228"/>
      <c r="Y480" s="228"/>
      <c r="Z480" s="228" t="s">
        <v>368</v>
      </c>
      <c r="AA480" s="228" t="s">
        <v>2240</v>
      </c>
      <c r="AB480" s="228" t="s">
        <v>5394</v>
      </c>
      <c r="AD480" s="228" t="s">
        <v>359</v>
      </c>
      <c r="AE480" s="228" t="s">
        <v>359</v>
      </c>
      <c r="AH480" s="228" t="s">
        <v>638</v>
      </c>
      <c r="AJ480" s="228"/>
      <c r="AK480" s="228"/>
      <c r="BC480" s="226"/>
    </row>
    <row r="481" spans="1:55" ht="15.75" customHeight="1" thickBot="1">
      <c r="A481" s="238"/>
      <c r="B481" s="238"/>
      <c r="C481" s="238"/>
      <c r="D481" s="238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8"/>
      <c r="X481" s="228"/>
      <c r="Y481" s="228"/>
      <c r="Z481" s="228" t="s">
        <v>261</v>
      </c>
      <c r="AA481" s="228" t="s">
        <v>2256</v>
      </c>
      <c r="AB481" s="228" t="s">
        <v>5395</v>
      </c>
      <c r="AD481" s="228" t="s">
        <v>189</v>
      </c>
      <c r="AE481" s="228" t="s">
        <v>189</v>
      </c>
      <c r="AH481" s="228" t="s">
        <v>635</v>
      </c>
      <c r="AJ481" s="228"/>
      <c r="AK481" s="228"/>
      <c r="BC481" s="226"/>
    </row>
    <row r="482" spans="1:55" ht="15.75" customHeight="1" thickBot="1">
      <c r="A482" s="238"/>
      <c r="B482" s="238"/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X482" s="228"/>
      <c r="Y482" s="228"/>
      <c r="Z482" s="228" t="s">
        <v>362</v>
      </c>
      <c r="AA482" s="228" t="s">
        <v>2361</v>
      </c>
      <c r="AB482" s="228" t="s">
        <v>5396</v>
      </c>
      <c r="AD482" s="228" t="s">
        <v>317</v>
      </c>
      <c r="AE482" s="228" t="s">
        <v>333</v>
      </c>
      <c r="AH482" s="228" t="s">
        <v>641</v>
      </c>
      <c r="AJ482" s="228"/>
      <c r="AK482" s="228"/>
      <c r="BC482" s="226"/>
    </row>
    <row r="483" spans="1:55" ht="15.75" customHeight="1" thickBot="1">
      <c r="A483" s="238"/>
      <c r="B483" s="238"/>
      <c r="C483" s="238"/>
      <c r="D483" s="238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8"/>
      <c r="X483" s="228"/>
      <c r="Y483" s="228"/>
      <c r="Z483" s="228" t="s">
        <v>365</v>
      </c>
      <c r="AA483" s="228" t="s">
        <v>2534</v>
      </c>
      <c r="AB483" s="228" t="s">
        <v>5397</v>
      </c>
      <c r="AD483" s="228" t="s">
        <v>348</v>
      </c>
      <c r="AE483" s="228" t="s">
        <v>359</v>
      </c>
      <c r="AH483" s="228" t="s">
        <v>635</v>
      </c>
      <c r="AJ483" s="228"/>
      <c r="AK483" s="228"/>
      <c r="BC483" s="226"/>
    </row>
    <row r="484" spans="1:55" ht="15.75" customHeight="1" thickBot="1">
      <c r="A484" s="238"/>
      <c r="B484" s="238"/>
      <c r="C484" s="238"/>
      <c r="D484" s="238"/>
      <c r="E484" s="238"/>
      <c r="F484" s="238"/>
      <c r="G484" s="238"/>
      <c r="H484" s="238"/>
      <c r="I484" s="238"/>
      <c r="J484" s="238"/>
      <c r="K484" s="238"/>
      <c r="L484" s="238"/>
      <c r="M484" s="238"/>
      <c r="N484" s="238"/>
      <c r="O484" s="238"/>
      <c r="X484" s="228"/>
      <c r="Y484" s="228"/>
      <c r="Z484" s="228" t="s">
        <v>365</v>
      </c>
      <c r="AA484" s="228" t="s">
        <v>2589</v>
      </c>
      <c r="AB484" s="228" t="s">
        <v>5398</v>
      </c>
      <c r="AD484" s="228" t="s">
        <v>359</v>
      </c>
      <c r="AE484" s="228" t="s">
        <v>359</v>
      </c>
      <c r="AH484" s="228" t="s">
        <v>641</v>
      </c>
      <c r="AJ484" s="228"/>
      <c r="AK484" s="228"/>
      <c r="BC484" s="226"/>
    </row>
    <row r="485" spans="1:55" ht="15.75" customHeight="1" thickBot="1">
      <c r="A485" s="238"/>
      <c r="B485" s="238"/>
      <c r="C485" s="238"/>
      <c r="D485" s="238"/>
      <c r="E485" s="238"/>
      <c r="F485" s="238"/>
      <c r="G485" s="238"/>
      <c r="H485" s="238"/>
      <c r="I485" s="238"/>
      <c r="J485" s="238"/>
      <c r="K485" s="238"/>
      <c r="L485" s="238"/>
      <c r="M485" s="238"/>
      <c r="N485" s="238"/>
      <c r="O485" s="238"/>
      <c r="X485" s="228"/>
      <c r="Y485" s="228"/>
      <c r="Z485" s="228" t="s">
        <v>362</v>
      </c>
      <c r="AA485" s="228" t="s">
        <v>2637</v>
      </c>
      <c r="AB485" s="228" t="s">
        <v>5399</v>
      </c>
      <c r="AD485" s="228" t="s">
        <v>333</v>
      </c>
      <c r="AE485" s="228" t="s">
        <v>302</v>
      </c>
      <c r="AH485" s="228" t="s">
        <v>635</v>
      </c>
      <c r="AJ485" s="228"/>
      <c r="AK485" s="228"/>
      <c r="BC485" s="226"/>
    </row>
    <row r="486" spans="1:55" ht="15.75" customHeight="1" thickBot="1">
      <c r="A486" s="238"/>
      <c r="B486" s="238"/>
      <c r="C486" s="238"/>
      <c r="D486" s="238"/>
      <c r="E486" s="238"/>
      <c r="F486" s="238"/>
      <c r="G486" s="238"/>
      <c r="H486" s="238"/>
      <c r="I486" s="238"/>
      <c r="J486" s="238"/>
      <c r="K486" s="238"/>
      <c r="L486" s="238"/>
      <c r="M486" s="238"/>
      <c r="N486" s="238"/>
      <c r="O486" s="238"/>
      <c r="X486" s="228"/>
      <c r="Y486" s="228"/>
      <c r="Z486" s="228" t="s">
        <v>359</v>
      </c>
      <c r="AA486" s="228" t="s">
        <v>697</v>
      </c>
      <c r="AB486" s="228" t="s">
        <v>5400</v>
      </c>
      <c r="AD486" s="228" t="s">
        <v>317</v>
      </c>
      <c r="AE486" s="228" t="s">
        <v>317</v>
      </c>
      <c r="AH486" s="228" t="s">
        <v>663</v>
      </c>
      <c r="AJ486" s="228"/>
      <c r="AK486" s="228"/>
      <c r="BC486" s="226"/>
    </row>
    <row r="487" spans="1:55" ht="15.75" customHeight="1" thickBot="1">
      <c r="A487" s="238"/>
      <c r="B487" s="238"/>
      <c r="C487" s="238"/>
      <c r="D487" s="238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8"/>
      <c r="X487" s="228"/>
      <c r="Y487" s="228"/>
      <c r="Z487" s="228" t="s">
        <v>333</v>
      </c>
      <c r="AA487" s="228" t="s">
        <v>735</v>
      </c>
      <c r="AB487" s="228" t="s">
        <v>5401</v>
      </c>
      <c r="AD487" s="228" t="s">
        <v>333</v>
      </c>
      <c r="AE487" s="228" t="s">
        <v>333</v>
      </c>
      <c r="AH487" s="228" t="s">
        <v>635</v>
      </c>
      <c r="AJ487" s="228"/>
      <c r="AK487" s="228"/>
      <c r="BC487" s="226"/>
    </row>
    <row r="488" spans="1:55" ht="15.75" customHeight="1" thickBot="1">
      <c r="A488" s="238"/>
      <c r="B488" s="238"/>
      <c r="C488" s="238"/>
      <c r="D488" s="238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8"/>
      <c r="X488" s="228"/>
      <c r="Y488" s="228"/>
      <c r="Z488" s="228" t="s">
        <v>333</v>
      </c>
      <c r="AA488" s="228" t="s">
        <v>785</v>
      </c>
      <c r="AB488" s="228" t="s">
        <v>5402</v>
      </c>
      <c r="AD488" s="228" t="s">
        <v>283</v>
      </c>
      <c r="AE488" s="228" t="s">
        <v>333</v>
      </c>
      <c r="AH488" s="228" t="s">
        <v>663</v>
      </c>
      <c r="AJ488" s="228"/>
      <c r="AK488" s="228"/>
      <c r="BC488" s="226"/>
    </row>
    <row r="489" spans="1:55" ht="15.75" customHeight="1" thickBot="1">
      <c r="A489" s="238"/>
      <c r="B489" s="238"/>
      <c r="C489" s="238"/>
      <c r="D489" s="238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8"/>
      <c r="X489" s="228"/>
      <c r="Y489" s="228"/>
      <c r="Z489" s="228" t="s">
        <v>348</v>
      </c>
      <c r="AA489" s="228" t="s">
        <v>898</v>
      </c>
      <c r="AB489" s="228" t="s">
        <v>5403</v>
      </c>
      <c r="AD489" s="228" t="s">
        <v>333</v>
      </c>
      <c r="AE489" s="228" t="s">
        <v>261</v>
      </c>
      <c r="AH489" s="228" t="s">
        <v>638</v>
      </c>
      <c r="AJ489" s="228"/>
      <c r="AK489" s="228"/>
      <c r="BC489" s="226"/>
    </row>
    <row r="490" spans="1:55" ht="15.75" customHeight="1" thickBot="1">
      <c r="A490" s="238"/>
      <c r="B490" s="238"/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X490" s="228"/>
      <c r="Y490" s="228"/>
      <c r="Z490" s="228" t="s">
        <v>362</v>
      </c>
      <c r="AA490" s="228" t="s">
        <v>949</v>
      </c>
      <c r="AB490" s="228" t="s">
        <v>5404</v>
      </c>
      <c r="AD490" s="228" t="s">
        <v>348</v>
      </c>
      <c r="AE490" s="228" t="s">
        <v>348</v>
      </c>
      <c r="AH490" s="228" t="s">
        <v>635</v>
      </c>
      <c r="AJ490" s="228"/>
      <c r="AK490" s="228"/>
      <c r="BC490" s="226"/>
    </row>
    <row r="491" spans="1:55" ht="15.75" customHeight="1" thickBot="1">
      <c r="A491" s="238"/>
      <c r="B491" s="238"/>
      <c r="C491" s="238"/>
      <c r="D491" s="238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8"/>
      <c r="X491" s="228"/>
      <c r="Y491" s="228"/>
      <c r="Z491" s="228" t="s">
        <v>362</v>
      </c>
      <c r="AA491" s="228" t="s">
        <v>1119</v>
      </c>
      <c r="AB491" s="228" t="s">
        <v>5405</v>
      </c>
      <c r="AD491" s="228" t="s">
        <v>333</v>
      </c>
      <c r="AE491" s="228" t="s">
        <v>333</v>
      </c>
      <c r="AH491" s="228" t="s">
        <v>635</v>
      </c>
      <c r="AJ491" s="228"/>
      <c r="AK491" s="228"/>
      <c r="BC491" s="226"/>
    </row>
    <row r="492" spans="1:55" ht="15.75" customHeight="1" thickBot="1">
      <c r="A492" s="238"/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8"/>
      <c r="X492" s="228"/>
      <c r="Y492" s="228"/>
      <c r="Z492" s="228" t="s">
        <v>359</v>
      </c>
      <c r="AA492" s="228" t="s">
        <v>1268</v>
      </c>
      <c r="AB492" s="228" t="s">
        <v>5406</v>
      </c>
      <c r="AD492" s="228" t="s">
        <v>317</v>
      </c>
      <c r="AE492" s="228" t="s">
        <v>317</v>
      </c>
      <c r="AH492" s="228" t="s">
        <v>635</v>
      </c>
      <c r="AJ492" s="228"/>
      <c r="AK492" s="228"/>
      <c r="BC492" s="226"/>
    </row>
    <row r="493" spans="1:55" ht="15.75" customHeight="1" thickBot="1">
      <c r="A493" s="238"/>
      <c r="B493" s="238"/>
      <c r="C493" s="238"/>
      <c r="D493" s="238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8"/>
      <c r="X493" s="228"/>
      <c r="Y493" s="228"/>
      <c r="Z493" s="228" t="s">
        <v>348</v>
      </c>
      <c r="AA493" s="228" t="s">
        <v>1561</v>
      </c>
      <c r="AB493" s="228" t="s">
        <v>5407</v>
      </c>
      <c r="AD493" s="228" t="s">
        <v>333</v>
      </c>
      <c r="AE493" s="228" t="s">
        <v>317</v>
      </c>
      <c r="AH493" s="228" t="s">
        <v>663</v>
      </c>
      <c r="AJ493" s="228"/>
      <c r="AK493" s="228"/>
      <c r="BC493" s="226"/>
    </row>
    <row r="494" spans="1:55" ht="15.75" customHeight="1" thickBot="1">
      <c r="A494" s="238"/>
      <c r="B494" s="238"/>
      <c r="C494" s="238"/>
      <c r="D494" s="238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X494" s="228"/>
      <c r="Y494" s="228"/>
      <c r="Z494" s="228" t="s">
        <v>359</v>
      </c>
      <c r="AA494" s="228" t="s">
        <v>1775</v>
      </c>
      <c r="AB494" s="228" t="s">
        <v>5408</v>
      </c>
      <c r="AD494" s="228" t="s">
        <v>333</v>
      </c>
      <c r="AE494" s="228" t="s">
        <v>302</v>
      </c>
      <c r="AH494" s="228" t="s">
        <v>641</v>
      </c>
      <c r="AJ494" s="228"/>
      <c r="AK494" s="228"/>
      <c r="BC494" s="226"/>
    </row>
    <row r="495" spans="1:55" ht="15.75" customHeight="1" thickBot="1">
      <c r="A495" s="238"/>
      <c r="B495" s="238"/>
      <c r="C495" s="238"/>
      <c r="D495" s="238"/>
      <c r="E495" s="238"/>
      <c r="F495" s="238"/>
      <c r="G495" s="238"/>
      <c r="H495" s="238"/>
      <c r="I495" s="238"/>
      <c r="J495" s="238"/>
      <c r="K495" s="238"/>
      <c r="L495" s="238"/>
      <c r="M495" s="238"/>
      <c r="N495" s="238"/>
      <c r="O495" s="238"/>
      <c r="X495" s="228"/>
      <c r="Y495" s="228"/>
      <c r="Z495" s="228" t="s">
        <v>317</v>
      </c>
      <c r="AA495" s="228" t="s">
        <v>1854</v>
      </c>
      <c r="AB495" s="228" t="s">
        <v>5409</v>
      </c>
      <c r="AD495" s="228" t="s">
        <v>302</v>
      </c>
      <c r="AE495" s="228" t="s">
        <v>317</v>
      </c>
      <c r="AH495" s="228" t="s">
        <v>635</v>
      </c>
      <c r="AJ495" s="228"/>
      <c r="AK495" s="228"/>
      <c r="BC495" s="226"/>
    </row>
    <row r="496" spans="1:55" ht="15.75" customHeight="1" thickBot="1">
      <c r="A496" s="238"/>
      <c r="B496" s="238"/>
      <c r="C496" s="238"/>
      <c r="D496" s="238"/>
      <c r="E496" s="238"/>
      <c r="F496" s="238"/>
      <c r="G496" s="238"/>
      <c r="H496" s="238"/>
      <c r="I496" s="238"/>
      <c r="J496" s="238"/>
      <c r="K496" s="238"/>
      <c r="L496" s="238"/>
      <c r="M496" s="238"/>
      <c r="N496" s="238"/>
      <c r="O496" s="238"/>
      <c r="X496" s="228"/>
      <c r="Y496" s="228"/>
      <c r="Z496" s="228" t="s">
        <v>283</v>
      </c>
      <c r="AA496" s="228" t="s">
        <v>1884</v>
      </c>
      <c r="AB496" s="228" t="s">
        <v>5410</v>
      </c>
      <c r="AD496" s="228" t="s">
        <v>236</v>
      </c>
      <c r="AE496" s="228" t="s">
        <v>317</v>
      </c>
      <c r="AH496" s="228" t="s">
        <v>663</v>
      </c>
      <c r="AJ496" s="228"/>
      <c r="AK496" s="228"/>
      <c r="BC496" s="226"/>
    </row>
    <row r="497" spans="1:55" ht="15.75" customHeight="1" thickBot="1">
      <c r="A497" s="238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/>
      <c r="O497" s="238"/>
      <c r="X497" s="228"/>
      <c r="Y497" s="228"/>
      <c r="Z497" s="228" t="s">
        <v>317</v>
      </c>
      <c r="AA497" s="228" t="s">
        <v>1903</v>
      </c>
      <c r="AB497" s="228" t="s">
        <v>5411</v>
      </c>
      <c r="AD497" s="228" t="s">
        <v>189</v>
      </c>
      <c r="AE497" s="228" t="s">
        <v>302</v>
      </c>
      <c r="AH497" s="228" t="s">
        <v>638</v>
      </c>
      <c r="AJ497" s="228"/>
      <c r="AK497" s="228"/>
      <c r="BC497" s="226"/>
    </row>
    <row r="498" spans="1:55" ht="15.75" customHeight="1" thickBot="1">
      <c r="A498" s="238"/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8"/>
      <c r="O498" s="238"/>
      <c r="X498" s="228"/>
      <c r="Y498" s="228"/>
      <c r="Z498" s="228" t="s">
        <v>333</v>
      </c>
      <c r="AA498" s="228" t="s">
        <v>1919</v>
      </c>
      <c r="AB498" s="228" t="s">
        <v>5412</v>
      </c>
      <c r="AD498" s="228" t="s">
        <v>302</v>
      </c>
      <c r="AE498" s="228" t="s">
        <v>261</v>
      </c>
      <c r="AH498" s="228" t="s">
        <v>641</v>
      </c>
      <c r="AJ498" s="228"/>
      <c r="AK498" s="228"/>
      <c r="BC498" s="226"/>
    </row>
    <row r="499" spans="1:55" ht="15.75" customHeight="1" thickBot="1">
      <c r="A499" s="238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X499" s="228"/>
      <c r="Y499" s="228"/>
      <c r="Z499" s="228" t="s">
        <v>362</v>
      </c>
      <c r="AA499" s="228" t="s">
        <v>2008</v>
      </c>
      <c r="AB499" s="228" t="s">
        <v>5413</v>
      </c>
      <c r="AD499" s="228" t="s">
        <v>333</v>
      </c>
      <c r="AE499" s="228" t="s">
        <v>333</v>
      </c>
      <c r="AH499" s="228" t="s">
        <v>641</v>
      </c>
      <c r="AJ499" s="228"/>
      <c r="AK499" s="228"/>
      <c r="BC499" s="226"/>
    </row>
    <row r="500" spans="1:55" ht="15.75" customHeight="1" thickBot="1">
      <c r="A500" s="238"/>
      <c r="B500" s="238"/>
      <c r="C500" s="238"/>
      <c r="D500" s="238"/>
      <c r="E500" s="238"/>
      <c r="F500" s="238"/>
      <c r="G500" s="238"/>
      <c r="H500" s="238"/>
      <c r="I500" s="238"/>
      <c r="J500" s="238"/>
      <c r="K500" s="238"/>
      <c r="L500" s="238"/>
      <c r="M500" s="238"/>
      <c r="N500" s="238"/>
      <c r="O500" s="238"/>
      <c r="X500" s="228"/>
      <c r="Y500" s="228"/>
      <c r="Z500" s="228" t="s">
        <v>359</v>
      </c>
      <c r="AA500" s="228" t="s">
        <v>2098</v>
      </c>
      <c r="AB500" s="228" t="s">
        <v>5414</v>
      </c>
      <c r="AD500" s="228" t="s">
        <v>333</v>
      </c>
      <c r="AE500" s="228" t="s">
        <v>302</v>
      </c>
      <c r="AH500" s="228" t="s">
        <v>641</v>
      </c>
      <c r="AJ500" s="228"/>
      <c r="AK500" s="228"/>
      <c r="BC500" s="226"/>
    </row>
    <row r="501" spans="1:55" ht="15.75" customHeight="1" thickBot="1">
      <c r="A501" s="238"/>
      <c r="B501" s="238"/>
      <c r="C501" s="238"/>
      <c r="D501" s="238"/>
      <c r="E501" s="238"/>
      <c r="F501" s="238"/>
      <c r="G501" s="238"/>
      <c r="H501" s="238"/>
      <c r="I501" s="238"/>
      <c r="J501" s="238"/>
      <c r="K501" s="238"/>
      <c r="L501" s="238"/>
      <c r="M501" s="238"/>
      <c r="N501" s="238"/>
      <c r="O501" s="238"/>
      <c r="X501" s="228"/>
      <c r="Y501" s="228"/>
      <c r="Z501" s="228" t="s">
        <v>362</v>
      </c>
      <c r="AA501" s="228" t="s">
        <v>2192</v>
      </c>
      <c r="AB501" s="228" t="s">
        <v>5415</v>
      </c>
      <c r="AD501" s="228" t="s">
        <v>317</v>
      </c>
      <c r="AE501" s="228" t="s">
        <v>317</v>
      </c>
      <c r="AH501" s="228" t="s">
        <v>663</v>
      </c>
      <c r="AJ501" s="228"/>
      <c r="AK501" s="228"/>
      <c r="BC501" s="226"/>
    </row>
    <row r="502" spans="1:55" ht="15.75" customHeight="1" thickBot="1">
      <c r="A502" s="238"/>
      <c r="B502" s="238"/>
      <c r="C502" s="238"/>
      <c r="D502" s="238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8"/>
      <c r="X502" s="228"/>
      <c r="Y502" s="228"/>
      <c r="Z502" s="228" t="s">
        <v>348</v>
      </c>
      <c r="AA502" s="228" t="s">
        <v>2372</v>
      </c>
      <c r="AB502" s="228" t="s">
        <v>5416</v>
      </c>
      <c r="AD502" s="228" t="s">
        <v>317</v>
      </c>
      <c r="AE502" s="228" t="s">
        <v>317</v>
      </c>
      <c r="AH502" s="228" t="s">
        <v>635</v>
      </c>
      <c r="AJ502" s="228"/>
      <c r="AK502" s="228"/>
      <c r="BC502" s="226"/>
    </row>
    <row r="503" spans="1:55" ht="15.75" customHeight="1" thickBot="1">
      <c r="A503" s="238"/>
      <c r="B503" s="238"/>
      <c r="C503" s="238"/>
      <c r="D503" s="238"/>
      <c r="E503" s="238"/>
      <c r="F503" s="238"/>
      <c r="G503" s="238"/>
      <c r="H503" s="238"/>
      <c r="I503" s="238"/>
      <c r="J503" s="238"/>
      <c r="K503" s="238"/>
      <c r="L503" s="238"/>
      <c r="M503" s="238"/>
      <c r="N503" s="238"/>
      <c r="O503" s="238"/>
      <c r="X503" s="228"/>
      <c r="Y503" s="228"/>
      <c r="Z503" s="228" t="s">
        <v>348</v>
      </c>
      <c r="AA503" s="228" t="s">
        <v>2426</v>
      </c>
      <c r="AB503" s="228" t="s">
        <v>5417</v>
      </c>
      <c r="AD503" s="228" t="s">
        <v>317</v>
      </c>
      <c r="AE503" s="228" t="s">
        <v>261</v>
      </c>
      <c r="AH503" s="228" t="s">
        <v>663</v>
      </c>
      <c r="AJ503" s="228"/>
      <c r="AK503" s="228"/>
      <c r="BC503" s="226"/>
    </row>
    <row r="504" spans="1:55" ht="15.75" customHeight="1" thickBot="1">
      <c r="A504" s="238"/>
      <c r="B504" s="238"/>
      <c r="C504" s="238"/>
      <c r="D504" s="238"/>
      <c r="E504" s="238"/>
      <c r="F504" s="238"/>
      <c r="G504" s="238"/>
      <c r="H504" s="238"/>
      <c r="I504" s="238"/>
      <c r="J504" s="238"/>
      <c r="K504" s="238"/>
      <c r="L504" s="238"/>
      <c r="M504" s="238"/>
      <c r="N504" s="238"/>
      <c r="O504" s="238"/>
      <c r="X504" s="228"/>
      <c r="Y504" s="228"/>
      <c r="Z504" s="228" t="s">
        <v>348</v>
      </c>
      <c r="AA504" s="228" t="s">
        <v>2505</v>
      </c>
      <c r="AB504" s="228" t="s">
        <v>5418</v>
      </c>
      <c r="AD504" s="228" t="s">
        <v>302</v>
      </c>
      <c r="AE504" s="228" t="s">
        <v>317</v>
      </c>
      <c r="AH504" s="228" t="s">
        <v>638</v>
      </c>
      <c r="AJ504" s="228"/>
      <c r="AK504" s="228"/>
      <c r="BC504" s="226"/>
    </row>
    <row r="505" spans="1:55" ht="15.75" customHeight="1" thickBot="1">
      <c r="A505" s="238"/>
      <c r="B505" s="238"/>
      <c r="C505" s="238"/>
      <c r="D505" s="238"/>
      <c r="E505" s="238"/>
      <c r="F505" s="238"/>
      <c r="G505" s="238"/>
      <c r="H505" s="238"/>
      <c r="I505" s="238"/>
      <c r="J505" s="238"/>
      <c r="K505" s="238"/>
      <c r="L505" s="238"/>
      <c r="M505" s="238"/>
      <c r="N505" s="238"/>
      <c r="O505" s="238"/>
      <c r="X505" s="228"/>
      <c r="Y505" s="228"/>
      <c r="Z505" s="228" t="s">
        <v>333</v>
      </c>
      <c r="AA505" s="228" t="s">
        <v>2513</v>
      </c>
      <c r="AB505" s="228" t="s">
        <v>5419</v>
      </c>
      <c r="AD505" s="228" t="s">
        <v>302</v>
      </c>
      <c r="AE505" s="228" t="s">
        <v>333</v>
      </c>
      <c r="AH505" s="228" t="s">
        <v>641</v>
      </c>
      <c r="AJ505" s="228"/>
      <c r="AK505" s="228"/>
      <c r="BC505" s="226"/>
    </row>
    <row r="506" spans="1:55" ht="15.75" customHeight="1" thickBot="1">
      <c r="A506" s="238"/>
      <c r="B506" s="238"/>
      <c r="C506" s="238"/>
      <c r="D506" s="238"/>
      <c r="E506" s="238"/>
      <c r="F506" s="238"/>
      <c r="G506" s="238"/>
      <c r="H506" s="238"/>
      <c r="I506" s="238"/>
      <c r="J506" s="238"/>
      <c r="K506" s="238"/>
      <c r="L506" s="238"/>
      <c r="M506" s="238"/>
      <c r="N506" s="238"/>
      <c r="O506" s="238"/>
      <c r="X506" s="228"/>
      <c r="Y506" s="228"/>
      <c r="Z506" s="228" t="s">
        <v>359</v>
      </c>
      <c r="AA506" s="228" t="s">
        <v>2558</v>
      </c>
      <c r="AB506" s="228" t="s">
        <v>5420</v>
      </c>
      <c r="AD506" s="228" t="s">
        <v>302</v>
      </c>
      <c r="AE506" s="228" t="s">
        <v>317</v>
      </c>
      <c r="AH506" s="228" t="s">
        <v>663</v>
      </c>
      <c r="AJ506" s="228"/>
      <c r="AK506" s="228"/>
      <c r="BC506" s="226"/>
    </row>
    <row r="507" spans="1:55" ht="15.75" customHeight="1" thickBot="1">
      <c r="A507" s="238"/>
      <c r="B507" s="238"/>
      <c r="C507" s="238"/>
      <c r="D507" s="238"/>
      <c r="E507" s="238"/>
      <c r="F507" s="238"/>
      <c r="G507" s="238"/>
      <c r="H507" s="238"/>
      <c r="I507" s="238"/>
      <c r="J507" s="238"/>
      <c r="K507" s="238"/>
      <c r="L507" s="238"/>
      <c r="M507" s="238"/>
      <c r="N507" s="238"/>
      <c r="O507" s="238"/>
      <c r="X507" s="228"/>
      <c r="Y507" s="228"/>
      <c r="Z507" s="228" t="s">
        <v>317</v>
      </c>
      <c r="AA507" s="228" t="s">
        <v>2600</v>
      </c>
      <c r="AB507" s="228" t="s">
        <v>5421</v>
      </c>
      <c r="AD507" s="228" t="s">
        <v>189</v>
      </c>
      <c r="AE507" s="228" t="s">
        <v>302</v>
      </c>
      <c r="AH507" s="228" t="s">
        <v>641</v>
      </c>
      <c r="AJ507" s="228"/>
      <c r="AK507" s="228"/>
      <c r="BC507" s="226"/>
    </row>
    <row r="508" spans="1:55" ht="15.75" customHeight="1" thickBot="1">
      <c r="A508" s="238"/>
      <c r="B508" s="238"/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X508" s="228"/>
      <c r="Y508" s="228"/>
      <c r="Z508" s="228" t="s">
        <v>348</v>
      </c>
      <c r="AA508" s="228" t="s">
        <v>2621</v>
      </c>
      <c r="AB508" s="228" t="s">
        <v>5422</v>
      </c>
      <c r="AD508" s="228" t="s">
        <v>302</v>
      </c>
      <c r="AE508" s="228" t="s">
        <v>317</v>
      </c>
      <c r="AH508" s="228" t="s">
        <v>663</v>
      </c>
      <c r="AJ508" s="228"/>
      <c r="AK508" s="228"/>
      <c r="BC508" s="226"/>
    </row>
    <row r="509" spans="1:55" ht="15.75" customHeight="1" thickBot="1">
      <c r="A509" s="238"/>
      <c r="B509" s="238"/>
      <c r="C509" s="238"/>
      <c r="D509" s="238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8"/>
      <c r="X509" s="228"/>
      <c r="Y509" s="228"/>
      <c r="Z509" s="228" t="s">
        <v>362</v>
      </c>
      <c r="AA509" s="228" t="s">
        <v>2678</v>
      </c>
      <c r="AB509" s="228" t="s">
        <v>5423</v>
      </c>
      <c r="AD509" s="228" t="s">
        <v>317</v>
      </c>
      <c r="AE509" s="228" t="s">
        <v>333</v>
      </c>
      <c r="AH509" s="228" t="s">
        <v>638</v>
      </c>
      <c r="AJ509" s="228"/>
      <c r="AK509" s="228"/>
      <c r="BC509" s="226"/>
    </row>
    <row r="510" spans="1:55" ht="15.75" customHeight="1" thickBot="1">
      <c r="A510" s="238"/>
      <c r="B510" s="238"/>
      <c r="C510" s="238"/>
      <c r="D510" s="238"/>
      <c r="E510" s="238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X510" s="228"/>
      <c r="Y510" s="228"/>
      <c r="Z510" s="228" t="s">
        <v>359</v>
      </c>
      <c r="AA510" s="228" t="s">
        <v>2712</v>
      </c>
      <c r="AB510" s="228" t="s">
        <v>5424</v>
      </c>
      <c r="AD510" s="228" t="s">
        <v>348</v>
      </c>
      <c r="AE510" s="228" t="s">
        <v>333</v>
      </c>
      <c r="AH510" s="228" t="s">
        <v>638</v>
      </c>
      <c r="AJ510" s="228"/>
      <c r="AK510" s="228"/>
      <c r="BC510" s="226"/>
    </row>
    <row r="511" spans="1:55" ht="15.75" customHeight="1" thickBot="1">
      <c r="A511" s="238"/>
      <c r="B511" s="238"/>
      <c r="C511" s="238"/>
      <c r="D511" s="238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X511" s="228"/>
      <c r="Y511" s="228"/>
      <c r="Z511" s="228" t="s">
        <v>333</v>
      </c>
      <c r="AA511" s="228" t="s">
        <v>2731</v>
      </c>
      <c r="AB511" s="228" t="s">
        <v>5425</v>
      </c>
      <c r="AD511" s="228" t="s">
        <v>302</v>
      </c>
      <c r="AE511" s="228" t="s">
        <v>302</v>
      </c>
      <c r="AH511" s="228" t="s">
        <v>663</v>
      </c>
      <c r="AJ511" s="228"/>
      <c r="AK511" s="228"/>
      <c r="BC511" s="226"/>
    </row>
    <row r="512" spans="1:55" ht="15.75" customHeight="1" thickBot="1">
      <c r="A512" s="238"/>
      <c r="B512" s="238"/>
      <c r="C512" s="238"/>
      <c r="D512" s="238"/>
      <c r="E512" s="238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X512" s="228"/>
      <c r="Y512" s="228"/>
      <c r="Z512" s="228" t="s">
        <v>362</v>
      </c>
      <c r="AA512" s="228" t="s">
        <v>810</v>
      </c>
      <c r="AB512" s="228" t="s">
        <v>5426</v>
      </c>
      <c r="AD512" s="228" t="s">
        <v>359</v>
      </c>
      <c r="AE512" s="228" t="s">
        <v>359</v>
      </c>
      <c r="AH512" s="228" t="s">
        <v>638</v>
      </c>
      <c r="AJ512" s="228"/>
      <c r="AK512" s="228"/>
      <c r="BC512" s="226"/>
    </row>
    <row r="513" spans="1:55" ht="15.75" customHeight="1" thickBot="1">
      <c r="A513" s="238"/>
      <c r="B513" s="238"/>
      <c r="C513" s="238"/>
      <c r="D513" s="238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X513" s="228"/>
      <c r="Y513" s="228"/>
      <c r="Z513" s="228" t="s">
        <v>359</v>
      </c>
      <c r="AA513" s="228" t="s">
        <v>978</v>
      </c>
      <c r="AB513" s="228" t="s">
        <v>5427</v>
      </c>
      <c r="AD513" s="228" t="s">
        <v>333</v>
      </c>
      <c r="AE513" s="228" t="s">
        <v>317</v>
      </c>
      <c r="AH513" s="228" t="s">
        <v>635</v>
      </c>
      <c r="AJ513" s="228"/>
      <c r="AK513" s="228"/>
      <c r="BC513" s="226"/>
    </row>
    <row r="514" spans="1:55" ht="15.75" customHeight="1" thickBot="1">
      <c r="A514" s="238"/>
      <c r="B514" s="238"/>
      <c r="C514" s="238"/>
      <c r="D514" s="238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X514" s="228"/>
      <c r="Y514" s="228"/>
      <c r="Z514" s="228" t="s">
        <v>348</v>
      </c>
      <c r="AA514" s="228" t="s">
        <v>1091</v>
      </c>
      <c r="AB514" s="228" t="s">
        <v>5428</v>
      </c>
      <c r="AD514" s="228" t="s">
        <v>348</v>
      </c>
      <c r="AE514" s="228" t="s">
        <v>317</v>
      </c>
      <c r="AH514" s="228" t="s">
        <v>663</v>
      </c>
      <c r="AJ514" s="228"/>
      <c r="AK514" s="228"/>
      <c r="BC514" s="226"/>
    </row>
    <row r="515" spans="1:55" ht="15.75" customHeight="1" thickBot="1">
      <c r="A515" s="238"/>
      <c r="B515" s="238"/>
      <c r="C515" s="238"/>
      <c r="D515" s="238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8"/>
      <c r="X515" s="228"/>
      <c r="Y515" s="228"/>
      <c r="Z515" s="228" t="s">
        <v>368</v>
      </c>
      <c r="AA515" s="228" t="s">
        <v>1173</v>
      </c>
      <c r="AB515" s="228" t="s">
        <v>5429</v>
      </c>
      <c r="AD515" s="228" t="s">
        <v>348</v>
      </c>
      <c r="AE515" s="228" t="s">
        <v>362</v>
      </c>
      <c r="AH515" s="228" t="s">
        <v>635</v>
      </c>
      <c r="AJ515" s="228"/>
      <c r="AK515" s="228"/>
      <c r="BC515" s="226"/>
    </row>
    <row r="516" spans="1:55" ht="15.75" customHeight="1" thickBot="1">
      <c r="A516" s="238"/>
      <c r="B516" s="238"/>
      <c r="C516" s="238"/>
      <c r="D516" s="238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8"/>
      <c r="X516" s="228"/>
      <c r="Y516" s="228"/>
      <c r="Z516" s="228" t="s">
        <v>317</v>
      </c>
      <c r="AA516" s="228" t="s">
        <v>1249</v>
      </c>
      <c r="AB516" s="228" t="s">
        <v>5430</v>
      </c>
      <c r="AD516" s="228" t="s">
        <v>236</v>
      </c>
      <c r="AE516" s="228" t="s">
        <v>236</v>
      </c>
      <c r="AH516" s="228" t="s">
        <v>663</v>
      </c>
      <c r="AJ516" s="228"/>
      <c r="AK516" s="228"/>
      <c r="BC516" s="226"/>
    </row>
    <row r="517" spans="1:55" ht="15.75" customHeight="1" thickBot="1">
      <c r="A517" s="238"/>
      <c r="B517" s="238"/>
      <c r="C517" s="238"/>
      <c r="D517" s="238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8"/>
      <c r="X517" s="228"/>
      <c r="Y517" s="228"/>
      <c r="Z517" s="228" t="s">
        <v>359</v>
      </c>
      <c r="AA517" s="228" t="s">
        <v>1299</v>
      </c>
      <c r="AB517" s="228" t="s">
        <v>5431</v>
      </c>
      <c r="AD517" s="228" t="s">
        <v>261</v>
      </c>
      <c r="AE517" s="228" t="s">
        <v>359</v>
      </c>
      <c r="AH517" s="228" t="s">
        <v>663</v>
      </c>
      <c r="AJ517" s="228"/>
      <c r="AK517" s="228"/>
      <c r="BC517" s="226"/>
    </row>
    <row r="518" spans="1:55" ht="15.75" customHeight="1" thickBot="1">
      <c r="A518" s="238"/>
      <c r="B518" s="238"/>
      <c r="C518" s="238"/>
      <c r="D518" s="238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8"/>
      <c r="X518" s="228"/>
      <c r="Y518" s="228"/>
      <c r="Z518" s="228" t="s">
        <v>333</v>
      </c>
      <c r="AA518" s="228" t="s">
        <v>1340</v>
      </c>
      <c r="AB518" s="228" t="s">
        <v>5432</v>
      </c>
      <c r="AD518" s="228" t="s">
        <v>348</v>
      </c>
      <c r="AE518" s="228" t="s">
        <v>317</v>
      </c>
      <c r="AH518" s="228" t="s">
        <v>635</v>
      </c>
      <c r="AJ518" s="228"/>
      <c r="AK518" s="228"/>
      <c r="BC518" s="226"/>
    </row>
    <row r="519" spans="1:55" ht="15.75" customHeight="1" thickBot="1">
      <c r="A519" s="238"/>
      <c r="B519" s="238"/>
      <c r="C519" s="238"/>
      <c r="D519" s="238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X519" s="228"/>
      <c r="Y519" s="228"/>
      <c r="Z519" s="228" t="s">
        <v>368</v>
      </c>
      <c r="AA519" s="228" t="s">
        <v>1552</v>
      </c>
      <c r="AB519" s="228" t="s">
        <v>5433</v>
      </c>
      <c r="AD519" s="228" t="s">
        <v>348</v>
      </c>
      <c r="AE519" s="228" t="s">
        <v>362</v>
      </c>
      <c r="AH519" s="228" t="s">
        <v>641</v>
      </c>
      <c r="AJ519" s="228"/>
      <c r="AK519" s="228"/>
      <c r="BC519" s="226"/>
    </row>
    <row r="520" spans="1:55" ht="15.75" customHeight="1" thickBot="1">
      <c r="A520" s="238"/>
      <c r="B520" s="238"/>
      <c r="C520" s="238"/>
      <c r="D520" s="238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8"/>
      <c r="X520" s="228"/>
      <c r="Y520" s="228"/>
      <c r="Z520" s="228" t="s">
        <v>333</v>
      </c>
      <c r="AA520" s="228" t="s">
        <v>1594</v>
      </c>
      <c r="AB520" s="228" t="s">
        <v>5434</v>
      </c>
      <c r="AD520" s="228" t="s">
        <v>302</v>
      </c>
      <c r="AE520" s="228" t="s">
        <v>283</v>
      </c>
      <c r="AH520" s="228" t="s">
        <v>635</v>
      </c>
      <c r="AJ520" s="228"/>
      <c r="AK520" s="228"/>
      <c r="BC520" s="226"/>
    </row>
    <row r="521" spans="1:55" ht="15.75" customHeight="1" thickBot="1">
      <c r="A521" s="238"/>
      <c r="B521" s="238"/>
      <c r="C521" s="238"/>
      <c r="D521" s="238"/>
      <c r="E521" s="238"/>
      <c r="F521" s="238"/>
      <c r="G521" s="238"/>
      <c r="H521" s="238"/>
      <c r="I521" s="238"/>
      <c r="J521" s="238"/>
      <c r="K521" s="238"/>
      <c r="L521" s="238"/>
      <c r="M521" s="238"/>
      <c r="N521" s="238"/>
      <c r="O521" s="238"/>
      <c r="X521" s="228"/>
      <c r="Y521" s="228"/>
      <c r="Z521" s="228" t="s">
        <v>317</v>
      </c>
      <c r="AA521" s="228" t="s">
        <v>1609</v>
      </c>
      <c r="AB521" s="228" t="s">
        <v>5435</v>
      </c>
      <c r="AD521" s="228" t="s">
        <v>302</v>
      </c>
      <c r="AE521" s="228" t="s">
        <v>236</v>
      </c>
      <c r="AH521" s="228" t="s">
        <v>663</v>
      </c>
      <c r="AJ521" s="228"/>
      <c r="AK521" s="228"/>
      <c r="BC521" s="226"/>
    </row>
    <row r="522" spans="1:55" ht="15.75" customHeight="1" thickBot="1">
      <c r="A522" s="238"/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X522" s="228"/>
      <c r="Y522" s="228"/>
      <c r="Z522" s="228" t="s">
        <v>359</v>
      </c>
      <c r="AA522" s="228" t="s">
        <v>1618</v>
      </c>
      <c r="AB522" s="228" t="s">
        <v>5436</v>
      </c>
      <c r="AD522" s="228"/>
      <c r="AE522" s="228"/>
      <c r="AH522" s="228" t="s">
        <v>635</v>
      </c>
      <c r="AJ522" s="228"/>
      <c r="AK522" s="228"/>
      <c r="BC522" s="226"/>
    </row>
    <row r="523" spans="1:55" ht="15.75" customHeight="1" thickBot="1">
      <c r="A523" s="238"/>
      <c r="B523" s="238"/>
      <c r="C523" s="238"/>
      <c r="D523" s="238"/>
      <c r="E523" s="238"/>
      <c r="F523" s="238"/>
      <c r="G523" s="238"/>
      <c r="H523" s="238"/>
      <c r="I523" s="238"/>
      <c r="J523" s="238"/>
      <c r="K523" s="238"/>
      <c r="L523" s="238"/>
      <c r="M523" s="238"/>
      <c r="N523" s="238"/>
      <c r="O523" s="238"/>
      <c r="X523" s="228"/>
      <c r="Y523" s="228"/>
      <c r="Z523" s="228" t="s">
        <v>359</v>
      </c>
      <c r="AA523" s="228" t="s">
        <v>1691</v>
      </c>
      <c r="AB523" s="228" t="s">
        <v>5437</v>
      </c>
      <c r="AD523" s="228" t="s">
        <v>317</v>
      </c>
      <c r="AE523" s="228" t="s">
        <v>317</v>
      </c>
      <c r="AH523" s="228" t="s">
        <v>641</v>
      </c>
      <c r="AJ523" s="228"/>
      <c r="AK523" s="228"/>
      <c r="BC523" s="226"/>
    </row>
    <row r="524" spans="1:55" ht="15.75" customHeight="1" thickBot="1">
      <c r="A524" s="238"/>
      <c r="B524" s="238"/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X524" s="228"/>
      <c r="Y524" s="228"/>
      <c r="Z524" s="228" t="s">
        <v>348</v>
      </c>
      <c r="AA524" s="228" t="s">
        <v>1787</v>
      </c>
      <c r="AB524" s="228" t="s">
        <v>5438</v>
      </c>
      <c r="AD524" s="228" t="s">
        <v>348</v>
      </c>
      <c r="AE524" s="228" t="s">
        <v>302</v>
      </c>
      <c r="AH524" s="228" t="s">
        <v>663</v>
      </c>
      <c r="AJ524" s="228"/>
      <c r="AK524" s="228"/>
      <c r="BC524" s="226"/>
    </row>
    <row r="525" spans="1:55" ht="15.75" customHeight="1" thickBot="1">
      <c r="A525" s="238"/>
      <c r="B525" s="238"/>
      <c r="C525" s="238"/>
      <c r="D525" s="238"/>
      <c r="E525" s="238"/>
      <c r="F525" s="238"/>
      <c r="G525" s="238"/>
      <c r="H525" s="238"/>
      <c r="I525" s="238"/>
      <c r="J525" s="238"/>
      <c r="K525" s="238"/>
      <c r="L525" s="238"/>
      <c r="M525" s="238"/>
      <c r="N525" s="238"/>
      <c r="O525" s="238"/>
      <c r="X525" s="228"/>
      <c r="Y525" s="228"/>
      <c r="Z525" s="228" t="s">
        <v>362</v>
      </c>
      <c r="AA525" s="228" t="s">
        <v>1895</v>
      </c>
      <c r="AB525" s="228" t="s">
        <v>5439</v>
      </c>
      <c r="AD525" s="228" t="s">
        <v>317</v>
      </c>
      <c r="AE525" s="228" t="s">
        <v>317</v>
      </c>
      <c r="AH525" s="228" t="s">
        <v>663</v>
      </c>
      <c r="AJ525" s="228"/>
      <c r="AK525" s="228"/>
      <c r="BC525" s="226"/>
    </row>
    <row r="526" spans="1:55" ht="15.75" customHeight="1" thickBot="1">
      <c r="A526" s="238"/>
      <c r="B526" s="238"/>
      <c r="C526" s="238"/>
      <c r="D526" s="238"/>
      <c r="E526" s="238"/>
      <c r="F526" s="238"/>
      <c r="G526" s="238"/>
      <c r="H526" s="238"/>
      <c r="I526" s="238"/>
      <c r="J526" s="238"/>
      <c r="K526" s="238"/>
      <c r="L526" s="238"/>
      <c r="M526" s="238"/>
      <c r="N526" s="238"/>
      <c r="O526" s="238"/>
      <c r="X526" s="228"/>
      <c r="Y526" s="228"/>
      <c r="Z526" s="228" t="s">
        <v>359</v>
      </c>
      <c r="AA526" s="228" t="s">
        <v>1961</v>
      </c>
      <c r="AB526" s="228" t="s">
        <v>5440</v>
      </c>
      <c r="AD526" s="228" t="s">
        <v>317</v>
      </c>
      <c r="AE526" s="228" t="s">
        <v>317</v>
      </c>
      <c r="AH526" s="228" t="s">
        <v>641</v>
      </c>
      <c r="AJ526" s="228"/>
      <c r="AK526" s="228"/>
      <c r="BC526" s="226"/>
    </row>
    <row r="527" spans="1:55" ht="15.75" customHeight="1" thickBot="1">
      <c r="A527" s="238"/>
      <c r="B527" s="238"/>
      <c r="C527" s="238"/>
      <c r="D527" s="238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/>
      <c r="O527" s="238"/>
      <c r="X527" s="228"/>
      <c r="Y527" s="228"/>
      <c r="Z527" s="228" t="s">
        <v>317</v>
      </c>
      <c r="AA527" s="228" t="s">
        <v>2016</v>
      </c>
      <c r="AB527" s="228" t="s">
        <v>5441</v>
      </c>
      <c r="AD527" s="228" t="s">
        <v>165</v>
      </c>
      <c r="AE527" s="228" t="s">
        <v>348</v>
      </c>
      <c r="AH527" s="228" t="s">
        <v>663</v>
      </c>
      <c r="AJ527" s="228"/>
      <c r="AK527" s="228"/>
      <c r="BC527" s="226"/>
    </row>
    <row r="528" spans="1:55" ht="15.75" customHeight="1" thickBot="1">
      <c r="A528" s="238"/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8"/>
      <c r="X528" s="228"/>
      <c r="Y528" s="228"/>
      <c r="Z528" s="228" t="s">
        <v>333</v>
      </c>
      <c r="AA528" s="228" t="s">
        <v>2056</v>
      </c>
      <c r="AB528" s="228" t="s">
        <v>5442</v>
      </c>
      <c r="AD528" s="228" t="s">
        <v>333</v>
      </c>
      <c r="AE528" s="228" t="s">
        <v>359</v>
      </c>
      <c r="AH528" s="228" t="s">
        <v>635</v>
      </c>
      <c r="AJ528" s="228"/>
      <c r="AK528" s="228"/>
      <c r="BC528" s="226"/>
    </row>
    <row r="529" spans="1:55" ht="15.75" customHeight="1" thickBot="1">
      <c r="A529" s="238"/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8"/>
      <c r="O529" s="238"/>
      <c r="X529" s="228"/>
      <c r="Y529" s="228"/>
      <c r="Z529" s="228" t="s">
        <v>365</v>
      </c>
      <c r="AA529" s="228" t="s">
        <v>2156</v>
      </c>
      <c r="AB529" s="228" t="s">
        <v>5443</v>
      </c>
      <c r="AD529" s="228" t="s">
        <v>348</v>
      </c>
      <c r="AE529" s="228" t="s">
        <v>333</v>
      </c>
      <c r="AH529" s="228" t="s">
        <v>663</v>
      </c>
      <c r="AJ529" s="228"/>
      <c r="AK529" s="228"/>
      <c r="BC529" s="226"/>
    </row>
    <row r="530" spans="1:55" ht="15.75" customHeight="1" thickBot="1">
      <c r="A530" s="238"/>
      <c r="B530" s="238"/>
      <c r="C530" s="238"/>
      <c r="D530" s="238"/>
      <c r="E530" s="238"/>
      <c r="F530" s="238"/>
      <c r="G530" s="238"/>
      <c r="H530" s="238"/>
      <c r="I530" s="238"/>
      <c r="J530" s="238"/>
      <c r="K530" s="238"/>
      <c r="L530" s="238"/>
      <c r="M530" s="238"/>
      <c r="N530" s="238"/>
      <c r="O530" s="238"/>
      <c r="X530" s="228"/>
      <c r="Y530" s="228"/>
      <c r="Z530" s="228" t="s">
        <v>359</v>
      </c>
      <c r="AA530" s="228" t="s">
        <v>2294</v>
      </c>
      <c r="AB530" s="228" t="s">
        <v>5444</v>
      </c>
      <c r="AD530" s="228" t="s">
        <v>348</v>
      </c>
      <c r="AE530" s="228" t="s">
        <v>317</v>
      </c>
      <c r="AH530" s="228" t="s">
        <v>663</v>
      </c>
      <c r="AJ530" s="228"/>
      <c r="AK530" s="228"/>
      <c r="BC530" s="226"/>
    </row>
    <row r="531" spans="1:55" ht="15.75" customHeight="1" thickBot="1">
      <c r="A531" s="238"/>
      <c r="B531" s="238"/>
      <c r="C531" s="238"/>
      <c r="D531" s="238"/>
      <c r="E531" s="238"/>
      <c r="F531" s="238"/>
      <c r="G531" s="238"/>
      <c r="H531" s="238"/>
      <c r="I531" s="238"/>
      <c r="J531" s="238"/>
      <c r="K531" s="238"/>
      <c r="L531" s="238"/>
      <c r="M531" s="238"/>
      <c r="N531" s="238"/>
      <c r="O531" s="238"/>
      <c r="X531" s="228"/>
      <c r="Y531" s="228"/>
      <c r="Z531" s="228" t="s">
        <v>359</v>
      </c>
      <c r="AA531" s="228" t="s">
        <v>2325</v>
      </c>
      <c r="AB531" s="228" t="s">
        <v>5445</v>
      </c>
      <c r="AD531" s="228" t="s">
        <v>261</v>
      </c>
      <c r="AE531" s="228" t="s">
        <v>236</v>
      </c>
      <c r="AH531" s="228" t="s">
        <v>635</v>
      </c>
      <c r="AJ531" s="228"/>
      <c r="AK531" s="228"/>
      <c r="BC531" s="226"/>
    </row>
    <row r="532" spans="1:55" ht="15.75" customHeight="1" thickBot="1">
      <c r="A532" s="238"/>
      <c r="B532" s="238"/>
      <c r="C532" s="238"/>
      <c r="D532" s="238"/>
      <c r="E532" s="238"/>
      <c r="F532" s="238"/>
      <c r="G532" s="238"/>
      <c r="H532" s="238"/>
      <c r="I532" s="238"/>
      <c r="J532" s="238"/>
      <c r="K532" s="238"/>
      <c r="L532" s="238"/>
      <c r="M532" s="238"/>
      <c r="N532" s="238"/>
      <c r="O532" s="238"/>
      <c r="X532" s="228"/>
      <c r="Y532" s="228"/>
      <c r="Z532" s="228" t="s">
        <v>333</v>
      </c>
      <c r="AA532" s="228" t="s">
        <v>2418</v>
      </c>
      <c r="AB532" s="228" t="s">
        <v>5446</v>
      </c>
      <c r="AD532" s="228" t="s">
        <v>333</v>
      </c>
      <c r="AE532" s="228" t="s">
        <v>283</v>
      </c>
      <c r="AH532" s="228" t="s">
        <v>641</v>
      </c>
      <c r="AJ532" s="228"/>
      <c r="AK532" s="228"/>
      <c r="BC532" s="226"/>
    </row>
    <row r="533" spans="1:55" ht="15.75" customHeight="1" thickBot="1">
      <c r="A533" s="238"/>
      <c r="B533" s="238"/>
      <c r="C533" s="238"/>
      <c r="D533" s="238"/>
      <c r="E533" s="238"/>
      <c r="F533" s="238"/>
      <c r="G533" s="238"/>
      <c r="H533" s="238"/>
      <c r="I533" s="238"/>
      <c r="J533" s="238"/>
      <c r="K533" s="238"/>
      <c r="L533" s="238"/>
      <c r="M533" s="238"/>
      <c r="N533" s="238"/>
      <c r="O533" s="238"/>
      <c r="X533" s="228"/>
      <c r="Y533" s="228"/>
      <c r="Z533" s="228" t="s">
        <v>359</v>
      </c>
      <c r="AA533" s="228" t="s">
        <v>2550</v>
      </c>
      <c r="AB533" s="228" t="s">
        <v>5447</v>
      </c>
      <c r="AD533" s="228" t="s">
        <v>348</v>
      </c>
      <c r="AE533" s="228" t="s">
        <v>333</v>
      </c>
      <c r="AH533" s="228" t="s">
        <v>663</v>
      </c>
      <c r="AJ533" s="228"/>
      <c r="AK533" s="228"/>
      <c r="BC533" s="226"/>
    </row>
    <row r="534" spans="1:55" ht="15.75" customHeight="1" thickBot="1">
      <c r="A534" s="238"/>
      <c r="B534" s="238"/>
      <c r="C534" s="238"/>
      <c r="D534" s="238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8"/>
      <c r="X534" s="228"/>
      <c r="Y534" s="228"/>
      <c r="Z534" s="228" t="s">
        <v>333</v>
      </c>
      <c r="AA534" s="228" t="s">
        <v>2566</v>
      </c>
      <c r="AB534" s="228" t="s">
        <v>5448</v>
      </c>
      <c r="AD534" s="228" t="s">
        <v>317</v>
      </c>
      <c r="AE534" s="228" t="s">
        <v>261</v>
      </c>
      <c r="AH534" s="228" t="s">
        <v>635</v>
      </c>
      <c r="AJ534" s="228"/>
      <c r="AK534" s="228"/>
      <c r="BC534" s="226"/>
    </row>
    <row r="535" spans="1:55" ht="15.75" customHeight="1" thickBot="1">
      <c r="A535" s="238"/>
      <c r="B535" s="238"/>
      <c r="C535" s="238"/>
      <c r="D535" s="238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8"/>
      <c r="X535" s="228"/>
      <c r="Y535" s="228"/>
      <c r="Z535" s="228" t="s">
        <v>348</v>
      </c>
      <c r="AA535" s="228" t="s">
        <v>2666</v>
      </c>
      <c r="AB535" s="228" t="s">
        <v>5449</v>
      </c>
      <c r="AD535" s="228" t="s">
        <v>359</v>
      </c>
      <c r="AE535" s="228" t="s">
        <v>333</v>
      </c>
      <c r="AH535" s="228" t="s">
        <v>641</v>
      </c>
      <c r="AJ535" s="228"/>
      <c r="AK535" s="228"/>
      <c r="BC535" s="226"/>
    </row>
    <row r="536" spans="1:55" ht="15.75" customHeight="1" thickBot="1">
      <c r="A536" s="238"/>
      <c r="B536" s="238"/>
      <c r="C536" s="238"/>
      <c r="D536" s="238"/>
      <c r="E536" s="238"/>
      <c r="F536" s="238"/>
      <c r="G536" s="238"/>
      <c r="H536" s="238"/>
      <c r="I536" s="238"/>
      <c r="J536" s="238"/>
      <c r="K536" s="238"/>
      <c r="L536" s="238"/>
      <c r="M536" s="238"/>
      <c r="N536" s="238"/>
      <c r="O536" s="238"/>
      <c r="X536" s="228"/>
      <c r="Y536" s="228"/>
      <c r="Z536" s="228" t="s">
        <v>365</v>
      </c>
      <c r="AA536" s="228" t="s">
        <v>2696</v>
      </c>
      <c r="AB536" s="228" t="s">
        <v>5450</v>
      </c>
      <c r="AD536" s="228" t="s">
        <v>333</v>
      </c>
      <c r="AE536" s="228" t="s">
        <v>359</v>
      </c>
      <c r="AH536" s="228" t="s">
        <v>641</v>
      </c>
      <c r="AJ536" s="228"/>
      <c r="AK536" s="228"/>
      <c r="BC536" s="226"/>
    </row>
    <row r="537" spans="1:55" ht="15.75" customHeight="1" thickBot="1">
      <c r="A537" s="238"/>
      <c r="B537" s="238"/>
      <c r="C537" s="238"/>
      <c r="D537" s="238"/>
      <c r="E537" s="238"/>
      <c r="F537" s="238"/>
      <c r="G537" s="238"/>
      <c r="H537" s="238"/>
      <c r="I537" s="238"/>
      <c r="J537" s="238"/>
      <c r="K537" s="238"/>
      <c r="L537" s="238"/>
      <c r="M537" s="238"/>
      <c r="N537" s="238"/>
      <c r="O537" s="238"/>
      <c r="X537" s="228"/>
      <c r="Y537" s="228"/>
      <c r="Z537" s="228" t="s">
        <v>362</v>
      </c>
      <c r="AA537" s="228" t="s">
        <v>662</v>
      </c>
      <c r="AB537" s="228" t="s">
        <v>5451</v>
      </c>
      <c r="AD537" s="228" t="s">
        <v>317</v>
      </c>
      <c r="AE537" s="228" t="s">
        <v>317</v>
      </c>
      <c r="AH537" s="228" t="s">
        <v>663</v>
      </c>
      <c r="AJ537" s="228"/>
      <c r="AK537" s="228"/>
      <c r="BC537" s="226"/>
    </row>
    <row r="538" spans="1:55" ht="15.75" customHeight="1" thickBot="1">
      <c r="A538" s="238"/>
      <c r="B538" s="238"/>
      <c r="C538" s="238"/>
      <c r="D538" s="238"/>
      <c r="E538" s="238"/>
      <c r="F538" s="238"/>
      <c r="G538" s="238"/>
      <c r="H538" s="238"/>
      <c r="I538" s="238"/>
      <c r="J538" s="238"/>
      <c r="K538" s="238"/>
      <c r="L538" s="238"/>
      <c r="M538" s="238"/>
      <c r="N538" s="238"/>
      <c r="O538" s="238"/>
      <c r="X538" s="228"/>
      <c r="Y538" s="228"/>
      <c r="Z538" s="228" t="s">
        <v>362</v>
      </c>
      <c r="AA538" s="228" t="s">
        <v>799</v>
      </c>
      <c r="AB538" s="228" t="s">
        <v>5452</v>
      </c>
      <c r="AD538" s="228" t="s">
        <v>348</v>
      </c>
      <c r="AE538" s="228" t="s">
        <v>317</v>
      </c>
      <c r="AH538" s="228" t="s">
        <v>638</v>
      </c>
      <c r="AJ538" s="228"/>
      <c r="AK538" s="228"/>
      <c r="BC538" s="226"/>
    </row>
    <row r="539" spans="1:55" ht="15.75" customHeight="1" thickBot="1">
      <c r="A539" s="238"/>
      <c r="B539" s="238"/>
      <c r="C539" s="238"/>
      <c r="D539" s="238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8"/>
      <c r="X539" s="228"/>
      <c r="Y539" s="228"/>
      <c r="Z539" s="228" t="s">
        <v>362</v>
      </c>
      <c r="AA539" s="228" t="s">
        <v>916</v>
      </c>
      <c r="AB539" s="228" t="s">
        <v>5453</v>
      </c>
      <c r="AD539" s="228" t="s">
        <v>333</v>
      </c>
      <c r="AE539" s="228" t="s">
        <v>333</v>
      </c>
      <c r="AH539" s="228" t="s">
        <v>663</v>
      </c>
      <c r="AJ539" s="228"/>
      <c r="AK539" s="228"/>
      <c r="BC539" s="226"/>
    </row>
    <row r="540" spans="1:55" ht="15.75" customHeight="1" thickBot="1">
      <c r="A540" s="238"/>
      <c r="B540" s="238"/>
      <c r="C540" s="238"/>
      <c r="D540" s="238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8"/>
      <c r="X540" s="228"/>
      <c r="Y540" s="228"/>
      <c r="Z540" s="228" t="s">
        <v>333</v>
      </c>
      <c r="AA540" s="228" t="s">
        <v>941</v>
      </c>
      <c r="AB540" s="228" t="s">
        <v>5454</v>
      </c>
      <c r="AD540" s="228" t="s">
        <v>348</v>
      </c>
      <c r="AE540" s="228" t="s">
        <v>333</v>
      </c>
      <c r="AH540" s="228" t="s">
        <v>635</v>
      </c>
      <c r="AJ540" s="228"/>
      <c r="AK540" s="228"/>
      <c r="BC540" s="226"/>
    </row>
    <row r="541" spans="1:55" ht="15.75" customHeight="1" thickBot="1">
      <c r="A541" s="238"/>
      <c r="B541" s="238"/>
      <c r="C541" s="238"/>
      <c r="D541" s="238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8"/>
      <c r="X541" s="228"/>
      <c r="Y541" s="228"/>
      <c r="Z541" s="228" t="s">
        <v>333</v>
      </c>
      <c r="AA541" s="228" t="s">
        <v>1230</v>
      </c>
      <c r="AB541" s="228" t="s">
        <v>5455</v>
      </c>
      <c r="AD541" s="228" t="s">
        <v>261</v>
      </c>
      <c r="AE541" s="228" t="s">
        <v>302</v>
      </c>
      <c r="AH541" s="228" t="s">
        <v>641</v>
      </c>
      <c r="AJ541" s="228"/>
      <c r="AK541" s="228"/>
      <c r="BC541" s="226"/>
    </row>
    <row r="542" spans="1:55" ht="15.75" customHeight="1" thickBot="1">
      <c r="A542" s="238"/>
      <c r="B542" s="238"/>
      <c r="C542" s="238"/>
      <c r="D542" s="238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8"/>
      <c r="X542" s="228"/>
      <c r="Y542" s="228"/>
      <c r="Z542" s="228" t="s">
        <v>317</v>
      </c>
      <c r="AA542" s="228" t="s">
        <v>1280</v>
      </c>
      <c r="AB542" s="228" t="s">
        <v>5456</v>
      </c>
      <c r="AD542" s="228" t="s">
        <v>359</v>
      </c>
      <c r="AE542" s="228" t="s">
        <v>317</v>
      </c>
      <c r="AH542" s="228" t="s">
        <v>635</v>
      </c>
      <c r="AJ542" s="228"/>
      <c r="AK542" s="228"/>
      <c r="BC542" s="226"/>
    </row>
    <row r="543" spans="1:55" ht="15.75" customHeight="1" thickBot="1">
      <c r="A543" s="238"/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X543" s="228"/>
      <c r="Y543" s="228"/>
      <c r="Z543" s="228" t="s">
        <v>348</v>
      </c>
      <c r="AA543" s="228" t="s">
        <v>1348</v>
      </c>
      <c r="AB543" s="228" t="s">
        <v>5457</v>
      </c>
      <c r="AD543" s="228" t="s">
        <v>302</v>
      </c>
      <c r="AE543" s="228" t="s">
        <v>283</v>
      </c>
      <c r="AH543" s="228" t="s">
        <v>663</v>
      </c>
      <c r="AJ543" s="228"/>
      <c r="AK543" s="228"/>
      <c r="BC543" s="226"/>
    </row>
    <row r="544" spans="1:55" ht="15.75" customHeight="1" thickBot="1">
      <c r="A544" s="238"/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8"/>
      <c r="X544" s="228"/>
      <c r="Y544" s="228"/>
      <c r="Z544" s="228" t="s">
        <v>208</v>
      </c>
      <c r="AA544" s="228" t="s">
        <v>1437</v>
      </c>
      <c r="AB544" s="228" t="s">
        <v>5458</v>
      </c>
      <c r="AD544" s="228" t="s">
        <v>317</v>
      </c>
      <c r="AE544" s="228" t="s">
        <v>333</v>
      </c>
      <c r="AH544" s="228" t="s">
        <v>633</v>
      </c>
      <c r="AJ544" s="228" t="s">
        <v>484</v>
      </c>
      <c r="AK544" s="228"/>
      <c r="BC544" s="226"/>
    </row>
    <row r="545" spans="1:55" ht="15.75" customHeight="1" thickBot="1">
      <c r="A545" s="238"/>
      <c r="B545" s="238"/>
      <c r="C545" s="238"/>
      <c r="D545" s="238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8"/>
      <c r="X545" s="228"/>
      <c r="Y545" s="228"/>
      <c r="Z545" s="228" t="s">
        <v>348</v>
      </c>
      <c r="AA545" s="228" t="s">
        <v>1569</v>
      </c>
      <c r="AB545" s="228" t="s">
        <v>5459</v>
      </c>
      <c r="AD545" s="228" t="s">
        <v>317</v>
      </c>
      <c r="AE545" s="228" t="s">
        <v>236</v>
      </c>
      <c r="AH545" s="228" t="s">
        <v>635</v>
      </c>
      <c r="AJ545" s="228"/>
      <c r="AK545" s="228"/>
      <c r="BC545" s="226"/>
    </row>
    <row r="546" spans="1:55" ht="15.75" customHeight="1" thickBot="1">
      <c r="A546" s="238"/>
      <c r="B546" s="238"/>
      <c r="C546" s="238"/>
      <c r="D546" s="238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8"/>
      <c r="X546" s="228"/>
      <c r="Y546" s="228"/>
      <c r="Z546" s="228" t="s">
        <v>348</v>
      </c>
      <c r="AA546" s="228" t="s">
        <v>1707</v>
      </c>
      <c r="AB546" s="228" t="s">
        <v>5460</v>
      </c>
      <c r="AD546" s="228" t="s">
        <v>333</v>
      </c>
      <c r="AE546" s="228" t="s">
        <v>333</v>
      </c>
      <c r="AH546" s="228" t="s">
        <v>663</v>
      </c>
      <c r="AJ546" s="228"/>
      <c r="AK546" s="228"/>
      <c r="BC546" s="226"/>
    </row>
    <row r="547" spans="1:55" ht="15.75" customHeight="1" thickBot="1">
      <c r="A547" s="238"/>
      <c r="B547" s="238"/>
      <c r="C547" s="238"/>
      <c r="D547" s="238"/>
      <c r="E547" s="238"/>
      <c r="F547" s="238"/>
      <c r="G547" s="238"/>
      <c r="H547" s="238"/>
      <c r="I547" s="238"/>
      <c r="J547" s="238"/>
      <c r="K547" s="238"/>
      <c r="L547" s="238"/>
      <c r="M547" s="238"/>
      <c r="N547" s="238"/>
      <c r="O547" s="238"/>
      <c r="X547" s="228"/>
      <c r="Y547" s="228"/>
      <c r="Z547" s="228" t="s">
        <v>365</v>
      </c>
      <c r="AA547" s="228" t="s">
        <v>1759</v>
      </c>
      <c r="AB547" s="228" t="s">
        <v>5461</v>
      </c>
      <c r="AD547" s="228" t="s">
        <v>333</v>
      </c>
      <c r="AE547" s="228" t="s">
        <v>333</v>
      </c>
      <c r="AH547" s="228" t="s">
        <v>641</v>
      </c>
      <c r="AJ547" s="228"/>
      <c r="AK547" s="228"/>
      <c r="BC547" s="226"/>
    </row>
    <row r="548" spans="1:55" ht="15.75" customHeight="1" thickBot="1">
      <c r="A548" s="238"/>
      <c r="B548" s="238"/>
      <c r="C548" s="238"/>
      <c r="D548" s="238"/>
      <c r="E548" s="238"/>
      <c r="F548" s="238"/>
      <c r="G548" s="238"/>
      <c r="H548" s="238"/>
      <c r="I548" s="238"/>
      <c r="J548" s="238"/>
      <c r="K548" s="238"/>
      <c r="L548" s="238"/>
      <c r="M548" s="238"/>
      <c r="N548" s="238"/>
      <c r="O548" s="238"/>
      <c r="X548" s="228"/>
      <c r="Y548" s="228"/>
      <c r="Z548" s="228" t="s">
        <v>362</v>
      </c>
      <c r="AA548" s="228" t="s">
        <v>1767</v>
      </c>
      <c r="AB548" s="228" t="s">
        <v>5462</v>
      </c>
      <c r="AD548" s="228" t="s">
        <v>359</v>
      </c>
      <c r="AE548" s="228" t="s">
        <v>348</v>
      </c>
      <c r="AH548" s="228" t="s">
        <v>663</v>
      </c>
      <c r="AJ548" s="228"/>
      <c r="AK548" s="228"/>
      <c r="BC548" s="226"/>
    </row>
    <row r="549" spans="1:55" ht="15.75" customHeight="1" thickBot="1">
      <c r="A549" s="238"/>
      <c r="B549" s="238"/>
      <c r="C549" s="238"/>
      <c r="D549" s="238"/>
      <c r="E549" s="238"/>
      <c r="F549" s="238"/>
      <c r="G549" s="238"/>
      <c r="H549" s="238"/>
      <c r="I549" s="238"/>
      <c r="J549" s="238"/>
      <c r="K549" s="238"/>
      <c r="L549" s="238"/>
      <c r="M549" s="238"/>
      <c r="N549" s="238"/>
      <c r="O549" s="238"/>
      <c r="X549" s="228"/>
      <c r="Y549" s="228"/>
      <c r="Z549" s="228" t="s">
        <v>317</v>
      </c>
      <c r="AA549" s="228" t="s">
        <v>2024</v>
      </c>
      <c r="AB549" s="228" t="s">
        <v>5463</v>
      </c>
      <c r="AD549" s="228" t="s">
        <v>317</v>
      </c>
      <c r="AE549" s="228" t="s">
        <v>302</v>
      </c>
      <c r="AH549" s="228" t="s">
        <v>635</v>
      </c>
      <c r="AJ549" s="228"/>
      <c r="AK549" s="228"/>
      <c r="BC549" s="226"/>
    </row>
    <row r="550" spans="1:55" ht="15.75" customHeight="1" thickBot="1">
      <c r="A550" s="238"/>
      <c r="B550" s="238"/>
      <c r="C550" s="238"/>
      <c r="D550" s="238"/>
      <c r="E550" s="238"/>
      <c r="F550" s="238"/>
      <c r="G550" s="238"/>
      <c r="H550" s="238"/>
      <c r="I550" s="238"/>
      <c r="J550" s="238"/>
      <c r="K550" s="238"/>
      <c r="L550" s="238"/>
      <c r="M550" s="238"/>
      <c r="N550" s="238"/>
      <c r="O550" s="238"/>
      <c r="X550" s="228"/>
      <c r="Y550" s="228"/>
      <c r="Z550" s="228" t="s">
        <v>362</v>
      </c>
      <c r="AA550" s="228" t="s">
        <v>2032</v>
      </c>
      <c r="AB550" s="228" t="s">
        <v>5464</v>
      </c>
      <c r="AD550" s="228" t="s">
        <v>348</v>
      </c>
      <c r="AE550" s="228" t="s">
        <v>333</v>
      </c>
      <c r="AH550" s="228" t="s">
        <v>663</v>
      </c>
      <c r="AJ550" s="228"/>
      <c r="AK550" s="228"/>
      <c r="BC550" s="226"/>
    </row>
    <row r="551" spans="1:55" ht="15.75" customHeight="1" thickBot="1">
      <c r="A551" s="238"/>
      <c r="B551" s="238"/>
      <c r="C551" s="238"/>
      <c r="D551" s="238"/>
      <c r="E551" s="238"/>
      <c r="F551" s="238"/>
      <c r="G551" s="238"/>
      <c r="H551" s="238"/>
      <c r="I551" s="238"/>
      <c r="J551" s="238"/>
      <c r="K551" s="238"/>
      <c r="L551" s="238"/>
      <c r="M551" s="238"/>
      <c r="N551" s="238"/>
      <c r="O551" s="238"/>
      <c r="X551" s="228"/>
      <c r="Y551" s="228"/>
      <c r="Z551" s="228" t="s">
        <v>333</v>
      </c>
      <c r="AA551" s="228" t="s">
        <v>2071</v>
      </c>
      <c r="AB551" s="228" t="s">
        <v>5465</v>
      </c>
      <c r="AD551" s="228" t="s">
        <v>317</v>
      </c>
      <c r="AE551" s="228" t="s">
        <v>333</v>
      </c>
      <c r="AH551" s="228" t="s">
        <v>635</v>
      </c>
      <c r="AJ551" s="228"/>
      <c r="AK551" s="228"/>
      <c r="BC551" s="226"/>
    </row>
    <row r="552" spans="1:55" ht="15.75" customHeight="1" thickBot="1">
      <c r="A552" s="238"/>
      <c r="B552" s="238"/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238"/>
      <c r="X552" s="228"/>
      <c r="Y552" s="228"/>
      <c r="Z552" s="228" t="s">
        <v>317</v>
      </c>
      <c r="AA552" s="228" t="s">
        <v>2118</v>
      </c>
      <c r="AB552" s="228" t="s">
        <v>5466</v>
      </c>
      <c r="AD552" s="228" t="s">
        <v>283</v>
      </c>
      <c r="AE552" s="228" t="s">
        <v>236</v>
      </c>
      <c r="AH552" s="228" t="s">
        <v>635</v>
      </c>
      <c r="AJ552" s="228"/>
      <c r="AK552" s="228"/>
      <c r="BC552" s="226"/>
    </row>
    <row r="553" spans="1:55" ht="15.75" customHeight="1" thickBot="1">
      <c r="A553" s="238"/>
      <c r="B553" s="238"/>
      <c r="C553" s="238"/>
      <c r="D553" s="238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8"/>
      <c r="X553" s="228"/>
      <c r="Y553" s="228"/>
      <c r="Z553" s="228" t="s">
        <v>359</v>
      </c>
      <c r="AA553" s="228" t="s">
        <v>2129</v>
      </c>
      <c r="AB553" s="228" t="s">
        <v>5467</v>
      </c>
      <c r="AD553" s="228" t="s">
        <v>333</v>
      </c>
      <c r="AE553" s="228" t="s">
        <v>317</v>
      </c>
      <c r="AH553" s="228" t="s">
        <v>641</v>
      </c>
      <c r="AJ553" s="228"/>
      <c r="AK553" s="228"/>
      <c r="BC553" s="226"/>
    </row>
    <row r="554" spans="1:55" ht="15.75" customHeight="1" thickBot="1">
      <c r="A554" s="238"/>
      <c r="B554" s="238"/>
      <c r="C554" s="238"/>
      <c r="D554" s="238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8"/>
      <c r="X554" s="228"/>
      <c r="Y554" s="228"/>
      <c r="Z554" s="228" t="s">
        <v>333</v>
      </c>
      <c r="AA554" s="228" t="s">
        <v>2208</v>
      </c>
      <c r="AB554" s="228" t="s">
        <v>5468</v>
      </c>
      <c r="AD554" s="228" t="s">
        <v>189</v>
      </c>
      <c r="AE554" s="228" t="s">
        <v>189</v>
      </c>
      <c r="AH554" s="228" t="s">
        <v>641</v>
      </c>
      <c r="AJ554" s="228"/>
      <c r="AK554" s="228"/>
      <c r="BC554" s="226"/>
    </row>
    <row r="555" spans="1:55" ht="15.75" customHeight="1" thickBot="1">
      <c r="A555" s="238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X555" s="228"/>
      <c r="Y555" s="228"/>
      <c r="Z555" s="228" t="s">
        <v>359</v>
      </c>
      <c r="AA555" s="228" t="s">
        <v>2309</v>
      </c>
      <c r="AB555" s="228" t="s">
        <v>5469</v>
      </c>
      <c r="AD555" s="228" t="s">
        <v>348</v>
      </c>
      <c r="AE555" s="228" t="s">
        <v>317</v>
      </c>
      <c r="AH555" s="228" t="s">
        <v>663</v>
      </c>
      <c r="AJ555" s="228"/>
      <c r="AK555" s="228"/>
      <c r="BC555" s="226"/>
    </row>
    <row r="556" spans="1:55" ht="15.75" customHeight="1" thickBot="1">
      <c r="A556" s="238"/>
      <c r="B556" s="238"/>
      <c r="C556" s="238"/>
      <c r="D556" s="238"/>
      <c r="E556" s="238"/>
      <c r="F556" s="238"/>
      <c r="G556" s="238"/>
      <c r="H556" s="238"/>
      <c r="I556" s="238"/>
      <c r="J556" s="238"/>
      <c r="K556" s="238"/>
      <c r="L556" s="238"/>
      <c r="M556" s="238"/>
      <c r="N556" s="238"/>
      <c r="O556" s="238"/>
      <c r="X556" s="228"/>
      <c r="Y556" s="228"/>
      <c r="Z556" s="228" t="s">
        <v>333</v>
      </c>
      <c r="AA556" s="228" t="s">
        <v>2384</v>
      </c>
      <c r="AB556" s="228" t="s">
        <v>5470</v>
      </c>
      <c r="AD556" s="228" t="s">
        <v>302</v>
      </c>
      <c r="AE556" s="228" t="s">
        <v>333</v>
      </c>
      <c r="AH556" s="228" t="s">
        <v>635</v>
      </c>
      <c r="AJ556" s="228"/>
      <c r="AK556" s="228"/>
      <c r="BC556" s="226"/>
    </row>
    <row r="557" spans="1:55" ht="15.75" customHeight="1" thickBot="1">
      <c r="A557" s="238"/>
      <c r="B557" s="238"/>
      <c r="C557" s="238"/>
      <c r="D557" s="238"/>
      <c r="E557" s="238"/>
      <c r="F557" s="238"/>
      <c r="G557" s="238"/>
      <c r="H557" s="238"/>
      <c r="I557" s="238"/>
      <c r="J557" s="238"/>
      <c r="K557" s="238"/>
      <c r="L557" s="238"/>
      <c r="M557" s="238"/>
      <c r="N557" s="238"/>
      <c r="O557" s="238"/>
      <c r="X557" s="228"/>
      <c r="Y557" s="228"/>
      <c r="Z557" s="228" t="s">
        <v>348</v>
      </c>
      <c r="AA557" s="228" t="s">
        <v>2410</v>
      </c>
      <c r="AB557" s="228" t="s">
        <v>5471</v>
      </c>
      <c r="AD557" s="228" t="s">
        <v>302</v>
      </c>
      <c r="AE557" s="228" t="s">
        <v>348</v>
      </c>
      <c r="AH557" s="228" t="s">
        <v>638</v>
      </c>
      <c r="AJ557" s="228"/>
      <c r="AK557" s="228"/>
      <c r="BC557" s="226"/>
    </row>
    <row r="558" spans="1:55" ht="15.75" customHeight="1" thickBot="1">
      <c r="A558" s="238"/>
      <c r="B558" s="238"/>
      <c r="C558" s="238"/>
      <c r="D558" s="238"/>
      <c r="E558" s="238"/>
      <c r="F558" s="238"/>
      <c r="G558" s="238"/>
      <c r="H558" s="238"/>
      <c r="I558" s="238"/>
      <c r="J558" s="238"/>
      <c r="K558" s="238"/>
      <c r="L558" s="238"/>
      <c r="M558" s="238"/>
      <c r="N558" s="238"/>
      <c r="O558" s="238"/>
      <c r="X558" s="228"/>
      <c r="Y558" s="228"/>
      <c r="Z558" s="228" t="s">
        <v>368</v>
      </c>
      <c r="AA558" s="228" t="s">
        <v>2442</v>
      </c>
      <c r="AB558" s="228" t="s">
        <v>5472</v>
      </c>
      <c r="AD558" s="228" t="s">
        <v>359</v>
      </c>
      <c r="AE558" s="228" t="s">
        <v>348</v>
      </c>
      <c r="AH558" s="228" t="s">
        <v>663</v>
      </c>
      <c r="AJ558" s="228"/>
      <c r="AK558" s="228"/>
      <c r="BC558" s="226"/>
    </row>
    <row r="559" spans="1:55" ht="15.75" customHeight="1" thickBot="1">
      <c r="A559" s="238"/>
      <c r="B559" s="238"/>
      <c r="C559" s="238"/>
      <c r="D559" s="238"/>
      <c r="E559" s="238"/>
      <c r="F559" s="238"/>
      <c r="G559" s="238"/>
      <c r="H559" s="238"/>
      <c r="I559" s="238"/>
      <c r="J559" s="238"/>
      <c r="K559" s="238"/>
      <c r="L559" s="238"/>
      <c r="M559" s="238"/>
      <c r="N559" s="238"/>
      <c r="O559" s="238"/>
      <c r="X559" s="228"/>
      <c r="Y559" s="228"/>
      <c r="Z559" s="228" t="s">
        <v>362</v>
      </c>
      <c r="AA559" s="228" t="s">
        <v>2450</v>
      </c>
      <c r="AB559" s="228" t="s">
        <v>5473</v>
      </c>
      <c r="AD559" s="228" t="s">
        <v>359</v>
      </c>
      <c r="AE559" s="228" t="s">
        <v>333</v>
      </c>
      <c r="AH559" s="228" t="s">
        <v>638</v>
      </c>
      <c r="AJ559" s="228"/>
      <c r="AK559" s="228"/>
      <c r="BC559" s="226"/>
    </row>
    <row r="560" spans="1:55" ht="15.75" customHeight="1" thickBot="1">
      <c r="A560" s="238"/>
      <c r="B560" s="238"/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X560" s="228"/>
      <c r="Y560" s="228"/>
      <c r="Z560" s="228" t="s">
        <v>359</v>
      </c>
      <c r="AA560" s="228" t="s">
        <v>2629</v>
      </c>
      <c r="AB560" s="228" t="s">
        <v>5474</v>
      </c>
      <c r="AD560" s="228" t="s">
        <v>359</v>
      </c>
      <c r="AE560" s="228" t="s">
        <v>317</v>
      </c>
      <c r="AH560" s="228" t="s">
        <v>635</v>
      </c>
      <c r="AJ560" s="228"/>
      <c r="AK560" s="228"/>
      <c r="BC560" s="226"/>
    </row>
    <row r="561" spans="1:55" ht="15.75" customHeight="1" thickBot="1">
      <c r="A561" s="238"/>
      <c r="B561" s="238"/>
      <c r="C561" s="238"/>
      <c r="D561" s="238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8"/>
      <c r="X561" s="228"/>
      <c r="Y561" s="228"/>
      <c r="Z561" s="228" t="s">
        <v>362</v>
      </c>
      <c r="AA561" s="228" t="s">
        <v>2645</v>
      </c>
      <c r="AB561" s="228" t="s">
        <v>5475</v>
      </c>
      <c r="AD561" s="228" t="s">
        <v>359</v>
      </c>
      <c r="AE561" s="228" t="s">
        <v>359</v>
      </c>
      <c r="AH561" s="228" t="s">
        <v>641</v>
      </c>
      <c r="AJ561" s="228"/>
      <c r="AK561" s="228"/>
      <c r="BC561" s="226"/>
    </row>
    <row r="562" spans="1:55" ht="15.75" customHeight="1" thickBot="1">
      <c r="A562" s="238"/>
      <c r="B562" s="238"/>
      <c r="C562" s="238"/>
      <c r="D562" s="238"/>
      <c r="E562" s="238"/>
      <c r="F562" s="238"/>
      <c r="G562" s="238"/>
      <c r="H562" s="238"/>
      <c r="I562" s="238"/>
      <c r="J562" s="238"/>
      <c r="K562" s="238"/>
      <c r="L562" s="238"/>
      <c r="M562" s="238"/>
      <c r="N562" s="238"/>
      <c r="O562" s="238"/>
      <c r="X562" s="228"/>
      <c r="Y562" s="228"/>
      <c r="Z562" s="228" t="s">
        <v>317</v>
      </c>
      <c r="AA562" s="228" t="s">
        <v>2741</v>
      </c>
      <c r="AB562" s="228" t="s">
        <v>5476</v>
      </c>
      <c r="AD562" s="228" t="s">
        <v>333</v>
      </c>
      <c r="AE562" s="228" t="s">
        <v>283</v>
      </c>
      <c r="AH562" s="228" t="s">
        <v>663</v>
      </c>
      <c r="AJ562" s="228"/>
      <c r="AK562" s="228"/>
      <c r="BC562" s="226"/>
    </row>
    <row r="563" spans="1:55" ht="15.75" customHeight="1" thickBot="1">
      <c r="A563" s="238"/>
      <c r="B563" s="238"/>
      <c r="C563" s="238"/>
      <c r="D563" s="238"/>
      <c r="E563" s="238"/>
      <c r="F563" s="238"/>
      <c r="G563" s="238"/>
      <c r="H563" s="238"/>
      <c r="I563" s="238"/>
      <c r="J563" s="238"/>
      <c r="K563" s="238"/>
      <c r="L563" s="238"/>
      <c r="M563" s="238"/>
      <c r="N563" s="238"/>
      <c r="O563" s="238"/>
      <c r="X563" s="228"/>
      <c r="Y563" s="228"/>
      <c r="Z563" s="228" t="s">
        <v>365</v>
      </c>
      <c r="AA563" s="228" t="s">
        <v>664</v>
      </c>
      <c r="AB563" s="228" t="s">
        <v>5477</v>
      </c>
      <c r="AD563" s="228" t="s">
        <v>359</v>
      </c>
      <c r="AE563" s="228" t="s">
        <v>359</v>
      </c>
      <c r="AH563" s="228" t="s">
        <v>641</v>
      </c>
      <c r="AJ563" s="228"/>
      <c r="AK563" s="228"/>
      <c r="BC563" s="226"/>
    </row>
    <row r="564" spans="1:55" ht="15.75" customHeight="1" thickBot="1">
      <c r="A564" s="238"/>
      <c r="B564" s="238"/>
      <c r="C564" s="238"/>
      <c r="D564" s="238"/>
      <c r="E564" s="238"/>
      <c r="F564" s="238"/>
      <c r="G564" s="238"/>
      <c r="H564" s="238"/>
      <c r="I564" s="238"/>
      <c r="J564" s="238"/>
      <c r="K564" s="238"/>
      <c r="L564" s="238"/>
      <c r="M564" s="238"/>
      <c r="N564" s="238"/>
      <c r="O564" s="238"/>
      <c r="X564" s="228"/>
      <c r="Y564" s="228"/>
      <c r="Z564" s="228" t="s">
        <v>359</v>
      </c>
      <c r="AA564" s="228" t="s">
        <v>698</v>
      </c>
      <c r="AB564" s="228" t="s">
        <v>5478</v>
      </c>
      <c r="AD564" s="228" t="s">
        <v>333</v>
      </c>
      <c r="AE564" s="228" t="s">
        <v>333</v>
      </c>
      <c r="AH564" s="228" t="s">
        <v>635</v>
      </c>
      <c r="AJ564" s="228"/>
      <c r="AK564" s="228"/>
      <c r="BC564" s="226"/>
    </row>
    <row r="565" spans="1:55" ht="15.75" customHeight="1" thickBot="1">
      <c r="A565" s="238"/>
      <c r="B565" s="238"/>
      <c r="C565" s="238"/>
      <c r="D565" s="238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8"/>
      <c r="X565" s="228"/>
      <c r="Y565" s="228"/>
      <c r="Z565" s="228" t="s">
        <v>359</v>
      </c>
      <c r="AA565" s="228" t="s">
        <v>718</v>
      </c>
      <c r="AB565" s="228" t="s">
        <v>5479</v>
      </c>
      <c r="AD565" s="228" t="s">
        <v>348</v>
      </c>
      <c r="AE565" s="228" t="s">
        <v>302</v>
      </c>
      <c r="AH565" s="228" t="s">
        <v>635</v>
      </c>
      <c r="AJ565" s="228"/>
      <c r="AK565" s="228"/>
      <c r="BC565" s="226"/>
    </row>
    <row r="566" spans="1:55" ht="15.75" customHeight="1" thickBot="1">
      <c r="A566" s="238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X566" s="228"/>
      <c r="Y566" s="228"/>
      <c r="Z566" s="228" t="s">
        <v>359</v>
      </c>
      <c r="AA566" s="228" t="s">
        <v>768</v>
      </c>
      <c r="AB566" s="228" t="s">
        <v>5480</v>
      </c>
      <c r="AD566" s="228" t="s">
        <v>333</v>
      </c>
      <c r="AE566" s="228" t="s">
        <v>333</v>
      </c>
      <c r="AH566" s="228" t="s">
        <v>635</v>
      </c>
      <c r="AJ566" s="228"/>
      <c r="AK566" s="228"/>
      <c r="BC566" s="226"/>
    </row>
    <row r="567" spans="1:55" ht="15.75" customHeight="1" thickBot="1">
      <c r="A567" s="238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X567" s="228"/>
      <c r="Y567" s="228"/>
      <c r="Z567" s="228" t="s">
        <v>669</v>
      </c>
      <c r="AA567" s="228" t="s">
        <v>861</v>
      </c>
      <c r="AB567" s="228" t="s">
        <v>5481</v>
      </c>
      <c r="AD567" s="228" t="s">
        <v>317</v>
      </c>
      <c r="AE567" s="228" t="s">
        <v>333</v>
      </c>
      <c r="AH567" s="228" t="s">
        <v>635</v>
      </c>
      <c r="AJ567" s="228"/>
      <c r="AK567" s="228"/>
      <c r="BC567" s="226"/>
    </row>
    <row r="568" spans="1:55" ht="15.75" customHeight="1" thickBot="1">
      <c r="A568" s="238"/>
      <c r="B568" s="238"/>
      <c r="C568" s="238"/>
      <c r="D568" s="238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8"/>
      <c r="X568" s="228"/>
      <c r="Y568" s="228"/>
      <c r="Z568" s="228" t="s">
        <v>359</v>
      </c>
      <c r="AA568" s="228" t="s">
        <v>880</v>
      </c>
      <c r="AB568" s="228" t="s">
        <v>5482</v>
      </c>
      <c r="AD568" s="228" t="s">
        <v>302</v>
      </c>
      <c r="AE568" s="228" t="s">
        <v>333</v>
      </c>
      <c r="AH568" s="228" t="s">
        <v>641</v>
      </c>
      <c r="AJ568" s="228"/>
      <c r="AK568" s="228"/>
      <c r="BC568" s="226"/>
    </row>
    <row r="569" spans="1:55" ht="15.75" customHeight="1" thickBot="1">
      <c r="A569" s="238"/>
      <c r="B569" s="238"/>
      <c r="C569" s="238"/>
      <c r="D569" s="238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8"/>
      <c r="X569" s="228"/>
      <c r="Y569" s="228"/>
      <c r="Z569" s="228" t="s">
        <v>359</v>
      </c>
      <c r="AA569" s="228" t="s">
        <v>917</v>
      </c>
      <c r="AB569" s="228" t="s">
        <v>5483</v>
      </c>
      <c r="AD569" s="228" t="s">
        <v>348</v>
      </c>
      <c r="AE569" s="228" t="s">
        <v>348</v>
      </c>
      <c r="AH569" s="228" t="s">
        <v>641</v>
      </c>
      <c r="AJ569" s="228"/>
      <c r="AK569" s="228"/>
      <c r="BC569" s="226"/>
    </row>
    <row r="570" spans="1:55" ht="15.75" customHeight="1" thickBot="1">
      <c r="A570" s="238"/>
      <c r="B570" s="238"/>
      <c r="C570" s="238"/>
      <c r="D570" s="238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8"/>
      <c r="X570" s="228"/>
      <c r="Y570" s="228"/>
      <c r="Z570" s="228" t="s">
        <v>333</v>
      </c>
      <c r="AA570" s="228" t="s">
        <v>926</v>
      </c>
      <c r="AB570" s="228" t="s">
        <v>5484</v>
      </c>
      <c r="AD570" s="228" t="s">
        <v>317</v>
      </c>
      <c r="AE570" s="228" t="s">
        <v>317</v>
      </c>
      <c r="AH570" s="228" t="s">
        <v>635</v>
      </c>
      <c r="AJ570" s="228"/>
      <c r="AK570" s="228"/>
      <c r="BC570" s="226"/>
    </row>
    <row r="571" spans="1:55" ht="15.75" customHeight="1" thickBot="1">
      <c r="A571" s="238"/>
      <c r="B571" s="238"/>
      <c r="C571" s="238"/>
      <c r="D571" s="238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X571" s="228"/>
      <c r="Y571" s="228"/>
      <c r="Z571" s="228" t="s">
        <v>333</v>
      </c>
      <c r="AA571" s="228" t="s">
        <v>970</v>
      </c>
      <c r="AB571" s="228" t="s">
        <v>5485</v>
      </c>
      <c r="AD571" s="228" t="s">
        <v>302</v>
      </c>
      <c r="AE571" s="228" t="s">
        <v>317</v>
      </c>
      <c r="AH571" s="228" t="s">
        <v>635</v>
      </c>
      <c r="AJ571" s="228"/>
      <c r="AK571" s="228"/>
      <c r="BC571" s="226"/>
    </row>
    <row r="572" spans="1:55" ht="15.75" customHeight="1" thickBot="1">
      <c r="A572" s="238"/>
      <c r="B572" s="238"/>
      <c r="C572" s="238"/>
      <c r="D572" s="238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X572" s="228"/>
      <c r="Y572" s="228"/>
      <c r="Z572" s="228" t="s">
        <v>359</v>
      </c>
      <c r="AA572" s="228" t="s">
        <v>1036</v>
      </c>
      <c r="AB572" s="228" t="s">
        <v>5486</v>
      </c>
      <c r="AD572" s="228" t="s">
        <v>348</v>
      </c>
      <c r="AE572" s="228" t="s">
        <v>302</v>
      </c>
      <c r="AH572" s="228" t="s">
        <v>635</v>
      </c>
      <c r="AJ572" s="228"/>
      <c r="AK572" s="228"/>
      <c r="BC572" s="226"/>
    </row>
    <row r="573" spans="1:55" ht="15.75" customHeight="1" thickBot="1">
      <c r="A573" s="238"/>
      <c r="B573" s="238"/>
      <c r="C573" s="238"/>
      <c r="D573" s="238"/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8"/>
      <c r="X573" s="228"/>
      <c r="Y573" s="228"/>
      <c r="Z573" s="228" t="s">
        <v>359</v>
      </c>
      <c r="AA573" s="228" t="s">
        <v>1069</v>
      </c>
      <c r="AB573" s="228" t="s">
        <v>5487</v>
      </c>
      <c r="AD573" s="228" t="s">
        <v>348</v>
      </c>
      <c r="AE573" s="228" t="s">
        <v>317</v>
      </c>
      <c r="AH573" s="228" t="s">
        <v>641</v>
      </c>
      <c r="AJ573" s="228"/>
      <c r="AK573" s="228"/>
      <c r="BC573" s="226"/>
    </row>
    <row r="574" spans="1:55" ht="15.75" customHeight="1" thickBot="1">
      <c r="A574" s="238"/>
      <c r="B574" s="238"/>
      <c r="C574" s="238"/>
      <c r="D574" s="238"/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8"/>
      <c r="X574" s="228"/>
      <c r="Y574" s="228"/>
      <c r="Z574" s="228" t="s">
        <v>365</v>
      </c>
      <c r="AA574" s="228" t="s">
        <v>1092</v>
      </c>
      <c r="AB574" s="228" t="s">
        <v>5488</v>
      </c>
      <c r="AD574" s="228" t="s">
        <v>348</v>
      </c>
      <c r="AE574" s="228" t="s">
        <v>317</v>
      </c>
      <c r="AH574" s="228" t="s">
        <v>641</v>
      </c>
      <c r="AJ574" s="228"/>
      <c r="AK574" s="228"/>
      <c r="BC574" s="226"/>
    </row>
    <row r="575" spans="1:55" ht="15.75" customHeight="1" thickBot="1">
      <c r="A575" s="238"/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X575" s="228"/>
      <c r="Y575" s="228"/>
      <c r="Z575" s="228" t="s">
        <v>333</v>
      </c>
      <c r="AA575" s="228" t="s">
        <v>1101</v>
      </c>
      <c r="AB575" s="228" t="s">
        <v>5489</v>
      </c>
      <c r="AD575" s="228" t="s">
        <v>317</v>
      </c>
      <c r="AE575" s="228" t="s">
        <v>317</v>
      </c>
      <c r="AH575" s="228" t="s">
        <v>635</v>
      </c>
      <c r="AJ575" s="228"/>
      <c r="AK575" s="228"/>
      <c r="BC575" s="226"/>
    </row>
    <row r="576" spans="1:55" ht="15.75" customHeight="1" thickBot="1">
      <c r="A576" s="238"/>
      <c r="B576" s="238"/>
      <c r="C576" s="238"/>
      <c r="D576" s="238"/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8"/>
      <c r="X576" s="228"/>
      <c r="Y576" s="228"/>
      <c r="Z576" s="228" t="s">
        <v>317</v>
      </c>
      <c r="AA576" s="228" t="s">
        <v>1128</v>
      </c>
      <c r="AB576" s="228" t="s">
        <v>5490</v>
      </c>
      <c r="AD576" s="228" t="s">
        <v>283</v>
      </c>
      <c r="AE576" s="228" t="s">
        <v>317</v>
      </c>
      <c r="AH576" s="228" t="s">
        <v>638</v>
      </c>
      <c r="AJ576" s="228"/>
      <c r="AK576" s="228"/>
      <c r="BC576" s="226"/>
    </row>
    <row r="577" spans="1:55" ht="15.75" customHeight="1" thickBot="1">
      <c r="A577" s="238"/>
      <c r="B577" s="238"/>
      <c r="C577" s="238"/>
      <c r="D577" s="238"/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8"/>
      <c r="X577" s="228"/>
      <c r="Y577" s="228"/>
      <c r="Z577" s="228" t="s">
        <v>362</v>
      </c>
      <c r="AA577" s="228" t="s">
        <v>1151</v>
      </c>
      <c r="AB577" s="228" t="s">
        <v>5491</v>
      </c>
      <c r="AD577" s="228" t="s">
        <v>359</v>
      </c>
      <c r="AE577" s="228" t="s">
        <v>317</v>
      </c>
      <c r="AH577" s="228" t="s">
        <v>638</v>
      </c>
      <c r="AJ577" s="228"/>
      <c r="AK577" s="228"/>
      <c r="BC577" s="226"/>
    </row>
    <row r="578" spans="1:55" ht="15.75" customHeight="1" thickBot="1">
      <c r="A578" s="238"/>
      <c r="B578" s="238"/>
      <c r="C578" s="238"/>
      <c r="D578" s="238"/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8"/>
      <c r="X578" s="228"/>
      <c r="Y578" s="228"/>
      <c r="Z578" s="228" t="s">
        <v>359</v>
      </c>
      <c r="AA578" s="228" t="s">
        <v>1341</v>
      </c>
      <c r="AB578" s="228" t="s">
        <v>5492</v>
      </c>
      <c r="AD578" s="228" t="s">
        <v>317</v>
      </c>
      <c r="AE578" s="228" t="s">
        <v>317</v>
      </c>
      <c r="AH578" s="228" t="s">
        <v>641</v>
      </c>
      <c r="AJ578" s="228"/>
      <c r="AK578" s="228"/>
      <c r="BC578" s="226"/>
    </row>
    <row r="579" spans="1:55" ht="15.75" customHeight="1" thickBot="1">
      <c r="A579" s="238"/>
      <c r="B579" s="238"/>
      <c r="C579" s="238"/>
      <c r="D579" s="238"/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8"/>
      <c r="X579" s="228"/>
      <c r="Y579" s="228"/>
      <c r="Z579" s="228" t="s">
        <v>317</v>
      </c>
      <c r="AA579" s="228" t="s">
        <v>1570</v>
      </c>
      <c r="AB579" s="228" t="s">
        <v>5493</v>
      </c>
      <c r="AD579" s="228" t="s">
        <v>317</v>
      </c>
      <c r="AE579" s="228" t="s">
        <v>317</v>
      </c>
      <c r="AH579" s="228" t="s">
        <v>635</v>
      </c>
      <c r="AJ579" s="228"/>
      <c r="AK579" s="228"/>
      <c r="BC579" s="226"/>
    </row>
    <row r="580" spans="1:55" ht="15.75" customHeight="1" thickBot="1">
      <c r="A580" s="238"/>
      <c r="B580" s="238"/>
      <c r="C580" s="238"/>
      <c r="D580" s="238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X580" s="228"/>
      <c r="Y580" s="228"/>
      <c r="Z580" s="228" t="s">
        <v>333</v>
      </c>
      <c r="AA580" s="228" t="s">
        <v>1619</v>
      </c>
      <c r="AB580" s="228" t="s">
        <v>5494</v>
      </c>
      <c r="AD580" s="228" t="s">
        <v>333</v>
      </c>
      <c r="AE580" s="228" t="s">
        <v>317</v>
      </c>
      <c r="AH580" s="228" t="s">
        <v>635</v>
      </c>
      <c r="AJ580" s="228"/>
      <c r="AK580" s="228"/>
      <c r="BC580" s="226"/>
    </row>
    <row r="581" spans="1:55" ht="15.75" customHeight="1" thickBot="1">
      <c r="A581" s="238"/>
      <c r="B581" s="238"/>
      <c r="C581" s="238"/>
      <c r="D581" s="238"/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8"/>
      <c r="X581" s="228"/>
      <c r="Y581" s="228"/>
      <c r="Z581" s="228" t="s">
        <v>348</v>
      </c>
      <c r="AA581" s="228" t="s">
        <v>1666</v>
      </c>
      <c r="AB581" s="228" t="s">
        <v>5495</v>
      </c>
      <c r="AD581" s="228" t="s">
        <v>302</v>
      </c>
      <c r="AE581" s="228" t="s">
        <v>333</v>
      </c>
      <c r="AH581" s="228" t="s">
        <v>641</v>
      </c>
      <c r="AJ581" s="228"/>
      <c r="AK581" s="228"/>
      <c r="BC581" s="226"/>
    </row>
    <row r="582" spans="1:55" ht="15.75" customHeight="1" thickBot="1">
      <c r="A582" s="238"/>
      <c r="B582" s="238"/>
      <c r="C582" s="238"/>
      <c r="D582" s="238"/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8"/>
      <c r="X582" s="228"/>
      <c r="Y582" s="228"/>
      <c r="Z582" s="228" t="s">
        <v>359</v>
      </c>
      <c r="AA582" s="228" t="s">
        <v>1692</v>
      </c>
      <c r="AB582" s="228" t="s">
        <v>5496</v>
      </c>
      <c r="AD582" s="228" t="s">
        <v>302</v>
      </c>
      <c r="AE582" s="228" t="s">
        <v>283</v>
      </c>
      <c r="AH582" s="228" t="s">
        <v>663</v>
      </c>
      <c r="AJ582" s="228"/>
      <c r="AK582" s="228"/>
      <c r="BC582" s="226"/>
    </row>
    <row r="583" spans="1:55" ht="15.75" customHeight="1" thickBot="1">
      <c r="A583" s="238"/>
      <c r="B583" s="238"/>
      <c r="C583" s="238"/>
      <c r="D583" s="238"/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8"/>
      <c r="X583" s="228"/>
      <c r="Y583" s="228"/>
      <c r="Z583" s="228" t="s">
        <v>362</v>
      </c>
      <c r="AA583" s="228" t="s">
        <v>1751</v>
      </c>
      <c r="AB583" s="228" t="s">
        <v>5497</v>
      </c>
      <c r="AD583" s="228" t="s">
        <v>359</v>
      </c>
      <c r="AE583" s="228" t="s">
        <v>348</v>
      </c>
      <c r="AH583" s="228" t="s">
        <v>663</v>
      </c>
      <c r="AJ583" s="228"/>
      <c r="AK583" s="228"/>
      <c r="BC583" s="226"/>
    </row>
    <row r="584" spans="1:55" ht="15.75" customHeight="1" thickBot="1">
      <c r="A584" s="238"/>
      <c r="B584" s="238"/>
      <c r="C584" s="238"/>
      <c r="D584" s="238"/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8"/>
      <c r="X584" s="228"/>
      <c r="Y584" s="228"/>
      <c r="Z584" s="228" t="s">
        <v>359</v>
      </c>
      <c r="AA584" s="228" t="s">
        <v>1804</v>
      </c>
      <c r="AB584" s="228" t="s">
        <v>5498</v>
      </c>
      <c r="AD584" s="228" t="s">
        <v>317</v>
      </c>
      <c r="AE584" s="228" t="s">
        <v>359</v>
      </c>
      <c r="AH584" s="228" t="s">
        <v>635</v>
      </c>
      <c r="AJ584" s="228"/>
      <c r="AK584" s="228"/>
      <c r="BC584" s="226"/>
    </row>
    <row r="585" spans="1:55" ht="15.75" customHeight="1" thickBot="1">
      <c r="A585" s="238"/>
      <c r="B585" s="238"/>
      <c r="C585" s="238"/>
      <c r="D585" s="238"/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8"/>
      <c r="X585" s="228"/>
      <c r="Y585" s="228"/>
      <c r="Z585" s="228" t="s">
        <v>362</v>
      </c>
      <c r="AA585" s="228" t="s">
        <v>2049</v>
      </c>
      <c r="AB585" s="228" t="s">
        <v>5499</v>
      </c>
      <c r="AD585" s="228" t="s">
        <v>333</v>
      </c>
      <c r="AE585" s="228" t="s">
        <v>348</v>
      </c>
      <c r="AH585" s="228" t="s">
        <v>663</v>
      </c>
      <c r="AJ585" s="228"/>
      <c r="AK585" s="228"/>
      <c r="BC585" s="226"/>
    </row>
    <row r="586" spans="1:55" ht="15.75" customHeight="1" thickBot="1">
      <c r="A586" s="238"/>
      <c r="B586" s="238"/>
      <c r="C586" s="238"/>
      <c r="D586" s="238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X586" s="228"/>
      <c r="Y586" s="228"/>
      <c r="Z586" s="228" t="s">
        <v>359</v>
      </c>
      <c r="AA586" s="228" t="s">
        <v>2088</v>
      </c>
      <c r="AB586" s="228" t="s">
        <v>5500</v>
      </c>
      <c r="AD586" s="228" t="s">
        <v>261</v>
      </c>
      <c r="AE586" s="228" t="s">
        <v>283</v>
      </c>
      <c r="AH586" s="228" t="s">
        <v>638</v>
      </c>
      <c r="AJ586" s="228"/>
      <c r="AK586" s="228"/>
      <c r="BC586" s="226"/>
    </row>
    <row r="587" spans="1:55" ht="15.75" customHeight="1" thickBot="1">
      <c r="A587" s="238"/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X587" s="228"/>
      <c r="Y587" s="228"/>
      <c r="Z587" s="228" t="s">
        <v>348</v>
      </c>
      <c r="AA587" s="228" t="s">
        <v>2141</v>
      </c>
      <c r="AB587" s="228" t="s">
        <v>5501</v>
      </c>
      <c r="AD587" s="228" t="s">
        <v>283</v>
      </c>
      <c r="AE587" s="228" t="s">
        <v>348</v>
      </c>
      <c r="AH587" s="228" t="s">
        <v>635</v>
      </c>
      <c r="AJ587" s="228"/>
      <c r="AK587" s="228"/>
      <c r="BC587" s="226"/>
    </row>
    <row r="588" spans="1:55" ht="15.75" customHeight="1" thickBot="1">
      <c r="A588" s="238"/>
      <c r="B588" s="238"/>
      <c r="C588" s="238"/>
      <c r="D588" s="238"/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X588" s="228"/>
      <c r="Y588" s="228"/>
      <c r="Z588" s="228" t="s">
        <v>359</v>
      </c>
      <c r="AA588" s="228" t="s">
        <v>2295</v>
      </c>
      <c r="AB588" s="228" t="s">
        <v>5502</v>
      </c>
      <c r="AD588" s="228" t="s">
        <v>302</v>
      </c>
      <c r="AE588" s="228" t="s">
        <v>317</v>
      </c>
      <c r="AH588" s="228" t="s">
        <v>635</v>
      </c>
      <c r="AJ588" s="228"/>
      <c r="AK588" s="228"/>
      <c r="BC588" s="226"/>
    </row>
    <row r="589" spans="1:55" ht="15.75" customHeight="1" thickBot="1">
      <c r="A589" s="238"/>
      <c r="B589" s="238"/>
      <c r="C589" s="238"/>
      <c r="D589" s="238"/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X589" s="228"/>
      <c r="Y589" s="228"/>
      <c r="Z589" s="228" t="s">
        <v>333</v>
      </c>
      <c r="AA589" s="228" t="s">
        <v>2487</v>
      </c>
      <c r="AB589" s="228" t="s">
        <v>5503</v>
      </c>
      <c r="AD589" s="228" t="s">
        <v>333</v>
      </c>
      <c r="AE589" s="228" t="s">
        <v>333</v>
      </c>
      <c r="AH589" s="228" t="s">
        <v>641</v>
      </c>
      <c r="AJ589" s="228"/>
      <c r="AK589" s="228"/>
      <c r="BC589" s="226"/>
    </row>
    <row r="590" spans="1:55" ht="15.75" customHeight="1" thickBot="1">
      <c r="A590" s="238"/>
      <c r="B590" s="238"/>
      <c r="C590" s="238"/>
      <c r="D590" s="238"/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X590" s="228"/>
      <c r="Y590" s="228"/>
      <c r="Z590" s="228" t="s">
        <v>359</v>
      </c>
      <c r="AA590" s="228" t="s">
        <v>800</v>
      </c>
      <c r="AB590" s="228" t="s">
        <v>5504</v>
      </c>
      <c r="AD590" s="228" t="s">
        <v>348</v>
      </c>
      <c r="AE590" s="228" t="s">
        <v>317</v>
      </c>
      <c r="AH590" s="228" t="s">
        <v>663</v>
      </c>
      <c r="AJ590" s="228"/>
      <c r="AK590" s="228"/>
      <c r="BC590" s="226"/>
    </row>
    <row r="591" spans="1:55" ht="15.75" customHeight="1" thickBot="1">
      <c r="A591" s="238"/>
      <c r="B591" s="238"/>
      <c r="C591" s="238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X591" s="228"/>
      <c r="Y591" s="228"/>
      <c r="Z591" s="228" t="s">
        <v>368</v>
      </c>
      <c r="AA591" s="228" t="s">
        <v>811</v>
      </c>
      <c r="AB591" s="228" t="s">
        <v>5505</v>
      </c>
      <c r="AD591" s="228" t="s">
        <v>359</v>
      </c>
      <c r="AE591" s="228" t="s">
        <v>333</v>
      </c>
      <c r="AH591" s="228" t="s">
        <v>663</v>
      </c>
      <c r="AJ591" s="228"/>
      <c r="AK591" s="228"/>
      <c r="BC591" s="226"/>
    </row>
    <row r="592" spans="1:55" ht="15.75" customHeight="1" thickBot="1">
      <c r="A592" s="238"/>
      <c r="B592" s="238"/>
      <c r="C592" s="238"/>
      <c r="D592" s="238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X592" s="228"/>
      <c r="Y592" s="228"/>
      <c r="Z592" s="228" t="s">
        <v>348</v>
      </c>
      <c r="AA592" s="228" t="s">
        <v>962</v>
      </c>
      <c r="AB592" s="228" t="s">
        <v>5506</v>
      </c>
      <c r="AD592" s="228" t="s">
        <v>333</v>
      </c>
      <c r="AE592" s="228" t="s">
        <v>359</v>
      </c>
      <c r="AH592" s="228" t="s">
        <v>649</v>
      </c>
      <c r="AJ592" s="228"/>
      <c r="AK592" s="228"/>
      <c r="BC592" s="226"/>
    </row>
    <row r="593" spans="1:55" ht="15.75" customHeight="1" thickBot="1">
      <c r="A593" s="238"/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X593" s="228"/>
      <c r="Y593" s="228"/>
      <c r="Z593" s="228" t="s">
        <v>362</v>
      </c>
      <c r="AA593" s="228" t="s">
        <v>1050</v>
      </c>
      <c r="AB593" s="228" t="s">
        <v>5507</v>
      </c>
      <c r="AD593" s="228" t="s">
        <v>359</v>
      </c>
      <c r="AE593" s="228" t="s">
        <v>359</v>
      </c>
      <c r="AH593" s="228" t="s">
        <v>638</v>
      </c>
      <c r="AJ593" s="228"/>
      <c r="AK593" s="228"/>
      <c r="BC593" s="226"/>
    </row>
    <row r="594" spans="1:55" ht="15.75" customHeight="1" thickBot="1">
      <c r="A594" s="238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X594" s="228"/>
      <c r="Y594" s="228"/>
      <c r="Z594" s="228" t="s">
        <v>348</v>
      </c>
      <c r="AA594" s="228" t="s">
        <v>1120</v>
      </c>
      <c r="AB594" s="228" t="s">
        <v>5508</v>
      </c>
      <c r="AD594" s="228" t="s">
        <v>348</v>
      </c>
      <c r="AE594" s="228" t="s">
        <v>333</v>
      </c>
      <c r="AH594" s="228" t="s">
        <v>635</v>
      </c>
      <c r="AJ594" s="228"/>
      <c r="AK594" s="228"/>
      <c r="BC594" s="226"/>
    </row>
    <row r="595" spans="1:55" ht="15.75" customHeight="1" thickBot="1">
      <c r="A595" s="238"/>
      <c r="B595" s="238"/>
      <c r="C595" s="238"/>
      <c r="D595" s="238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X595" s="228"/>
      <c r="Y595" s="228"/>
      <c r="Z595" s="228" t="s">
        <v>348</v>
      </c>
      <c r="AA595" s="228" t="s">
        <v>1215</v>
      </c>
      <c r="AB595" s="228" t="s">
        <v>5509</v>
      </c>
      <c r="AD595" s="228" t="s">
        <v>348</v>
      </c>
      <c r="AE595" s="228" t="s">
        <v>283</v>
      </c>
      <c r="AH595" s="228" t="s">
        <v>638</v>
      </c>
      <c r="AJ595" s="228"/>
      <c r="AK595" s="228"/>
      <c r="BC595" s="226"/>
    </row>
    <row r="596" spans="1:55" ht="15.75" customHeight="1" thickBot="1">
      <c r="A596" s="238"/>
      <c r="B596" s="238"/>
      <c r="C596" s="238"/>
      <c r="D596" s="238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X596" s="228"/>
      <c r="Y596" s="228"/>
      <c r="Z596" s="228" t="s">
        <v>359</v>
      </c>
      <c r="AA596" s="228" t="s">
        <v>1231</v>
      </c>
      <c r="AB596" s="228" t="s">
        <v>5510</v>
      </c>
      <c r="AD596" s="228" t="s">
        <v>348</v>
      </c>
      <c r="AE596" s="228" t="s">
        <v>348</v>
      </c>
      <c r="AH596" s="228" t="s">
        <v>649</v>
      </c>
      <c r="AJ596" s="228"/>
      <c r="AK596" s="228"/>
      <c r="BC596" s="226"/>
    </row>
    <row r="597" spans="1:55" ht="15.75" customHeight="1" thickBot="1">
      <c r="A597" s="238"/>
      <c r="B597" s="238"/>
      <c r="C597" s="238"/>
      <c r="D597" s="238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X597" s="228"/>
      <c r="Y597" s="228"/>
      <c r="Z597" s="228" t="s">
        <v>317</v>
      </c>
      <c r="AA597" s="228" t="s">
        <v>1269</v>
      </c>
      <c r="AB597" s="228" t="s">
        <v>5511</v>
      </c>
      <c r="AD597" s="228" t="s">
        <v>317</v>
      </c>
      <c r="AE597" s="228" t="s">
        <v>317</v>
      </c>
      <c r="AH597" s="228" t="s">
        <v>649</v>
      </c>
      <c r="AJ597" s="228"/>
      <c r="AK597" s="228"/>
      <c r="BC597" s="226"/>
    </row>
    <row r="598" spans="1:55" ht="15.75" customHeight="1" thickBot="1">
      <c r="A598" s="238"/>
      <c r="B598" s="238"/>
      <c r="C598" s="238"/>
      <c r="D598" s="238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X598" s="228"/>
      <c r="Y598" s="228"/>
      <c r="Z598" s="228" t="s">
        <v>348</v>
      </c>
      <c r="AA598" s="228" t="s">
        <v>1349</v>
      </c>
      <c r="AB598" s="228" t="s">
        <v>5512</v>
      </c>
      <c r="AD598" s="228" t="s">
        <v>317</v>
      </c>
      <c r="AE598" s="228" t="s">
        <v>348</v>
      </c>
      <c r="AH598" s="228" t="s">
        <v>638</v>
      </c>
      <c r="AJ598" s="228"/>
      <c r="AK598" s="228"/>
      <c r="BC598" s="226"/>
    </row>
    <row r="599" spans="1:55" ht="15.75" customHeight="1" thickBot="1">
      <c r="A599" s="238"/>
      <c r="B599" s="238"/>
      <c r="C599" s="238"/>
      <c r="D599" s="238"/>
      <c r="E599" s="238"/>
      <c r="F599" s="238"/>
      <c r="G599" s="238"/>
      <c r="H599" s="238"/>
      <c r="I599" s="238"/>
      <c r="J599" s="238"/>
      <c r="K599" s="238"/>
      <c r="L599" s="238"/>
      <c r="M599" s="238"/>
      <c r="N599" s="238"/>
      <c r="O599" s="238"/>
      <c r="X599" s="228"/>
      <c r="Y599" s="228"/>
      <c r="Z599" s="228" t="s">
        <v>317</v>
      </c>
      <c r="AA599" s="228" t="s">
        <v>1385</v>
      </c>
      <c r="AB599" s="228" t="s">
        <v>5513</v>
      </c>
      <c r="AD599" s="228" t="s">
        <v>317</v>
      </c>
      <c r="AE599" s="228" t="s">
        <v>302</v>
      </c>
      <c r="AH599" s="228" t="s">
        <v>649</v>
      </c>
      <c r="AJ599" s="228"/>
      <c r="AK599" s="228"/>
      <c r="BC599" s="226"/>
    </row>
    <row r="600" spans="1:55" ht="15.75" customHeight="1" thickBot="1">
      <c r="A600" s="238"/>
      <c r="B600" s="238"/>
      <c r="C600" s="238"/>
      <c r="D600" s="238"/>
      <c r="E600" s="238"/>
      <c r="F600" s="238"/>
      <c r="G600" s="238"/>
      <c r="H600" s="238"/>
      <c r="I600" s="238"/>
      <c r="J600" s="238"/>
      <c r="K600" s="238"/>
      <c r="L600" s="238"/>
      <c r="M600" s="238"/>
      <c r="N600" s="238"/>
      <c r="O600" s="238"/>
      <c r="X600" s="228"/>
      <c r="Y600" s="228"/>
      <c r="Z600" s="228" t="s">
        <v>348</v>
      </c>
      <c r="AA600" s="228" t="s">
        <v>1422</v>
      </c>
      <c r="AB600" s="228" t="s">
        <v>5514</v>
      </c>
      <c r="AD600" s="228" t="s">
        <v>348</v>
      </c>
      <c r="AE600" s="228" t="s">
        <v>348</v>
      </c>
      <c r="AH600" s="228" t="s">
        <v>635</v>
      </c>
      <c r="AJ600" s="228"/>
      <c r="AK600" s="228"/>
      <c r="BC600" s="226"/>
    </row>
    <row r="601" spans="1:55" ht="15.75" customHeight="1" thickBot="1">
      <c r="A601" s="238"/>
      <c r="B601" s="238"/>
      <c r="C601" s="238"/>
      <c r="D601" s="238"/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8"/>
      <c r="X601" s="228"/>
      <c r="Y601" s="228"/>
      <c r="Z601" s="228" t="s">
        <v>333</v>
      </c>
      <c r="AA601" s="228" t="s">
        <v>1438</v>
      </c>
      <c r="AB601" s="228" t="s">
        <v>5515</v>
      </c>
      <c r="AD601" s="228" t="s">
        <v>317</v>
      </c>
      <c r="AE601" s="228" t="s">
        <v>317</v>
      </c>
      <c r="AH601" s="228" t="s">
        <v>649</v>
      </c>
      <c r="AJ601" s="228"/>
      <c r="AK601" s="228"/>
      <c r="BC601" s="226"/>
    </row>
    <row r="602" spans="1:55" ht="15.75" customHeight="1" thickBot="1">
      <c r="A602" s="238"/>
      <c r="B602" s="238"/>
      <c r="C602" s="238"/>
      <c r="D602" s="238"/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8"/>
      <c r="X602" s="228"/>
      <c r="Y602" s="228"/>
      <c r="Z602" s="228" t="s">
        <v>283</v>
      </c>
      <c r="AA602" s="228" t="s">
        <v>1722</v>
      </c>
      <c r="AB602" s="228" t="s">
        <v>5516</v>
      </c>
      <c r="AD602" s="228" t="s">
        <v>211</v>
      </c>
      <c r="AE602" s="228" t="s">
        <v>302</v>
      </c>
      <c r="AH602" s="228" t="s">
        <v>649</v>
      </c>
      <c r="AJ602" s="228"/>
      <c r="AK602" s="228"/>
      <c r="BC602" s="226"/>
    </row>
    <row r="603" spans="1:55" ht="15.75" customHeight="1" thickBot="1">
      <c r="A603" s="238"/>
      <c r="B603" s="238"/>
      <c r="C603" s="238"/>
      <c r="D603" s="238"/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8"/>
      <c r="X603" s="228"/>
      <c r="Y603" s="228"/>
      <c r="Z603" s="228" t="s">
        <v>359</v>
      </c>
      <c r="AA603" s="228" t="s">
        <v>1768</v>
      </c>
      <c r="AB603" s="228" t="s">
        <v>5517</v>
      </c>
      <c r="AD603" s="228" t="s">
        <v>348</v>
      </c>
      <c r="AE603" s="228" t="s">
        <v>362</v>
      </c>
      <c r="AH603" s="228" t="s">
        <v>635</v>
      </c>
      <c r="AJ603" s="228"/>
      <c r="AK603" s="228"/>
      <c r="BC603" s="226"/>
    </row>
    <row r="604" spans="1:55" ht="15.75" customHeight="1" thickBot="1">
      <c r="A604" s="238"/>
      <c r="B604" s="238"/>
      <c r="C604" s="238"/>
      <c r="D604" s="238"/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8"/>
      <c r="X604" s="228"/>
      <c r="Y604" s="228"/>
      <c r="Z604" s="228" t="s">
        <v>359</v>
      </c>
      <c r="AA604" s="228" t="s">
        <v>1838</v>
      </c>
      <c r="AB604" s="228" t="s">
        <v>5518</v>
      </c>
      <c r="AD604" s="228" t="s">
        <v>348</v>
      </c>
      <c r="AE604" s="228" t="s">
        <v>362</v>
      </c>
      <c r="AH604" s="228" t="s">
        <v>638</v>
      </c>
      <c r="AJ604" s="228"/>
      <c r="AK604" s="228"/>
      <c r="BC604" s="226"/>
    </row>
    <row r="605" spans="1:55" ht="15.75" customHeight="1" thickBot="1">
      <c r="A605" s="238"/>
      <c r="B605" s="238"/>
      <c r="C605" s="238"/>
      <c r="D605" s="238"/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8"/>
      <c r="X605" s="228"/>
      <c r="Y605" s="228"/>
      <c r="Z605" s="228" t="s">
        <v>348</v>
      </c>
      <c r="AA605" s="228" t="s">
        <v>1927</v>
      </c>
      <c r="AB605" s="228" t="s">
        <v>5519</v>
      </c>
      <c r="AD605" s="228" t="s">
        <v>348</v>
      </c>
      <c r="AE605" s="228" t="s">
        <v>359</v>
      </c>
      <c r="AH605" s="228" t="s">
        <v>641</v>
      </c>
      <c r="AJ605" s="228"/>
      <c r="AK605" s="228"/>
      <c r="BC605" s="226"/>
    </row>
    <row r="606" spans="1:55" ht="15.75" customHeight="1" thickBot="1">
      <c r="A606" s="238"/>
      <c r="B606" s="238"/>
      <c r="C606" s="238"/>
      <c r="D606" s="238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X606" s="228"/>
      <c r="Y606" s="228"/>
      <c r="Z606" s="228" t="s">
        <v>359</v>
      </c>
      <c r="AA606" s="228" t="s">
        <v>2080</v>
      </c>
      <c r="AB606" s="228" t="s">
        <v>5520</v>
      </c>
      <c r="AD606" s="228"/>
      <c r="AE606" s="228"/>
      <c r="AH606" s="228" t="s">
        <v>649</v>
      </c>
      <c r="AJ606" s="228"/>
      <c r="AK606" s="228"/>
      <c r="BC606" s="226"/>
    </row>
    <row r="607" spans="1:55" ht="15.75" customHeight="1" thickBot="1">
      <c r="A607" s="238"/>
      <c r="B607" s="238"/>
      <c r="C607" s="238"/>
      <c r="D607" s="238"/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8"/>
      <c r="X607" s="228"/>
      <c r="Y607" s="228"/>
      <c r="Z607" s="228" t="s">
        <v>333</v>
      </c>
      <c r="AA607" s="228" t="s">
        <v>2130</v>
      </c>
      <c r="AB607" s="228" t="s">
        <v>5521</v>
      </c>
      <c r="AD607" s="228" t="s">
        <v>333</v>
      </c>
      <c r="AE607" s="228" t="s">
        <v>283</v>
      </c>
      <c r="AH607" s="228" t="s">
        <v>635</v>
      </c>
      <c r="AJ607" s="228"/>
      <c r="AK607" s="228"/>
      <c r="BC607" s="226"/>
    </row>
    <row r="608" spans="1:55" ht="15.75" customHeight="1" thickBot="1">
      <c r="A608" s="238"/>
      <c r="B608" s="238"/>
      <c r="C608" s="238"/>
      <c r="D608" s="238"/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8"/>
      <c r="X608" s="228"/>
      <c r="Y608" s="228"/>
      <c r="Z608" s="228" t="s">
        <v>302</v>
      </c>
      <c r="AA608" s="228" t="s">
        <v>2149</v>
      </c>
      <c r="AB608" s="228" t="s">
        <v>5522</v>
      </c>
      <c r="AD608" s="228" t="s">
        <v>631</v>
      </c>
      <c r="AE608" s="228" t="s">
        <v>261</v>
      </c>
      <c r="AH608" s="228" t="s">
        <v>635</v>
      </c>
      <c r="AJ608" s="228"/>
      <c r="AK608" s="228"/>
      <c r="BC608" s="226"/>
    </row>
    <row r="609" spans="1:55" ht="15.75" customHeight="1" thickBot="1">
      <c r="A609" s="238"/>
      <c r="B609" s="238"/>
      <c r="C609" s="238"/>
      <c r="D609" s="238"/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8"/>
      <c r="X609" s="228"/>
      <c r="Y609" s="228"/>
      <c r="Z609" s="228" t="s">
        <v>362</v>
      </c>
      <c r="AA609" s="228" t="s">
        <v>2169</v>
      </c>
      <c r="AB609" s="228" t="s">
        <v>5523</v>
      </c>
      <c r="AD609" s="228" t="s">
        <v>348</v>
      </c>
      <c r="AE609" s="228" t="s">
        <v>333</v>
      </c>
      <c r="AH609" s="228" t="s">
        <v>649</v>
      </c>
      <c r="AJ609" s="228"/>
      <c r="AK609" s="228"/>
      <c r="BC609" s="226"/>
    </row>
    <row r="610" spans="1:55" ht="15.75" customHeight="1" thickBot="1">
      <c r="A610" s="238"/>
      <c r="B610" s="238"/>
      <c r="C610" s="238"/>
      <c r="D610" s="238"/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8"/>
      <c r="X610" s="228"/>
      <c r="Y610" s="228"/>
      <c r="Z610" s="228" t="s">
        <v>362</v>
      </c>
      <c r="AA610" s="228" t="s">
        <v>2209</v>
      </c>
      <c r="AB610" s="228" t="s">
        <v>5524</v>
      </c>
      <c r="AD610" s="228" t="s">
        <v>359</v>
      </c>
      <c r="AE610" s="228" t="s">
        <v>362</v>
      </c>
      <c r="AH610" s="228" t="s">
        <v>635</v>
      </c>
      <c r="AJ610" s="228"/>
      <c r="AK610" s="228"/>
      <c r="BC610" s="226"/>
    </row>
    <row r="611" spans="1:55" ht="15.75" customHeight="1" thickBot="1">
      <c r="A611" s="238"/>
      <c r="B611" s="238"/>
      <c r="C611" s="238"/>
      <c r="D611" s="238"/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8"/>
      <c r="X611" s="228"/>
      <c r="Y611" s="228"/>
      <c r="Z611" s="228" t="s">
        <v>317</v>
      </c>
      <c r="AA611" s="228" t="s">
        <v>2419</v>
      </c>
      <c r="AB611" s="228" t="s">
        <v>5525</v>
      </c>
      <c r="AD611" s="228" t="s">
        <v>283</v>
      </c>
      <c r="AE611" s="228" t="s">
        <v>317</v>
      </c>
      <c r="AH611" s="228" t="s">
        <v>649</v>
      </c>
      <c r="AJ611" s="228"/>
      <c r="AK611" s="228"/>
      <c r="BC611" s="226"/>
    </row>
    <row r="612" spans="1:55" ht="15.75" customHeight="1" thickBot="1">
      <c r="A612" s="238"/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X612" s="228"/>
      <c r="Y612" s="228"/>
      <c r="Z612" s="228" t="s">
        <v>333</v>
      </c>
      <c r="AA612" s="228" t="s">
        <v>2630</v>
      </c>
      <c r="AB612" s="228" t="s">
        <v>5526</v>
      </c>
      <c r="AD612" s="228" t="s">
        <v>348</v>
      </c>
      <c r="AE612" s="228" t="s">
        <v>362</v>
      </c>
      <c r="AH612" s="228" t="s">
        <v>638</v>
      </c>
      <c r="AJ612" s="228"/>
      <c r="AK612" s="228"/>
      <c r="BC612" s="226"/>
    </row>
    <row r="613" spans="1:55" ht="15.75" customHeight="1" thickBot="1">
      <c r="A613" s="238"/>
      <c r="B613" s="238"/>
      <c r="C613" s="238"/>
      <c r="D613" s="238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X613" s="228"/>
      <c r="Y613" s="228"/>
      <c r="Z613" s="228" t="s">
        <v>317</v>
      </c>
      <c r="AA613" s="228" t="s">
        <v>831</v>
      </c>
      <c r="AB613" s="228" t="s">
        <v>5527</v>
      </c>
      <c r="AD613" s="228" t="s">
        <v>333</v>
      </c>
      <c r="AE613" s="228" t="s">
        <v>359</v>
      </c>
      <c r="AH613" s="228" t="s">
        <v>635</v>
      </c>
      <c r="AJ613" s="228"/>
      <c r="AK613" s="228"/>
      <c r="BC613" s="226"/>
    </row>
    <row r="614" spans="1:55" ht="15.75" customHeight="1" thickBot="1">
      <c r="A614" s="238"/>
      <c r="B614" s="238"/>
      <c r="C614" s="238"/>
      <c r="D614" s="238"/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X614" s="228"/>
      <c r="Y614" s="228"/>
      <c r="Z614" s="228" t="s">
        <v>333</v>
      </c>
      <c r="AA614" s="228" t="s">
        <v>899</v>
      </c>
      <c r="AB614" s="228" t="s">
        <v>5528</v>
      </c>
      <c r="AD614" s="228" t="s">
        <v>359</v>
      </c>
      <c r="AE614" s="228" t="s">
        <v>317</v>
      </c>
      <c r="AH614" s="228" t="s">
        <v>638</v>
      </c>
      <c r="AJ614" s="228"/>
      <c r="AK614" s="228"/>
      <c r="BC614" s="226"/>
    </row>
    <row r="615" spans="1:55" ht="15.75" customHeight="1" thickBot="1">
      <c r="A615" s="238"/>
      <c r="B615" s="238"/>
      <c r="C615" s="238"/>
      <c r="D615" s="238"/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X615" s="228"/>
      <c r="Y615" s="228"/>
      <c r="Z615" s="228" t="s">
        <v>359</v>
      </c>
      <c r="AA615" s="228" t="s">
        <v>950</v>
      </c>
      <c r="AB615" s="228" t="s">
        <v>5529</v>
      </c>
      <c r="AD615" s="228" t="s">
        <v>317</v>
      </c>
      <c r="AE615" s="228" t="s">
        <v>283</v>
      </c>
      <c r="AH615" s="228" t="s">
        <v>635</v>
      </c>
      <c r="AJ615" s="228"/>
      <c r="AK615" s="228"/>
      <c r="BC615" s="226"/>
    </row>
    <row r="616" spans="1:55" ht="15.75" customHeight="1" thickBot="1">
      <c r="A616" s="238"/>
      <c r="B616" s="238"/>
      <c r="C616" s="238"/>
      <c r="D616" s="238"/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X616" s="228"/>
      <c r="Y616" s="228"/>
      <c r="Z616" s="228" t="s">
        <v>302</v>
      </c>
      <c r="AA616" s="228" t="s">
        <v>1012</v>
      </c>
      <c r="AB616" s="228" t="s">
        <v>5530</v>
      </c>
      <c r="AD616" s="228" t="s">
        <v>333</v>
      </c>
      <c r="AE616" s="228" t="s">
        <v>317</v>
      </c>
      <c r="AH616" s="228" t="s">
        <v>641</v>
      </c>
      <c r="AJ616" s="228"/>
      <c r="AK616" s="228"/>
      <c r="BC616" s="226"/>
    </row>
    <row r="617" spans="1:55" ht="15.75" customHeight="1" thickBot="1">
      <c r="A617" s="238"/>
      <c r="B617" s="238"/>
      <c r="C617" s="238"/>
      <c r="D617" s="238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X617" s="228"/>
      <c r="Y617" s="228"/>
      <c r="Z617" s="228" t="s">
        <v>359</v>
      </c>
      <c r="AA617" s="228" t="s">
        <v>1207</v>
      </c>
      <c r="AB617" s="228" t="s">
        <v>5531</v>
      </c>
      <c r="AD617" s="228" t="s">
        <v>348</v>
      </c>
      <c r="AE617" s="228" t="s">
        <v>302</v>
      </c>
      <c r="AH617" s="228" t="s">
        <v>649</v>
      </c>
      <c r="AJ617" s="228"/>
      <c r="AK617" s="228"/>
      <c r="BC617" s="226"/>
    </row>
    <row r="618" spans="1:55" ht="15.75" customHeight="1" thickBot="1">
      <c r="A618" s="238"/>
      <c r="B618" s="238"/>
      <c r="C618" s="238"/>
      <c r="D618" s="238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X618" s="228"/>
      <c r="Y618" s="228"/>
      <c r="Z618" s="228" t="s">
        <v>348</v>
      </c>
      <c r="AA618" s="228" t="s">
        <v>1239</v>
      </c>
      <c r="AB618" s="228" t="s">
        <v>5532</v>
      </c>
      <c r="AD618" s="228" t="s">
        <v>348</v>
      </c>
      <c r="AE618" s="228" t="s">
        <v>348</v>
      </c>
      <c r="AH618" s="228" t="s">
        <v>638</v>
      </c>
      <c r="AJ618" s="228"/>
      <c r="AK618" s="228"/>
      <c r="BC618" s="226"/>
    </row>
    <row r="619" spans="1:55" ht="15.75" customHeight="1" thickBot="1">
      <c r="A619" s="238"/>
      <c r="B619" s="238"/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X619" s="228"/>
      <c r="Y619" s="228"/>
      <c r="Z619" s="228" t="s">
        <v>362</v>
      </c>
      <c r="AA619" s="228" t="s">
        <v>1322</v>
      </c>
      <c r="AB619" s="228" t="s">
        <v>5533</v>
      </c>
      <c r="AD619" s="228" t="s">
        <v>348</v>
      </c>
      <c r="AE619" s="228" t="s">
        <v>359</v>
      </c>
      <c r="AH619" s="228" t="s">
        <v>649</v>
      </c>
      <c r="AJ619" s="228"/>
      <c r="AK619" s="228"/>
      <c r="BC619" s="226"/>
    </row>
    <row r="620" spans="1:55" ht="15.75" customHeight="1" thickBot="1">
      <c r="A620" s="238"/>
      <c r="B620" s="238"/>
      <c r="C620" s="238"/>
      <c r="D620" s="238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X620" s="228"/>
      <c r="Y620" s="228"/>
      <c r="Z620" s="228" t="s">
        <v>333</v>
      </c>
      <c r="AA620" s="228" t="s">
        <v>1553</v>
      </c>
      <c r="AB620" s="228" t="s">
        <v>5534</v>
      </c>
      <c r="AD620" s="228" t="s">
        <v>283</v>
      </c>
      <c r="AE620" s="228" t="s">
        <v>302</v>
      </c>
      <c r="AH620" s="228" t="s">
        <v>638</v>
      </c>
      <c r="AJ620" s="228"/>
      <c r="AK620" s="228"/>
      <c r="BC620" s="226"/>
    </row>
    <row r="621" spans="1:55" ht="15.75" customHeight="1" thickBot="1">
      <c r="A621" s="238"/>
      <c r="B621" s="238"/>
      <c r="C621" s="238"/>
      <c r="D621" s="238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X621" s="228"/>
      <c r="Y621" s="228"/>
      <c r="Z621" s="228" t="s">
        <v>359</v>
      </c>
      <c r="AA621" s="228" t="s">
        <v>1637</v>
      </c>
      <c r="AB621" s="228" t="s">
        <v>5535</v>
      </c>
      <c r="AD621" s="228" t="s">
        <v>359</v>
      </c>
      <c r="AE621" s="228" t="s">
        <v>359</v>
      </c>
      <c r="AH621" s="228" t="s">
        <v>649</v>
      </c>
      <c r="AJ621" s="228"/>
      <c r="AK621" s="228"/>
      <c r="BC621" s="226"/>
    </row>
    <row r="622" spans="1:55" ht="15.75" customHeight="1" thickBot="1">
      <c r="A622" s="238"/>
      <c r="B622" s="238"/>
      <c r="C622" s="238"/>
      <c r="D622" s="238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X622" s="228"/>
      <c r="Y622" s="228"/>
      <c r="Z622" s="228" t="s">
        <v>317</v>
      </c>
      <c r="AA622" s="228" t="s">
        <v>1760</v>
      </c>
      <c r="AB622" s="228" t="s">
        <v>5536</v>
      </c>
      <c r="AD622" s="228" t="s">
        <v>283</v>
      </c>
      <c r="AE622" s="228" t="s">
        <v>317</v>
      </c>
      <c r="AH622" s="228" t="s">
        <v>649</v>
      </c>
      <c r="AJ622" s="228"/>
      <c r="AK622" s="228"/>
      <c r="BC622" s="226"/>
    </row>
    <row r="623" spans="1:55" ht="15.75" customHeight="1" thickBot="1">
      <c r="A623" s="238"/>
      <c r="B623" s="238"/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X623" s="228"/>
      <c r="Y623" s="228"/>
      <c r="Z623" s="228" t="s">
        <v>317</v>
      </c>
      <c r="AA623" s="228" t="s">
        <v>1788</v>
      </c>
      <c r="AB623" s="228" t="s">
        <v>5537</v>
      </c>
      <c r="AD623" s="228" t="s">
        <v>317</v>
      </c>
      <c r="AE623" s="228" t="s">
        <v>302</v>
      </c>
      <c r="AH623" s="228" t="s">
        <v>649</v>
      </c>
      <c r="AJ623" s="228"/>
      <c r="AK623" s="228"/>
      <c r="BC623" s="226"/>
    </row>
    <row r="624" spans="1:55" ht="15.75" customHeight="1" thickBot="1">
      <c r="A624" s="238"/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X624" s="228"/>
      <c r="Y624" s="228"/>
      <c r="Z624" s="228" t="s">
        <v>333</v>
      </c>
      <c r="AA624" s="228" t="s">
        <v>1877</v>
      </c>
      <c r="AB624" s="228" t="s">
        <v>5538</v>
      </c>
      <c r="AD624" s="228" t="s">
        <v>333</v>
      </c>
      <c r="AE624" s="228" t="s">
        <v>317</v>
      </c>
      <c r="AH624" s="228" t="s">
        <v>635</v>
      </c>
      <c r="AJ624" s="228"/>
      <c r="AK624" s="228"/>
      <c r="BC624" s="226"/>
    </row>
    <row r="625" spans="1:55" ht="15.75" customHeight="1" thickBot="1">
      <c r="A625" s="238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X625" s="228"/>
      <c r="Y625" s="228"/>
      <c r="Z625" s="228" t="s">
        <v>317</v>
      </c>
      <c r="AA625" s="228" t="s">
        <v>1904</v>
      </c>
      <c r="AB625" s="228" t="s">
        <v>5539</v>
      </c>
      <c r="AD625" s="228" t="s">
        <v>348</v>
      </c>
      <c r="AE625" s="228" t="s">
        <v>359</v>
      </c>
      <c r="AH625" s="228" t="s">
        <v>641</v>
      </c>
      <c r="AJ625" s="228"/>
      <c r="AK625" s="228"/>
      <c r="BC625" s="226"/>
    </row>
    <row r="626" spans="1:55" ht="15.75" customHeight="1" thickBot="1">
      <c r="A626" s="238"/>
      <c r="B626" s="238"/>
      <c r="C626" s="238"/>
      <c r="D626" s="238"/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8"/>
      <c r="X626" s="228"/>
      <c r="Y626" s="228"/>
      <c r="Z626" s="228" t="s">
        <v>302</v>
      </c>
      <c r="AA626" s="228" t="s">
        <v>1920</v>
      </c>
      <c r="AB626" s="228" t="s">
        <v>5540</v>
      </c>
      <c r="AD626" s="228" t="s">
        <v>333</v>
      </c>
      <c r="AE626" s="228" t="s">
        <v>317</v>
      </c>
      <c r="AH626" s="228" t="s">
        <v>638</v>
      </c>
      <c r="AJ626" s="228"/>
      <c r="AK626" s="228"/>
      <c r="BC626" s="226"/>
    </row>
    <row r="627" spans="1:55" ht="15.75" customHeight="1" thickBot="1">
      <c r="A627" s="238"/>
      <c r="B627" s="238"/>
      <c r="C627" s="238"/>
      <c r="D627" s="238"/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8"/>
      <c r="X627" s="228"/>
      <c r="Y627" s="228"/>
      <c r="Z627" s="228" t="s">
        <v>333</v>
      </c>
      <c r="AA627" s="228" t="s">
        <v>1954</v>
      </c>
      <c r="AB627" s="228" t="s">
        <v>5541</v>
      </c>
      <c r="AD627" s="228" t="s">
        <v>359</v>
      </c>
      <c r="AE627" s="228" t="s">
        <v>333</v>
      </c>
      <c r="AH627" s="228" t="s">
        <v>635</v>
      </c>
      <c r="AJ627" s="228"/>
      <c r="AK627" s="228"/>
      <c r="BC627" s="226"/>
    </row>
    <row r="628" spans="1:55" ht="15.75" customHeight="1" thickBot="1">
      <c r="A628" s="238"/>
      <c r="B628" s="238"/>
      <c r="C628" s="238"/>
      <c r="D628" s="238"/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8"/>
      <c r="X628" s="228"/>
      <c r="Y628" s="228"/>
      <c r="Z628" s="228" t="s">
        <v>333</v>
      </c>
      <c r="AA628" s="228" t="s">
        <v>2001</v>
      </c>
      <c r="AB628" s="228" t="s">
        <v>5542</v>
      </c>
      <c r="AD628" s="228" t="s">
        <v>348</v>
      </c>
      <c r="AE628" s="228" t="s">
        <v>359</v>
      </c>
      <c r="AH628" s="228" t="s">
        <v>635</v>
      </c>
      <c r="AJ628" s="228"/>
      <c r="AK628" s="228"/>
      <c r="BC628" s="226"/>
    </row>
    <row r="629" spans="1:55" ht="15.75" customHeight="1" thickBot="1">
      <c r="A629" s="238"/>
      <c r="B629" s="238"/>
      <c r="C629" s="238"/>
      <c r="D629" s="238"/>
      <c r="E629" s="238"/>
      <c r="F629" s="238"/>
      <c r="G629" s="238"/>
      <c r="H629" s="238"/>
      <c r="I629" s="238"/>
      <c r="J629" s="238"/>
      <c r="K629" s="238"/>
      <c r="L629" s="238"/>
      <c r="M629" s="238"/>
      <c r="N629" s="238"/>
      <c r="O629" s="238"/>
      <c r="X629" s="228"/>
      <c r="Y629" s="228"/>
      <c r="Z629" s="228" t="s">
        <v>302</v>
      </c>
      <c r="AA629" s="228" t="s">
        <v>2009</v>
      </c>
      <c r="AB629" s="228" t="s">
        <v>5543</v>
      </c>
      <c r="AD629" s="228" t="s">
        <v>317</v>
      </c>
      <c r="AE629" s="228" t="s">
        <v>283</v>
      </c>
      <c r="AH629" s="228" t="s">
        <v>635</v>
      </c>
      <c r="AJ629" s="228"/>
      <c r="AK629" s="228"/>
      <c r="BC629" s="226"/>
    </row>
    <row r="630" spans="1:55" ht="15.75" customHeight="1" thickBot="1">
      <c r="A630" s="238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X630" s="228"/>
      <c r="Y630" s="228"/>
      <c r="Z630" s="228" t="s">
        <v>359</v>
      </c>
      <c r="AA630" s="228" t="s">
        <v>2443</v>
      </c>
      <c r="AB630" s="228" t="s">
        <v>5544</v>
      </c>
      <c r="AD630" s="228" t="s">
        <v>348</v>
      </c>
      <c r="AE630" s="228" t="s">
        <v>362</v>
      </c>
      <c r="AH630" s="228" t="s">
        <v>638</v>
      </c>
      <c r="AJ630" s="228"/>
      <c r="AK630" s="228"/>
      <c r="BC630" s="226"/>
    </row>
    <row r="631" spans="1:55" ht="15.75" customHeight="1" thickBot="1">
      <c r="A631" s="238"/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X631" s="228"/>
      <c r="Y631" s="228"/>
      <c r="Z631" s="228" t="s">
        <v>348</v>
      </c>
      <c r="AA631" s="228" t="s">
        <v>2479</v>
      </c>
      <c r="AB631" s="228" t="s">
        <v>5545</v>
      </c>
      <c r="AD631" s="228" t="s">
        <v>348</v>
      </c>
      <c r="AE631" s="228" t="s">
        <v>348</v>
      </c>
      <c r="AH631" s="228" t="s">
        <v>649</v>
      </c>
      <c r="AJ631" s="228"/>
      <c r="AK631" s="228"/>
      <c r="BC631" s="226"/>
    </row>
    <row r="632" spans="1:55" ht="15.75" customHeight="1" thickBot="1">
      <c r="A632" s="238"/>
      <c r="B632" s="238"/>
      <c r="C632" s="238"/>
      <c r="D632" s="238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8"/>
      <c r="X632" s="228"/>
      <c r="Y632" s="228"/>
      <c r="Z632" s="228" t="s">
        <v>333</v>
      </c>
      <c r="AA632" s="228" t="s">
        <v>2646</v>
      </c>
      <c r="AB632" s="228" t="s">
        <v>5546</v>
      </c>
      <c r="AD632" s="228" t="s">
        <v>302</v>
      </c>
      <c r="AE632" s="228" t="s">
        <v>302</v>
      </c>
      <c r="AH632" s="228" t="s">
        <v>635</v>
      </c>
      <c r="AJ632" s="228"/>
      <c r="AK632" s="228"/>
      <c r="BC632" s="226"/>
    </row>
    <row r="633" spans="1:55" ht="15.75" customHeight="1" thickBot="1">
      <c r="A633" s="238"/>
      <c r="B633" s="238"/>
      <c r="C633" s="238"/>
      <c r="D633" s="238"/>
      <c r="E633" s="238"/>
      <c r="F633" s="238"/>
      <c r="G633" s="238"/>
      <c r="H633" s="238"/>
      <c r="I633" s="238"/>
      <c r="J633" s="238"/>
      <c r="K633" s="238"/>
      <c r="L633" s="238"/>
      <c r="M633" s="238"/>
      <c r="N633" s="238"/>
      <c r="O633" s="238"/>
      <c r="X633" s="228"/>
      <c r="Y633" s="228"/>
      <c r="Z633" s="228" t="s">
        <v>317</v>
      </c>
      <c r="AA633" s="228" t="s">
        <v>2697</v>
      </c>
      <c r="AB633" s="228" t="s">
        <v>5547</v>
      </c>
      <c r="AD633" s="228" t="s">
        <v>317</v>
      </c>
      <c r="AE633" s="228" t="s">
        <v>333</v>
      </c>
      <c r="AH633" s="228" t="s">
        <v>649</v>
      </c>
      <c r="AJ633" s="228"/>
      <c r="AK633" s="228"/>
      <c r="BC633" s="226"/>
    </row>
    <row r="634" spans="1:55" ht="15.75" customHeight="1" thickBot="1">
      <c r="A634" s="238"/>
      <c r="B634" s="238"/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8"/>
      <c r="X634" s="228"/>
      <c r="Y634" s="228"/>
      <c r="Z634" s="228" t="s">
        <v>348</v>
      </c>
      <c r="AA634" s="228" t="s">
        <v>2742</v>
      </c>
      <c r="AB634" s="228" t="s">
        <v>5548</v>
      </c>
      <c r="AD634" s="228" t="s">
        <v>317</v>
      </c>
      <c r="AE634" s="228" t="s">
        <v>317</v>
      </c>
      <c r="AH634" s="228" t="s">
        <v>641</v>
      </c>
      <c r="AJ634" s="228"/>
      <c r="AK634" s="228"/>
      <c r="BC634" s="226"/>
    </row>
    <row r="635" spans="1:55" ht="15.75" customHeight="1" thickBot="1">
      <c r="A635" s="238"/>
      <c r="B635" s="238"/>
      <c r="C635" s="238"/>
      <c r="D635" s="238"/>
      <c r="E635" s="238"/>
      <c r="F635" s="238"/>
      <c r="G635" s="238"/>
      <c r="H635" s="238"/>
      <c r="I635" s="238"/>
      <c r="J635" s="238"/>
      <c r="K635" s="238"/>
      <c r="L635" s="238"/>
      <c r="M635" s="238"/>
      <c r="N635" s="238"/>
      <c r="O635" s="238"/>
      <c r="X635" s="228"/>
      <c r="Y635" s="228"/>
      <c r="Z635" s="228" t="s">
        <v>359</v>
      </c>
      <c r="AA635" s="228" t="s">
        <v>710</v>
      </c>
      <c r="AB635" s="228" t="s">
        <v>5549</v>
      </c>
      <c r="AD635" s="228" t="s">
        <v>333</v>
      </c>
      <c r="AE635" s="228" t="s">
        <v>348</v>
      </c>
      <c r="AH635" s="228" t="s">
        <v>649</v>
      </c>
      <c r="AJ635" s="228"/>
      <c r="AK635" s="228"/>
      <c r="BC635" s="226"/>
    </row>
    <row r="636" spans="1:55" ht="15.75" customHeight="1" thickBot="1">
      <c r="A636" s="238"/>
      <c r="B636" s="238"/>
      <c r="C636" s="238"/>
      <c r="D636" s="238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238"/>
      <c r="X636" s="228"/>
      <c r="Y636" s="228"/>
      <c r="Z636" s="228" t="s">
        <v>317</v>
      </c>
      <c r="AA636" s="228" t="s">
        <v>736</v>
      </c>
      <c r="AB636" s="228" t="s">
        <v>5550</v>
      </c>
      <c r="AD636" s="228" t="s">
        <v>348</v>
      </c>
      <c r="AE636" s="228" t="s">
        <v>317</v>
      </c>
      <c r="AH636" s="228" t="s">
        <v>635</v>
      </c>
      <c r="AJ636" s="228"/>
      <c r="AK636" s="228"/>
      <c r="BC636" s="226"/>
    </row>
    <row r="637" spans="1:55" ht="15.75" customHeight="1" thickBot="1">
      <c r="A637" s="238"/>
      <c r="B637" s="238"/>
      <c r="C637" s="238"/>
      <c r="D637" s="238"/>
      <c r="E637" s="238"/>
      <c r="F637" s="238"/>
      <c r="G637" s="238"/>
      <c r="H637" s="238"/>
      <c r="I637" s="238"/>
      <c r="J637" s="238"/>
      <c r="K637" s="238"/>
      <c r="L637" s="238"/>
      <c r="M637" s="238"/>
      <c r="N637" s="238"/>
      <c r="O637" s="238"/>
      <c r="X637" s="228"/>
      <c r="Y637" s="228"/>
      <c r="Z637" s="228" t="s">
        <v>317</v>
      </c>
      <c r="AA637" s="228" t="s">
        <v>745</v>
      </c>
      <c r="AB637" s="228" t="s">
        <v>5551</v>
      </c>
      <c r="AD637" s="228" t="s">
        <v>283</v>
      </c>
      <c r="AE637" s="228" t="s">
        <v>261</v>
      </c>
      <c r="AH637" s="228" t="s">
        <v>638</v>
      </c>
      <c r="AJ637" s="228"/>
      <c r="AK637" s="228"/>
      <c r="BC637" s="226"/>
    </row>
    <row r="638" spans="1:55" ht="15.75" customHeight="1" thickBot="1">
      <c r="A638" s="238"/>
      <c r="B638" s="238"/>
      <c r="C638" s="238"/>
      <c r="D638" s="238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X638" s="228"/>
      <c r="Y638" s="228"/>
      <c r="Z638" s="228" t="s">
        <v>261</v>
      </c>
      <c r="AA638" s="228" t="s">
        <v>760</v>
      </c>
      <c r="AB638" s="228" t="s">
        <v>5552</v>
      </c>
      <c r="AD638" s="228" t="s">
        <v>283</v>
      </c>
      <c r="AE638" s="228" t="s">
        <v>317</v>
      </c>
      <c r="AH638" s="228" t="s">
        <v>649</v>
      </c>
      <c r="AJ638" s="228"/>
      <c r="AK638" s="228"/>
      <c r="BC638" s="226"/>
    </row>
    <row r="639" spans="1:55" ht="15.75" customHeight="1" thickBot="1">
      <c r="A639" s="238"/>
      <c r="B639" s="238"/>
      <c r="C639" s="238"/>
      <c r="D639" s="238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X639" s="228"/>
      <c r="Y639" s="228"/>
      <c r="Z639" s="228" t="s">
        <v>317</v>
      </c>
      <c r="AA639" s="228" t="s">
        <v>869</v>
      </c>
      <c r="AB639" s="228" t="s">
        <v>5553</v>
      </c>
      <c r="AD639" s="228" t="s">
        <v>317</v>
      </c>
      <c r="AE639" s="228" t="s">
        <v>317</v>
      </c>
      <c r="AH639" s="228" t="s">
        <v>635</v>
      </c>
      <c r="AJ639" s="228"/>
      <c r="AK639" s="228"/>
      <c r="BC639" s="226"/>
    </row>
    <row r="640" spans="1:55" ht="15.75" customHeight="1" thickBot="1">
      <c r="A640" s="238"/>
      <c r="B640" s="238"/>
      <c r="C640" s="238"/>
      <c r="D640" s="238"/>
      <c r="E640" s="238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X640" s="228"/>
      <c r="Y640" s="228"/>
      <c r="Z640" s="228" t="s">
        <v>333</v>
      </c>
      <c r="AA640" s="228" t="s">
        <v>942</v>
      </c>
      <c r="AB640" s="228" t="s">
        <v>5554</v>
      </c>
      <c r="AD640" s="228" t="s">
        <v>362</v>
      </c>
      <c r="AE640" s="228" t="s">
        <v>359</v>
      </c>
      <c r="AH640" s="228" t="s">
        <v>635</v>
      </c>
      <c r="AJ640" s="228"/>
      <c r="AK640" s="228"/>
      <c r="BC640" s="226"/>
    </row>
    <row r="641" spans="1:55" ht="15.75" customHeight="1" thickBot="1">
      <c r="A641" s="238"/>
      <c r="B641" s="238"/>
      <c r="C641" s="238"/>
      <c r="D641" s="238"/>
      <c r="E641" s="238"/>
      <c r="F641" s="238"/>
      <c r="G641" s="238"/>
      <c r="H641" s="238"/>
      <c r="I641" s="238"/>
      <c r="J641" s="238"/>
      <c r="K641" s="238"/>
      <c r="L641" s="238"/>
      <c r="M641" s="238"/>
      <c r="N641" s="238"/>
      <c r="O641" s="238"/>
      <c r="X641" s="228"/>
      <c r="Y641" s="228"/>
      <c r="Z641" s="228" t="s">
        <v>333</v>
      </c>
      <c r="AA641" s="228" t="s">
        <v>1223</v>
      </c>
      <c r="AB641" s="228" t="s">
        <v>5555</v>
      </c>
      <c r="AD641" s="228" t="s">
        <v>333</v>
      </c>
      <c r="AE641" s="228" t="s">
        <v>333</v>
      </c>
      <c r="AH641" s="228" t="s">
        <v>638</v>
      </c>
      <c r="AJ641" s="228"/>
      <c r="AK641" s="228"/>
      <c r="BC641" s="226"/>
    </row>
    <row r="642" spans="1:55" ht="15.75" customHeight="1" thickBot="1">
      <c r="A642" s="238"/>
      <c r="B642" s="238"/>
      <c r="C642" s="238"/>
      <c r="D642" s="238"/>
      <c r="E642" s="238"/>
      <c r="F642" s="238"/>
      <c r="G642" s="238"/>
      <c r="H642" s="238"/>
      <c r="I642" s="238"/>
      <c r="J642" s="238"/>
      <c r="K642" s="238"/>
      <c r="L642" s="238"/>
      <c r="M642" s="238"/>
      <c r="N642" s="238"/>
      <c r="O642" s="238"/>
      <c r="X642" s="228"/>
      <c r="Y642" s="228"/>
      <c r="Z642" s="228" t="s">
        <v>359</v>
      </c>
      <c r="AA642" s="228" t="s">
        <v>1250</v>
      </c>
      <c r="AB642" s="228" t="s">
        <v>5556</v>
      </c>
      <c r="AD642" s="228" t="s">
        <v>317</v>
      </c>
      <c r="AE642" s="228" t="s">
        <v>317</v>
      </c>
      <c r="AH642" s="228" t="s">
        <v>649</v>
      </c>
      <c r="AJ642" s="228"/>
      <c r="AK642" s="228"/>
      <c r="BC642" s="226"/>
    </row>
    <row r="643" spans="1:55" ht="15.75" customHeight="1" thickBot="1">
      <c r="A643" s="238"/>
      <c r="B643" s="238"/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X643" s="228"/>
      <c r="Y643" s="228"/>
      <c r="Z643" s="228" t="s">
        <v>186</v>
      </c>
      <c r="AA643" s="228" t="s">
        <v>1458</v>
      </c>
      <c r="AB643" s="228" t="s">
        <v>5557</v>
      </c>
      <c r="AD643" s="228" t="s">
        <v>236</v>
      </c>
      <c r="AE643" s="228" t="s">
        <v>261</v>
      </c>
      <c r="AH643" s="228"/>
      <c r="AJ643" s="228"/>
      <c r="AK643" s="228"/>
      <c r="BC643" s="226"/>
    </row>
    <row r="644" spans="1:55" ht="15.75" customHeight="1" thickBot="1">
      <c r="A644" s="238"/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8"/>
      <c r="X644" s="228"/>
      <c r="Y644" s="228"/>
      <c r="Z644" s="228" t="s">
        <v>333</v>
      </c>
      <c r="AA644" s="228" t="s">
        <v>1649</v>
      </c>
      <c r="AB644" s="228" t="s">
        <v>5558</v>
      </c>
      <c r="AD644" s="228" t="s">
        <v>333</v>
      </c>
      <c r="AE644" s="228" t="s">
        <v>302</v>
      </c>
      <c r="AH644" s="228" t="s">
        <v>635</v>
      </c>
      <c r="AJ644" s="228"/>
      <c r="AK644" s="228"/>
      <c r="BC644" s="226"/>
    </row>
    <row r="645" spans="1:55" ht="15.75" customHeight="1" thickBot="1">
      <c r="A645" s="238"/>
      <c r="B645" s="238"/>
      <c r="C645" s="238"/>
      <c r="D645" s="238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8"/>
      <c r="X645" s="228"/>
      <c r="Y645" s="228"/>
      <c r="Z645" s="228" t="s">
        <v>362</v>
      </c>
      <c r="AA645" s="228" t="s">
        <v>2362</v>
      </c>
      <c r="AB645" s="228" t="s">
        <v>5559</v>
      </c>
      <c r="AD645" s="228" t="s">
        <v>359</v>
      </c>
      <c r="AE645" s="228" t="s">
        <v>359</v>
      </c>
      <c r="AH645" s="228" t="s">
        <v>638</v>
      </c>
      <c r="AJ645" s="228"/>
      <c r="AK645" s="228"/>
      <c r="BC645" s="226"/>
    </row>
    <row r="646" spans="1:55" ht="15.75" customHeight="1" thickBot="1">
      <c r="A646" s="238"/>
      <c r="B646" s="238"/>
      <c r="C646" s="238"/>
      <c r="D646" s="238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8"/>
      <c r="X646" s="228"/>
      <c r="Y646" s="228"/>
      <c r="Z646" s="228" t="s">
        <v>359</v>
      </c>
      <c r="AA646" s="228" t="s">
        <v>2435</v>
      </c>
      <c r="AB646" s="228" t="s">
        <v>5560</v>
      </c>
      <c r="AD646" s="228" t="s">
        <v>359</v>
      </c>
      <c r="AE646" s="228" t="s">
        <v>362</v>
      </c>
      <c r="AH646" s="228" t="s">
        <v>649</v>
      </c>
      <c r="AJ646" s="228"/>
      <c r="AK646" s="228"/>
      <c r="BC646" s="226"/>
    </row>
    <row r="647" spans="1:55" ht="15.75" customHeight="1" thickBot="1">
      <c r="A647" s="238"/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X647" s="228"/>
      <c r="Y647" s="228"/>
      <c r="Z647" s="228" t="s">
        <v>348</v>
      </c>
      <c r="AA647" s="228" t="s">
        <v>2522</v>
      </c>
      <c r="AB647" s="228" t="s">
        <v>5561</v>
      </c>
      <c r="AD647" s="228" t="s">
        <v>302</v>
      </c>
      <c r="AE647" s="228" t="s">
        <v>333</v>
      </c>
      <c r="AH647" s="228" t="s">
        <v>635</v>
      </c>
      <c r="AJ647" s="228"/>
      <c r="AK647" s="228"/>
      <c r="BC647" s="226"/>
    </row>
    <row r="648" spans="1:55" ht="15.75" customHeight="1" thickBot="1">
      <c r="A648" s="238"/>
      <c r="B648" s="238"/>
      <c r="C648" s="238"/>
      <c r="D648" s="238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8"/>
      <c r="X648" s="228"/>
      <c r="Y648" s="228"/>
      <c r="Z648" s="228" t="s">
        <v>333</v>
      </c>
      <c r="AA648" s="228" t="s">
        <v>2551</v>
      </c>
      <c r="AB648" s="228" t="s">
        <v>5562</v>
      </c>
      <c r="AD648" s="228" t="s">
        <v>317</v>
      </c>
      <c r="AE648" s="228" t="s">
        <v>333</v>
      </c>
      <c r="AH648" s="228" t="s">
        <v>641</v>
      </c>
      <c r="AJ648" s="228"/>
      <c r="AK648" s="228"/>
      <c r="BC648" s="226"/>
    </row>
    <row r="649" spans="1:55" ht="15.75" customHeight="1" thickBot="1">
      <c r="A649" s="238"/>
      <c r="B649" s="238"/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X649" s="228"/>
      <c r="Y649" s="228"/>
      <c r="Z649" s="228" t="s">
        <v>317</v>
      </c>
      <c r="AA649" s="228" t="s">
        <v>2559</v>
      </c>
      <c r="AB649" s="228" t="s">
        <v>5563</v>
      </c>
      <c r="AD649" s="228" t="s">
        <v>283</v>
      </c>
      <c r="AE649" s="228" t="s">
        <v>317</v>
      </c>
      <c r="AH649" s="228" t="s">
        <v>635</v>
      </c>
      <c r="AJ649" s="228"/>
      <c r="AK649" s="228"/>
      <c r="BC649" s="226"/>
    </row>
    <row r="650" spans="1:55" ht="15.75" customHeight="1" thickBot="1">
      <c r="A650" s="238"/>
      <c r="B650" s="238"/>
      <c r="C650" s="238"/>
      <c r="D650" s="238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8"/>
      <c r="X650" s="228"/>
      <c r="Y650" s="228"/>
      <c r="Z650" s="228" t="s">
        <v>359</v>
      </c>
      <c r="AA650" s="228" t="s">
        <v>2638</v>
      </c>
      <c r="AB650" s="228" t="s">
        <v>5564</v>
      </c>
      <c r="AD650" s="228" t="s">
        <v>362</v>
      </c>
      <c r="AE650" s="228" t="s">
        <v>362</v>
      </c>
      <c r="AH650" s="228" t="s">
        <v>635</v>
      </c>
      <c r="AJ650" s="228"/>
      <c r="AK650" s="228"/>
      <c r="BC650" s="226"/>
    </row>
    <row r="651" spans="1:55" ht="15.75" customHeight="1" thickBot="1">
      <c r="A651" s="238"/>
      <c r="B651" s="238"/>
      <c r="C651" s="238"/>
      <c r="D651" s="238"/>
      <c r="E651" s="238"/>
      <c r="F651" s="238"/>
      <c r="G651" s="238"/>
      <c r="H651" s="238"/>
      <c r="I651" s="238"/>
      <c r="J651" s="238"/>
      <c r="K651" s="238"/>
      <c r="L651" s="238"/>
      <c r="M651" s="238"/>
      <c r="N651" s="238"/>
      <c r="O651" s="238"/>
      <c r="X651" s="228"/>
      <c r="Y651" s="228"/>
      <c r="Z651" s="228" t="s">
        <v>359</v>
      </c>
      <c r="AA651" s="228" t="s">
        <v>2667</v>
      </c>
      <c r="AB651" s="228" t="s">
        <v>5565</v>
      </c>
      <c r="AD651" s="228" t="s">
        <v>348</v>
      </c>
      <c r="AE651" s="228" t="s">
        <v>348</v>
      </c>
      <c r="AH651" s="228" t="s">
        <v>649</v>
      </c>
      <c r="AJ651" s="228"/>
      <c r="AK651" s="228"/>
      <c r="BC651" s="226"/>
    </row>
    <row r="652" spans="1:55" ht="15.75" customHeight="1" thickBot="1">
      <c r="A652" s="238"/>
      <c r="B652" s="238"/>
      <c r="C652" s="238"/>
      <c r="D652" s="238"/>
      <c r="E652" s="238"/>
      <c r="F652" s="238"/>
      <c r="G652" s="238"/>
      <c r="H652" s="238"/>
      <c r="I652" s="238"/>
      <c r="J652" s="238"/>
      <c r="K652" s="238"/>
      <c r="L652" s="238"/>
      <c r="M652" s="238"/>
      <c r="N652" s="238"/>
      <c r="O652" s="238"/>
      <c r="X652" s="228"/>
      <c r="Y652" s="228"/>
      <c r="Z652" s="228" t="s">
        <v>348</v>
      </c>
      <c r="AA652" s="228" t="s">
        <v>699</v>
      </c>
      <c r="AB652" s="228" t="s">
        <v>5566</v>
      </c>
      <c r="AD652" s="228" t="s">
        <v>302</v>
      </c>
      <c r="AE652" s="228" t="s">
        <v>333</v>
      </c>
      <c r="AH652" s="228" t="s">
        <v>635</v>
      </c>
      <c r="AJ652" s="228"/>
      <c r="AK652" s="228"/>
      <c r="BC652" s="226"/>
    </row>
    <row r="653" spans="1:55" ht="15.75" customHeight="1" thickBot="1">
      <c r="A653" s="238"/>
      <c r="B653" s="238"/>
      <c r="C653" s="238"/>
      <c r="D653" s="238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8"/>
      <c r="X653" s="228"/>
      <c r="Y653" s="228"/>
      <c r="Z653" s="228" t="s">
        <v>359</v>
      </c>
      <c r="AA653" s="228" t="s">
        <v>761</v>
      </c>
      <c r="AB653" s="228" t="s">
        <v>5567</v>
      </c>
      <c r="AD653" s="228" t="s">
        <v>359</v>
      </c>
      <c r="AE653" s="228" t="s">
        <v>359</v>
      </c>
      <c r="AH653" s="228" t="s">
        <v>635</v>
      </c>
      <c r="AJ653" s="228"/>
      <c r="AK653" s="228"/>
      <c r="BC653" s="226"/>
    </row>
    <row r="654" spans="1:55" ht="15.75" customHeight="1" thickBot="1">
      <c r="A654" s="238"/>
      <c r="B654" s="238"/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238"/>
      <c r="X654" s="228"/>
      <c r="Y654" s="228"/>
      <c r="Z654" s="228" t="s">
        <v>359</v>
      </c>
      <c r="AA654" s="228" t="s">
        <v>862</v>
      </c>
      <c r="AB654" s="228" t="s">
        <v>5568</v>
      </c>
      <c r="AD654" s="228" t="s">
        <v>261</v>
      </c>
      <c r="AE654" s="228" t="s">
        <v>283</v>
      </c>
      <c r="AH654" s="228" t="s">
        <v>638</v>
      </c>
      <c r="AJ654" s="228"/>
      <c r="AK654" s="228"/>
      <c r="BC654" s="226"/>
    </row>
    <row r="655" spans="1:55" ht="15.75" customHeight="1" thickBot="1">
      <c r="A655" s="238"/>
      <c r="B655" s="238"/>
      <c r="C655" s="238"/>
      <c r="D655" s="238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8"/>
      <c r="X655" s="228"/>
      <c r="Y655" s="228"/>
      <c r="Z655" s="228" t="s">
        <v>317</v>
      </c>
      <c r="AA655" s="228" t="s">
        <v>881</v>
      </c>
      <c r="AB655" s="228" t="s">
        <v>5569</v>
      </c>
      <c r="AD655" s="228" t="s">
        <v>317</v>
      </c>
      <c r="AE655" s="228" t="s">
        <v>333</v>
      </c>
      <c r="AH655" s="228" t="s">
        <v>649</v>
      </c>
      <c r="AJ655" s="228"/>
      <c r="AK655" s="228"/>
      <c r="BC655" s="226"/>
    </row>
    <row r="656" spans="1:55" ht="15.75" customHeight="1" thickBot="1">
      <c r="A656" s="238"/>
      <c r="B656" s="238"/>
      <c r="C656" s="238"/>
      <c r="D656" s="238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8"/>
      <c r="X656" s="228"/>
      <c r="Y656" s="228"/>
      <c r="Z656" s="228" t="s">
        <v>317</v>
      </c>
      <c r="AA656" s="228" t="s">
        <v>918</v>
      </c>
      <c r="AB656" s="228" t="s">
        <v>5570</v>
      </c>
      <c r="AD656" s="228" t="s">
        <v>317</v>
      </c>
      <c r="AE656" s="228" t="s">
        <v>333</v>
      </c>
      <c r="AH656" s="228" t="s">
        <v>638</v>
      </c>
      <c r="AJ656" s="228"/>
      <c r="AK656" s="228"/>
      <c r="BC656" s="226"/>
    </row>
    <row r="657" spans="1:55" ht="15.75" customHeight="1" thickBot="1">
      <c r="A657" s="238"/>
      <c r="B657" s="238"/>
      <c r="C657" s="238"/>
      <c r="D657" s="238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8"/>
      <c r="X657" s="228"/>
      <c r="Y657" s="228"/>
      <c r="Z657" s="228" t="s">
        <v>348</v>
      </c>
      <c r="AA657" s="228" t="s">
        <v>963</v>
      </c>
      <c r="AB657" s="228" t="s">
        <v>5571</v>
      </c>
      <c r="AD657" s="228" t="s">
        <v>359</v>
      </c>
      <c r="AE657" s="228" t="s">
        <v>317</v>
      </c>
      <c r="AH657" s="228" t="s">
        <v>649</v>
      </c>
      <c r="AJ657" s="228"/>
      <c r="AK657" s="228"/>
      <c r="BC657" s="226"/>
    </row>
    <row r="658" spans="1:55" ht="15.75" customHeight="1" thickBot="1">
      <c r="A658" s="238"/>
      <c r="B658" s="238"/>
      <c r="C658" s="238"/>
      <c r="D658" s="238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8"/>
      <c r="X658" s="228"/>
      <c r="Y658" s="228"/>
      <c r="Z658" s="228" t="s">
        <v>333</v>
      </c>
      <c r="AA658" s="228" t="s">
        <v>971</v>
      </c>
      <c r="AB658" s="228" t="s">
        <v>5572</v>
      </c>
      <c r="AD658" s="228" t="s">
        <v>333</v>
      </c>
      <c r="AE658" s="228" t="s">
        <v>333</v>
      </c>
      <c r="AH658" s="228" t="s">
        <v>641</v>
      </c>
      <c r="AJ658" s="228"/>
      <c r="AK658" s="228"/>
      <c r="BC658" s="226"/>
    </row>
    <row r="659" spans="1:55" ht="15.75" customHeight="1" thickBot="1">
      <c r="A659" s="238"/>
      <c r="B659" s="238"/>
      <c r="C659" s="238"/>
      <c r="D659" s="238"/>
      <c r="E659" s="238"/>
      <c r="F659" s="238"/>
      <c r="G659" s="238"/>
      <c r="H659" s="238"/>
      <c r="I659" s="238"/>
      <c r="J659" s="238"/>
      <c r="K659" s="238"/>
      <c r="L659" s="238"/>
      <c r="M659" s="238"/>
      <c r="N659" s="238"/>
      <c r="O659" s="238"/>
      <c r="X659" s="228"/>
      <c r="Y659" s="228"/>
      <c r="Z659" s="228" t="s">
        <v>333</v>
      </c>
      <c r="AA659" s="228" t="s">
        <v>1037</v>
      </c>
      <c r="AB659" s="228" t="s">
        <v>5573</v>
      </c>
      <c r="AD659" s="228" t="s">
        <v>302</v>
      </c>
      <c r="AE659" s="228" t="s">
        <v>317</v>
      </c>
      <c r="AH659" s="228" t="s">
        <v>635</v>
      </c>
      <c r="AJ659" s="228"/>
      <c r="AK659" s="228"/>
      <c r="BC659" s="226"/>
    </row>
    <row r="660" spans="1:55" ht="15.75" customHeight="1" thickBot="1">
      <c r="A660" s="238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X660" s="228"/>
      <c r="Y660" s="228"/>
      <c r="Z660" s="228" t="s">
        <v>362</v>
      </c>
      <c r="AA660" s="228" t="s">
        <v>1070</v>
      </c>
      <c r="AB660" s="228" t="s">
        <v>5574</v>
      </c>
      <c r="AD660" s="228" t="s">
        <v>362</v>
      </c>
      <c r="AE660" s="228" t="s">
        <v>359</v>
      </c>
      <c r="AH660" s="228" t="s">
        <v>649</v>
      </c>
      <c r="AJ660" s="228"/>
      <c r="AK660" s="228"/>
      <c r="BC660" s="226"/>
    </row>
    <row r="661" spans="1:55" ht="15.75" customHeight="1" thickBot="1">
      <c r="A661" s="238"/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X661" s="228"/>
      <c r="Y661" s="228"/>
      <c r="Z661" s="228" t="s">
        <v>348</v>
      </c>
      <c r="AA661" s="228" t="s">
        <v>1093</v>
      </c>
      <c r="AB661" s="228" t="s">
        <v>5575</v>
      </c>
      <c r="AD661" s="228" t="s">
        <v>348</v>
      </c>
      <c r="AE661" s="228" t="s">
        <v>359</v>
      </c>
      <c r="AH661" s="228" t="s">
        <v>635</v>
      </c>
      <c r="AJ661" s="228"/>
      <c r="AK661" s="228"/>
      <c r="BC661" s="226"/>
    </row>
    <row r="662" spans="1:55" ht="15.75" customHeight="1" thickBot="1">
      <c r="A662" s="238"/>
      <c r="B662" s="238"/>
      <c r="C662" s="238"/>
      <c r="D662" s="238"/>
      <c r="E662" s="238"/>
      <c r="F662" s="238"/>
      <c r="G662" s="238"/>
      <c r="H662" s="238"/>
      <c r="I662" s="238"/>
      <c r="J662" s="238"/>
      <c r="K662" s="238"/>
      <c r="L662" s="238"/>
      <c r="M662" s="238"/>
      <c r="N662" s="238"/>
      <c r="O662" s="238"/>
      <c r="X662" s="228"/>
      <c r="Y662" s="228"/>
      <c r="Z662" s="228" t="s">
        <v>333</v>
      </c>
      <c r="AA662" s="228" t="s">
        <v>1121</v>
      </c>
      <c r="AB662" s="228" t="s">
        <v>5576</v>
      </c>
      <c r="AD662" s="228" t="s">
        <v>348</v>
      </c>
      <c r="AE662" s="228" t="s">
        <v>317</v>
      </c>
      <c r="AH662" s="228" t="s">
        <v>638</v>
      </c>
      <c r="AJ662" s="228"/>
      <c r="AK662" s="228"/>
      <c r="BC662" s="226"/>
    </row>
    <row r="663" spans="1:55" ht="15.75" customHeight="1" thickBot="1">
      <c r="A663" s="238"/>
      <c r="B663" s="238"/>
      <c r="C663" s="238"/>
      <c r="D663" s="238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/>
      <c r="O663" s="238"/>
      <c r="X663" s="228"/>
      <c r="Y663" s="228"/>
      <c r="Z663" s="228" t="s">
        <v>333</v>
      </c>
      <c r="AA663" s="228" t="s">
        <v>1129</v>
      </c>
      <c r="AB663" s="228" t="s">
        <v>5577</v>
      </c>
      <c r="AD663" s="228" t="s">
        <v>283</v>
      </c>
      <c r="AE663" s="228" t="s">
        <v>348</v>
      </c>
      <c r="AH663" s="228" t="s">
        <v>649</v>
      </c>
      <c r="AJ663" s="228"/>
      <c r="AK663" s="228"/>
      <c r="BC663" s="226"/>
    </row>
    <row r="664" spans="1:55" ht="15.75" customHeight="1" thickBot="1">
      <c r="A664" s="238"/>
      <c r="B664" s="238"/>
      <c r="C664" s="238"/>
      <c r="D664" s="238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8"/>
      <c r="X664" s="228"/>
      <c r="Y664" s="228"/>
      <c r="Z664" s="228" t="s">
        <v>333</v>
      </c>
      <c r="AA664" s="228" t="s">
        <v>1208</v>
      </c>
      <c r="AB664" s="228" t="s">
        <v>5578</v>
      </c>
      <c r="AD664" s="228" t="s">
        <v>333</v>
      </c>
      <c r="AE664" s="228" t="s">
        <v>302</v>
      </c>
      <c r="AH664" s="228" t="s">
        <v>635</v>
      </c>
      <c r="AJ664" s="228"/>
      <c r="AK664" s="228"/>
      <c r="BC664" s="226"/>
    </row>
    <row r="665" spans="1:55" ht="15.75" customHeight="1" thickBot="1">
      <c r="A665" s="238"/>
      <c r="B665" s="238"/>
      <c r="C665" s="238"/>
      <c r="D665" s="238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8"/>
      <c r="X665" s="228"/>
      <c r="Y665" s="228"/>
      <c r="Z665" s="228" t="s">
        <v>317</v>
      </c>
      <c r="AA665" s="228" t="s">
        <v>1270</v>
      </c>
      <c r="AB665" s="228" t="s">
        <v>5579</v>
      </c>
      <c r="AD665" s="228" t="s">
        <v>317</v>
      </c>
      <c r="AE665" s="228" t="s">
        <v>317</v>
      </c>
      <c r="AH665" s="228" t="s">
        <v>638</v>
      </c>
      <c r="AJ665" s="228"/>
      <c r="AK665" s="228"/>
      <c r="BC665" s="226"/>
    </row>
    <row r="666" spans="1:55" ht="15.75" customHeight="1" thickBot="1">
      <c r="A666" s="238"/>
      <c r="B666" s="238"/>
      <c r="C666" s="238"/>
      <c r="D666" s="238"/>
      <c r="E666" s="238"/>
      <c r="F666" s="238"/>
      <c r="G666" s="238"/>
      <c r="H666" s="238"/>
      <c r="I666" s="238"/>
      <c r="J666" s="238"/>
      <c r="K666" s="238"/>
      <c r="L666" s="238"/>
      <c r="M666" s="238"/>
      <c r="N666" s="238"/>
      <c r="O666" s="238"/>
      <c r="X666" s="228"/>
      <c r="Y666" s="228"/>
      <c r="Z666" s="228" t="s">
        <v>333</v>
      </c>
      <c r="AA666" s="228" t="s">
        <v>1386</v>
      </c>
      <c r="AB666" s="228" t="s">
        <v>5580</v>
      </c>
      <c r="AD666" s="228" t="s">
        <v>283</v>
      </c>
      <c r="AE666" s="228" t="s">
        <v>317</v>
      </c>
      <c r="AH666" s="228" t="s">
        <v>635</v>
      </c>
      <c r="AJ666" s="228"/>
      <c r="AK666" s="228"/>
      <c r="BC666" s="226"/>
    </row>
    <row r="667" spans="1:55" ht="15.75" customHeight="1" thickBot="1">
      <c r="A667" s="238"/>
      <c r="B667" s="238"/>
      <c r="C667" s="238"/>
      <c r="D667" s="238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X667" s="228"/>
      <c r="Y667" s="228"/>
      <c r="Z667" s="228" t="s">
        <v>317</v>
      </c>
      <c r="AA667" s="228" t="s">
        <v>1571</v>
      </c>
      <c r="AB667" s="228" t="s">
        <v>5581</v>
      </c>
      <c r="AD667" s="228" t="s">
        <v>302</v>
      </c>
      <c r="AE667" s="228" t="s">
        <v>317</v>
      </c>
      <c r="AH667" s="228" t="s">
        <v>649</v>
      </c>
      <c r="AJ667" s="228"/>
      <c r="AK667" s="228"/>
      <c r="BC667" s="226"/>
    </row>
    <row r="668" spans="1:55" ht="15.75" customHeight="1" thickBot="1">
      <c r="A668" s="238"/>
      <c r="B668" s="238"/>
      <c r="C668" s="238"/>
      <c r="D668" s="238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X668" s="228"/>
      <c r="Y668" s="228"/>
      <c r="Z668" s="228" t="s">
        <v>348</v>
      </c>
      <c r="AA668" s="228" t="s">
        <v>1638</v>
      </c>
      <c r="AB668" s="228" t="s">
        <v>5582</v>
      </c>
      <c r="AD668" s="228" t="s">
        <v>317</v>
      </c>
      <c r="AE668" s="228" t="s">
        <v>261</v>
      </c>
      <c r="AH668" s="228" t="s">
        <v>635</v>
      </c>
      <c r="AJ668" s="228"/>
      <c r="AK668" s="228"/>
      <c r="BC668" s="226"/>
    </row>
    <row r="669" spans="1:55" ht="15.75" customHeight="1" thickBot="1">
      <c r="A669" s="238"/>
      <c r="B669" s="238"/>
      <c r="C669" s="238"/>
      <c r="D669" s="238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8"/>
      <c r="X669" s="228"/>
      <c r="Y669" s="228"/>
      <c r="Z669" s="228" t="s">
        <v>317</v>
      </c>
      <c r="AA669" s="228" t="s">
        <v>1667</v>
      </c>
      <c r="AB669" s="228" t="s">
        <v>5583</v>
      </c>
      <c r="AD669" s="228" t="s">
        <v>236</v>
      </c>
      <c r="AE669" s="228" t="s">
        <v>302</v>
      </c>
      <c r="AH669" s="228" t="s">
        <v>649</v>
      </c>
      <c r="AJ669" s="228"/>
      <c r="AK669" s="228"/>
      <c r="BC669" s="226"/>
    </row>
    <row r="670" spans="1:55" ht="15.75" customHeight="1" thickBot="1">
      <c r="A670" s="238"/>
      <c r="B670" s="238"/>
      <c r="C670" s="238"/>
      <c r="D670" s="238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8"/>
      <c r="X670" s="228"/>
      <c r="Y670" s="228"/>
      <c r="Z670" s="228" t="s">
        <v>333</v>
      </c>
      <c r="AA670" s="228" t="s">
        <v>1723</v>
      </c>
      <c r="AB670" s="228" t="s">
        <v>5584</v>
      </c>
      <c r="AD670" s="228" t="s">
        <v>359</v>
      </c>
      <c r="AE670" s="228" t="s">
        <v>362</v>
      </c>
      <c r="AH670" s="228" t="s">
        <v>638</v>
      </c>
      <c r="AJ670" s="228"/>
      <c r="AK670" s="228"/>
      <c r="BC670" s="226"/>
    </row>
    <row r="671" spans="1:55" ht="15.75" customHeight="1" thickBot="1">
      <c r="A671" s="238"/>
      <c r="B671" s="238"/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X671" s="228"/>
      <c r="Y671" s="228"/>
      <c r="Z671" s="228" t="s">
        <v>333</v>
      </c>
      <c r="AA671" s="228" t="s">
        <v>1921</v>
      </c>
      <c r="AB671" s="228" t="s">
        <v>5585</v>
      </c>
      <c r="AD671" s="228" t="s">
        <v>283</v>
      </c>
      <c r="AE671" s="228" t="s">
        <v>302</v>
      </c>
      <c r="AH671" s="228" t="s">
        <v>638</v>
      </c>
      <c r="AJ671" s="228"/>
      <c r="AK671" s="228"/>
      <c r="BC671" s="226"/>
    </row>
    <row r="672" spans="1:55" ht="15.75" customHeight="1" thickBot="1">
      <c r="A672" s="238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X672" s="228"/>
      <c r="Y672" s="228"/>
      <c r="Z672" s="228" t="s">
        <v>348</v>
      </c>
      <c r="AA672" s="228" t="s">
        <v>1928</v>
      </c>
      <c r="AB672" s="228" t="s">
        <v>5586</v>
      </c>
      <c r="AD672" s="228" t="s">
        <v>348</v>
      </c>
      <c r="AE672" s="228" t="s">
        <v>348</v>
      </c>
      <c r="AH672" s="228" t="s">
        <v>638</v>
      </c>
      <c r="AJ672" s="228"/>
      <c r="AK672" s="228"/>
      <c r="BC672" s="226"/>
    </row>
    <row r="673" spans="1:55" ht="15.75" customHeight="1" thickBot="1">
      <c r="A673" s="238"/>
      <c r="B673" s="238"/>
      <c r="C673" s="238"/>
      <c r="D673" s="238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8"/>
      <c r="X673" s="228"/>
      <c r="Y673" s="228"/>
      <c r="Z673" s="228" t="s">
        <v>359</v>
      </c>
      <c r="AA673" s="228" t="s">
        <v>2050</v>
      </c>
      <c r="AB673" s="228" t="s">
        <v>5587</v>
      </c>
      <c r="AD673" s="228" t="s">
        <v>333</v>
      </c>
      <c r="AE673" s="228" t="s">
        <v>359</v>
      </c>
      <c r="AH673" s="228" t="s">
        <v>641</v>
      </c>
      <c r="AJ673" s="228"/>
      <c r="AK673" s="228"/>
      <c r="BC673" s="226"/>
    </row>
    <row r="674" spans="1:55" ht="15.75" customHeight="1" thickBot="1">
      <c r="A674" s="238"/>
      <c r="B674" s="238"/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8"/>
      <c r="X674" s="228"/>
      <c r="Y674" s="228"/>
      <c r="Z674" s="228" t="s">
        <v>317</v>
      </c>
      <c r="AA674" s="228" t="s">
        <v>2142</v>
      </c>
      <c r="AB674" s="228" t="s">
        <v>5588</v>
      </c>
      <c r="AD674" s="228" t="s">
        <v>302</v>
      </c>
      <c r="AE674" s="228" t="s">
        <v>317</v>
      </c>
      <c r="AH674" s="228" t="s">
        <v>649</v>
      </c>
      <c r="AJ674" s="228"/>
      <c r="AK674" s="228"/>
      <c r="BC674" s="226"/>
    </row>
    <row r="675" spans="1:55" ht="15.75" customHeight="1" thickBot="1">
      <c r="A675" s="238"/>
      <c r="B675" s="238"/>
      <c r="C675" s="238"/>
      <c r="D675" s="238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8"/>
      <c r="X675" s="228"/>
      <c r="Y675" s="228"/>
      <c r="Z675" s="228" t="s">
        <v>348</v>
      </c>
      <c r="AA675" s="228" t="s">
        <v>2170</v>
      </c>
      <c r="AB675" s="228" t="s">
        <v>5589</v>
      </c>
      <c r="AD675" s="228" t="s">
        <v>333</v>
      </c>
      <c r="AE675" s="228" t="s">
        <v>362</v>
      </c>
      <c r="AH675" s="228" t="s">
        <v>649</v>
      </c>
      <c r="AJ675" s="228"/>
      <c r="AK675" s="228"/>
      <c r="BC675" s="226"/>
    </row>
    <row r="676" spans="1:55" ht="15.75" customHeight="1" thickBot="1">
      <c r="A676" s="238"/>
      <c r="B676" s="238"/>
      <c r="C676" s="238"/>
      <c r="D676" s="238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8"/>
      <c r="X676" s="228"/>
      <c r="Y676" s="228"/>
      <c r="Z676" s="228" t="s">
        <v>333</v>
      </c>
      <c r="AA676" s="228" t="s">
        <v>2296</v>
      </c>
      <c r="AB676" s="228" t="s">
        <v>5590</v>
      </c>
      <c r="AD676" s="228" t="s">
        <v>333</v>
      </c>
      <c r="AE676" s="228" t="s">
        <v>348</v>
      </c>
      <c r="AH676" s="228" t="s">
        <v>635</v>
      </c>
      <c r="AJ676" s="228"/>
      <c r="AK676" s="228"/>
      <c r="BC676" s="226"/>
    </row>
    <row r="677" spans="1:55" ht="15.75" customHeight="1" thickBot="1">
      <c r="A677" s="238"/>
      <c r="B677" s="238"/>
      <c r="C677" s="238"/>
      <c r="D677" s="238"/>
      <c r="E677" s="238"/>
      <c r="F677" s="238"/>
      <c r="G677" s="238"/>
      <c r="H677" s="238"/>
      <c r="I677" s="238"/>
      <c r="J677" s="238"/>
      <c r="K677" s="238"/>
      <c r="L677" s="238"/>
      <c r="M677" s="238"/>
      <c r="N677" s="238"/>
      <c r="O677" s="238"/>
      <c r="X677" s="228"/>
      <c r="Y677" s="228"/>
      <c r="Z677" s="228" t="s">
        <v>317</v>
      </c>
      <c r="AA677" s="228" t="s">
        <v>2420</v>
      </c>
      <c r="AB677" s="228" t="s">
        <v>5591</v>
      </c>
      <c r="AD677" s="228" t="s">
        <v>283</v>
      </c>
      <c r="AE677" s="228" t="s">
        <v>283</v>
      </c>
      <c r="AH677" s="228" t="s">
        <v>635</v>
      </c>
      <c r="AJ677" s="228"/>
      <c r="AK677" s="228"/>
      <c r="BC677" s="226"/>
    </row>
    <row r="678" spans="1:55" ht="15.75" customHeight="1" thickBot="1">
      <c r="A678" s="238"/>
      <c r="B678" s="238"/>
      <c r="C678" s="238"/>
      <c r="D678" s="238"/>
      <c r="E678" s="238"/>
      <c r="F678" s="238"/>
      <c r="G678" s="238"/>
      <c r="H678" s="238"/>
      <c r="I678" s="238"/>
      <c r="J678" s="238"/>
      <c r="K678" s="238"/>
      <c r="L678" s="238"/>
      <c r="M678" s="238"/>
      <c r="N678" s="238"/>
      <c r="O678" s="238"/>
      <c r="X678" s="228"/>
      <c r="Y678" s="228"/>
      <c r="Z678" s="228" t="s">
        <v>317</v>
      </c>
      <c r="AA678" s="228" t="s">
        <v>2436</v>
      </c>
      <c r="AB678" s="228" t="s">
        <v>5592</v>
      </c>
      <c r="AD678" s="228" t="s">
        <v>283</v>
      </c>
      <c r="AE678" s="228" t="s">
        <v>302</v>
      </c>
      <c r="AH678" s="228" t="s">
        <v>635</v>
      </c>
      <c r="AJ678" s="228"/>
      <c r="AK678" s="228"/>
      <c r="BC678" s="226"/>
    </row>
    <row r="679" spans="1:55" ht="15.75" customHeight="1" thickBot="1">
      <c r="A679" s="238"/>
      <c r="B679" s="238"/>
      <c r="C679" s="238"/>
      <c r="D679" s="238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8"/>
      <c r="X679" s="228"/>
      <c r="Y679" s="228"/>
      <c r="Z679" s="228" t="s">
        <v>317</v>
      </c>
      <c r="AA679" s="228" t="s">
        <v>2560</v>
      </c>
      <c r="AB679" s="228" t="s">
        <v>5593</v>
      </c>
      <c r="AD679" s="228" t="s">
        <v>317</v>
      </c>
      <c r="AE679" s="228" t="s">
        <v>317</v>
      </c>
      <c r="AH679" s="228" t="s">
        <v>649</v>
      </c>
      <c r="AJ679" s="228"/>
      <c r="AK679" s="228"/>
      <c r="BC679" s="226"/>
    </row>
    <row r="680" spans="1:55" ht="15.75" customHeight="1" thickBot="1">
      <c r="A680" s="238"/>
      <c r="B680" s="238"/>
      <c r="C680" s="238"/>
      <c r="D680" s="238"/>
      <c r="E680" s="238"/>
      <c r="F680" s="238"/>
      <c r="G680" s="238"/>
      <c r="H680" s="238"/>
      <c r="I680" s="238"/>
      <c r="J680" s="238"/>
      <c r="K680" s="238"/>
      <c r="L680" s="238"/>
      <c r="M680" s="238"/>
      <c r="N680" s="238"/>
      <c r="O680" s="238"/>
      <c r="X680" s="228"/>
      <c r="Y680" s="228"/>
      <c r="Z680" s="228" t="s">
        <v>283</v>
      </c>
      <c r="AA680" s="228" t="s">
        <v>711</v>
      </c>
      <c r="AB680" s="228" t="s">
        <v>5594</v>
      </c>
      <c r="AD680" s="228" t="s">
        <v>283</v>
      </c>
      <c r="AE680" s="228" t="s">
        <v>317</v>
      </c>
      <c r="AH680" s="228" t="s">
        <v>635</v>
      </c>
      <c r="AJ680" s="228"/>
      <c r="AK680" s="228"/>
      <c r="BC680" s="226"/>
    </row>
    <row r="681" spans="1:55" ht="15.75" customHeight="1" thickBot="1">
      <c r="A681" s="238"/>
      <c r="B681" s="238"/>
      <c r="C681" s="238"/>
      <c r="D681" s="238"/>
      <c r="E681" s="238"/>
      <c r="F681" s="238"/>
      <c r="G681" s="238"/>
      <c r="H681" s="238"/>
      <c r="I681" s="238"/>
      <c r="J681" s="238"/>
      <c r="K681" s="238"/>
      <c r="L681" s="238"/>
      <c r="M681" s="238"/>
      <c r="N681" s="238"/>
      <c r="O681" s="238"/>
      <c r="X681" s="228"/>
      <c r="Y681" s="228"/>
      <c r="Z681" s="228" t="s">
        <v>333</v>
      </c>
      <c r="AA681" s="228" t="s">
        <v>719</v>
      </c>
      <c r="AB681" s="228" t="s">
        <v>5595</v>
      </c>
      <c r="AD681" s="228" t="s">
        <v>283</v>
      </c>
      <c r="AE681" s="228" t="s">
        <v>317</v>
      </c>
      <c r="AH681" s="228" t="s">
        <v>649</v>
      </c>
      <c r="AJ681" s="228"/>
      <c r="AK681" s="228"/>
      <c r="BC681" s="226"/>
    </row>
    <row r="682" spans="1:55" ht="15.75" customHeight="1" thickBot="1">
      <c r="A682" s="238"/>
      <c r="B682" s="238"/>
      <c r="C682" s="238"/>
      <c r="D682" s="238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8"/>
      <c r="X682" s="228"/>
      <c r="Y682" s="228"/>
      <c r="Z682" s="228" t="s">
        <v>348</v>
      </c>
      <c r="AA682" s="228" t="s">
        <v>769</v>
      </c>
      <c r="AB682" s="228" t="s">
        <v>5596</v>
      </c>
      <c r="AD682" s="228" t="s">
        <v>333</v>
      </c>
      <c r="AE682" s="228" t="s">
        <v>333</v>
      </c>
      <c r="AH682" s="228" t="s">
        <v>649</v>
      </c>
      <c r="AJ682" s="228"/>
      <c r="AK682" s="228"/>
      <c r="BC682" s="226"/>
    </row>
    <row r="683" spans="1:55" ht="15.75" customHeight="1" thickBot="1">
      <c r="A683" s="238"/>
      <c r="B683" s="238"/>
      <c r="C683" s="238"/>
      <c r="D683" s="238"/>
      <c r="E683" s="238"/>
      <c r="F683" s="238"/>
      <c r="G683" s="238"/>
      <c r="H683" s="238"/>
      <c r="I683" s="238"/>
      <c r="J683" s="238"/>
      <c r="K683" s="238"/>
      <c r="L683" s="238"/>
      <c r="M683" s="238"/>
      <c r="N683" s="238"/>
      <c r="O683" s="238"/>
      <c r="X683" s="228"/>
      <c r="Y683" s="228"/>
      <c r="Z683" s="228" t="s">
        <v>333</v>
      </c>
      <c r="AA683" s="228" t="s">
        <v>812</v>
      </c>
      <c r="AB683" s="228" t="s">
        <v>5597</v>
      </c>
      <c r="AD683" s="228" t="s">
        <v>333</v>
      </c>
      <c r="AE683" s="228" t="s">
        <v>317</v>
      </c>
      <c r="AH683" s="228" t="s">
        <v>638</v>
      </c>
      <c r="AJ683" s="228"/>
      <c r="AK683" s="228"/>
      <c r="BC683" s="226"/>
    </row>
    <row r="684" spans="1:55" ht="15.75" customHeight="1" thickBot="1">
      <c r="A684" s="238"/>
      <c r="B684" s="238"/>
      <c r="C684" s="238"/>
      <c r="D684" s="238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8"/>
      <c r="X684" s="228"/>
      <c r="Y684" s="228"/>
      <c r="Z684" s="228" t="s">
        <v>333</v>
      </c>
      <c r="AA684" s="228" t="s">
        <v>832</v>
      </c>
      <c r="AB684" s="228" t="s">
        <v>5598</v>
      </c>
      <c r="AD684" s="228" t="s">
        <v>302</v>
      </c>
      <c r="AE684" s="228" t="s">
        <v>317</v>
      </c>
      <c r="AH684" s="228" t="s">
        <v>635</v>
      </c>
      <c r="AJ684" s="228"/>
      <c r="AK684" s="228"/>
      <c r="BC684" s="226"/>
    </row>
    <row r="685" spans="1:55" ht="15.75" customHeight="1" thickBot="1">
      <c r="A685" s="238"/>
      <c r="B685" s="238"/>
      <c r="C685" s="238"/>
      <c r="D685" s="238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8"/>
      <c r="X685" s="228"/>
      <c r="Y685" s="228"/>
      <c r="Z685" s="228" t="s">
        <v>333</v>
      </c>
      <c r="AA685" s="228" t="s">
        <v>943</v>
      </c>
      <c r="AB685" s="228" t="s">
        <v>5599</v>
      </c>
      <c r="AD685" s="228" t="s">
        <v>317</v>
      </c>
      <c r="AE685" s="228" t="s">
        <v>359</v>
      </c>
      <c r="AH685" s="228" t="s">
        <v>641</v>
      </c>
      <c r="AJ685" s="228"/>
      <c r="AK685" s="228"/>
      <c r="BC685" s="226"/>
    </row>
    <row r="686" spans="1:55" ht="15.75" customHeight="1" thickBot="1">
      <c r="A686" s="238"/>
      <c r="B686" s="238"/>
      <c r="C686" s="238"/>
      <c r="D686" s="238"/>
      <c r="E686" s="238"/>
      <c r="F686" s="238"/>
      <c r="G686" s="238"/>
      <c r="H686" s="238"/>
      <c r="I686" s="238"/>
      <c r="J686" s="238"/>
      <c r="K686" s="238"/>
      <c r="L686" s="238"/>
      <c r="M686" s="238"/>
      <c r="N686" s="238"/>
      <c r="O686" s="238"/>
      <c r="X686" s="228"/>
      <c r="Y686" s="228"/>
      <c r="Z686" s="228" t="s">
        <v>359</v>
      </c>
      <c r="AA686" s="228" t="s">
        <v>1013</v>
      </c>
      <c r="AB686" s="228" t="s">
        <v>5600</v>
      </c>
      <c r="AD686" s="228" t="s">
        <v>333</v>
      </c>
      <c r="AE686" s="228" t="s">
        <v>333</v>
      </c>
      <c r="AH686" s="228" t="s">
        <v>649</v>
      </c>
      <c r="AJ686" s="228"/>
      <c r="AK686" s="228"/>
      <c r="BC686" s="226"/>
    </row>
    <row r="687" spans="1:55" ht="15.75" customHeight="1" thickBot="1">
      <c r="A687" s="238"/>
      <c r="B687" s="238"/>
      <c r="C687" s="238"/>
      <c r="D687" s="238"/>
      <c r="E687" s="238"/>
      <c r="F687" s="238"/>
      <c r="G687" s="238"/>
      <c r="H687" s="238"/>
      <c r="I687" s="238"/>
      <c r="J687" s="238"/>
      <c r="K687" s="238"/>
      <c r="L687" s="238"/>
      <c r="M687" s="238"/>
      <c r="N687" s="238"/>
      <c r="O687" s="238"/>
      <c r="X687" s="228"/>
      <c r="Y687" s="228"/>
      <c r="Z687" s="228" t="s">
        <v>317</v>
      </c>
      <c r="AA687" s="228" t="s">
        <v>1152</v>
      </c>
      <c r="AB687" s="228" t="s">
        <v>5601</v>
      </c>
      <c r="AD687" s="228" t="s">
        <v>283</v>
      </c>
      <c r="AE687" s="228" t="s">
        <v>317</v>
      </c>
      <c r="AH687" s="228" t="s">
        <v>635</v>
      </c>
      <c r="AJ687" s="228"/>
      <c r="AK687" s="228"/>
      <c r="BC687" s="226"/>
    </row>
    <row r="688" spans="1:55" ht="15.75" customHeight="1" thickBot="1">
      <c r="A688" s="238"/>
      <c r="B688" s="238"/>
      <c r="C688" s="238"/>
      <c r="D688" s="238"/>
      <c r="E688" s="238"/>
      <c r="F688" s="238"/>
      <c r="G688" s="238"/>
      <c r="H688" s="238"/>
      <c r="I688" s="238"/>
      <c r="J688" s="238"/>
      <c r="K688" s="238"/>
      <c r="L688" s="238"/>
      <c r="M688" s="238"/>
      <c r="N688" s="238"/>
      <c r="O688" s="238"/>
      <c r="X688" s="228"/>
      <c r="Y688" s="228"/>
      <c r="Z688" s="228" t="s">
        <v>333</v>
      </c>
      <c r="AA688" s="228" t="s">
        <v>1216</v>
      </c>
      <c r="AB688" s="228" t="s">
        <v>5602</v>
      </c>
      <c r="AD688" s="228" t="s">
        <v>317</v>
      </c>
      <c r="AE688" s="228" t="s">
        <v>317</v>
      </c>
      <c r="AH688" s="228" t="s">
        <v>638</v>
      </c>
      <c r="AJ688" s="228"/>
      <c r="AK688" s="228"/>
      <c r="BC688" s="226"/>
    </row>
    <row r="689" spans="1:55" ht="15.75" customHeight="1" thickBot="1">
      <c r="A689" s="238"/>
      <c r="B689" s="238"/>
      <c r="C689" s="238"/>
      <c r="D689" s="238"/>
      <c r="E689" s="238"/>
      <c r="F689" s="238"/>
      <c r="G689" s="238"/>
      <c r="H689" s="238"/>
      <c r="I689" s="238"/>
      <c r="J689" s="238"/>
      <c r="K689" s="238"/>
      <c r="L689" s="238"/>
      <c r="M689" s="238"/>
      <c r="N689" s="238"/>
      <c r="O689" s="238"/>
      <c r="X689" s="228"/>
      <c r="Y689" s="228"/>
      <c r="Z689" s="228" t="s">
        <v>283</v>
      </c>
      <c r="AA689" s="228" t="s">
        <v>1224</v>
      </c>
      <c r="AB689" s="228" t="s">
        <v>5603</v>
      </c>
      <c r="AD689" s="228" t="s">
        <v>261</v>
      </c>
      <c r="AE689" s="228" t="s">
        <v>261</v>
      </c>
      <c r="AH689" s="228" t="s">
        <v>638</v>
      </c>
      <c r="AJ689" s="228"/>
      <c r="AK689" s="228"/>
      <c r="BC689" s="226"/>
    </row>
    <row r="690" spans="1:55" ht="15.75" customHeight="1" thickBot="1">
      <c r="A690" s="238"/>
      <c r="B690" s="238"/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X690" s="228"/>
      <c r="Y690" s="228"/>
      <c r="Z690" s="228" t="s">
        <v>302</v>
      </c>
      <c r="AA690" s="228" t="s">
        <v>1232</v>
      </c>
      <c r="AB690" s="228" t="s">
        <v>5604</v>
      </c>
      <c r="AD690" s="228" t="s">
        <v>317</v>
      </c>
      <c r="AE690" s="228" t="s">
        <v>261</v>
      </c>
      <c r="AH690" s="228" t="s">
        <v>635</v>
      </c>
      <c r="AJ690" s="228"/>
      <c r="AK690" s="228"/>
      <c r="BC690" s="226"/>
    </row>
    <row r="691" spans="1:55" ht="15.75" customHeight="1" thickBot="1">
      <c r="A691" s="238"/>
      <c r="B691" s="238"/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8"/>
      <c r="X691" s="228"/>
      <c r="Y691" s="228"/>
      <c r="Z691" s="228" t="s">
        <v>317</v>
      </c>
      <c r="AA691" s="228" t="s">
        <v>1350</v>
      </c>
      <c r="AB691" s="228" t="s">
        <v>5605</v>
      </c>
      <c r="AD691" s="228" t="s">
        <v>333</v>
      </c>
      <c r="AE691" s="228" t="s">
        <v>348</v>
      </c>
      <c r="AH691" s="228" t="s">
        <v>635</v>
      </c>
      <c r="AJ691" s="228"/>
      <c r="AK691" s="228"/>
      <c r="BC691" s="226"/>
    </row>
    <row r="692" spans="1:55" ht="15.75" customHeight="1" thickBot="1">
      <c r="A692" s="238"/>
      <c r="B692" s="238"/>
      <c r="C692" s="238"/>
      <c r="D692" s="238"/>
      <c r="E692" s="238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X692" s="228"/>
      <c r="Y692" s="228"/>
      <c r="Z692" s="228" t="s">
        <v>359</v>
      </c>
      <c r="AA692" s="228" t="s">
        <v>1423</v>
      </c>
      <c r="AB692" s="228" t="s">
        <v>5606</v>
      </c>
      <c r="AD692" s="228" t="s">
        <v>317</v>
      </c>
      <c r="AE692" s="228" t="s">
        <v>359</v>
      </c>
      <c r="AH692" s="228" t="s">
        <v>635</v>
      </c>
      <c r="AJ692" s="228"/>
      <c r="AK692" s="228"/>
      <c r="BC692" s="226"/>
    </row>
    <row r="693" spans="1:55" ht="15.75" customHeight="1" thickBot="1">
      <c r="A693" s="238"/>
      <c r="B693" s="238"/>
      <c r="C693" s="238"/>
      <c r="D693" s="238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X693" s="228"/>
      <c r="Y693" s="228"/>
      <c r="Z693" s="228" t="s">
        <v>317</v>
      </c>
      <c r="AA693" s="228" t="s">
        <v>1554</v>
      </c>
      <c r="AB693" s="228" t="s">
        <v>5607</v>
      </c>
      <c r="AD693" s="228" t="s">
        <v>283</v>
      </c>
      <c r="AE693" s="228" t="s">
        <v>261</v>
      </c>
      <c r="AH693" s="228" t="s">
        <v>638</v>
      </c>
      <c r="AJ693" s="228"/>
      <c r="AK693" s="228"/>
      <c r="BC693" s="226"/>
    </row>
    <row r="694" spans="1:55" ht="15.75" customHeight="1" thickBot="1">
      <c r="A694" s="238"/>
      <c r="B694" s="238"/>
      <c r="C694" s="238"/>
      <c r="D694" s="238"/>
      <c r="E694" s="238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X694" s="228"/>
      <c r="Y694" s="228"/>
      <c r="Z694" s="228" t="s">
        <v>348</v>
      </c>
      <c r="AA694" s="228" t="s">
        <v>1620</v>
      </c>
      <c r="AB694" s="228" t="s">
        <v>5608</v>
      </c>
      <c r="AD694" s="228" t="s">
        <v>348</v>
      </c>
      <c r="AE694" s="228" t="s">
        <v>359</v>
      </c>
      <c r="AH694" s="228" t="s">
        <v>649</v>
      </c>
      <c r="AJ694" s="228"/>
      <c r="AK694" s="228"/>
      <c r="BC694" s="226"/>
    </row>
    <row r="695" spans="1:55" ht="15.75" customHeight="1" thickBot="1">
      <c r="A695" s="238"/>
      <c r="B695" s="238"/>
      <c r="C695" s="238"/>
      <c r="D695" s="238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X695" s="228"/>
      <c r="Y695" s="228"/>
      <c r="Z695" s="228" t="s">
        <v>333</v>
      </c>
      <c r="AA695" s="228" t="s">
        <v>1752</v>
      </c>
      <c r="AB695" s="228" t="s">
        <v>5609</v>
      </c>
      <c r="AD695" s="228" t="s">
        <v>348</v>
      </c>
      <c r="AE695" s="228" t="s">
        <v>283</v>
      </c>
      <c r="AH695" s="228" t="s">
        <v>641</v>
      </c>
      <c r="AJ695" s="228"/>
      <c r="AK695" s="228"/>
      <c r="BC695" s="226"/>
    </row>
    <row r="696" spans="1:55" ht="15.75" customHeight="1" thickBot="1">
      <c r="A696" s="238"/>
      <c r="B696" s="238"/>
      <c r="C696" s="238"/>
      <c r="D696" s="238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X696" s="228"/>
      <c r="Y696" s="228"/>
      <c r="Z696" s="228" t="s">
        <v>333</v>
      </c>
      <c r="AA696" s="228" t="s">
        <v>1761</v>
      </c>
      <c r="AB696" s="228" t="s">
        <v>5610</v>
      </c>
      <c r="AD696" s="228" t="s">
        <v>317</v>
      </c>
      <c r="AE696" s="228" t="s">
        <v>302</v>
      </c>
      <c r="AH696" s="228" t="s">
        <v>649</v>
      </c>
      <c r="AJ696" s="228"/>
      <c r="AK696" s="228"/>
      <c r="BC696" s="226"/>
    </row>
    <row r="697" spans="1:55" ht="15.75" customHeight="1" thickBot="1">
      <c r="A697" s="238"/>
      <c r="B697" s="238"/>
      <c r="C697" s="238"/>
      <c r="D697" s="238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8"/>
      <c r="X697" s="228"/>
      <c r="Y697" s="228"/>
      <c r="Z697" s="228" t="s">
        <v>333</v>
      </c>
      <c r="AA697" s="228" t="s">
        <v>1805</v>
      </c>
      <c r="AB697" s="228" t="s">
        <v>5611</v>
      </c>
      <c r="AD697" s="228" t="s">
        <v>348</v>
      </c>
      <c r="AE697" s="228" t="s">
        <v>317</v>
      </c>
      <c r="AH697" s="228" t="s">
        <v>638</v>
      </c>
      <c r="AJ697" s="228"/>
      <c r="AK697" s="228"/>
      <c r="BC697" s="226"/>
    </row>
    <row r="698" spans="1:55" ht="15.75" customHeight="1" thickBot="1">
      <c r="A698" s="238"/>
      <c r="B698" s="238"/>
      <c r="C698" s="238"/>
      <c r="D698" s="238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8"/>
      <c r="X698" s="228"/>
      <c r="Y698" s="228"/>
      <c r="Z698" s="228" t="s">
        <v>359</v>
      </c>
      <c r="AA698" s="228" t="s">
        <v>1839</v>
      </c>
      <c r="AB698" s="228" t="s">
        <v>5612</v>
      </c>
      <c r="AD698" s="228" t="s">
        <v>348</v>
      </c>
      <c r="AE698" s="228" t="s">
        <v>348</v>
      </c>
      <c r="AH698" s="228" t="s">
        <v>635</v>
      </c>
      <c r="AJ698" s="228"/>
      <c r="AK698" s="228"/>
      <c r="BC698" s="226"/>
    </row>
    <row r="699" spans="1:55" ht="15.75" customHeight="1" thickBot="1">
      <c r="A699" s="238"/>
      <c r="B699" s="238"/>
      <c r="C699" s="238"/>
      <c r="D699" s="238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8"/>
      <c r="X699" s="228"/>
      <c r="Y699" s="228"/>
      <c r="Z699" s="228" t="s">
        <v>302</v>
      </c>
      <c r="AA699" s="228" t="s">
        <v>2081</v>
      </c>
      <c r="AB699" s="228" t="s">
        <v>5613</v>
      </c>
      <c r="AD699" s="228" t="s">
        <v>302</v>
      </c>
      <c r="AE699" s="228" t="s">
        <v>302</v>
      </c>
      <c r="AH699" s="228" t="s">
        <v>649</v>
      </c>
      <c r="AJ699" s="228"/>
      <c r="AK699" s="228"/>
      <c r="BC699" s="226"/>
    </row>
    <row r="700" spans="1:55" ht="15.75" customHeight="1" thickBot="1">
      <c r="A700" s="238"/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8"/>
      <c r="X700" s="228"/>
      <c r="Y700" s="228"/>
      <c r="Z700" s="228" t="s">
        <v>362</v>
      </c>
      <c r="AA700" s="228" t="s">
        <v>2089</v>
      </c>
      <c r="AB700" s="228" t="s">
        <v>5614</v>
      </c>
      <c r="AD700" s="228" t="s">
        <v>348</v>
      </c>
      <c r="AE700" s="228" t="s">
        <v>359</v>
      </c>
      <c r="AH700" s="228" t="s">
        <v>649</v>
      </c>
      <c r="AJ700" s="228"/>
      <c r="AK700" s="228"/>
      <c r="BC700" s="226"/>
    </row>
    <row r="701" spans="1:55" ht="15.75" customHeight="1" thickBot="1">
      <c r="A701" s="238"/>
      <c r="B701" s="238"/>
      <c r="C701" s="238"/>
      <c r="D701" s="238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8"/>
      <c r="X701" s="228"/>
      <c r="Y701" s="228"/>
      <c r="Z701" s="228" t="s">
        <v>359</v>
      </c>
      <c r="AA701" s="228" t="s">
        <v>2150</v>
      </c>
      <c r="AB701" s="228" t="s">
        <v>5615</v>
      </c>
      <c r="AD701" s="228" t="s">
        <v>333</v>
      </c>
      <c r="AE701" s="228" t="s">
        <v>359</v>
      </c>
      <c r="AH701" s="228" t="s">
        <v>649</v>
      </c>
      <c r="AJ701" s="228"/>
      <c r="AK701" s="228"/>
      <c r="BC701" s="226"/>
    </row>
    <row r="702" spans="1:55" ht="15.75" customHeight="1" thickBot="1">
      <c r="A702" s="238"/>
      <c r="B702" s="238"/>
      <c r="C702" s="238"/>
      <c r="D702" s="238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8"/>
      <c r="X702" s="228"/>
      <c r="Y702" s="228"/>
      <c r="Z702" s="228" t="s">
        <v>348</v>
      </c>
      <c r="AA702" s="228" t="s">
        <v>2488</v>
      </c>
      <c r="AB702" s="228" t="s">
        <v>5616</v>
      </c>
      <c r="AD702" s="228" t="s">
        <v>348</v>
      </c>
      <c r="AE702" s="228" t="s">
        <v>333</v>
      </c>
      <c r="AH702" s="228" t="s">
        <v>635</v>
      </c>
      <c r="AJ702" s="228"/>
      <c r="AK702" s="228"/>
      <c r="BC702" s="226"/>
    </row>
    <row r="703" spans="1:55" ht="15.75" customHeight="1" thickBot="1">
      <c r="A703" s="238"/>
      <c r="B703" s="238"/>
      <c r="C703" s="238"/>
      <c r="D703" s="238"/>
      <c r="E703" s="238"/>
      <c r="F703" s="238"/>
      <c r="G703" s="238"/>
      <c r="H703" s="238"/>
      <c r="I703" s="238"/>
      <c r="J703" s="238"/>
      <c r="K703" s="238"/>
      <c r="L703" s="238"/>
      <c r="M703" s="238"/>
      <c r="N703" s="238"/>
      <c r="O703" s="238"/>
      <c r="X703" s="228"/>
      <c r="Y703" s="228"/>
      <c r="Z703" s="228" t="s">
        <v>302</v>
      </c>
      <c r="AA703" s="228" t="s">
        <v>2668</v>
      </c>
      <c r="AB703" s="228" t="s">
        <v>5617</v>
      </c>
      <c r="AD703" s="228" t="s">
        <v>283</v>
      </c>
      <c r="AE703" s="228" t="s">
        <v>261</v>
      </c>
      <c r="AH703" s="228" t="s">
        <v>635</v>
      </c>
      <c r="AJ703" s="228"/>
      <c r="AK703" s="228"/>
      <c r="BC703" s="226"/>
    </row>
    <row r="704" spans="1:55" ht="15.75" customHeight="1" thickBot="1">
      <c r="A704" s="238"/>
      <c r="B704" s="238"/>
      <c r="C704" s="238"/>
      <c r="D704" s="238"/>
      <c r="E704" s="238"/>
      <c r="F704" s="238"/>
      <c r="G704" s="238"/>
      <c r="H704" s="238"/>
      <c r="I704" s="238"/>
      <c r="J704" s="238"/>
      <c r="K704" s="238"/>
      <c r="L704" s="238"/>
      <c r="M704" s="238"/>
      <c r="N704" s="238"/>
      <c r="O704" s="238"/>
      <c r="X704" s="228"/>
      <c r="Y704" s="228"/>
      <c r="Z704" s="228" t="s">
        <v>333</v>
      </c>
      <c r="AA704" s="228" t="s">
        <v>2698</v>
      </c>
      <c r="AB704" s="228" t="s">
        <v>5618</v>
      </c>
      <c r="AD704" s="228" t="s">
        <v>283</v>
      </c>
      <c r="AE704" s="228" t="s">
        <v>317</v>
      </c>
      <c r="AH704" s="228" t="s">
        <v>638</v>
      </c>
      <c r="AJ704" s="228"/>
      <c r="AK704" s="228"/>
      <c r="BC704" s="226"/>
    </row>
    <row r="705" spans="1:55" ht="15.75" customHeight="1" thickBot="1">
      <c r="A705" s="238"/>
      <c r="B705" s="238"/>
      <c r="C705" s="238"/>
      <c r="D705" s="238"/>
      <c r="E705" s="238"/>
      <c r="F705" s="238"/>
      <c r="G705" s="238"/>
      <c r="H705" s="238"/>
      <c r="I705" s="238"/>
      <c r="J705" s="238"/>
      <c r="K705" s="238"/>
      <c r="L705" s="238"/>
      <c r="M705" s="238"/>
      <c r="N705" s="238"/>
      <c r="O705" s="238"/>
      <c r="X705" s="228"/>
      <c r="Y705" s="228"/>
      <c r="Z705" s="228" t="s">
        <v>317</v>
      </c>
      <c r="AA705" s="228" t="s">
        <v>2743</v>
      </c>
      <c r="AB705" s="228" t="s">
        <v>5619</v>
      </c>
      <c r="AD705" s="228" t="s">
        <v>283</v>
      </c>
      <c r="AE705" s="228" t="s">
        <v>302</v>
      </c>
      <c r="AH705" s="228" t="s">
        <v>635</v>
      </c>
      <c r="AJ705" s="228"/>
      <c r="AK705" s="228"/>
      <c r="BC705" s="226"/>
    </row>
    <row r="706" spans="1:55" ht="15.75" customHeight="1" thickBot="1">
      <c r="A706" s="238"/>
      <c r="B706" s="238"/>
      <c r="C706" s="238"/>
      <c r="D706" s="238"/>
      <c r="E706" s="238"/>
      <c r="F706" s="238"/>
      <c r="G706" s="238"/>
      <c r="H706" s="238"/>
      <c r="I706" s="238"/>
      <c r="J706" s="238"/>
      <c r="K706" s="238"/>
      <c r="L706" s="238"/>
      <c r="M706" s="238"/>
      <c r="N706" s="238"/>
      <c r="O706" s="238"/>
      <c r="X706" s="228"/>
      <c r="Y706" s="228"/>
      <c r="Z706" s="228" t="s">
        <v>362</v>
      </c>
      <c r="AA706" s="228" t="s">
        <v>665</v>
      </c>
      <c r="AB706" s="228" t="s">
        <v>5620</v>
      </c>
      <c r="AD706" s="228" t="s">
        <v>317</v>
      </c>
      <c r="AE706" s="228" t="s">
        <v>348</v>
      </c>
      <c r="AH706" s="228" t="s">
        <v>638</v>
      </c>
      <c r="AJ706" s="228"/>
      <c r="AK706" s="228"/>
      <c r="BC706" s="226"/>
    </row>
    <row r="707" spans="1:55" ht="15.75" customHeight="1" thickBot="1">
      <c r="A707" s="238"/>
      <c r="B707" s="238"/>
      <c r="C707" s="238"/>
      <c r="D707" s="238"/>
      <c r="E707" s="238"/>
      <c r="F707" s="238"/>
      <c r="G707" s="238"/>
      <c r="H707" s="238"/>
      <c r="I707" s="238"/>
      <c r="J707" s="238"/>
      <c r="K707" s="238"/>
      <c r="L707" s="238"/>
      <c r="M707" s="238"/>
      <c r="N707" s="238"/>
      <c r="O707" s="238"/>
      <c r="X707" s="228"/>
      <c r="Y707" s="228"/>
      <c r="Z707" s="228" t="s">
        <v>362</v>
      </c>
      <c r="AA707" s="228" t="s">
        <v>900</v>
      </c>
      <c r="AB707" s="228" t="s">
        <v>5621</v>
      </c>
      <c r="AD707" s="228" t="s">
        <v>359</v>
      </c>
      <c r="AE707" s="228" t="s">
        <v>348</v>
      </c>
      <c r="AH707" s="228" t="s">
        <v>638</v>
      </c>
      <c r="AJ707" s="228"/>
      <c r="AK707" s="228"/>
      <c r="BC707" s="226"/>
    </row>
    <row r="708" spans="1:55" ht="15.75" customHeight="1" thickBot="1">
      <c r="A708" s="238"/>
      <c r="B708" s="238"/>
      <c r="C708" s="238"/>
      <c r="D708" s="238"/>
      <c r="E708" s="238"/>
      <c r="F708" s="238"/>
      <c r="G708" s="238"/>
      <c r="H708" s="238"/>
      <c r="I708" s="238"/>
      <c r="J708" s="238"/>
      <c r="K708" s="238"/>
      <c r="L708" s="238"/>
      <c r="M708" s="238"/>
      <c r="N708" s="238"/>
      <c r="O708" s="238"/>
      <c r="X708" s="228"/>
      <c r="Y708" s="228"/>
      <c r="Z708" s="228" t="s">
        <v>348</v>
      </c>
      <c r="AA708" s="228" t="s">
        <v>927</v>
      </c>
      <c r="AB708" s="228" t="s">
        <v>5622</v>
      </c>
      <c r="AD708" s="228" t="s">
        <v>348</v>
      </c>
      <c r="AE708" s="228" t="s">
        <v>348</v>
      </c>
      <c r="AH708" s="228" t="s">
        <v>635</v>
      </c>
      <c r="AJ708" s="228"/>
      <c r="AK708" s="228"/>
      <c r="BC708" s="226"/>
    </row>
    <row r="709" spans="1:55" ht="15.75" customHeight="1" thickBot="1">
      <c r="A709" s="238"/>
      <c r="B709" s="238"/>
      <c r="C709" s="238"/>
      <c r="D709" s="238"/>
      <c r="E709" s="238"/>
      <c r="F709" s="238"/>
      <c r="G709" s="238"/>
      <c r="H709" s="238"/>
      <c r="I709" s="238"/>
      <c r="J709" s="238"/>
      <c r="K709" s="238"/>
      <c r="L709" s="238"/>
      <c r="M709" s="238"/>
      <c r="N709" s="238"/>
      <c r="O709" s="238"/>
      <c r="X709" s="228"/>
      <c r="Y709" s="228"/>
      <c r="Z709" s="228" t="s">
        <v>362</v>
      </c>
      <c r="AA709" s="228" t="s">
        <v>951</v>
      </c>
      <c r="AB709" s="228" t="s">
        <v>5623</v>
      </c>
      <c r="AD709" s="228" t="s">
        <v>359</v>
      </c>
      <c r="AE709" s="228" t="s">
        <v>359</v>
      </c>
      <c r="AH709" s="228" t="s">
        <v>649</v>
      </c>
      <c r="AJ709" s="228"/>
      <c r="AK709" s="228"/>
      <c r="BC709" s="226"/>
    </row>
    <row r="710" spans="1:55" ht="15.75" customHeight="1" thickBot="1">
      <c r="A710" s="238"/>
      <c r="B710" s="238"/>
      <c r="C710" s="238"/>
      <c r="D710" s="238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X710" s="228"/>
      <c r="Y710" s="228"/>
      <c r="Z710" s="228" t="s">
        <v>317</v>
      </c>
      <c r="AA710" s="228" t="s">
        <v>1051</v>
      </c>
      <c r="AB710" s="228" t="s">
        <v>5624</v>
      </c>
      <c r="AD710" s="228" t="s">
        <v>283</v>
      </c>
      <c r="AE710" s="228" t="s">
        <v>197</v>
      </c>
      <c r="AH710" s="228" t="s">
        <v>635</v>
      </c>
      <c r="AJ710" s="228"/>
      <c r="AK710" s="228"/>
      <c r="BC710" s="226"/>
    </row>
    <row r="711" spans="1:55" ht="15.75" customHeight="1" thickBot="1">
      <c r="A711" s="238"/>
      <c r="B711" s="238"/>
      <c r="C711" s="238"/>
      <c r="D711" s="238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8"/>
      <c r="X711" s="228"/>
      <c r="Y711" s="228"/>
      <c r="Z711" s="228" t="s">
        <v>283</v>
      </c>
      <c r="AA711" s="228" t="s">
        <v>1251</v>
      </c>
      <c r="AB711" s="228" t="s">
        <v>5625</v>
      </c>
      <c r="AD711" s="228" t="s">
        <v>283</v>
      </c>
      <c r="AE711" s="228" t="s">
        <v>317</v>
      </c>
      <c r="AH711" s="228" t="s">
        <v>638</v>
      </c>
      <c r="AJ711" s="228"/>
      <c r="AK711" s="228"/>
      <c r="BC711" s="226"/>
    </row>
    <row r="712" spans="1:55" ht="15.75" customHeight="1" thickBot="1">
      <c r="A712" s="238"/>
      <c r="B712" s="238"/>
      <c r="C712" s="238"/>
      <c r="D712" s="238"/>
      <c r="E712" s="238"/>
      <c r="F712" s="238"/>
      <c r="G712" s="238"/>
      <c r="H712" s="238"/>
      <c r="I712" s="238"/>
      <c r="J712" s="238"/>
      <c r="K712" s="238"/>
      <c r="L712" s="238"/>
      <c r="M712" s="238"/>
      <c r="N712" s="238"/>
      <c r="O712" s="238"/>
      <c r="X712" s="228"/>
      <c r="Y712" s="228"/>
      <c r="Z712" s="228" t="s">
        <v>317</v>
      </c>
      <c r="AA712" s="228" t="s">
        <v>1323</v>
      </c>
      <c r="AB712" s="228" t="s">
        <v>5626</v>
      </c>
      <c r="AD712" s="228" t="s">
        <v>317</v>
      </c>
      <c r="AE712" s="228" t="s">
        <v>362</v>
      </c>
      <c r="AH712" s="228" t="s">
        <v>635</v>
      </c>
      <c r="AJ712" s="228"/>
      <c r="AK712" s="228"/>
      <c r="BC712" s="226"/>
    </row>
    <row r="713" spans="1:55" ht="15.75" customHeight="1" thickBot="1">
      <c r="A713" s="238"/>
      <c r="B713" s="238"/>
      <c r="C713" s="238"/>
      <c r="D713" s="238"/>
      <c r="E713" s="238"/>
      <c r="F713" s="238"/>
      <c r="G713" s="238"/>
      <c r="H713" s="238"/>
      <c r="I713" s="238"/>
      <c r="J713" s="238"/>
      <c r="K713" s="238"/>
      <c r="L713" s="238"/>
      <c r="M713" s="238"/>
      <c r="N713" s="238"/>
      <c r="O713" s="238"/>
      <c r="X713" s="228"/>
      <c r="Y713" s="228"/>
      <c r="Z713" s="228" t="s">
        <v>359</v>
      </c>
      <c r="AA713" s="228" t="s">
        <v>1342</v>
      </c>
      <c r="AB713" s="228" t="s">
        <v>5627</v>
      </c>
      <c r="AD713" s="228" t="s">
        <v>302</v>
      </c>
      <c r="AE713" s="228" t="s">
        <v>348</v>
      </c>
      <c r="AH713" s="228" t="s">
        <v>641</v>
      </c>
      <c r="AJ713" s="228"/>
      <c r="AK713" s="228"/>
      <c r="BC713" s="226"/>
    </row>
    <row r="714" spans="1:55" ht="15.75" customHeight="1" thickBot="1">
      <c r="A714" s="238"/>
      <c r="B714" s="238"/>
      <c r="C714" s="238"/>
      <c r="D714" s="238"/>
      <c r="E714" s="238"/>
      <c r="F714" s="238"/>
      <c r="G714" s="238"/>
      <c r="H714" s="238"/>
      <c r="I714" s="238"/>
      <c r="J714" s="238"/>
      <c r="K714" s="238"/>
      <c r="L714" s="238"/>
      <c r="M714" s="238"/>
      <c r="N714" s="238"/>
      <c r="O714" s="238"/>
      <c r="X714" s="228"/>
      <c r="Y714" s="228"/>
      <c r="Z714" s="228" t="s">
        <v>236</v>
      </c>
      <c r="AA714" s="228" t="s">
        <v>1439</v>
      </c>
      <c r="AB714" s="228" t="s">
        <v>5628</v>
      </c>
      <c r="AD714" s="228" t="s">
        <v>189</v>
      </c>
      <c r="AE714" s="228" t="s">
        <v>189</v>
      </c>
      <c r="AH714" s="228" t="s">
        <v>649</v>
      </c>
      <c r="AJ714" s="228"/>
      <c r="AK714" s="228"/>
      <c r="BC714" s="226"/>
    </row>
    <row r="715" spans="1:55" ht="15.75" customHeight="1" thickBot="1">
      <c r="A715" s="238"/>
      <c r="B715" s="238"/>
      <c r="C715" s="238"/>
      <c r="D715" s="238"/>
      <c r="E715" s="238"/>
      <c r="F715" s="238"/>
      <c r="G715" s="238"/>
      <c r="H715" s="238"/>
      <c r="I715" s="238"/>
      <c r="J715" s="238"/>
      <c r="K715" s="238"/>
      <c r="L715" s="238"/>
      <c r="M715" s="238"/>
      <c r="N715" s="238"/>
      <c r="O715" s="238"/>
      <c r="X715" s="228"/>
      <c r="Y715" s="228"/>
      <c r="Z715" s="228" t="s">
        <v>333</v>
      </c>
      <c r="AA715" s="228" t="s">
        <v>1693</v>
      </c>
      <c r="AB715" s="228" t="s">
        <v>5629</v>
      </c>
      <c r="AD715" s="228" t="s">
        <v>317</v>
      </c>
      <c r="AE715" s="228" t="s">
        <v>317</v>
      </c>
      <c r="AH715" s="228" t="s">
        <v>638</v>
      </c>
      <c r="AJ715" s="228"/>
      <c r="AK715" s="228"/>
      <c r="BC715" s="226"/>
    </row>
    <row r="716" spans="1:55" ht="15.75" customHeight="1" thickBot="1">
      <c r="A716" s="238"/>
      <c r="B716" s="238"/>
      <c r="C716" s="238"/>
      <c r="D716" s="238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8"/>
      <c r="X716" s="228"/>
      <c r="Y716" s="228"/>
      <c r="Z716" s="228" t="s">
        <v>317</v>
      </c>
      <c r="AA716" s="228" t="s">
        <v>1769</v>
      </c>
      <c r="AB716" s="228" t="s">
        <v>5630</v>
      </c>
      <c r="AD716" s="228" t="s">
        <v>348</v>
      </c>
      <c r="AE716" s="228" t="s">
        <v>333</v>
      </c>
      <c r="AH716" s="228" t="s">
        <v>641</v>
      </c>
      <c r="AJ716" s="228"/>
      <c r="AK716" s="228"/>
      <c r="BC716" s="226"/>
    </row>
    <row r="717" spans="1:55" ht="15.75" customHeight="1" thickBot="1">
      <c r="A717" s="238"/>
      <c r="B717" s="238"/>
      <c r="C717" s="238"/>
      <c r="D717" s="238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8"/>
      <c r="X717" s="228"/>
      <c r="Y717" s="228"/>
      <c r="Z717" s="228" t="s">
        <v>333</v>
      </c>
      <c r="AA717" s="228" t="s">
        <v>1878</v>
      </c>
      <c r="AB717" s="228" t="s">
        <v>5631</v>
      </c>
      <c r="AD717" s="228" t="s">
        <v>348</v>
      </c>
      <c r="AE717" s="228" t="s">
        <v>333</v>
      </c>
      <c r="AH717" s="228" t="s">
        <v>635</v>
      </c>
      <c r="AJ717" s="228"/>
      <c r="AK717" s="228"/>
      <c r="BC717" s="226"/>
    </row>
    <row r="718" spans="1:55" ht="15.75" customHeight="1" thickBot="1">
      <c r="A718" s="238"/>
      <c r="B718" s="238"/>
      <c r="C718" s="238"/>
      <c r="D718" s="238"/>
      <c r="E718" s="238"/>
      <c r="F718" s="238"/>
      <c r="G718" s="238"/>
      <c r="H718" s="238"/>
      <c r="I718" s="238"/>
      <c r="J718" s="238"/>
      <c r="K718" s="238"/>
      <c r="L718" s="238"/>
      <c r="M718" s="238"/>
      <c r="N718" s="238"/>
      <c r="O718" s="238"/>
      <c r="X718" s="228"/>
      <c r="Y718" s="228"/>
      <c r="Z718" s="228" t="s">
        <v>333</v>
      </c>
      <c r="AA718" s="228" t="s">
        <v>1905</v>
      </c>
      <c r="AB718" s="228" t="s">
        <v>5632</v>
      </c>
      <c r="AD718" s="228" t="s">
        <v>283</v>
      </c>
      <c r="AE718" s="228" t="s">
        <v>317</v>
      </c>
      <c r="AH718" s="228" t="s">
        <v>649</v>
      </c>
      <c r="AJ718" s="228"/>
      <c r="AK718" s="228"/>
      <c r="BC718" s="226"/>
    </row>
    <row r="719" spans="1:55" ht="15.75" customHeight="1" thickBot="1">
      <c r="A719" s="238"/>
      <c r="B719" s="238"/>
      <c r="C719" s="238"/>
      <c r="D719" s="238"/>
      <c r="E719" s="238"/>
      <c r="F719" s="238"/>
      <c r="G719" s="238"/>
      <c r="H719" s="238"/>
      <c r="I719" s="238"/>
      <c r="J719" s="238"/>
      <c r="K719" s="238"/>
      <c r="L719" s="238"/>
      <c r="M719" s="238"/>
      <c r="N719" s="238"/>
      <c r="O719" s="238"/>
      <c r="X719" s="228"/>
      <c r="Y719" s="228"/>
      <c r="Z719" s="228" t="s">
        <v>359</v>
      </c>
      <c r="AA719" s="228" t="s">
        <v>1955</v>
      </c>
      <c r="AB719" s="228" t="s">
        <v>5633</v>
      </c>
      <c r="AD719" s="228" t="s">
        <v>348</v>
      </c>
      <c r="AE719" s="228" t="s">
        <v>317</v>
      </c>
      <c r="AH719" s="228" t="s">
        <v>649</v>
      </c>
      <c r="AJ719" s="228"/>
      <c r="AK719" s="228"/>
      <c r="BC719" s="226"/>
    </row>
    <row r="720" spans="1:55" ht="15.75" customHeight="1" thickBot="1">
      <c r="A720" s="238"/>
      <c r="B720" s="238"/>
      <c r="C720" s="238"/>
      <c r="D720" s="238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X720" s="228"/>
      <c r="Y720" s="228"/>
      <c r="Z720" s="228" t="s">
        <v>359</v>
      </c>
      <c r="AA720" s="228" t="s">
        <v>2010</v>
      </c>
      <c r="AB720" s="228" t="s">
        <v>5634</v>
      </c>
      <c r="AD720" s="228" t="s">
        <v>317</v>
      </c>
      <c r="AE720" s="228" t="s">
        <v>348</v>
      </c>
      <c r="AH720" s="228" t="s">
        <v>649</v>
      </c>
      <c r="AJ720" s="228"/>
      <c r="AK720" s="228"/>
      <c r="BC720" s="226"/>
    </row>
    <row r="721" spans="1:55" ht="15.75" customHeight="1" thickBot="1">
      <c r="A721" s="238"/>
      <c r="B721" s="238"/>
      <c r="C721" s="238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X721" s="228"/>
      <c r="Y721" s="228"/>
      <c r="Z721" s="228" t="s">
        <v>348</v>
      </c>
      <c r="AA721" s="228" t="s">
        <v>2210</v>
      </c>
      <c r="AB721" s="228" t="s">
        <v>5635</v>
      </c>
      <c r="AD721" s="228" t="s">
        <v>348</v>
      </c>
      <c r="AE721" s="228" t="s">
        <v>348</v>
      </c>
      <c r="AH721" s="228" t="s">
        <v>635</v>
      </c>
      <c r="AJ721" s="228"/>
      <c r="AK721" s="228"/>
      <c r="BC721" s="226"/>
    </row>
    <row r="722" spans="1:55" ht="15.75" customHeight="1" thickBot="1">
      <c r="A722" s="238"/>
      <c r="B722" s="238"/>
      <c r="C722" s="238"/>
      <c r="D722" s="238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8"/>
      <c r="X722" s="228"/>
      <c r="Y722" s="228"/>
      <c r="Z722" s="228" t="s">
        <v>333</v>
      </c>
      <c r="AA722" s="228" t="s">
        <v>2480</v>
      </c>
      <c r="AB722" s="228" t="s">
        <v>5636</v>
      </c>
      <c r="AD722" s="228" t="s">
        <v>348</v>
      </c>
      <c r="AE722" s="228" t="s">
        <v>348</v>
      </c>
      <c r="AH722" s="228" t="s">
        <v>638</v>
      </c>
      <c r="AJ722" s="228"/>
      <c r="AK722" s="228"/>
      <c r="BC722" s="226"/>
    </row>
    <row r="723" spans="1:55" ht="15.75" customHeight="1" thickBot="1">
      <c r="A723" s="238"/>
      <c r="B723" s="238"/>
      <c r="C723" s="238"/>
      <c r="D723" s="238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8"/>
      <c r="X723" s="228"/>
      <c r="Y723" s="228"/>
      <c r="Z723" s="228" t="s">
        <v>317</v>
      </c>
      <c r="AA723" s="228" t="s">
        <v>2631</v>
      </c>
      <c r="AB723" s="228" t="s">
        <v>5637</v>
      </c>
      <c r="AD723" s="228" t="s">
        <v>236</v>
      </c>
      <c r="AE723" s="228" t="s">
        <v>189</v>
      </c>
      <c r="AH723" s="228" t="s">
        <v>638</v>
      </c>
      <c r="AJ723" s="228"/>
      <c r="AK723" s="228"/>
      <c r="BC723" s="226"/>
    </row>
    <row r="724" spans="1:55" ht="15.75" customHeight="1" thickBot="1">
      <c r="A724" s="238"/>
      <c r="B724" s="238"/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X724" s="228"/>
      <c r="Y724" s="228"/>
      <c r="Z724" s="228" t="s">
        <v>317</v>
      </c>
      <c r="AA724" s="228" t="s">
        <v>2647</v>
      </c>
      <c r="AB724" s="228" t="s">
        <v>5638</v>
      </c>
      <c r="AD724" s="228" t="s">
        <v>211</v>
      </c>
      <c r="AE724" s="228" t="s">
        <v>261</v>
      </c>
      <c r="AH724" s="228" t="s">
        <v>649</v>
      </c>
      <c r="AJ724" s="228"/>
      <c r="AK724" s="228"/>
      <c r="BC724" s="226"/>
    </row>
    <row r="725" spans="1:55" ht="15.75" customHeight="1" thickBot="1">
      <c r="A725" s="238"/>
      <c r="B725" s="238"/>
      <c r="C725" s="238"/>
      <c r="D725" s="238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8"/>
      <c r="X725" s="228"/>
      <c r="Y725" s="228"/>
      <c r="Z725" s="228" t="s">
        <v>348</v>
      </c>
      <c r="AA725" s="228" t="s">
        <v>737</v>
      </c>
      <c r="AB725" s="228" t="s">
        <v>5639</v>
      </c>
      <c r="AD725" s="228" t="s">
        <v>348</v>
      </c>
      <c r="AE725" s="228" t="s">
        <v>348</v>
      </c>
      <c r="AH725" s="228" t="s">
        <v>649</v>
      </c>
      <c r="AJ725" s="228"/>
      <c r="AK725" s="228"/>
      <c r="BC725" s="226"/>
    </row>
    <row r="726" spans="1:55" ht="15.75" customHeight="1" thickBot="1">
      <c r="A726" s="238"/>
      <c r="B726" s="238"/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X726" s="228"/>
      <c r="Y726" s="228"/>
      <c r="Z726" s="228" t="s">
        <v>333</v>
      </c>
      <c r="AA726" s="228" t="s">
        <v>746</v>
      </c>
      <c r="AB726" s="228" t="s">
        <v>5640</v>
      </c>
      <c r="AD726" s="228" t="s">
        <v>333</v>
      </c>
      <c r="AE726" s="228" t="s">
        <v>359</v>
      </c>
      <c r="AH726" s="228" t="s">
        <v>649</v>
      </c>
      <c r="AJ726" s="228"/>
      <c r="AK726" s="228"/>
      <c r="BC726" s="226"/>
    </row>
    <row r="727" spans="1:55" ht="15.75" customHeight="1" thickBot="1">
      <c r="A727" s="238"/>
      <c r="B727" s="238"/>
      <c r="C727" s="238"/>
      <c r="D727" s="238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8"/>
      <c r="X727" s="228"/>
      <c r="Y727" s="228"/>
      <c r="Z727" s="228" t="s">
        <v>333</v>
      </c>
      <c r="AA727" s="228" t="s">
        <v>801</v>
      </c>
      <c r="AB727" s="228" t="s">
        <v>5641</v>
      </c>
      <c r="AD727" s="228" t="s">
        <v>333</v>
      </c>
      <c r="AE727" s="228" t="s">
        <v>317</v>
      </c>
      <c r="AH727" s="228" t="s">
        <v>638</v>
      </c>
      <c r="AJ727" s="228"/>
      <c r="AK727" s="228"/>
      <c r="BC727" s="226"/>
    </row>
    <row r="728" spans="1:55" ht="15.75" customHeight="1" thickBot="1">
      <c r="A728" s="238"/>
      <c r="B728" s="238"/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8"/>
      <c r="X728" s="228"/>
      <c r="Y728" s="228"/>
      <c r="Z728" s="228" t="s">
        <v>348</v>
      </c>
      <c r="AA728" s="228" t="s">
        <v>870</v>
      </c>
      <c r="AB728" s="228" t="s">
        <v>5642</v>
      </c>
      <c r="AD728" s="228" t="s">
        <v>348</v>
      </c>
      <c r="AE728" s="228" t="s">
        <v>333</v>
      </c>
      <c r="AH728" s="228" t="s">
        <v>638</v>
      </c>
      <c r="AJ728" s="228"/>
      <c r="AK728" s="228"/>
      <c r="BC728" s="226"/>
    </row>
    <row r="729" spans="1:55" ht="15.75" customHeight="1" thickBot="1">
      <c r="A729" s="238"/>
      <c r="B729" s="238"/>
      <c r="C729" s="238"/>
      <c r="D729" s="238"/>
      <c r="E729" s="238"/>
      <c r="F729" s="238"/>
      <c r="G729" s="238"/>
      <c r="H729" s="238"/>
      <c r="I729" s="238"/>
      <c r="J729" s="238"/>
      <c r="K729" s="238"/>
      <c r="L729" s="238"/>
      <c r="M729" s="238"/>
      <c r="N729" s="238"/>
      <c r="O729" s="238"/>
      <c r="X729" s="228"/>
      <c r="Y729" s="228"/>
      <c r="Z729" s="228" t="s">
        <v>348</v>
      </c>
      <c r="AA729" s="228" t="s">
        <v>1102</v>
      </c>
      <c r="AB729" s="228" t="s">
        <v>5643</v>
      </c>
      <c r="AD729" s="228" t="s">
        <v>362</v>
      </c>
      <c r="AE729" s="228" t="s">
        <v>362</v>
      </c>
      <c r="AH729" s="228" t="s">
        <v>649</v>
      </c>
      <c r="AJ729" s="228"/>
      <c r="AK729" s="228"/>
      <c r="BC729" s="226"/>
    </row>
    <row r="730" spans="1:55" ht="15.75" customHeight="1" thickBot="1">
      <c r="A730" s="238"/>
      <c r="B730" s="238"/>
      <c r="C730" s="238"/>
      <c r="D730" s="238"/>
      <c r="E730" s="238"/>
      <c r="F730" s="238"/>
      <c r="G730" s="238"/>
      <c r="H730" s="238"/>
      <c r="I730" s="238"/>
      <c r="J730" s="238"/>
      <c r="K730" s="238"/>
      <c r="L730" s="238"/>
      <c r="M730" s="238"/>
      <c r="N730" s="238"/>
      <c r="O730" s="238"/>
      <c r="X730" s="228"/>
      <c r="Y730" s="228"/>
      <c r="Z730" s="228" t="s">
        <v>348</v>
      </c>
      <c r="AA730" s="228" t="s">
        <v>1240</v>
      </c>
      <c r="AB730" s="228" t="s">
        <v>5644</v>
      </c>
      <c r="AD730" s="228" t="s">
        <v>317</v>
      </c>
      <c r="AE730" s="228" t="s">
        <v>333</v>
      </c>
      <c r="AH730" s="228" t="s">
        <v>649</v>
      </c>
      <c r="AJ730" s="228"/>
      <c r="AK730" s="228"/>
      <c r="BC730" s="226"/>
    </row>
    <row r="731" spans="1:55" ht="15.75" customHeight="1" thickBot="1">
      <c r="A731" s="238"/>
      <c r="B731" s="238"/>
      <c r="C731" s="238"/>
      <c r="D731" s="238"/>
      <c r="E731" s="238"/>
      <c r="F731" s="238"/>
      <c r="G731" s="238"/>
      <c r="H731" s="238"/>
      <c r="I731" s="238"/>
      <c r="J731" s="238"/>
      <c r="K731" s="238"/>
      <c r="L731" s="238"/>
      <c r="M731" s="238"/>
      <c r="N731" s="238"/>
      <c r="O731" s="238"/>
      <c r="X731" s="228"/>
      <c r="Y731" s="228"/>
      <c r="Z731" s="228" t="s">
        <v>317</v>
      </c>
      <c r="AA731" s="228" t="s">
        <v>1459</v>
      </c>
      <c r="AB731" s="228" t="s">
        <v>5645</v>
      </c>
      <c r="AD731" s="228" t="s">
        <v>283</v>
      </c>
      <c r="AE731" s="228" t="s">
        <v>317</v>
      </c>
      <c r="AH731" s="228" t="s">
        <v>638</v>
      </c>
      <c r="AJ731" s="228"/>
      <c r="AK731" s="228"/>
      <c r="BC731" s="226"/>
    </row>
    <row r="732" spans="1:55" ht="15.75" customHeight="1" thickBot="1">
      <c r="A732" s="238"/>
      <c r="B732" s="238"/>
      <c r="C732" s="238"/>
      <c r="D732" s="238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8"/>
      <c r="X732" s="228"/>
      <c r="Y732" s="228"/>
      <c r="Z732" s="228" t="s">
        <v>333</v>
      </c>
      <c r="AA732" s="228" t="s">
        <v>1650</v>
      </c>
      <c r="AB732" s="228" t="s">
        <v>5646</v>
      </c>
      <c r="AD732" s="228" t="s">
        <v>348</v>
      </c>
      <c r="AE732" s="228" t="s">
        <v>362</v>
      </c>
      <c r="AH732" s="228" t="s">
        <v>635</v>
      </c>
      <c r="AJ732" s="228"/>
      <c r="AK732" s="228"/>
      <c r="BC732" s="226"/>
    </row>
    <row r="733" spans="1:55" ht="15.75" customHeight="1" thickBot="1">
      <c r="A733" s="238"/>
      <c r="B733" s="238"/>
      <c r="C733" s="238"/>
      <c r="D733" s="238"/>
      <c r="E733" s="238"/>
      <c r="F733" s="238"/>
      <c r="G733" s="238"/>
      <c r="H733" s="238"/>
      <c r="I733" s="238"/>
      <c r="J733" s="238"/>
      <c r="K733" s="238"/>
      <c r="L733" s="238"/>
      <c r="M733" s="238"/>
      <c r="N733" s="238"/>
      <c r="O733" s="238"/>
      <c r="X733" s="228"/>
      <c r="Y733" s="228"/>
      <c r="Z733" s="228" t="s">
        <v>359</v>
      </c>
      <c r="AA733" s="228" t="s">
        <v>1789</v>
      </c>
      <c r="AB733" s="228" t="s">
        <v>5647</v>
      </c>
      <c r="AD733" s="228" t="s">
        <v>359</v>
      </c>
      <c r="AE733" s="228" t="s">
        <v>348</v>
      </c>
      <c r="AH733" s="228" t="s">
        <v>635</v>
      </c>
      <c r="AJ733" s="228"/>
      <c r="AK733" s="228"/>
      <c r="BC733" s="226"/>
    </row>
    <row r="734" spans="1:55" ht="15.75" customHeight="1" thickBot="1">
      <c r="A734" s="238"/>
      <c r="B734" s="238"/>
      <c r="C734" s="238"/>
      <c r="D734" s="238"/>
      <c r="E734" s="238"/>
      <c r="F734" s="238"/>
      <c r="G734" s="238"/>
      <c r="H734" s="238"/>
      <c r="I734" s="238"/>
      <c r="J734" s="238"/>
      <c r="K734" s="238"/>
      <c r="L734" s="238"/>
      <c r="M734" s="238"/>
      <c r="N734" s="238"/>
      <c r="O734" s="238"/>
      <c r="X734" s="228"/>
      <c r="Y734" s="228"/>
      <c r="Z734" s="228" t="s">
        <v>333</v>
      </c>
      <c r="AA734" s="228" t="s">
        <v>2002</v>
      </c>
      <c r="AB734" s="228" t="s">
        <v>5648</v>
      </c>
      <c r="AD734" s="228" t="s">
        <v>333</v>
      </c>
      <c r="AE734" s="228" t="s">
        <v>359</v>
      </c>
      <c r="AH734" s="228" t="s">
        <v>641</v>
      </c>
      <c r="AJ734" s="228"/>
      <c r="AK734" s="228"/>
      <c r="BC734" s="226"/>
    </row>
    <row r="735" spans="1:55" ht="15.75" customHeight="1" thickBot="1">
      <c r="A735" s="238"/>
      <c r="B735" s="238"/>
      <c r="C735" s="238"/>
      <c r="D735" s="238"/>
      <c r="E735" s="238"/>
      <c r="F735" s="238"/>
      <c r="G735" s="238"/>
      <c r="H735" s="238"/>
      <c r="I735" s="238"/>
      <c r="J735" s="238"/>
      <c r="K735" s="238"/>
      <c r="L735" s="238"/>
      <c r="M735" s="238"/>
      <c r="N735" s="238"/>
      <c r="O735" s="238"/>
      <c r="X735" s="228"/>
      <c r="Y735" s="228"/>
      <c r="Z735" s="228" t="s">
        <v>362</v>
      </c>
      <c r="AA735" s="228" t="s">
        <v>2131</v>
      </c>
      <c r="AB735" s="228" t="s">
        <v>5649</v>
      </c>
      <c r="AD735" s="228" t="s">
        <v>359</v>
      </c>
      <c r="AE735" s="228" t="s">
        <v>359</v>
      </c>
      <c r="AH735" s="228" t="s">
        <v>635</v>
      </c>
      <c r="AJ735" s="228"/>
      <c r="AK735" s="228"/>
      <c r="BC735" s="226"/>
    </row>
    <row r="736" spans="1:55" ht="15.75" customHeight="1" thickBot="1">
      <c r="A736" s="238"/>
      <c r="B736" s="238"/>
      <c r="C736" s="238"/>
      <c r="D736" s="238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8"/>
      <c r="X736" s="228"/>
      <c r="Y736" s="228"/>
      <c r="Z736" s="228" t="s">
        <v>348</v>
      </c>
      <c r="AA736" s="228" t="s">
        <v>2363</v>
      </c>
      <c r="AB736" s="228" t="s">
        <v>5650</v>
      </c>
      <c r="AD736" s="228" t="s">
        <v>333</v>
      </c>
      <c r="AE736" s="228" t="s">
        <v>317</v>
      </c>
      <c r="AH736" s="228" t="s">
        <v>635</v>
      </c>
      <c r="AJ736" s="228"/>
      <c r="AK736" s="228"/>
      <c r="BC736" s="226"/>
    </row>
    <row r="737" spans="1:55" ht="15.75" customHeight="1" thickBot="1">
      <c r="A737" s="238"/>
      <c r="B737" s="238"/>
      <c r="C737" s="238"/>
      <c r="D737" s="238"/>
      <c r="E737" s="238"/>
      <c r="F737" s="238"/>
      <c r="G737" s="238"/>
      <c r="H737" s="238"/>
      <c r="I737" s="238"/>
      <c r="J737" s="238"/>
      <c r="K737" s="238"/>
      <c r="L737" s="238"/>
      <c r="M737" s="238"/>
      <c r="N737" s="238"/>
      <c r="O737" s="238"/>
      <c r="X737" s="228"/>
      <c r="Y737" s="228"/>
      <c r="Z737" s="228" t="s">
        <v>359</v>
      </c>
      <c r="AA737" s="228" t="s">
        <v>2444</v>
      </c>
      <c r="AB737" s="228" t="s">
        <v>5651</v>
      </c>
      <c r="AD737" s="228" t="s">
        <v>317</v>
      </c>
      <c r="AE737" s="228" t="s">
        <v>302</v>
      </c>
      <c r="AH737" s="228" t="s">
        <v>641</v>
      </c>
      <c r="AJ737" s="228"/>
      <c r="AK737" s="228"/>
      <c r="BC737" s="226"/>
    </row>
    <row r="738" spans="1:55" ht="15.75" customHeight="1" thickBot="1">
      <c r="A738" s="238"/>
      <c r="B738" s="238"/>
      <c r="C738" s="238"/>
      <c r="D738" s="238"/>
      <c r="E738" s="238"/>
      <c r="F738" s="238"/>
      <c r="G738" s="238"/>
      <c r="H738" s="238"/>
      <c r="I738" s="238"/>
      <c r="J738" s="238"/>
      <c r="K738" s="238"/>
      <c r="L738" s="238"/>
      <c r="M738" s="238"/>
      <c r="N738" s="238"/>
      <c r="O738" s="238"/>
      <c r="X738" s="228"/>
      <c r="Y738" s="228"/>
      <c r="Z738" s="228" t="s">
        <v>302</v>
      </c>
      <c r="AA738" s="228" t="s">
        <v>2523</v>
      </c>
      <c r="AB738" s="228" t="s">
        <v>5652</v>
      </c>
      <c r="AD738" s="228" t="s">
        <v>283</v>
      </c>
      <c r="AE738" s="228" t="s">
        <v>302</v>
      </c>
      <c r="AH738" s="228" t="s">
        <v>649</v>
      </c>
      <c r="AJ738" s="228"/>
      <c r="AK738" s="228"/>
      <c r="BC738" s="226"/>
    </row>
    <row r="739" spans="1:55" ht="15.75" customHeight="1" thickBot="1">
      <c r="A739" s="238"/>
      <c r="B739" s="238"/>
      <c r="C739" s="238"/>
      <c r="D739" s="238"/>
      <c r="E739" s="238"/>
      <c r="F739" s="238"/>
      <c r="G739" s="238"/>
      <c r="H739" s="238"/>
      <c r="I739" s="238"/>
      <c r="J739" s="238"/>
      <c r="K739" s="238"/>
      <c r="L739" s="238"/>
      <c r="M739" s="238"/>
      <c r="N739" s="238"/>
      <c r="O739" s="238"/>
      <c r="X739" s="228"/>
      <c r="Y739" s="228"/>
      <c r="Z739" s="228" t="s">
        <v>348</v>
      </c>
      <c r="AA739" s="228" t="s">
        <v>2552</v>
      </c>
      <c r="AB739" s="228" t="s">
        <v>5653</v>
      </c>
      <c r="AD739" s="228" t="s">
        <v>348</v>
      </c>
      <c r="AE739" s="228" t="s">
        <v>333</v>
      </c>
      <c r="AH739" s="228" t="s">
        <v>638</v>
      </c>
      <c r="AJ739" s="228"/>
      <c r="AK739" s="228"/>
      <c r="BC739" s="226"/>
    </row>
    <row r="740" spans="1:55" ht="15.75" customHeight="1" thickBot="1">
      <c r="A740" s="238"/>
      <c r="B740" s="238"/>
      <c r="C740" s="238"/>
      <c r="D740" s="238"/>
      <c r="E740" s="238"/>
      <c r="F740" s="238"/>
      <c r="G740" s="238"/>
      <c r="H740" s="238"/>
      <c r="I740" s="238"/>
      <c r="J740" s="238"/>
      <c r="K740" s="238"/>
      <c r="L740" s="238"/>
      <c r="M740" s="238"/>
      <c r="N740" s="238"/>
      <c r="O740" s="238"/>
      <c r="X740" s="228"/>
      <c r="Y740" s="228"/>
      <c r="Z740" s="228" t="s">
        <v>348</v>
      </c>
      <c r="AA740" s="228" t="s">
        <v>2639</v>
      </c>
      <c r="AB740" s="228" t="s">
        <v>5654</v>
      </c>
      <c r="AD740" s="228" t="s">
        <v>362</v>
      </c>
      <c r="AE740" s="228" t="s">
        <v>362</v>
      </c>
      <c r="AH740" s="228" t="s">
        <v>638</v>
      </c>
      <c r="AJ740" s="228"/>
      <c r="AK740" s="228"/>
      <c r="BC740" s="226"/>
    </row>
    <row r="741" spans="1:55" ht="15.75" customHeight="1" thickBot="1">
      <c r="A741" s="238"/>
      <c r="B741" s="238"/>
      <c r="C741" s="238"/>
      <c r="D741" s="238"/>
      <c r="E741" s="238"/>
      <c r="F741" s="238"/>
      <c r="G741" s="238"/>
      <c r="H741" s="238"/>
      <c r="I741" s="238"/>
      <c r="J741" s="238"/>
      <c r="K741" s="238"/>
      <c r="L741" s="238"/>
      <c r="M741" s="238"/>
      <c r="N741" s="238"/>
      <c r="O741" s="238"/>
      <c r="X741" s="228"/>
      <c r="Y741" s="228"/>
      <c r="Z741" s="228" t="s">
        <v>333</v>
      </c>
      <c r="AA741" s="228" t="s">
        <v>720</v>
      </c>
      <c r="AB741" s="228" t="s">
        <v>5655</v>
      </c>
      <c r="AD741" s="228"/>
      <c r="AE741" s="228"/>
      <c r="AH741" s="228" t="s">
        <v>649</v>
      </c>
      <c r="AJ741" s="228"/>
      <c r="AK741" s="228"/>
      <c r="BC741" s="226"/>
    </row>
    <row r="742" spans="1:55" ht="15.75" customHeight="1" thickBot="1">
      <c r="A742" s="238"/>
      <c r="B742" s="238"/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X742" s="228"/>
      <c r="Y742" s="228"/>
      <c r="Z742" s="228" t="s">
        <v>317</v>
      </c>
      <c r="AA742" s="228" t="s">
        <v>770</v>
      </c>
      <c r="AB742" s="228" t="s">
        <v>5656</v>
      </c>
      <c r="AD742" s="228" t="s">
        <v>302</v>
      </c>
      <c r="AE742" s="228" t="s">
        <v>302</v>
      </c>
      <c r="AH742" s="228" t="s">
        <v>635</v>
      </c>
      <c r="AJ742" s="228"/>
      <c r="AK742" s="228"/>
      <c r="BC742" s="226"/>
    </row>
    <row r="743" spans="1:55" ht="15.75" customHeight="1" thickBot="1">
      <c r="A743" s="238"/>
      <c r="B743" s="238"/>
      <c r="C743" s="238"/>
      <c r="D743" s="238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8"/>
      <c r="X743" s="228"/>
      <c r="Y743" s="228"/>
      <c r="Z743" s="228" t="s">
        <v>359</v>
      </c>
      <c r="AA743" s="228" t="s">
        <v>871</v>
      </c>
      <c r="AB743" s="228" t="s">
        <v>5657</v>
      </c>
      <c r="AD743" s="228" t="s">
        <v>317</v>
      </c>
      <c r="AE743" s="228" t="s">
        <v>359</v>
      </c>
      <c r="AH743" s="228" t="s">
        <v>649</v>
      </c>
      <c r="AJ743" s="228"/>
      <c r="AK743" s="228"/>
      <c r="BC743" s="226"/>
    </row>
    <row r="744" spans="1:55" ht="15.75" customHeight="1" thickBot="1">
      <c r="A744" s="238"/>
      <c r="B744" s="238"/>
      <c r="C744" s="238"/>
      <c r="D744" s="238"/>
      <c r="E744" s="238"/>
      <c r="F744" s="238"/>
      <c r="G744" s="238"/>
      <c r="H744" s="238"/>
      <c r="I744" s="238"/>
      <c r="J744" s="238"/>
      <c r="K744" s="238"/>
      <c r="L744" s="238"/>
      <c r="M744" s="238"/>
      <c r="N744" s="238"/>
      <c r="O744" s="238"/>
      <c r="X744" s="228"/>
      <c r="Y744" s="228"/>
      <c r="Z744" s="228" t="s">
        <v>362</v>
      </c>
      <c r="AA744" s="228" t="s">
        <v>901</v>
      </c>
      <c r="AB744" s="228" t="s">
        <v>5658</v>
      </c>
      <c r="AD744" s="228" t="s">
        <v>359</v>
      </c>
      <c r="AE744" s="228" t="s">
        <v>362</v>
      </c>
      <c r="AH744" s="228" t="s">
        <v>635</v>
      </c>
      <c r="AJ744" s="228"/>
      <c r="AK744" s="228"/>
      <c r="BC744" s="226"/>
    </row>
    <row r="745" spans="1:55" ht="15.75" customHeight="1" thickBot="1">
      <c r="A745" s="238"/>
      <c r="B745" s="238"/>
      <c r="C745" s="238"/>
      <c r="D745" s="238"/>
      <c r="E745" s="238"/>
      <c r="F745" s="238"/>
      <c r="G745" s="238"/>
      <c r="H745" s="238"/>
      <c r="I745" s="238"/>
      <c r="J745" s="238"/>
      <c r="K745" s="238"/>
      <c r="L745" s="238"/>
      <c r="M745" s="238"/>
      <c r="N745" s="238"/>
      <c r="O745" s="238"/>
      <c r="X745" s="228"/>
      <c r="Y745" s="228"/>
      <c r="Z745" s="228" t="s">
        <v>317</v>
      </c>
      <c r="AA745" s="228" t="s">
        <v>919</v>
      </c>
      <c r="AB745" s="228" t="s">
        <v>5659</v>
      </c>
      <c r="AD745" s="228" t="s">
        <v>333</v>
      </c>
      <c r="AE745" s="228" t="s">
        <v>359</v>
      </c>
      <c r="AH745" s="228" t="s">
        <v>649</v>
      </c>
      <c r="AJ745" s="228"/>
      <c r="AK745" s="228"/>
      <c r="BC745" s="226"/>
    </row>
    <row r="746" spans="1:55" ht="15.75" customHeight="1" thickBot="1">
      <c r="A746" s="238"/>
      <c r="B746" s="238"/>
      <c r="C746" s="238"/>
      <c r="D746" s="238"/>
      <c r="E746" s="238"/>
      <c r="F746" s="238"/>
      <c r="G746" s="238"/>
      <c r="H746" s="238"/>
      <c r="I746" s="238"/>
      <c r="J746" s="238"/>
      <c r="K746" s="238"/>
      <c r="L746" s="238"/>
      <c r="M746" s="238"/>
      <c r="N746" s="238"/>
      <c r="O746" s="238"/>
      <c r="X746" s="228"/>
      <c r="Y746" s="228"/>
      <c r="Z746" s="228" t="s">
        <v>333</v>
      </c>
      <c r="AA746" s="228" t="s">
        <v>928</v>
      </c>
      <c r="AB746" s="228" t="s">
        <v>5660</v>
      </c>
      <c r="AD746" s="228" t="s">
        <v>317</v>
      </c>
      <c r="AE746" s="228" t="s">
        <v>333</v>
      </c>
      <c r="AH746" s="228" t="s">
        <v>649</v>
      </c>
      <c r="AJ746" s="228"/>
      <c r="AK746" s="228"/>
      <c r="BC746" s="226"/>
    </row>
    <row r="747" spans="1:55" ht="15.75" customHeight="1" thickBot="1">
      <c r="A747" s="238"/>
      <c r="B747" s="238"/>
      <c r="C747" s="238"/>
      <c r="D747" s="238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8"/>
      <c r="X747" s="228"/>
      <c r="Y747" s="228"/>
      <c r="Z747" s="228" t="s">
        <v>348</v>
      </c>
      <c r="AA747" s="228" t="s">
        <v>1217</v>
      </c>
      <c r="AB747" s="228" t="s">
        <v>5661</v>
      </c>
      <c r="AD747" s="228" t="s">
        <v>348</v>
      </c>
      <c r="AE747" s="228" t="s">
        <v>302</v>
      </c>
      <c r="AH747" s="228" t="s">
        <v>638</v>
      </c>
      <c r="AJ747" s="228"/>
      <c r="AK747" s="228"/>
      <c r="BC747" s="226"/>
    </row>
    <row r="748" spans="1:55" ht="15.75" customHeight="1" thickBot="1">
      <c r="A748" s="238"/>
      <c r="B748" s="238"/>
      <c r="C748" s="238"/>
      <c r="D748" s="238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8"/>
      <c r="X748" s="228"/>
      <c r="Y748" s="228"/>
      <c r="Z748" s="228" t="s">
        <v>302</v>
      </c>
      <c r="AA748" s="228" t="s">
        <v>1351</v>
      </c>
      <c r="AB748" s="228" t="s">
        <v>5662</v>
      </c>
      <c r="AD748" s="228" t="s">
        <v>333</v>
      </c>
      <c r="AE748" s="228" t="s">
        <v>333</v>
      </c>
      <c r="AH748" s="228" t="s">
        <v>649</v>
      </c>
      <c r="AJ748" s="228"/>
      <c r="AK748" s="228"/>
      <c r="BC748" s="226"/>
    </row>
    <row r="749" spans="1:55" ht="15.75" customHeight="1" thickBot="1">
      <c r="A749" s="238"/>
      <c r="B749" s="238"/>
      <c r="C749" s="238"/>
      <c r="D749" s="238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8"/>
      <c r="X749" s="228"/>
      <c r="Y749" s="228"/>
      <c r="Z749" s="228" t="s">
        <v>333</v>
      </c>
      <c r="AA749" s="228" t="s">
        <v>1387</v>
      </c>
      <c r="AB749" s="228" t="s">
        <v>5663</v>
      </c>
      <c r="AD749" s="228" t="s">
        <v>302</v>
      </c>
      <c r="AE749" s="228" t="s">
        <v>302</v>
      </c>
      <c r="AH749" s="228" t="s">
        <v>635</v>
      </c>
      <c r="AJ749" s="228"/>
      <c r="AK749" s="228"/>
      <c r="BC749" s="226"/>
    </row>
    <row r="750" spans="1:55" ht="15.75" customHeight="1" thickBot="1">
      <c r="A750" s="238"/>
      <c r="B750" s="238"/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X750" s="228"/>
      <c r="Y750" s="228"/>
      <c r="Z750" s="228" t="s">
        <v>362</v>
      </c>
      <c r="AA750" s="228" t="s">
        <v>1572</v>
      </c>
      <c r="AB750" s="228" t="s">
        <v>5664</v>
      </c>
      <c r="AD750" s="228" t="s">
        <v>362</v>
      </c>
      <c r="AE750" s="228" t="s">
        <v>362</v>
      </c>
      <c r="AH750" s="228" t="s">
        <v>638</v>
      </c>
      <c r="AJ750" s="228"/>
      <c r="AK750" s="228"/>
      <c r="BC750" s="226"/>
    </row>
    <row r="751" spans="1:55" ht="15.75" customHeight="1" thickBot="1">
      <c r="A751" s="238"/>
      <c r="B751" s="238"/>
      <c r="C751" s="238"/>
      <c r="D751" s="238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8"/>
      <c r="X751" s="228"/>
      <c r="Y751" s="228"/>
      <c r="Z751" s="228" t="s">
        <v>333</v>
      </c>
      <c r="AA751" s="228" t="s">
        <v>1929</v>
      </c>
      <c r="AB751" s="228" t="s">
        <v>5665</v>
      </c>
      <c r="AD751" s="228" t="s">
        <v>302</v>
      </c>
      <c r="AE751" s="228" t="s">
        <v>317</v>
      </c>
      <c r="AH751" s="228" t="s">
        <v>649</v>
      </c>
      <c r="AJ751" s="228"/>
      <c r="AK751" s="228"/>
      <c r="BC751" s="226"/>
    </row>
    <row r="752" spans="1:55" ht="15.75" customHeight="1" thickBot="1">
      <c r="A752" s="238"/>
      <c r="B752" s="238"/>
      <c r="C752" s="238"/>
      <c r="D752" s="238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8"/>
      <c r="X752" s="228"/>
      <c r="Y752" s="228"/>
      <c r="Z752" s="228" t="s">
        <v>348</v>
      </c>
      <c r="AA752" s="228" t="s">
        <v>2003</v>
      </c>
      <c r="AB752" s="228" t="s">
        <v>5666</v>
      </c>
      <c r="AD752" s="228" t="s">
        <v>359</v>
      </c>
      <c r="AE752" s="228" t="s">
        <v>302</v>
      </c>
      <c r="AH752" s="228" t="s">
        <v>635</v>
      </c>
      <c r="AJ752" s="228"/>
      <c r="AK752" s="228"/>
      <c r="BC752" s="226"/>
    </row>
    <row r="753" spans="1:55" ht="15.75" customHeight="1" thickBot="1">
      <c r="A753" s="238"/>
      <c r="B753" s="238"/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8"/>
      <c r="X753" s="228"/>
      <c r="Y753" s="228"/>
      <c r="Z753" s="228" t="s">
        <v>348</v>
      </c>
      <c r="AA753" s="228" t="s">
        <v>2011</v>
      </c>
      <c r="AB753" s="228" t="s">
        <v>5667</v>
      </c>
      <c r="AD753" s="228" t="s">
        <v>348</v>
      </c>
      <c r="AE753" s="228" t="s">
        <v>348</v>
      </c>
      <c r="AH753" s="228" t="s">
        <v>649</v>
      </c>
      <c r="AJ753" s="228"/>
      <c r="AK753" s="228"/>
      <c r="BC753" s="226"/>
    </row>
    <row r="754" spans="1:55" ht="15.75" customHeight="1" thickBot="1">
      <c r="A754" s="238"/>
      <c r="B754" s="238"/>
      <c r="C754" s="238"/>
      <c r="D754" s="238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8"/>
      <c r="X754" s="228"/>
      <c r="Y754" s="228"/>
      <c r="Z754" s="228" t="s">
        <v>348</v>
      </c>
      <c r="AA754" s="228" t="s">
        <v>2051</v>
      </c>
      <c r="AB754" s="228" t="s">
        <v>5668</v>
      </c>
      <c r="AD754" s="228" t="s">
        <v>359</v>
      </c>
      <c r="AE754" s="228" t="s">
        <v>359</v>
      </c>
      <c r="AH754" s="228" t="s">
        <v>635</v>
      </c>
      <c r="AJ754" s="228"/>
      <c r="AK754" s="228"/>
      <c r="BC754" s="226"/>
    </row>
    <row r="755" spans="1:55" ht="15.75" customHeight="1" thickBot="1">
      <c r="A755" s="238"/>
      <c r="B755" s="238"/>
      <c r="C755" s="238"/>
      <c r="D755" s="238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8"/>
      <c r="X755" s="228"/>
      <c r="Y755" s="228"/>
      <c r="Z755" s="228" t="s">
        <v>359</v>
      </c>
      <c r="AA755" s="228" t="s">
        <v>2090</v>
      </c>
      <c r="AB755" s="228" t="s">
        <v>5669</v>
      </c>
      <c r="AD755" s="228" t="s">
        <v>348</v>
      </c>
      <c r="AE755" s="228" t="s">
        <v>333</v>
      </c>
      <c r="AH755" s="228" t="s">
        <v>635</v>
      </c>
      <c r="AJ755" s="228"/>
      <c r="AK755" s="228"/>
      <c r="BC755" s="226"/>
    </row>
    <row r="756" spans="1:55" ht="15.75" customHeight="1" thickBot="1">
      <c r="A756" s="238"/>
      <c r="B756" s="238"/>
      <c r="C756" s="238"/>
      <c r="D756" s="238"/>
      <c r="E756" s="238"/>
      <c r="F756" s="238"/>
      <c r="G756" s="238"/>
      <c r="H756" s="238"/>
      <c r="I756" s="238"/>
      <c r="J756" s="238"/>
      <c r="K756" s="238"/>
      <c r="L756" s="238"/>
      <c r="M756" s="238"/>
      <c r="N756" s="238"/>
      <c r="O756" s="238"/>
      <c r="X756" s="228"/>
      <c r="Y756" s="228"/>
      <c r="Z756" s="228" t="s">
        <v>333</v>
      </c>
      <c r="AA756" s="228" t="s">
        <v>2132</v>
      </c>
      <c r="AB756" s="228" t="s">
        <v>5670</v>
      </c>
      <c r="AD756" s="228" t="s">
        <v>283</v>
      </c>
      <c r="AE756" s="228" t="s">
        <v>317</v>
      </c>
      <c r="AH756" s="228" t="s">
        <v>638</v>
      </c>
      <c r="AJ756" s="228"/>
      <c r="AK756" s="228"/>
      <c r="BC756" s="226"/>
    </row>
    <row r="757" spans="1:55" ht="15.75" customHeight="1" thickBot="1">
      <c r="A757" s="238"/>
      <c r="B757" s="238"/>
      <c r="C757" s="238"/>
      <c r="D757" s="238"/>
      <c r="E757" s="238"/>
      <c r="F757" s="238"/>
      <c r="G757" s="238"/>
      <c r="H757" s="238"/>
      <c r="I757" s="238"/>
      <c r="J757" s="238"/>
      <c r="K757" s="238"/>
      <c r="L757" s="238"/>
      <c r="M757" s="238"/>
      <c r="N757" s="238"/>
      <c r="O757" s="238"/>
      <c r="X757" s="228"/>
      <c r="Y757" s="228"/>
      <c r="Z757" s="228" t="s">
        <v>362</v>
      </c>
      <c r="AA757" s="228" t="s">
        <v>2364</v>
      </c>
      <c r="AB757" s="228" t="s">
        <v>5671</v>
      </c>
      <c r="AD757" s="228" t="s">
        <v>348</v>
      </c>
      <c r="AE757" s="228" t="s">
        <v>348</v>
      </c>
      <c r="AH757" s="228" t="s">
        <v>638</v>
      </c>
      <c r="AJ757" s="228"/>
      <c r="AK757" s="228"/>
      <c r="BC757" s="226"/>
    </row>
    <row r="758" spans="1:55" ht="15.75" customHeight="1" thickBot="1">
      <c r="A758" s="238"/>
      <c r="B758" s="238"/>
      <c r="C758" s="238"/>
      <c r="D758" s="238"/>
      <c r="E758" s="238"/>
      <c r="F758" s="238"/>
      <c r="G758" s="238"/>
      <c r="H758" s="238"/>
      <c r="I758" s="238"/>
      <c r="J758" s="238"/>
      <c r="K758" s="238"/>
      <c r="L758" s="238"/>
      <c r="M758" s="238"/>
      <c r="N758" s="238"/>
      <c r="O758" s="238"/>
      <c r="X758" s="228"/>
      <c r="Y758" s="228"/>
      <c r="Z758" s="228" t="s">
        <v>359</v>
      </c>
      <c r="AA758" s="228" t="s">
        <v>2421</v>
      </c>
      <c r="AB758" s="228" t="s">
        <v>5672</v>
      </c>
      <c r="AD758" s="228" t="s">
        <v>348</v>
      </c>
      <c r="AE758" s="228" t="s">
        <v>302</v>
      </c>
      <c r="AH758" s="228" t="s">
        <v>641</v>
      </c>
      <c r="AJ758" s="228"/>
      <c r="AK758" s="228"/>
      <c r="BC758" s="226"/>
    </row>
    <row r="759" spans="1:55" ht="15.75" customHeight="1" thickBot="1">
      <c r="A759" s="238"/>
      <c r="B759" s="238"/>
      <c r="C759" s="238"/>
      <c r="D759" s="238"/>
      <c r="E759" s="238"/>
      <c r="F759" s="238"/>
      <c r="G759" s="238"/>
      <c r="H759" s="238"/>
      <c r="I759" s="238"/>
      <c r="J759" s="238"/>
      <c r="K759" s="238"/>
      <c r="L759" s="238"/>
      <c r="M759" s="238"/>
      <c r="N759" s="238"/>
      <c r="O759" s="238"/>
      <c r="X759" s="228"/>
      <c r="Y759" s="228"/>
      <c r="Z759" s="228" t="s">
        <v>348</v>
      </c>
      <c r="AA759" s="228" t="s">
        <v>2445</v>
      </c>
      <c r="AB759" s="228" t="s">
        <v>5673</v>
      </c>
      <c r="AD759" s="228" t="s">
        <v>317</v>
      </c>
      <c r="AE759" s="228" t="s">
        <v>317</v>
      </c>
      <c r="AH759" s="228" t="s">
        <v>635</v>
      </c>
      <c r="AJ759" s="228"/>
      <c r="AK759" s="228"/>
      <c r="BC759" s="226"/>
    </row>
    <row r="760" spans="1:55" ht="15.75" customHeight="1" thickBot="1">
      <c r="A760" s="238"/>
      <c r="B760" s="238"/>
      <c r="C760" s="238"/>
      <c r="D760" s="238"/>
      <c r="E760" s="238"/>
      <c r="F760" s="238"/>
      <c r="G760" s="238"/>
      <c r="H760" s="238"/>
      <c r="I760" s="238"/>
      <c r="J760" s="238"/>
      <c r="K760" s="238"/>
      <c r="L760" s="238"/>
      <c r="M760" s="238"/>
      <c r="N760" s="238"/>
      <c r="O760" s="238"/>
      <c r="X760" s="228"/>
      <c r="Y760" s="228"/>
      <c r="Z760" s="228" t="s">
        <v>317</v>
      </c>
      <c r="AA760" s="228" t="s">
        <v>2489</v>
      </c>
      <c r="AB760" s="228" t="s">
        <v>5674</v>
      </c>
      <c r="AD760" s="228" t="s">
        <v>317</v>
      </c>
      <c r="AE760" s="228" t="s">
        <v>333</v>
      </c>
      <c r="AH760" s="228" t="s">
        <v>638</v>
      </c>
      <c r="AJ760" s="228"/>
      <c r="AK760" s="228"/>
      <c r="BC760" s="226"/>
    </row>
    <row r="761" spans="1:55" ht="15.75" customHeight="1" thickBot="1">
      <c r="A761" s="238"/>
      <c r="B761" s="238"/>
      <c r="C761" s="238"/>
      <c r="D761" s="238"/>
      <c r="E761" s="238"/>
      <c r="F761" s="238"/>
      <c r="G761" s="238"/>
      <c r="H761" s="238"/>
      <c r="I761" s="238"/>
      <c r="J761" s="238"/>
      <c r="K761" s="238"/>
      <c r="L761" s="238"/>
      <c r="M761" s="238"/>
      <c r="N761" s="238"/>
      <c r="O761" s="238"/>
      <c r="X761" s="228"/>
      <c r="Y761" s="228"/>
      <c r="Z761" s="228" t="s">
        <v>333</v>
      </c>
      <c r="AA761" s="228" t="s">
        <v>2632</v>
      </c>
      <c r="AB761" s="228" t="s">
        <v>5675</v>
      </c>
      <c r="AD761" s="228" t="s">
        <v>302</v>
      </c>
      <c r="AE761" s="228" t="s">
        <v>302</v>
      </c>
      <c r="AH761" s="228" t="s">
        <v>638</v>
      </c>
      <c r="AJ761" s="228"/>
      <c r="AK761" s="228"/>
      <c r="BC761" s="226"/>
    </row>
    <row r="762" spans="1:55" ht="15.75" customHeight="1" thickBot="1">
      <c r="A762" s="238"/>
      <c r="B762" s="238"/>
      <c r="C762" s="238"/>
      <c r="D762" s="238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8"/>
      <c r="X762" s="228"/>
      <c r="Y762" s="228"/>
      <c r="Z762" s="228" t="s">
        <v>333</v>
      </c>
      <c r="AA762" s="228" t="s">
        <v>2648</v>
      </c>
      <c r="AB762" s="228" t="s">
        <v>5676</v>
      </c>
      <c r="AD762" s="228" t="s">
        <v>302</v>
      </c>
      <c r="AE762" s="228" t="s">
        <v>317</v>
      </c>
      <c r="AH762" s="228" t="s">
        <v>649</v>
      </c>
      <c r="AJ762" s="228"/>
      <c r="AK762" s="228"/>
      <c r="BC762" s="226"/>
    </row>
    <row r="763" spans="1:55" ht="15.75" customHeight="1" thickBot="1">
      <c r="A763" s="238"/>
      <c r="B763" s="238"/>
      <c r="C763" s="238"/>
      <c r="D763" s="238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8"/>
      <c r="X763" s="228"/>
      <c r="Y763" s="228"/>
      <c r="Z763" s="228" t="s">
        <v>333</v>
      </c>
      <c r="AA763" s="228" t="s">
        <v>2669</v>
      </c>
      <c r="AB763" s="228" t="s">
        <v>5677</v>
      </c>
      <c r="AD763" s="228" t="s">
        <v>283</v>
      </c>
      <c r="AE763" s="228" t="s">
        <v>283</v>
      </c>
      <c r="AH763" s="228" t="s">
        <v>638</v>
      </c>
      <c r="AJ763" s="228"/>
      <c r="AK763" s="228"/>
      <c r="BC763" s="226"/>
    </row>
    <row r="764" spans="1:55" ht="15.75" customHeight="1" thickBot="1">
      <c r="A764" s="238"/>
      <c r="B764" s="238"/>
      <c r="C764" s="238"/>
      <c r="D764" s="238"/>
      <c r="E764" s="238"/>
      <c r="F764" s="238"/>
      <c r="G764" s="238"/>
      <c r="H764" s="238"/>
      <c r="I764" s="238"/>
      <c r="J764" s="238"/>
      <c r="K764" s="238"/>
      <c r="L764" s="238"/>
      <c r="M764" s="238"/>
      <c r="N764" s="238"/>
      <c r="O764" s="238"/>
      <c r="X764" s="228"/>
      <c r="Y764" s="228"/>
      <c r="Z764" s="228" t="s">
        <v>348</v>
      </c>
      <c r="AA764" s="228" t="s">
        <v>666</v>
      </c>
      <c r="AB764" s="228" t="s">
        <v>5678</v>
      </c>
      <c r="AD764" s="228" t="s">
        <v>359</v>
      </c>
      <c r="AE764" s="228" t="s">
        <v>333</v>
      </c>
      <c r="AH764" s="228" t="s">
        <v>649</v>
      </c>
      <c r="AJ764" s="228"/>
      <c r="AK764" s="228"/>
      <c r="BC764" s="226"/>
    </row>
    <row r="765" spans="1:55" ht="15.75" customHeight="1" thickBot="1">
      <c r="A765" s="238"/>
      <c r="B765" s="238"/>
      <c r="C765" s="238"/>
      <c r="D765" s="238"/>
      <c r="E765" s="238"/>
      <c r="F765" s="238"/>
      <c r="G765" s="238"/>
      <c r="H765" s="238"/>
      <c r="I765" s="238"/>
      <c r="J765" s="238"/>
      <c r="K765" s="238"/>
      <c r="L765" s="238"/>
      <c r="M765" s="238"/>
      <c r="N765" s="238"/>
      <c r="O765" s="238"/>
      <c r="X765" s="228"/>
      <c r="Y765" s="228"/>
      <c r="Z765" s="228" t="s">
        <v>333</v>
      </c>
      <c r="AA765" s="228" t="s">
        <v>802</v>
      </c>
      <c r="AB765" s="228" t="s">
        <v>5679</v>
      </c>
      <c r="AD765" s="228" t="s">
        <v>261</v>
      </c>
      <c r="AE765" s="228" t="s">
        <v>317</v>
      </c>
      <c r="AH765" s="228" t="s">
        <v>635</v>
      </c>
      <c r="AJ765" s="228"/>
      <c r="AK765" s="228"/>
      <c r="BC765" s="226"/>
    </row>
    <row r="766" spans="1:55" ht="15.75" customHeight="1" thickBot="1">
      <c r="A766" s="238"/>
      <c r="B766" s="238"/>
      <c r="C766" s="238"/>
      <c r="D766" s="238"/>
      <c r="E766" s="238"/>
      <c r="F766" s="238"/>
      <c r="G766" s="238"/>
      <c r="H766" s="238"/>
      <c r="I766" s="238"/>
      <c r="J766" s="238"/>
      <c r="K766" s="238"/>
      <c r="L766" s="238"/>
      <c r="M766" s="238"/>
      <c r="N766" s="238"/>
      <c r="O766" s="238"/>
      <c r="X766" s="228"/>
      <c r="Y766" s="228"/>
      <c r="Z766" s="228" t="s">
        <v>333</v>
      </c>
      <c r="AA766" s="228" t="s">
        <v>944</v>
      </c>
      <c r="AB766" s="228" t="s">
        <v>5680</v>
      </c>
      <c r="AD766" s="228" t="s">
        <v>348</v>
      </c>
      <c r="AE766" s="228" t="s">
        <v>317</v>
      </c>
      <c r="AH766" s="228" t="s">
        <v>641</v>
      </c>
      <c r="AJ766" s="228"/>
      <c r="AK766" s="228"/>
      <c r="BC766" s="226"/>
    </row>
    <row r="767" spans="1:55" ht="15.75" customHeight="1" thickBot="1">
      <c r="A767" s="238"/>
      <c r="B767" s="238"/>
      <c r="C767" s="238"/>
      <c r="D767" s="238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8"/>
      <c r="X767" s="228"/>
      <c r="Y767" s="228"/>
      <c r="Z767" s="228" t="s">
        <v>302</v>
      </c>
      <c r="AA767" s="228" t="s">
        <v>964</v>
      </c>
      <c r="AB767" s="228" t="s">
        <v>5681</v>
      </c>
      <c r="AD767" s="228" t="s">
        <v>317</v>
      </c>
      <c r="AE767" s="228" t="s">
        <v>317</v>
      </c>
      <c r="AH767" s="228" t="s">
        <v>635</v>
      </c>
      <c r="AJ767" s="228"/>
      <c r="AK767" s="228"/>
      <c r="BC767" s="226"/>
    </row>
    <row r="768" spans="1:55" ht="15.75" customHeight="1" thickBot="1">
      <c r="A768" s="238"/>
      <c r="B768" s="238"/>
      <c r="C768" s="238"/>
      <c r="D768" s="238"/>
      <c r="E768" s="238"/>
      <c r="F768" s="238"/>
      <c r="G768" s="238"/>
      <c r="H768" s="238"/>
      <c r="I768" s="238"/>
      <c r="J768" s="238"/>
      <c r="K768" s="238"/>
      <c r="L768" s="238"/>
      <c r="M768" s="238"/>
      <c r="N768" s="238"/>
      <c r="O768" s="238"/>
      <c r="X768" s="228"/>
      <c r="Y768" s="228"/>
      <c r="Z768" s="228" t="s">
        <v>348</v>
      </c>
      <c r="AA768" s="228" t="s">
        <v>1094</v>
      </c>
      <c r="AB768" s="228" t="s">
        <v>5682</v>
      </c>
      <c r="AD768" s="228" t="s">
        <v>317</v>
      </c>
      <c r="AE768" s="228" t="s">
        <v>302</v>
      </c>
      <c r="AH768" s="228" t="s">
        <v>635</v>
      </c>
      <c r="AJ768" s="228"/>
      <c r="AK768" s="228"/>
      <c r="BC768" s="226"/>
    </row>
    <row r="769" spans="1:55" ht="15.75" customHeight="1" thickBot="1">
      <c r="A769" s="238"/>
      <c r="B769" s="238"/>
      <c r="C769" s="238"/>
      <c r="D769" s="238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8"/>
      <c r="X769" s="228"/>
      <c r="Y769" s="228"/>
      <c r="Z769" s="228" t="s">
        <v>348</v>
      </c>
      <c r="AA769" s="228" t="s">
        <v>1233</v>
      </c>
      <c r="AB769" s="228" t="s">
        <v>5683</v>
      </c>
      <c r="AD769" s="228" t="s">
        <v>333</v>
      </c>
      <c r="AE769" s="228" t="s">
        <v>317</v>
      </c>
      <c r="AH769" s="228" t="s">
        <v>649</v>
      </c>
      <c r="AJ769" s="228"/>
      <c r="AK769" s="228"/>
      <c r="BC769" s="226"/>
    </row>
    <row r="770" spans="1:55" ht="15.75" customHeight="1" thickBot="1">
      <c r="A770" s="238"/>
      <c r="B770" s="238"/>
      <c r="C770" s="238"/>
      <c r="D770" s="238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8"/>
      <c r="X770" s="228"/>
      <c r="Y770" s="228"/>
      <c r="Z770" s="228" t="s">
        <v>359</v>
      </c>
      <c r="AA770" s="228" t="s">
        <v>1440</v>
      </c>
      <c r="AB770" s="228" t="s">
        <v>5684</v>
      </c>
      <c r="AD770" s="228" t="s">
        <v>348</v>
      </c>
      <c r="AE770" s="228" t="s">
        <v>317</v>
      </c>
      <c r="AH770" s="228" t="s">
        <v>649</v>
      </c>
      <c r="AJ770" s="228"/>
      <c r="AK770" s="228"/>
      <c r="BC770" s="226"/>
    </row>
    <row r="771" spans="1:55" ht="15.75" customHeight="1" thickBot="1">
      <c r="A771" s="238"/>
      <c r="B771" s="238"/>
      <c r="C771" s="238"/>
      <c r="D771" s="238"/>
      <c r="E771" s="238"/>
      <c r="F771" s="238"/>
      <c r="G771" s="238"/>
      <c r="H771" s="238"/>
      <c r="I771" s="238"/>
      <c r="J771" s="238"/>
      <c r="K771" s="238"/>
      <c r="L771" s="238"/>
      <c r="M771" s="238"/>
      <c r="N771" s="238"/>
      <c r="O771" s="238"/>
      <c r="X771" s="228"/>
      <c r="Y771" s="228"/>
      <c r="Z771" s="228" t="s">
        <v>317</v>
      </c>
      <c r="AA771" s="228" t="s">
        <v>1621</v>
      </c>
      <c r="AB771" s="228" t="s">
        <v>5685</v>
      </c>
      <c r="AD771" s="228" t="s">
        <v>302</v>
      </c>
      <c r="AE771" s="228" t="s">
        <v>302</v>
      </c>
      <c r="AH771" s="228" t="s">
        <v>635</v>
      </c>
      <c r="AJ771" s="228"/>
      <c r="AK771" s="228"/>
      <c r="BC771" s="226"/>
    </row>
    <row r="772" spans="1:55" ht="15.75" customHeight="1" thickBot="1">
      <c r="A772" s="238"/>
      <c r="B772" s="238"/>
      <c r="C772" s="238"/>
      <c r="D772" s="238"/>
      <c r="E772" s="238"/>
      <c r="F772" s="238"/>
      <c r="G772" s="238"/>
      <c r="H772" s="238"/>
      <c r="I772" s="238"/>
      <c r="J772" s="238"/>
      <c r="K772" s="238"/>
      <c r="L772" s="238"/>
      <c r="M772" s="238"/>
      <c r="N772" s="238"/>
      <c r="O772" s="238"/>
      <c r="X772" s="228"/>
      <c r="Y772" s="228"/>
      <c r="Z772" s="228" t="s">
        <v>359</v>
      </c>
      <c r="AA772" s="228" t="s">
        <v>1651</v>
      </c>
      <c r="AB772" s="228" t="s">
        <v>5686</v>
      </c>
      <c r="AD772" s="228" t="s">
        <v>359</v>
      </c>
      <c r="AE772" s="228" t="s">
        <v>359</v>
      </c>
      <c r="AH772" s="228" t="s">
        <v>638</v>
      </c>
      <c r="AJ772" s="228"/>
      <c r="AK772" s="228"/>
      <c r="BC772" s="226"/>
    </row>
    <row r="773" spans="1:55" ht="15.75" customHeight="1" thickBot="1">
      <c r="A773" s="238"/>
      <c r="B773" s="238"/>
      <c r="C773" s="238"/>
      <c r="D773" s="238"/>
      <c r="E773" s="238"/>
      <c r="F773" s="238"/>
      <c r="G773" s="238"/>
      <c r="H773" s="238"/>
      <c r="I773" s="238"/>
      <c r="J773" s="238"/>
      <c r="K773" s="238"/>
      <c r="L773" s="238"/>
      <c r="M773" s="238"/>
      <c r="N773" s="238"/>
      <c r="O773" s="238"/>
      <c r="X773" s="228"/>
      <c r="Y773" s="228"/>
      <c r="Z773" s="228" t="s">
        <v>348</v>
      </c>
      <c r="AA773" s="228" t="s">
        <v>1694</v>
      </c>
      <c r="AB773" s="228" t="s">
        <v>5687</v>
      </c>
      <c r="AD773" s="228" t="s">
        <v>348</v>
      </c>
      <c r="AE773" s="228" t="s">
        <v>348</v>
      </c>
      <c r="AH773" s="228" t="s">
        <v>641</v>
      </c>
      <c r="AJ773" s="228"/>
      <c r="AK773" s="228"/>
      <c r="BC773" s="226"/>
    </row>
    <row r="774" spans="1:55" ht="15.75" customHeight="1" thickBot="1">
      <c r="A774" s="238"/>
      <c r="B774" s="238"/>
      <c r="C774" s="238"/>
      <c r="D774" s="238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8"/>
      <c r="X774" s="228"/>
      <c r="Y774" s="228"/>
      <c r="Z774" s="228" t="s">
        <v>359</v>
      </c>
      <c r="AA774" s="228" t="s">
        <v>1724</v>
      </c>
      <c r="AB774" s="228" t="s">
        <v>5688</v>
      </c>
      <c r="AD774" s="228" t="s">
        <v>283</v>
      </c>
      <c r="AE774" s="228" t="s">
        <v>302</v>
      </c>
      <c r="AH774" s="228" t="s">
        <v>638</v>
      </c>
      <c r="AJ774" s="228"/>
      <c r="AK774" s="228"/>
      <c r="BC774" s="226"/>
    </row>
    <row r="775" spans="1:55" ht="15.75" customHeight="1" thickBot="1">
      <c r="A775" s="238"/>
      <c r="B775" s="238"/>
      <c r="C775" s="238"/>
      <c r="D775" s="238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8"/>
      <c r="X775" s="228"/>
      <c r="Y775" s="228"/>
      <c r="Z775" s="228" t="s">
        <v>348</v>
      </c>
      <c r="AA775" s="228" t="s">
        <v>1762</v>
      </c>
      <c r="AB775" s="228" t="s">
        <v>5689</v>
      </c>
      <c r="AD775" s="228" t="s">
        <v>348</v>
      </c>
      <c r="AE775" s="228" t="s">
        <v>359</v>
      </c>
      <c r="AH775" s="228" t="s">
        <v>649</v>
      </c>
      <c r="AJ775" s="228"/>
      <c r="AK775" s="228"/>
      <c r="BC775" s="226"/>
    </row>
    <row r="776" spans="1:55" ht="15.75" customHeight="1" thickBot="1">
      <c r="A776" s="238"/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8"/>
      <c r="X776" s="228"/>
      <c r="Y776" s="228"/>
      <c r="Z776" s="228" t="s">
        <v>333</v>
      </c>
      <c r="AA776" s="228" t="s">
        <v>1770</v>
      </c>
      <c r="AB776" s="228" t="s">
        <v>5690</v>
      </c>
      <c r="AD776" s="228" t="s">
        <v>283</v>
      </c>
      <c r="AE776" s="228" t="s">
        <v>302</v>
      </c>
      <c r="AH776" s="228" t="s">
        <v>638</v>
      </c>
      <c r="AJ776" s="228"/>
      <c r="AK776" s="228"/>
      <c r="BC776" s="226"/>
    </row>
    <row r="777" spans="1:55" ht="15.75" customHeight="1" thickBot="1">
      <c r="A777" s="238"/>
      <c r="B777" s="238"/>
      <c r="C777" s="238"/>
      <c r="D777" s="238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8"/>
      <c r="X777" s="228"/>
      <c r="Y777" s="228"/>
      <c r="Z777" s="228" t="s">
        <v>372</v>
      </c>
      <c r="AA777" s="228" t="s">
        <v>1790</v>
      </c>
      <c r="AB777" s="228" t="s">
        <v>5691</v>
      </c>
      <c r="AD777" s="228" t="s">
        <v>362</v>
      </c>
      <c r="AE777" s="228" t="s">
        <v>359</v>
      </c>
      <c r="AH777" s="228" t="s">
        <v>635</v>
      </c>
      <c r="AJ777" s="228"/>
      <c r="AK777" s="228"/>
      <c r="BC777" s="226"/>
    </row>
    <row r="778" spans="1:55" ht="15.75" customHeight="1" thickBot="1">
      <c r="A778" s="238"/>
      <c r="B778" s="238"/>
      <c r="C778" s="238"/>
      <c r="D778" s="238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8"/>
      <c r="X778" s="228"/>
      <c r="Y778" s="228"/>
      <c r="Z778" s="228"/>
      <c r="AA778" s="228" t="s">
        <v>1906</v>
      </c>
      <c r="AB778" s="228" t="s">
        <v>5692</v>
      </c>
      <c r="AD778" s="228" t="s">
        <v>348</v>
      </c>
      <c r="AE778" s="228" t="s">
        <v>348</v>
      </c>
      <c r="AH778" s="228" t="s">
        <v>641</v>
      </c>
      <c r="AJ778" s="228"/>
      <c r="AK778" s="228"/>
      <c r="BC778" s="226"/>
    </row>
    <row r="779" spans="1:55" ht="15.75" customHeight="1" thickBot="1">
      <c r="A779" s="238"/>
      <c r="B779" s="238"/>
      <c r="C779" s="238"/>
      <c r="D779" s="238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8"/>
      <c r="X779" s="228"/>
      <c r="Y779" s="228"/>
      <c r="Z779" s="228" t="s">
        <v>348</v>
      </c>
      <c r="AA779" s="228" t="s">
        <v>2082</v>
      </c>
      <c r="AB779" s="228" t="s">
        <v>5693</v>
      </c>
      <c r="AD779" s="228" t="s">
        <v>302</v>
      </c>
      <c r="AE779" s="228" t="s">
        <v>333</v>
      </c>
      <c r="AH779" s="228" t="s">
        <v>635</v>
      </c>
      <c r="AJ779" s="228"/>
      <c r="AK779" s="228"/>
      <c r="BC779" s="226"/>
    </row>
    <row r="780" spans="1:55" ht="15.75" customHeight="1" thickBot="1">
      <c r="A780" s="238"/>
      <c r="B780" s="238"/>
      <c r="C780" s="238"/>
      <c r="D780" s="238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8"/>
      <c r="X780" s="228"/>
      <c r="Y780" s="228"/>
      <c r="Z780" s="228" t="s">
        <v>359</v>
      </c>
      <c r="AA780" s="228" t="s">
        <v>2211</v>
      </c>
      <c r="AB780" s="228" t="s">
        <v>5694</v>
      </c>
      <c r="AD780" s="228" t="s">
        <v>348</v>
      </c>
      <c r="AE780" s="228" t="s">
        <v>348</v>
      </c>
      <c r="AH780" s="228" t="s">
        <v>635</v>
      </c>
      <c r="AJ780" s="228"/>
      <c r="AK780" s="228"/>
      <c r="BC780" s="226"/>
    </row>
    <row r="781" spans="1:55" ht="15.75" customHeight="1" thickBot="1">
      <c r="A781" s="238"/>
      <c r="B781" s="238"/>
      <c r="C781" s="238"/>
      <c r="D781" s="238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8"/>
      <c r="X781" s="228"/>
      <c r="Y781" s="228"/>
      <c r="Z781" s="228" t="s">
        <v>348</v>
      </c>
      <c r="AA781" s="228" t="s">
        <v>2699</v>
      </c>
      <c r="AB781" s="228" t="s">
        <v>5695</v>
      </c>
      <c r="AD781" s="228" t="s">
        <v>333</v>
      </c>
      <c r="AE781" s="228" t="s">
        <v>348</v>
      </c>
      <c r="AH781" s="228" t="s">
        <v>635</v>
      </c>
      <c r="AJ781" s="228"/>
      <c r="AK781" s="228"/>
      <c r="BC781" s="226"/>
    </row>
    <row r="782" spans="1:55" ht="15.75" customHeight="1" thickBot="1">
      <c r="A782" s="238"/>
      <c r="B782" s="238"/>
      <c r="C782" s="238"/>
      <c r="D782" s="238"/>
      <c r="E782" s="238"/>
      <c r="F782" s="238"/>
      <c r="G782" s="238"/>
      <c r="H782" s="238"/>
      <c r="I782" s="238"/>
      <c r="J782" s="238"/>
      <c r="K782" s="238"/>
      <c r="L782" s="238"/>
      <c r="M782" s="238"/>
      <c r="N782" s="238"/>
      <c r="O782" s="238"/>
      <c r="X782" s="228"/>
      <c r="Y782" s="228"/>
      <c r="Z782" s="228" t="s">
        <v>283</v>
      </c>
      <c r="AA782" s="228" t="s">
        <v>2744</v>
      </c>
      <c r="AB782" s="228" t="s">
        <v>5696</v>
      </c>
      <c r="AD782" s="228" t="s">
        <v>261</v>
      </c>
      <c r="AE782" s="228" t="s">
        <v>236</v>
      </c>
      <c r="AH782" s="228" t="s">
        <v>649</v>
      </c>
      <c r="AJ782" s="228"/>
      <c r="AK782" s="228"/>
      <c r="BC782" s="226"/>
    </row>
    <row r="783" spans="1:55" ht="15.75" customHeight="1" thickBot="1">
      <c r="A783" s="238"/>
      <c r="B783" s="238"/>
      <c r="C783" s="238"/>
      <c r="D783" s="238"/>
      <c r="E783" s="238"/>
      <c r="F783" s="238"/>
      <c r="G783" s="238"/>
      <c r="H783" s="238"/>
      <c r="I783" s="238"/>
      <c r="J783" s="238"/>
      <c r="K783" s="238"/>
      <c r="L783" s="238"/>
      <c r="M783" s="238"/>
      <c r="N783" s="238"/>
      <c r="O783" s="238"/>
      <c r="X783" s="228"/>
      <c r="Y783" s="228"/>
      <c r="Z783" s="228" t="s">
        <v>348</v>
      </c>
      <c r="AA783" s="228" t="s">
        <v>712</v>
      </c>
      <c r="AB783" s="228" t="s">
        <v>5697</v>
      </c>
      <c r="AD783" s="228" t="s">
        <v>348</v>
      </c>
      <c r="AE783" s="228" t="s">
        <v>359</v>
      </c>
      <c r="AH783" s="228" t="s">
        <v>638</v>
      </c>
      <c r="AJ783" s="228"/>
      <c r="AK783" s="228"/>
      <c r="BC783" s="226"/>
    </row>
    <row r="784" spans="1:55" ht="15.75" customHeight="1" thickBot="1">
      <c r="A784" s="238"/>
      <c r="B784" s="238"/>
      <c r="C784" s="238"/>
      <c r="D784" s="238"/>
      <c r="E784" s="238"/>
      <c r="F784" s="238"/>
      <c r="G784" s="238"/>
      <c r="H784" s="238"/>
      <c r="I784" s="238"/>
      <c r="J784" s="238"/>
      <c r="K784" s="238"/>
      <c r="L784" s="238"/>
      <c r="M784" s="238"/>
      <c r="N784" s="238"/>
      <c r="O784" s="238"/>
      <c r="X784" s="228"/>
      <c r="Y784" s="228"/>
      <c r="Z784" s="228" t="s">
        <v>348</v>
      </c>
      <c r="AA784" s="228" t="s">
        <v>738</v>
      </c>
      <c r="AB784" s="228" t="s">
        <v>5698</v>
      </c>
      <c r="AD784" s="228" t="s">
        <v>333</v>
      </c>
      <c r="AE784" s="228" t="s">
        <v>348</v>
      </c>
      <c r="AH784" s="228" t="s">
        <v>635</v>
      </c>
      <c r="AJ784" s="228"/>
      <c r="AK784" s="228"/>
      <c r="BC784" s="226"/>
    </row>
    <row r="785" spans="1:55" ht="15.75" customHeight="1" thickBot="1">
      <c r="A785" s="238"/>
      <c r="B785" s="238"/>
      <c r="C785" s="238"/>
      <c r="D785" s="238"/>
      <c r="E785" s="238"/>
      <c r="F785" s="238"/>
      <c r="G785" s="238"/>
      <c r="H785" s="238"/>
      <c r="I785" s="238"/>
      <c r="J785" s="238"/>
      <c r="K785" s="238"/>
      <c r="L785" s="238"/>
      <c r="M785" s="238"/>
      <c r="N785" s="238"/>
      <c r="O785" s="238"/>
      <c r="X785" s="228"/>
      <c r="Y785" s="228"/>
      <c r="Z785" s="228" t="s">
        <v>348</v>
      </c>
      <c r="AA785" s="228" t="s">
        <v>833</v>
      </c>
      <c r="AB785" s="228" t="s">
        <v>5699</v>
      </c>
      <c r="AD785" s="228" t="s">
        <v>359</v>
      </c>
      <c r="AE785" s="228" t="s">
        <v>348</v>
      </c>
      <c r="AH785" s="228" t="s">
        <v>638</v>
      </c>
      <c r="AJ785" s="228"/>
      <c r="AK785" s="228"/>
      <c r="BC785" s="226"/>
    </row>
    <row r="786" spans="1:55" ht="15.75" customHeight="1" thickBot="1">
      <c r="A786" s="238"/>
      <c r="B786" s="238"/>
      <c r="C786" s="238"/>
      <c r="D786" s="238"/>
      <c r="E786" s="238"/>
      <c r="F786" s="238"/>
      <c r="G786" s="238"/>
      <c r="H786" s="238"/>
      <c r="I786" s="238"/>
      <c r="J786" s="238"/>
      <c r="K786" s="238"/>
      <c r="L786" s="238"/>
      <c r="M786" s="238"/>
      <c r="N786" s="238"/>
      <c r="O786" s="238"/>
      <c r="X786" s="228"/>
      <c r="Y786" s="228"/>
      <c r="Z786" s="228" t="s">
        <v>317</v>
      </c>
      <c r="AA786" s="228" t="s">
        <v>952</v>
      </c>
      <c r="AB786" s="228" t="s">
        <v>5700</v>
      </c>
      <c r="AD786" s="228" t="s">
        <v>302</v>
      </c>
      <c r="AE786" s="228" t="s">
        <v>333</v>
      </c>
      <c r="AH786" s="228" t="s">
        <v>649</v>
      </c>
      <c r="AJ786" s="228"/>
      <c r="AK786" s="228"/>
      <c r="BC786" s="226"/>
    </row>
    <row r="787" spans="1:55" ht="15.75" customHeight="1" thickBot="1">
      <c r="A787" s="238"/>
      <c r="B787" s="238"/>
      <c r="C787" s="238"/>
      <c r="D787" s="238"/>
      <c r="E787" s="238"/>
      <c r="F787" s="238"/>
      <c r="G787" s="238"/>
      <c r="H787" s="238"/>
      <c r="I787" s="238"/>
      <c r="J787" s="238"/>
      <c r="K787" s="238"/>
      <c r="L787" s="238"/>
      <c r="M787" s="238"/>
      <c r="N787" s="238"/>
      <c r="O787" s="238"/>
      <c r="X787" s="228"/>
      <c r="Y787" s="228"/>
      <c r="Z787" s="228" t="s">
        <v>348</v>
      </c>
      <c r="AA787" s="228" t="s">
        <v>1052</v>
      </c>
      <c r="AB787" s="228" t="s">
        <v>5701</v>
      </c>
      <c r="AD787" s="228" t="s">
        <v>359</v>
      </c>
      <c r="AE787" s="228" t="s">
        <v>362</v>
      </c>
      <c r="AH787" s="228" t="s">
        <v>649</v>
      </c>
      <c r="AJ787" s="228"/>
      <c r="AK787" s="228"/>
      <c r="BC787" s="226"/>
    </row>
    <row r="788" spans="1:55" ht="15.75" customHeight="1" thickBot="1">
      <c r="A788" s="238"/>
      <c r="B788" s="238"/>
      <c r="C788" s="238"/>
      <c r="D788" s="238"/>
      <c r="E788" s="238"/>
      <c r="F788" s="238"/>
      <c r="G788" s="238"/>
      <c r="H788" s="238"/>
      <c r="I788" s="238"/>
      <c r="J788" s="238"/>
      <c r="K788" s="238"/>
      <c r="L788" s="238"/>
      <c r="M788" s="238"/>
      <c r="N788" s="238"/>
      <c r="O788" s="238"/>
      <c r="X788" s="228"/>
      <c r="Y788" s="228"/>
      <c r="Z788" s="228" t="s">
        <v>333</v>
      </c>
      <c r="AA788" s="228" t="s">
        <v>1071</v>
      </c>
      <c r="AB788" s="228" t="s">
        <v>5702</v>
      </c>
      <c r="AD788" s="228" t="s">
        <v>348</v>
      </c>
      <c r="AE788" s="228" t="s">
        <v>359</v>
      </c>
      <c r="AH788" s="228" t="s">
        <v>641</v>
      </c>
      <c r="AJ788" s="228"/>
      <c r="AK788" s="228"/>
      <c r="BC788" s="226"/>
    </row>
    <row r="789" spans="1:55" ht="15.75" customHeight="1" thickBot="1">
      <c r="A789" s="238"/>
      <c r="B789" s="238"/>
      <c r="C789" s="238"/>
      <c r="D789" s="238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8"/>
      <c r="X789" s="228"/>
      <c r="Y789" s="228"/>
      <c r="Z789" s="228" t="s">
        <v>348</v>
      </c>
      <c r="AA789" s="228" t="s">
        <v>1122</v>
      </c>
      <c r="AB789" s="228" t="s">
        <v>5703</v>
      </c>
      <c r="AD789" s="228" t="s">
        <v>348</v>
      </c>
      <c r="AE789" s="228" t="s">
        <v>302</v>
      </c>
      <c r="AH789" s="228" t="s">
        <v>649</v>
      </c>
      <c r="AJ789" s="228"/>
      <c r="AK789" s="228"/>
      <c r="BC789" s="226"/>
    </row>
    <row r="790" spans="1:55" ht="15.75" customHeight="1" thickBot="1">
      <c r="A790" s="238"/>
      <c r="B790" s="238"/>
      <c r="C790" s="238"/>
      <c r="D790" s="238"/>
      <c r="E790" s="238"/>
      <c r="F790" s="238"/>
      <c r="G790" s="238"/>
      <c r="H790" s="238"/>
      <c r="I790" s="238"/>
      <c r="J790" s="238"/>
      <c r="K790" s="238"/>
      <c r="L790" s="238"/>
      <c r="M790" s="238"/>
      <c r="N790" s="238"/>
      <c r="O790" s="238"/>
      <c r="X790" s="228"/>
      <c r="Y790" s="228"/>
      <c r="Z790" s="228" t="s">
        <v>348</v>
      </c>
      <c r="AA790" s="228" t="s">
        <v>1209</v>
      </c>
      <c r="AB790" s="228" t="s">
        <v>5704</v>
      </c>
      <c r="AD790" s="228" t="s">
        <v>317</v>
      </c>
      <c r="AE790" s="228" t="s">
        <v>283</v>
      </c>
      <c r="AH790" s="228" t="s">
        <v>635</v>
      </c>
      <c r="AJ790" s="228"/>
      <c r="AK790" s="228"/>
      <c r="BC790" s="226"/>
    </row>
    <row r="791" spans="1:55" ht="15.75" customHeight="1" thickBot="1">
      <c r="A791" s="238"/>
      <c r="B791" s="238"/>
      <c r="C791" s="238"/>
      <c r="D791" s="238"/>
      <c r="E791" s="238"/>
      <c r="F791" s="238"/>
      <c r="G791" s="238"/>
      <c r="H791" s="238"/>
      <c r="I791" s="238"/>
      <c r="J791" s="238"/>
      <c r="K791" s="238"/>
      <c r="L791" s="238"/>
      <c r="M791" s="238"/>
      <c r="N791" s="238"/>
      <c r="O791" s="238"/>
      <c r="X791" s="228"/>
      <c r="Y791" s="228"/>
      <c r="Z791" s="228" t="s">
        <v>348</v>
      </c>
      <c r="AA791" s="228" t="s">
        <v>1225</v>
      </c>
      <c r="AB791" s="228" t="s">
        <v>5705</v>
      </c>
      <c r="AD791" s="228" t="s">
        <v>348</v>
      </c>
      <c r="AE791" s="228" t="s">
        <v>359</v>
      </c>
      <c r="AH791" s="228" t="s">
        <v>649</v>
      </c>
      <c r="AJ791" s="228"/>
      <c r="AK791" s="228"/>
      <c r="BC791" s="226"/>
    </row>
    <row r="792" spans="1:55" ht="15.75" customHeight="1" thickBot="1">
      <c r="A792" s="238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X792" s="228"/>
      <c r="Y792" s="228"/>
      <c r="Z792" s="228" t="s">
        <v>348</v>
      </c>
      <c r="AA792" s="228" t="s">
        <v>1241</v>
      </c>
      <c r="AB792" s="228" t="s">
        <v>5706</v>
      </c>
      <c r="AD792" s="228" t="s">
        <v>317</v>
      </c>
      <c r="AE792" s="228" t="s">
        <v>359</v>
      </c>
      <c r="AH792" s="228" t="s">
        <v>635</v>
      </c>
      <c r="AJ792" s="228"/>
      <c r="AK792" s="228"/>
      <c r="BC792" s="226"/>
    </row>
    <row r="793" spans="1:55" ht="15.75" customHeight="1" thickBot="1">
      <c r="A793" s="238"/>
      <c r="B793" s="238"/>
      <c r="C793" s="238"/>
      <c r="D793" s="238"/>
      <c r="E793" s="238"/>
      <c r="F793" s="238"/>
      <c r="G793" s="238"/>
      <c r="H793" s="238"/>
      <c r="I793" s="238"/>
      <c r="J793" s="238"/>
      <c r="K793" s="238"/>
      <c r="L793" s="238"/>
      <c r="M793" s="238"/>
      <c r="N793" s="238"/>
      <c r="O793" s="238"/>
      <c r="X793" s="228"/>
      <c r="Y793" s="228"/>
      <c r="Z793" s="228" t="s">
        <v>205</v>
      </c>
      <c r="AA793" s="228" t="s">
        <v>1252</v>
      </c>
      <c r="AB793" s="228" t="s">
        <v>5707</v>
      </c>
      <c r="AD793" s="228" t="s">
        <v>317</v>
      </c>
      <c r="AE793" s="228" t="s">
        <v>359</v>
      </c>
      <c r="AH793" s="228" t="s">
        <v>649</v>
      </c>
      <c r="AJ793" s="228" t="s">
        <v>477</v>
      </c>
      <c r="AK793" s="228"/>
      <c r="BC793" s="226"/>
    </row>
    <row r="794" spans="1:55" ht="15.75" customHeight="1" thickBot="1">
      <c r="A794" s="238"/>
      <c r="B794" s="238"/>
      <c r="C794" s="238"/>
      <c r="D794" s="238"/>
      <c r="E794" s="238"/>
      <c r="F794" s="238"/>
      <c r="G794" s="238"/>
      <c r="H794" s="238"/>
      <c r="I794" s="238"/>
      <c r="J794" s="238"/>
      <c r="K794" s="238"/>
      <c r="L794" s="238"/>
      <c r="M794" s="238"/>
      <c r="N794" s="238"/>
      <c r="O794" s="238"/>
      <c r="X794" s="228"/>
      <c r="Y794" s="228"/>
      <c r="Z794" s="228" t="s">
        <v>333</v>
      </c>
      <c r="AA794" s="228" t="s">
        <v>1271</v>
      </c>
      <c r="AB794" s="228" t="s">
        <v>5708</v>
      </c>
      <c r="AD794" s="228" t="s">
        <v>261</v>
      </c>
      <c r="AE794" s="228" t="s">
        <v>302</v>
      </c>
      <c r="AH794" s="228" t="s">
        <v>635</v>
      </c>
      <c r="AJ794" s="228"/>
      <c r="AK794" s="228"/>
      <c r="BC794" s="226"/>
    </row>
    <row r="795" spans="1:55" ht="15.75" customHeight="1" thickBot="1">
      <c r="A795" s="238"/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8"/>
      <c r="X795" s="228"/>
      <c r="Y795" s="228"/>
      <c r="Z795" s="228" t="s">
        <v>333</v>
      </c>
      <c r="AA795" s="228" t="s">
        <v>1424</v>
      </c>
      <c r="AB795" s="228" t="s">
        <v>5709</v>
      </c>
      <c r="AD795" s="228" t="s">
        <v>317</v>
      </c>
      <c r="AE795" s="228" t="s">
        <v>317</v>
      </c>
      <c r="AH795" s="228" t="s">
        <v>638</v>
      </c>
      <c r="AJ795" s="228"/>
      <c r="AK795" s="228"/>
      <c r="BC795" s="226"/>
    </row>
    <row r="796" spans="1:55" ht="15.75" customHeight="1" thickBot="1">
      <c r="A796" s="238"/>
      <c r="B796" s="238"/>
      <c r="C796" s="238"/>
      <c r="D796" s="238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8"/>
      <c r="X796" s="228"/>
      <c r="Y796" s="228"/>
      <c r="Z796" s="228" t="s">
        <v>333</v>
      </c>
      <c r="AA796" s="228" t="s">
        <v>1555</v>
      </c>
      <c r="AB796" s="228" t="s">
        <v>5710</v>
      </c>
      <c r="AD796" s="228" t="s">
        <v>348</v>
      </c>
      <c r="AE796" s="228" t="s">
        <v>333</v>
      </c>
      <c r="AH796" s="228" t="s">
        <v>635</v>
      </c>
      <c r="AJ796" s="228"/>
      <c r="AK796" s="228"/>
      <c r="BC796" s="226"/>
    </row>
    <row r="797" spans="1:55" ht="15.75" customHeight="1" thickBot="1">
      <c r="A797" s="238"/>
      <c r="B797" s="238"/>
      <c r="C797" s="238"/>
      <c r="D797" s="238"/>
      <c r="E797" s="238"/>
      <c r="F797" s="238"/>
      <c r="G797" s="238"/>
      <c r="H797" s="238"/>
      <c r="I797" s="238"/>
      <c r="J797" s="238"/>
      <c r="K797" s="238"/>
      <c r="L797" s="238"/>
      <c r="M797" s="238"/>
      <c r="N797" s="238"/>
      <c r="O797" s="238"/>
      <c r="X797" s="228"/>
      <c r="Y797" s="228"/>
      <c r="Z797" s="228" t="s">
        <v>333</v>
      </c>
      <c r="AA797" s="228" t="s">
        <v>1840</v>
      </c>
      <c r="AB797" s="228" t="s">
        <v>5711</v>
      </c>
      <c r="AD797" s="228" t="s">
        <v>317</v>
      </c>
      <c r="AE797" s="228" t="s">
        <v>317</v>
      </c>
      <c r="AH797" s="228" t="s">
        <v>649</v>
      </c>
      <c r="AJ797" s="228"/>
      <c r="AK797" s="228"/>
      <c r="BC797" s="226"/>
    </row>
    <row r="798" spans="1:55" ht="15.75" customHeight="1" thickBot="1">
      <c r="A798" s="238"/>
      <c r="B798" s="238"/>
      <c r="C798" s="238"/>
      <c r="D798" s="238"/>
      <c r="E798" s="238"/>
      <c r="F798" s="238"/>
      <c r="G798" s="238"/>
      <c r="H798" s="238"/>
      <c r="I798" s="238"/>
      <c r="J798" s="238"/>
      <c r="K798" s="238"/>
      <c r="L798" s="238"/>
      <c r="M798" s="238"/>
      <c r="N798" s="238"/>
      <c r="O798" s="238"/>
      <c r="X798" s="228"/>
      <c r="Y798" s="228"/>
      <c r="Z798" s="228" t="s">
        <v>333</v>
      </c>
      <c r="AA798" s="228" t="s">
        <v>1879</v>
      </c>
      <c r="AB798" s="228" t="s">
        <v>5712</v>
      </c>
      <c r="AD798" s="228" t="s">
        <v>333</v>
      </c>
      <c r="AE798" s="228" t="s">
        <v>333</v>
      </c>
      <c r="AH798" s="228" t="s">
        <v>635</v>
      </c>
      <c r="AJ798" s="228"/>
      <c r="AK798" s="228"/>
      <c r="BC798" s="226"/>
    </row>
    <row r="799" spans="1:55" ht="15.75" customHeight="1" thickBot="1">
      <c r="A799" s="238"/>
      <c r="B799" s="238"/>
      <c r="C799" s="238"/>
      <c r="D799" s="238"/>
      <c r="E799" s="238"/>
      <c r="F799" s="238"/>
      <c r="G799" s="238"/>
      <c r="H799" s="238"/>
      <c r="I799" s="238"/>
      <c r="J799" s="238"/>
      <c r="K799" s="238"/>
      <c r="L799" s="238"/>
      <c r="M799" s="238"/>
      <c r="N799" s="238"/>
      <c r="O799" s="238"/>
      <c r="X799" s="228"/>
      <c r="Y799" s="228"/>
      <c r="Z799" s="228" t="s">
        <v>359</v>
      </c>
      <c r="AA799" s="228" t="s">
        <v>2171</v>
      </c>
      <c r="AB799" s="228" t="s">
        <v>5713</v>
      </c>
      <c r="AD799" s="228" t="s">
        <v>333</v>
      </c>
      <c r="AE799" s="228" t="s">
        <v>359</v>
      </c>
      <c r="AH799" s="228" t="s">
        <v>638</v>
      </c>
      <c r="AJ799" s="228"/>
      <c r="AK799" s="228"/>
      <c r="BC799" s="226"/>
    </row>
    <row r="800" spans="1:55" ht="15.75" customHeight="1" thickBot="1">
      <c r="A800" s="238"/>
      <c r="B800" s="238"/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X800" s="228"/>
      <c r="Y800" s="228"/>
      <c r="Z800" s="228" t="s">
        <v>283</v>
      </c>
      <c r="AA800" s="228" t="s">
        <v>2297</v>
      </c>
      <c r="AB800" s="228" t="s">
        <v>5714</v>
      </c>
      <c r="AD800" s="228" t="s">
        <v>333</v>
      </c>
      <c r="AE800" s="228" t="s">
        <v>362</v>
      </c>
      <c r="AH800" s="228" t="s">
        <v>641</v>
      </c>
      <c r="AJ800" s="228"/>
      <c r="AK800" s="228"/>
      <c r="BC800" s="226"/>
    </row>
    <row r="801" spans="1:55" ht="15.75" customHeight="1" thickBot="1">
      <c r="A801" s="238"/>
      <c r="B801" s="238"/>
      <c r="C801" s="238"/>
      <c r="D801" s="238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8"/>
      <c r="X801" s="228"/>
      <c r="Y801" s="228"/>
      <c r="Z801" s="228" t="s">
        <v>362</v>
      </c>
      <c r="AA801" s="228" t="s">
        <v>2437</v>
      </c>
      <c r="AB801" s="228" t="s">
        <v>5715</v>
      </c>
      <c r="AD801" s="228" t="s">
        <v>348</v>
      </c>
      <c r="AE801" s="228" t="s">
        <v>362</v>
      </c>
      <c r="AH801" s="228" t="s">
        <v>649</v>
      </c>
      <c r="AJ801" s="228"/>
      <c r="AK801" s="228"/>
      <c r="BC801" s="226"/>
    </row>
    <row r="802" spans="1:55" ht="15.75" customHeight="1" thickBot="1">
      <c r="A802" s="238"/>
      <c r="B802" s="238"/>
      <c r="C802" s="238"/>
      <c r="D802" s="238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8"/>
      <c r="X802" s="228"/>
      <c r="Y802" s="228"/>
      <c r="Z802" s="228" t="s">
        <v>333</v>
      </c>
      <c r="AA802" s="228" t="s">
        <v>2481</v>
      </c>
      <c r="AB802" s="228" t="s">
        <v>5716</v>
      </c>
      <c r="AD802" s="228" t="s">
        <v>236</v>
      </c>
      <c r="AE802" s="228" t="s">
        <v>283</v>
      </c>
      <c r="AH802" s="228" t="s">
        <v>635</v>
      </c>
      <c r="AJ802" s="228"/>
      <c r="AK802" s="228"/>
      <c r="BC802" s="226"/>
    </row>
    <row r="803" spans="1:55" ht="15.75" customHeight="1" thickBot="1">
      <c r="A803" s="238"/>
      <c r="B803" s="238"/>
      <c r="C803" s="238"/>
      <c r="D803" s="238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8"/>
      <c r="X803" s="228"/>
      <c r="Y803" s="228"/>
      <c r="Z803" s="228" t="s">
        <v>362</v>
      </c>
      <c r="AA803" s="228" t="s">
        <v>2524</v>
      </c>
      <c r="AB803" s="228" t="s">
        <v>5717</v>
      </c>
      <c r="AD803" s="228" t="s">
        <v>359</v>
      </c>
      <c r="AE803" s="228" t="s">
        <v>362</v>
      </c>
      <c r="AH803" s="228" t="s">
        <v>638</v>
      </c>
      <c r="AJ803" s="228"/>
      <c r="AK803" s="228"/>
      <c r="BC803" s="226"/>
    </row>
    <row r="804" spans="1:55" ht="15.75" customHeight="1" thickBot="1">
      <c r="A804" s="238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X804" s="228"/>
      <c r="Y804" s="228"/>
      <c r="Z804" s="228" t="s">
        <v>348</v>
      </c>
      <c r="AA804" s="228" t="s">
        <v>2561</v>
      </c>
      <c r="AB804" s="228" t="s">
        <v>5718</v>
      </c>
      <c r="AD804" s="228" t="s">
        <v>317</v>
      </c>
      <c r="AE804" s="228" t="s">
        <v>302</v>
      </c>
      <c r="AH804" s="228" t="s">
        <v>635</v>
      </c>
      <c r="AJ804" s="228"/>
      <c r="AK804" s="228"/>
      <c r="BC804" s="226"/>
    </row>
    <row r="805" spans="1:55" ht="15.75" customHeight="1" thickBot="1">
      <c r="A805" s="238"/>
      <c r="B805" s="238"/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8"/>
      <c r="X805" s="228"/>
      <c r="Y805" s="228"/>
      <c r="Z805" s="228" t="s">
        <v>359</v>
      </c>
      <c r="AA805" s="228" t="s">
        <v>700</v>
      </c>
      <c r="AB805" s="228" t="s">
        <v>5719</v>
      </c>
      <c r="AD805" s="228" t="s">
        <v>317</v>
      </c>
      <c r="AE805" s="228" t="s">
        <v>317</v>
      </c>
      <c r="AH805" s="228" t="s">
        <v>635</v>
      </c>
      <c r="AJ805" s="228"/>
      <c r="AK805" s="228"/>
      <c r="BC805" s="226"/>
    </row>
    <row r="806" spans="1:55" ht="15.75" customHeight="1" thickBot="1">
      <c r="A806" s="238"/>
      <c r="B806" s="238"/>
      <c r="C806" s="238"/>
      <c r="D806" s="238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8"/>
      <c r="X806" s="228"/>
      <c r="Y806" s="228"/>
      <c r="Z806" s="228" t="s">
        <v>333</v>
      </c>
      <c r="AA806" s="228" t="s">
        <v>747</v>
      </c>
      <c r="AB806" s="228" t="s">
        <v>5720</v>
      </c>
      <c r="AD806" s="228" t="s">
        <v>302</v>
      </c>
      <c r="AE806" s="228" t="s">
        <v>302</v>
      </c>
      <c r="AH806" s="228" t="s">
        <v>641</v>
      </c>
      <c r="AJ806" s="228"/>
      <c r="AK806" s="228"/>
      <c r="BC806" s="226"/>
    </row>
    <row r="807" spans="1:55" ht="15.75" customHeight="1" thickBot="1">
      <c r="A807" s="238"/>
      <c r="B807" s="238"/>
      <c r="C807" s="238"/>
      <c r="D807" s="238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8"/>
      <c r="X807" s="228"/>
      <c r="Y807" s="228"/>
      <c r="Z807" s="228" t="s">
        <v>333</v>
      </c>
      <c r="AA807" s="228" t="s">
        <v>762</v>
      </c>
      <c r="AB807" s="228" t="s">
        <v>5721</v>
      </c>
      <c r="AD807" s="228" t="s">
        <v>348</v>
      </c>
      <c r="AE807" s="228" t="s">
        <v>317</v>
      </c>
      <c r="AH807" s="228" t="s">
        <v>649</v>
      </c>
      <c r="AJ807" s="228"/>
      <c r="AK807" s="228"/>
      <c r="BC807" s="226"/>
    </row>
    <row r="808" spans="1:55" ht="15.75" customHeight="1" thickBot="1">
      <c r="A808" s="238"/>
      <c r="B808" s="238"/>
      <c r="C808" s="238"/>
      <c r="D808" s="238"/>
      <c r="E808" s="238"/>
      <c r="F808" s="238"/>
      <c r="G808" s="238"/>
      <c r="H808" s="238"/>
      <c r="I808" s="238"/>
      <c r="J808" s="238"/>
      <c r="K808" s="238"/>
      <c r="L808" s="238"/>
      <c r="M808" s="238"/>
      <c r="N808" s="238"/>
      <c r="O808" s="238"/>
      <c r="X808" s="228"/>
      <c r="Y808" s="228"/>
      <c r="Z808" s="228" t="s">
        <v>317</v>
      </c>
      <c r="AA808" s="228" t="s">
        <v>813</v>
      </c>
      <c r="AB808" s="228" t="s">
        <v>5722</v>
      </c>
      <c r="AD808" s="228" t="s">
        <v>236</v>
      </c>
      <c r="AE808" s="228" t="s">
        <v>317</v>
      </c>
      <c r="AH808" s="228" t="s">
        <v>638</v>
      </c>
      <c r="AJ808" s="228"/>
      <c r="AK808" s="228"/>
      <c r="BC808" s="226"/>
    </row>
    <row r="809" spans="1:55" ht="15.75" customHeight="1" thickBot="1">
      <c r="A809" s="238"/>
      <c r="B809" s="238"/>
      <c r="C809" s="238"/>
      <c r="D809" s="238"/>
      <c r="E809" s="238"/>
      <c r="F809" s="238"/>
      <c r="G809" s="238"/>
      <c r="H809" s="238"/>
      <c r="I809" s="238"/>
      <c r="J809" s="238"/>
      <c r="K809" s="238"/>
      <c r="L809" s="238"/>
      <c r="M809" s="238"/>
      <c r="N809" s="238"/>
      <c r="O809" s="238"/>
      <c r="X809" s="228"/>
      <c r="Y809" s="228"/>
      <c r="Z809" s="228" t="s">
        <v>333</v>
      </c>
      <c r="AA809" s="228" t="s">
        <v>863</v>
      </c>
      <c r="AB809" s="228" t="s">
        <v>5723</v>
      </c>
      <c r="AD809" s="228" t="s">
        <v>283</v>
      </c>
      <c r="AE809" s="228" t="s">
        <v>317</v>
      </c>
      <c r="AH809" s="228" t="s">
        <v>649</v>
      </c>
      <c r="AJ809" s="228"/>
      <c r="AK809" s="228"/>
      <c r="BC809" s="226"/>
    </row>
    <row r="810" spans="1:55" ht="15.75" customHeight="1" thickBot="1">
      <c r="A810" s="238"/>
      <c r="B810" s="238"/>
      <c r="C810" s="238"/>
      <c r="D810" s="238"/>
      <c r="E810" s="238"/>
      <c r="F810" s="238"/>
      <c r="G810" s="238"/>
      <c r="H810" s="238"/>
      <c r="I810" s="238"/>
      <c r="J810" s="238"/>
      <c r="K810" s="238"/>
      <c r="L810" s="238"/>
      <c r="M810" s="238"/>
      <c r="N810" s="238"/>
      <c r="O810" s="238"/>
      <c r="X810" s="228"/>
      <c r="Y810" s="228"/>
      <c r="Z810" s="228" t="s">
        <v>333</v>
      </c>
      <c r="AA810" s="228" t="s">
        <v>882</v>
      </c>
      <c r="AB810" s="228" t="s">
        <v>5724</v>
      </c>
      <c r="AD810" s="228" t="s">
        <v>302</v>
      </c>
      <c r="AE810" s="228" t="s">
        <v>236</v>
      </c>
      <c r="AH810" s="228" t="s">
        <v>649</v>
      </c>
      <c r="AJ810" s="228"/>
      <c r="AK810" s="228"/>
      <c r="BC810" s="226"/>
    </row>
    <row r="811" spans="1:55" ht="15.75" customHeight="1" thickBot="1">
      <c r="A811" s="238"/>
      <c r="B811" s="238"/>
      <c r="C811" s="238"/>
      <c r="D811" s="238"/>
      <c r="E811" s="238"/>
      <c r="F811" s="238"/>
      <c r="G811" s="238"/>
      <c r="H811" s="238"/>
      <c r="I811" s="238"/>
      <c r="J811" s="238"/>
      <c r="K811" s="238"/>
      <c r="L811" s="238"/>
      <c r="M811" s="238"/>
      <c r="N811" s="238"/>
      <c r="O811" s="238"/>
      <c r="X811" s="228"/>
      <c r="Y811" s="228"/>
      <c r="Z811" s="228" t="s">
        <v>333</v>
      </c>
      <c r="AA811" s="228" t="s">
        <v>972</v>
      </c>
      <c r="AB811" s="228" t="s">
        <v>5725</v>
      </c>
      <c r="AD811" s="228" t="s">
        <v>283</v>
      </c>
      <c r="AE811" s="228" t="s">
        <v>317</v>
      </c>
      <c r="AH811" s="228" t="s">
        <v>649</v>
      </c>
      <c r="AJ811" s="228"/>
      <c r="AK811" s="228"/>
      <c r="BC811" s="226"/>
    </row>
    <row r="812" spans="1:55" ht="15.75" customHeight="1" thickBot="1">
      <c r="A812" s="238"/>
      <c r="B812" s="238"/>
      <c r="C812" s="238"/>
      <c r="D812" s="238"/>
      <c r="E812" s="238"/>
      <c r="F812" s="238"/>
      <c r="G812" s="238"/>
      <c r="H812" s="238"/>
      <c r="I812" s="238"/>
      <c r="J812" s="238"/>
      <c r="K812" s="238"/>
      <c r="L812" s="238"/>
      <c r="M812" s="238"/>
      <c r="N812" s="238"/>
      <c r="O812" s="238"/>
      <c r="X812" s="228"/>
      <c r="Y812" s="228"/>
      <c r="Z812" s="228" t="s">
        <v>359</v>
      </c>
      <c r="AA812" s="228" t="s">
        <v>1014</v>
      </c>
      <c r="AB812" s="228" t="s">
        <v>5726</v>
      </c>
      <c r="AD812" s="228" t="s">
        <v>359</v>
      </c>
      <c r="AE812" s="228" t="s">
        <v>333</v>
      </c>
      <c r="AH812" s="228" t="s">
        <v>635</v>
      </c>
      <c r="AJ812" s="228"/>
      <c r="AK812" s="228"/>
      <c r="BC812" s="226"/>
    </row>
    <row r="813" spans="1:55" ht="15.75" customHeight="1" thickBot="1">
      <c r="A813" s="238"/>
      <c r="B813" s="238"/>
      <c r="C813" s="238"/>
      <c r="D813" s="238"/>
      <c r="E813" s="238"/>
      <c r="F813" s="238"/>
      <c r="G813" s="238"/>
      <c r="H813" s="238"/>
      <c r="I813" s="238"/>
      <c r="J813" s="238"/>
      <c r="K813" s="238"/>
      <c r="L813" s="238"/>
      <c r="M813" s="238"/>
      <c r="N813" s="238"/>
      <c r="O813" s="238"/>
      <c r="X813" s="228"/>
      <c r="Y813" s="228"/>
      <c r="Z813" s="228" t="s">
        <v>317</v>
      </c>
      <c r="AA813" s="228" t="s">
        <v>1038</v>
      </c>
      <c r="AB813" s="228" t="s">
        <v>5727</v>
      </c>
      <c r="AD813" s="228" t="s">
        <v>261</v>
      </c>
      <c r="AE813" s="228" t="s">
        <v>261</v>
      </c>
      <c r="AH813" s="228" t="s">
        <v>635</v>
      </c>
      <c r="AJ813" s="228"/>
      <c r="AK813" s="228"/>
      <c r="BC813" s="226"/>
    </row>
    <row r="814" spans="1:55" ht="15.75" customHeight="1" thickBot="1">
      <c r="A814" s="238"/>
      <c r="B814" s="238"/>
      <c r="C814" s="238"/>
      <c r="D814" s="238"/>
      <c r="E814" s="238"/>
      <c r="F814" s="238"/>
      <c r="G814" s="238"/>
      <c r="H814" s="238"/>
      <c r="I814" s="238"/>
      <c r="J814" s="238"/>
      <c r="K814" s="238"/>
      <c r="L814" s="238"/>
      <c r="M814" s="238"/>
      <c r="N814" s="238"/>
      <c r="O814" s="238"/>
      <c r="X814" s="228"/>
      <c r="Y814" s="228"/>
      <c r="Z814" s="228" t="s">
        <v>359</v>
      </c>
      <c r="AA814" s="228" t="s">
        <v>1103</v>
      </c>
      <c r="AB814" s="228" t="s">
        <v>5728</v>
      </c>
      <c r="AD814" s="228" t="s">
        <v>359</v>
      </c>
      <c r="AE814" s="228" t="s">
        <v>359</v>
      </c>
      <c r="AH814" s="228" t="s">
        <v>638</v>
      </c>
      <c r="AJ814" s="228"/>
      <c r="AK814" s="228"/>
      <c r="BC814" s="226"/>
    </row>
    <row r="815" spans="1:55" ht="15.75" customHeight="1" thickBot="1">
      <c r="A815" s="238"/>
      <c r="B815" s="238"/>
      <c r="C815" s="238"/>
      <c r="D815" s="238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8"/>
      <c r="X815" s="228"/>
      <c r="Y815" s="228"/>
      <c r="Z815" s="228" t="s">
        <v>348</v>
      </c>
      <c r="AA815" s="228" t="s">
        <v>1130</v>
      </c>
      <c r="AB815" s="228" t="s">
        <v>5729</v>
      </c>
      <c r="AD815" s="228" t="s">
        <v>317</v>
      </c>
      <c r="AE815" s="228" t="s">
        <v>317</v>
      </c>
      <c r="AH815" s="228" t="s">
        <v>638</v>
      </c>
      <c r="AJ815" s="228"/>
      <c r="AK815" s="228"/>
      <c r="BC815" s="226"/>
    </row>
    <row r="816" spans="1:55" ht="15.75" customHeight="1" thickBot="1">
      <c r="A816" s="238"/>
      <c r="B816" s="238"/>
      <c r="C816" s="238"/>
      <c r="D816" s="238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8"/>
      <c r="X816" s="228"/>
      <c r="Y816" s="228"/>
      <c r="Z816" s="228" t="s">
        <v>333</v>
      </c>
      <c r="AA816" s="228" t="s">
        <v>1153</v>
      </c>
      <c r="AB816" s="228" t="s">
        <v>5730</v>
      </c>
      <c r="AD816" s="228" t="s">
        <v>348</v>
      </c>
      <c r="AE816" s="228" t="s">
        <v>348</v>
      </c>
      <c r="AH816" s="228" t="s">
        <v>649</v>
      </c>
      <c r="AJ816" s="228"/>
      <c r="AK816" s="228"/>
      <c r="BC816" s="226"/>
    </row>
    <row r="817" spans="1:55" ht="15.75" customHeight="1" thickBot="1">
      <c r="A817" s="238"/>
      <c r="B817" s="238"/>
      <c r="C817" s="238"/>
      <c r="D817" s="238"/>
      <c r="E817" s="238"/>
      <c r="F817" s="238"/>
      <c r="G817" s="238"/>
      <c r="H817" s="238"/>
      <c r="I817" s="238"/>
      <c r="J817" s="238"/>
      <c r="K817" s="238"/>
      <c r="L817" s="238"/>
      <c r="M817" s="238"/>
      <c r="N817" s="238"/>
      <c r="O817" s="238"/>
      <c r="X817" s="228"/>
      <c r="Y817" s="228"/>
      <c r="Z817" s="228" t="s">
        <v>317</v>
      </c>
      <c r="AA817" s="228" t="s">
        <v>1324</v>
      </c>
      <c r="AB817" s="228" t="s">
        <v>5731</v>
      </c>
      <c r="AD817" s="228" t="s">
        <v>283</v>
      </c>
      <c r="AE817" s="228" t="s">
        <v>333</v>
      </c>
      <c r="AH817" s="228" t="s">
        <v>635</v>
      </c>
      <c r="AJ817" s="228"/>
      <c r="AK817" s="228"/>
      <c r="BC817" s="226"/>
    </row>
    <row r="818" spans="1:55" ht="15.75" customHeight="1" thickBot="1">
      <c r="A818" s="238"/>
      <c r="B818" s="238"/>
      <c r="C818" s="238"/>
      <c r="D818" s="238"/>
      <c r="E818" s="238"/>
      <c r="F818" s="238"/>
      <c r="G818" s="238"/>
      <c r="H818" s="238"/>
      <c r="I818" s="238"/>
      <c r="J818" s="238"/>
      <c r="K818" s="238"/>
      <c r="L818" s="238"/>
      <c r="M818" s="238"/>
      <c r="N818" s="238"/>
      <c r="O818" s="238"/>
      <c r="X818" s="228"/>
      <c r="Y818" s="228"/>
      <c r="Z818" s="228" t="s">
        <v>333</v>
      </c>
      <c r="AA818" s="228" t="s">
        <v>1343</v>
      </c>
      <c r="AB818" s="228" t="s">
        <v>5732</v>
      </c>
      <c r="AD818" s="228" t="s">
        <v>302</v>
      </c>
      <c r="AE818" s="228" t="s">
        <v>236</v>
      </c>
      <c r="AH818" s="228" t="s">
        <v>638</v>
      </c>
      <c r="AJ818" s="228"/>
      <c r="AK818" s="228"/>
      <c r="BC818" s="226"/>
    </row>
    <row r="819" spans="1:55" ht="15.75" customHeight="1" thickBot="1">
      <c r="A819" s="238"/>
      <c r="B819" s="238"/>
      <c r="C819" s="238"/>
      <c r="D819" s="238"/>
      <c r="E819" s="238"/>
      <c r="F819" s="238"/>
      <c r="G819" s="238"/>
      <c r="H819" s="238"/>
      <c r="I819" s="238"/>
      <c r="J819" s="238"/>
      <c r="K819" s="238"/>
      <c r="L819" s="238"/>
      <c r="M819" s="238"/>
      <c r="N819" s="238"/>
      <c r="O819" s="238"/>
      <c r="X819" s="228"/>
      <c r="Y819" s="228"/>
      <c r="Z819" s="228" t="s">
        <v>348</v>
      </c>
      <c r="AA819" s="228" t="s">
        <v>1460</v>
      </c>
      <c r="AB819" s="228" t="s">
        <v>5733</v>
      </c>
      <c r="AD819" s="228" t="s">
        <v>261</v>
      </c>
      <c r="AE819" s="228" t="s">
        <v>261</v>
      </c>
      <c r="AH819" s="228" t="s">
        <v>638</v>
      </c>
      <c r="AJ819" s="228"/>
      <c r="AK819" s="228"/>
      <c r="BC819" s="226"/>
    </row>
    <row r="820" spans="1:55" ht="15.75" customHeight="1" thickBot="1">
      <c r="A820" s="238"/>
      <c r="B820" s="238"/>
      <c r="C820" s="238"/>
      <c r="D820" s="238"/>
      <c r="E820" s="238"/>
      <c r="F820" s="238"/>
      <c r="G820" s="238"/>
      <c r="H820" s="238"/>
      <c r="I820" s="238"/>
      <c r="J820" s="238"/>
      <c r="K820" s="238"/>
      <c r="L820" s="238"/>
      <c r="M820" s="238"/>
      <c r="N820" s="238"/>
      <c r="O820" s="238"/>
      <c r="X820" s="228"/>
      <c r="Y820" s="228"/>
      <c r="Z820" s="228" t="s">
        <v>333</v>
      </c>
      <c r="AA820" s="228" t="s">
        <v>1639</v>
      </c>
      <c r="AB820" s="228" t="s">
        <v>5734</v>
      </c>
      <c r="AD820" s="228" t="s">
        <v>302</v>
      </c>
      <c r="AE820" s="228" t="s">
        <v>348</v>
      </c>
      <c r="AH820" s="228" t="s">
        <v>635</v>
      </c>
      <c r="AJ820" s="228"/>
      <c r="AK820" s="228"/>
      <c r="BC820" s="226"/>
    </row>
    <row r="821" spans="1:55" ht="15.75" customHeight="1" thickBot="1">
      <c r="A821" s="238"/>
      <c r="B821" s="238"/>
      <c r="C821" s="238"/>
      <c r="D821" s="238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8"/>
      <c r="X821" s="228"/>
      <c r="Y821" s="228"/>
      <c r="Z821" s="228" t="s">
        <v>359</v>
      </c>
      <c r="AA821" s="228" t="s">
        <v>1668</v>
      </c>
      <c r="AB821" s="228" t="s">
        <v>5735</v>
      </c>
      <c r="AD821" s="228" t="s">
        <v>359</v>
      </c>
      <c r="AE821" s="228" t="s">
        <v>362</v>
      </c>
      <c r="AH821" s="228" t="s">
        <v>649</v>
      </c>
      <c r="AJ821" s="228"/>
      <c r="AK821" s="228"/>
      <c r="BC821" s="226"/>
    </row>
    <row r="822" spans="1:55" ht="15.75" customHeight="1" thickBot="1">
      <c r="A822" s="238"/>
      <c r="B822" s="238"/>
      <c r="C822" s="238"/>
      <c r="D822" s="238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8"/>
      <c r="X822" s="228"/>
      <c r="Y822" s="228"/>
      <c r="Z822" s="228" t="s">
        <v>348</v>
      </c>
      <c r="AA822" s="228" t="s">
        <v>1753</v>
      </c>
      <c r="AB822" s="228" t="s">
        <v>5736</v>
      </c>
      <c r="AD822" s="228" t="s">
        <v>333</v>
      </c>
      <c r="AE822" s="228" t="s">
        <v>362</v>
      </c>
      <c r="AH822" s="228" t="s">
        <v>635</v>
      </c>
      <c r="AJ822" s="228"/>
      <c r="AK822" s="228"/>
      <c r="BC822" s="226"/>
    </row>
    <row r="823" spans="1:55" ht="15.75" customHeight="1" thickBot="1">
      <c r="A823" s="238"/>
      <c r="B823" s="238"/>
      <c r="C823" s="238"/>
      <c r="D823" s="238"/>
      <c r="E823" s="238"/>
      <c r="F823" s="238"/>
      <c r="G823" s="238"/>
      <c r="H823" s="238"/>
      <c r="I823" s="238"/>
      <c r="J823" s="238"/>
      <c r="K823" s="238"/>
      <c r="L823" s="238"/>
      <c r="M823" s="238"/>
      <c r="N823" s="238"/>
      <c r="O823" s="238"/>
      <c r="X823" s="228"/>
      <c r="Y823" s="228"/>
      <c r="Z823" s="228" t="s">
        <v>348</v>
      </c>
      <c r="AA823" s="228" t="s">
        <v>1806</v>
      </c>
      <c r="AB823" s="228" t="s">
        <v>5737</v>
      </c>
      <c r="AD823" s="228" t="s">
        <v>333</v>
      </c>
      <c r="AE823" s="228" t="s">
        <v>359</v>
      </c>
      <c r="AH823" s="228" t="s">
        <v>638</v>
      </c>
      <c r="AJ823" s="228"/>
      <c r="AK823" s="228"/>
      <c r="BC823" s="226"/>
    </row>
    <row r="824" spans="1:55" ht="15.75" customHeight="1" thickBot="1">
      <c r="A824" s="238"/>
      <c r="B824" s="238"/>
      <c r="C824" s="238"/>
      <c r="D824" s="238"/>
      <c r="E824" s="238"/>
      <c r="F824" s="238"/>
      <c r="G824" s="238"/>
      <c r="H824" s="238"/>
      <c r="I824" s="238"/>
      <c r="J824" s="238"/>
      <c r="K824" s="238"/>
      <c r="L824" s="238"/>
      <c r="M824" s="238"/>
      <c r="N824" s="238"/>
      <c r="O824" s="238"/>
      <c r="X824" s="228"/>
      <c r="Y824" s="228"/>
      <c r="Z824" s="228" t="s">
        <v>333</v>
      </c>
      <c r="AA824" s="228" t="s">
        <v>1922</v>
      </c>
      <c r="AB824" s="228" t="s">
        <v>5738</v>
      </c>
      <c r="AD824" s="228" t="s">
        <v>261</v>
      </c>
      <c r="AE824" s="228" t="s">
        <v>333</v>
      </c>
      <c r="AH824" s="228" t="s">
        <v>635</v>
      </c>
      <c r="AJ824" s="228"/>
      <c r="AK824" s="228"/>
      <c r="BC824" s="226"/>
    </row>
    <row r="825" spans="1:55" ht="15.75" customHeight="1" thickBot="1">
      <c r="A825" s="238"/>
      <c r="B825" s="238"/>
      <c r="C825" s="238"/>
      <c r="D825" s="238"/>
      <c r="E825" s="238"/>
      <c r="F825" s="238"/>
      <c r="G825" s="238"/>
      <c r="H825" s="238"/>
      <c r="I825" s="238"/>
      <c r="J825" s="238"/>
      <c r="K825" s="238"/>
      <c r="L825" s="238"/>
      <c r="M825" s="238"/>
      <c r="N825" s="238"/>
      <c r="O825" s="238"/>
      <c r="X825" s="228"/>
      <c r="Y825" s="228"/>
      <c r="Z825" s="228" t="s">
        <v>333</v>
      </c>
      <c r="AA825" s="228" t="s">
        <v>1956</v>
      </c>
      <c r="AB825" s="228" t="s">
        <v>5739</v>
      </c>
      <c r="AD825" s="228" t="s">
        <v>261</v>
      </c>
      <c r="AE825" s="228" t="s">
        <v>236</v>
      </c>
      <c r="AH825" s="228" t="s">
        <v>649</v>
      </c>
      <c r="AJ825" s="228"/>
      <c r="AK825" s="228"/>
      <c r="BC825" s="226"/>
    </row>
    <row r="826" spans="1:55" ht="15.75" customHeight="1" thickBot="1">
      <c r="A826" s="238"/>
      <c r="B826" s="238"/>
      <c r="C826" s="238"/>
      <c r="D826" s="238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8"/>
      <c r="X826" s="228"/>
      <c r="Y826" s="228"/>
      <c r="Z826" s="228" t="s">
        <v>359</v>
      </c>
      <c r="AA826" s="228" t="s">
        <v>2143</v>
      </c>
      <c r="AB826" s="228" t="s">
        <v>5740</v>
      </c>
      <c r="AD826" s="228" t="s">
        <v>317</v>
      </c>
      <c r="AE826" s="228" t="s">
        <v>333</v>
      </c>
      <c r="AH826" s="228" t="s">
        <v>649</v>
      </c>
      <c r="AJ826" s="228"/>
      <c r="AK826" s="228"/>
      <c r="BC826" s="226"/>
    </row>
    <row r="827" spans="1:55" ht="15.75" customHeight="1" thickBot="1">
      <c r="A827" s="238"/>
      <c r="B827" s="238"/>
      <c r="C827" s="238"/>
      <c r="D827" s="238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8"/>
      <c r="X827" s="228"/>
      <c r="Y827" s="228"/>
      <c r="Z827" s="228" t="s">
        <v>333</v>
      </c>
      <c r="AA827" s="228" t="s">
        <v>2151</v>
      </c>
      <c r="AB827" s="228" t="s">
        <v>5741</v>
      </c>
      <c r="AD827" s="228" t="s">
        <v>302</v>
      </c>
      <c r="AE827" s="228" t="s">
        <v>348</v>
      </c>
      <c r="AH827" s="228" t="s">
        <v>635</v>
      </c>
      <c r="AJ827" s="228"/>
      <c r="AK827" s="228"/>
      <c r="BC827" s="226"/>
    </row>
    <row r="828" spans="1:55" ht="15.75" customHeight="1" thickBot="1">
      <c r="A828" s="238"/>
      <c r="B828" s="238"/>
      <c r="C828" s="238"/>
      <c r="D828" s="238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8"/>
      <c r="X828" s="228"/>
      <c r="Y828" s="228"/>
      <c r="Z828" s="228" t="s">
        <v>362</v>
      </c>
      <c r="AA828" s="228" t="s">
        <v>2553</v>
      </c>
      <c r="AB828" s="228" t="s">
        <v>5742</v>
      </c>
      <c r="AD828" s="228" t="s">
        <v>348</v>
      </c>
      <c r="AE828" s="228" t="s">
        <v>317</v>
      </c>
      <c r="AH828" s="228" t="s">
        <v>635</v>
      </c>
      <c r="AJ828" s="228"/>
      <c r="AK828" s="228"/>
      <c r="BC828" s="226"/>
    </row>
    <row r="829" spans="1:55" ht="15.75" customHeight="1" thickBot="1">
      <c r="A829" s="238"/>
      <c r="B829" s="238"/>
      <c r="C829" s="238"/>
      <c r="D829" s="238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8"/>
      <c r="X829" s="228"/>
      <c r="Y829" s="228"/>
      <c r="Z829" s="228" t="s">
        <v>317</v>
      </c>
      <c r="AA829" s="228" t="s">
        <v>2640</v>
      </c>
      <c r="AB829" s="228" t="s">
        <v>5743</v>
      </c>
      <c r="AD829" s="228" t="s">
        <v>302</v>
      </c>
      <c r="AE829" s="228" t="s">
        <v>317</v>
      </c>
      <c r="AH829" s="228" t="s">
        <v>638</v>
      </c>
      <c r="AJ829" s="228"/>
      <c r="AK829" s="228"/>
      <c r="BC829" s="226"/>
    </row>
    <row r="830" spans="1:55" ht="15.75" customHeight="1" thickBot="1">
      <c r="A830" s="238"/>
      <c r="B830" s="238"/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X830" s="228"/>
      <c r="Y830" s="228"/>
      <c r="Z830" s="228" t="s">
        <v>317</v>
      </c>
      <c r="AA830" s="228" t="s">
        <v>667</v>
      </c>
      <c r="AB830" s="228" t="s">
        <v>5744</v>
      </c>
      <c r="AD830" s="228" t="s">
        <v>261</v>
      </c>
      <c r="AE830" s="228" t="s">
        <v>302</v>
      </c>
      <c r="AH830" s="228" t="s">
        <v>649</v>
      </c>
      <c r="AJ830" s="228"/>
      <c r="AK830" s="228"/>
      <c r="BC830" s="226"/>
    </row>
    <row r="831" spans="1:55" ht="15.75" customHeight="1" thickBot="1">
      <c r="A831" s="238"/>
      <c r="B831" s="238"/>
      <c r="C831" s="238"/>
      <c r="D831" s="238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8"/>
      <c r="X831" s="228"/>
      <c r="Y831" s="228"/>
      <c r="Z831" s="228" t="s">
        <v>359</v>
      </c>
      <c r="AA831" s="228" t="s">
        <v>701</v>
      </c>
      <c r="AB831" s="228" t="s">
        <v>5745</v>
      </c>
      <c r="AD831" s="228" t="s">
        <v>362</v>
      </c>
      <c r="AE831" s="228" t="s">
        <v>362</v>
      </c>
      <c r="AH831" s="228" t="s">
        <v>635</v>
      </c>
      <c r="AJ831" s="228"/>
      <c r="AK831" s="228"/>
      <c r="BC831" s="226"/>
    </row>
    <row r="832" spans="1:55" ht="15.75" customHeight="1" thickBot="1">
      <c r="A832" s="238"/>
      <c r="B832" s="238"/>
      <c r="C832" s="238"/>
      <c r="D832" s="238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8"/>
      <c r="X832" s="228"/>
      <c r="Y832" s="228"/>
      <c r="Z832" s="228" t="s">
        <v>359</v>
      </c>
      <c r="AA832" s="228" t="s">
        <v>721</v>
      </c>
      <c r="AB832" s="228" t="s">
        <v>5746</v>
      </c>
      <c r="AD832" s="228" t="s">
        <v>348</v>
      </c>
      <c r="AE832" s="228" t="s">
        <v>348</v>
      </c>
      <c r="AH832" s="228" t="s">
        <v>638</v>
      </c>
      <c r="AJ832" s="228"/>
      <c r="AK832" s="228"/>
      <c r="BC832" s="226"/>
    </row>
    <row r="833" spans="1:55" ht="15.75" customHeight="1" thickBot="1">
      <c r="A833" s="238"/>
      <c r="B833" s="238"/>
      <c r="C833" s="238"/>
      <c r="D833" s="238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8"/>
      <c r="X833" s="228"/>
      <c r="Y833" s="228"/>
      <c r="Z833" s="228" t="s">
        <v>359</v>
      </c>
      <c r="AA833" s="228" t="s">
        <v>771</v>
      </c>
      <c r="AB833" s="228" t="s">
        <v>5747</v>
      </c>
      <c r="AD833" s="228" t="s">
        <v>348</v>
      </c>
      <c r="AE833" s="228" t="s">
        <v>333</v>
      </c>
      <c r="AH833" s="228" t="s">
        <v>638</v>
      </c>
      <c r="AJ833" s="228"/>
      <c r="AK833" s="228"/>
      <c r="BC833" s="226"/>
    </row>
    <row r="834" spans="1:55" ht="15.75" customHeight="1" thickBot="1">
      <c r="A834" s="238"/>
      <c r="B834" s="238"/>
      <c r="C834" s="238"/>
      <c r="D834" s="238"/>
      <c r="E834" s="238"/>
      <c r="F834" s="238"/>
      <c r="G834" s="238"/>
      <c r="H834" s="238"/>
      <c r="I834" s="238"/>
      <c r="J834" s="238"/>
      <c r="K834" s="238"/>
      <c r="L834" s="238"/>
      <c r="M834" s="238"/>
      <c r="N834" s="238"/>
      <c r="O834" s="238"/>
      <c r="X834" s="228"/>
      <c r="Y834" s="228"/>
      <c r="Z834" s="228" t="s">
        <v>359</v>
      </c>
      <c r="AA834" s="228" t="s">
        <v>864</v>
      </c>
      <c r="AB834" s="228" t="s">
        <v>5748</v>
      </c>
      <c r="AD834" s="228" t="s">
        <v>317</v>
      </c>
      <c r="AE834" s="228" t="s">
        <v>317</v>
      </c>
      <c r="AH834" s="228" t="s">
        <v>641</v>
      </c>
      <c r="AJ834" s="228"/>
      <c r="AK834" s="228"/>
      <c r="BC834" s="226"/>
    </row>
    <row r="835" spans="1:55" ht="15.75" customHeight="1" thickBot="1">
      <c r="A835" s="238"/>
      <c r="B835" s="238"/>
      <c r="C835" s="238"/>
      <c r="D835" s="238"/>
      <c r="E835" s="238"/>
      <c r="F835" s="238"/>
      <c r="G835" s="238"/>
      <c r="H835" s="238"/>
      <c r="I835" s="238"/>
      <c r="J835" s="238"/>
      <c r="K835" s="238"/>
      <c r="L835" s="238"/>
      <c r="M835" s="238"/>
      <c r="N835" s="238"/>
      <c r="O835" s="238"/>
      <c r="X835" s="228"/>
      <c r="Y835" s="228"/>
      <c r="Z835" s="228" t="s">
        <v>359</v>
      </c>
      <c r="AA835" s="228" t="s">
        <v>883</v>
      </c>
      <c r="AB835" s="228" t="s">
        <v>5749</v>
      </c>
      <c r="AD835" s="228" t="s">
        <v>333</v>
      </c>
      <c r="AE835" s="228" t="s">
        <v>359</v>
      </c>
      <c r="AH835" s="228" t="s">
        <v>641</v>
      </c>
      <c r="AJ835" s="228"/>
      <c r="AK835" s="228"/>
      <c r="BC835" s="226"/>
    </row>
    <row r="836" spans="1:55" ht="15.75" customHeight="1" thickBot="1">
      <c r="A836" s="238"/>
      <c r="B836" s="238"/>
      <c r="C836" s="238"/>
      <c r="D836" s="238"/>
      <c r="E836" s="238"/>
      <c r="F836" s="238"/>
      <c r="G836" s="238"/>
      <c r="H836" s="238"/>
      <c r="I836" s="238"/>
      <c r="J836" s="238"/>
      <c r="K836" s="238"/>
      <c r="L836" s="238"/>
      <c r="M836" s="238"/>
      <c r="N836" s="238"/>
      <c r="O836" s="238"/>
      <c r="X836" s="228"/>
      <c r="Y836" s="228"/>
      <c r="Z836" s="228" t="s">
        <v>333</v>
      </c>
      <c r="AA836" s="228" t="s">
        <v>920</v>
      </c>
      <c r="AB836" s="228" t="s">
        <v>5750</v>
      </c>
      <c r="AD836" s="228" t="s">
        <v>302</v>
      </c>
      <c r="AE836" s="228" t="s">
        <v>317</v>
      </c>
      <c r="AH836" s="228" t="s">
        <v>635</v>
      </c>
      <c r="AJ836" s="228"/>
      <c r="AK836" s="228"/>
      <c r="BC836" s="226"/>
    </row>
    <row r="837" spans="1:55" ht="15.75" customHeight="1" thickBot="1">
      <c r="A837" s="238"/>
      <c r="B837" s="238"/>
      <c r="C837" s="238"/>
      <c r="D837" s="238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8"/>
      <c r="X837" s="228"/>
      <c r="Y837" s="228"/>
      <c r="Z837" s="228" t="s">
        <v>333</v>
      </c>
      <c r="AA837" s="228" t="s">
        <v>929</v>
      </c>
      <c r="AB837" s="228" t="s">
        <v>5751</v>
      </c>
      <c r="AD837" s="228" t="s">
        <v>333</v>
      </c>
      <c r="AE837" s="228" t="s">
        <v>302</v>
      </c>
      <c r="AH837" s="228" t="s">
        <v>638</v>
      </c>
      <c r="AJ837" s="228"/>
      <c r="AK837" s="228"/>
      <c r="BC837" s="226"/>
    </row>
    <row r="838" spans="1:55" ht="15.75" customHeight="1" thickBot="1">
      <c r="A838" s="238"/>
      <c r="B838" s="238"/>
      <c r="C838" s="238"/>
      <c r="D838" s="238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8"/>
      <c r="X838" s="228"/>
      <c r="Y838" s="228"/>
      <c r="Z838" s="228" t="s">
        <v>359</v>
      </c>
      <c r="AA838" s="228" t="s">
        <v>973</v>
      </c>
      <c r="AB838" s="228" t="s">
        <v>5752</v>
      </c>
      <c r="AD838" s="228" t="s">
        <v>359</v>
      </c>
      <c r="AE838" s="228" t="s">
        <v>359</v>
      </c>
      <c r="AH838" s="228" t="s">
        <v>649</v>
      </c>
      <c r="AJ838" s="228"/>
      <c r="AK838" s="228"/>
      <c r="BC838" s="226"/>
    </row>
    <row r="839" spans="1:55" ht="15.75" customHeight="1" thickBot="1">
      <c r="A839" s="238"/>
      <c r="B839" s="238"/>
      <c r="C839" s="238"/>
      <c r="D839" s="238"/>
      <c r="E839" s="238"/>
      <c r="F839" s="238"/>
      <c r="G839" s="238"/>
      <c r="H839" s="238"/>
      <c r="I839" s="238"/>
      <c r="J839" s="238"/>
      <c r="K839" s="238"/>
      <c r="L839" s="238"/>
      <c r="M839" s="238"/>
      <c r="N839" s="238"/>
      <c r="O839" s="238"/>
      <c r="X839" s="228"/>
      <c r="Y839" s="228"/>
      <c r="Z839" s="228" t="s">
        <v>283</v>
      </c>
      <c r="AA839" s="228" t="s">
        <v>1039</v>
      </c>
      <c r="AB839" s="228" t="s">
        <v>5753</v>
      </c>
      <c r="AD839" s="228" t="s">
        <v>283</v>
      </c>
      <c r="AE839" s="228" t="s">
        <v>317</v>
      </c>
      <c r="AH839" s="228" t="s">
        <v>635</v>
      </c>
      <c r="AJ839" s="228"/>
      <c r="AK839" s="228"/>
      <c r="BC839" s="226"/>
    </row>
    <row r="840" spans="1:55" ht="15.75" customHeight="1" thickBot="1">
      <c r="A840" s="238"/>
      <c r="B840" s="238"/>
      <c r="C840" s="238"/>
      <c r="D840" s="238"/>
      <c r="E840" s="238"/>
      <c r="F840" s="238"/>
      <c r="G840" s="238"/>
      <c r="H840" s="238"/>
      <c r="I840" s="238"/>
      <c r="J840" s="238"/>
      <c r="K840" s="238"/>
      <c r="L840" s="238"/>
      <c r="M840" s="238"/>
      <c r="N840" s="238"/>
      <c r="O840" s="238"/>
      <c r="X840" s="228"/>
      <c r="Y840" s="228"/>
      <c r="Z840" s="228" t="s">
        <v>333</v>
      </c>
      <c r="AA840" s="228" t="s">
        <v>1072</v>
      </c>
      <c r="AB840" s="228" t="s">
        <v>5754</v>
      </c>
      <c r="AD840" s="228" t="s">
        <v>317</v>
      </c>
      <c r="AE840" s="228" t="s">
        <v>302</v>
      </c>
      <c r="AH840" s="228" t="s">
        <v>649</v>
      </c>
      <c r="AJ840" s="228"/>
      <c r="AK840" s="228"/>
      <c r="BC840" s="226"/>
    </row>
    <row r="841" spans="1:55" ht="15.75" customHeight="1" thickBot="1">
      <c r="A841" s="238"/>
      <c r="B841" s="238"/>
      <c r="C841" s="238"/>
      <c r="D841" s="238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8"/>
      <c r="X841" s="228"/>
      <c r="Y841" s="228"/>
      <c r="Z841" s="228" t="s">
        <v>359</v>
      </c>
      <c r="AA841" s="228" t="s">
        <v>1095</v>
      </c>
      <c r="AB841" s="228" t="s">
        <v>5755</v>
      </c>
      <c r="AD841" s="228" t="s">
        <v>362</v>
      </c>
      <c r="AE841" s="228" t="s">
        <v>359</v>
      </c>
      <c r="AH841" s="228" t="s">
        <v>649</v>
      </c>
      <c r="AJ841" s="228"/>
      <c r="AK841" s="228"/>
      <c r="BC841" s="226"/>
    </row>
    <row r="842" spans="1:55" ht="15.75" customHeight="1" thickBot="1">
      <c r="A842" s="238"/>
      <c r="B842" s="238"/>
      <c r="C842" s="238"/>
      <c r="D842" s="238"/>
      <c r="E842" s="238"/>
      <c r="F842" s="238"/>
      <c r="G842" s="238"/>
      <c r="H842" s="238"/>
      <c r="I842" s="238"/>
      <c r="J842" s="238"/>
      <c r="K842" s="238"/>
      <c r="L842" s="238"/>
      <c r="M842" s="238"/>
      <c r="N842" s="238"/>
      <c r="O842" s="238"/>
      <c r="X842" s="228"/>
      <c r="Y842" s="228"/>
      <c r="Z842" s="228" t="s">
        <v>333</v>
      </c>
      <c r="AA842" s="228" t="s">
        <v>1104</v>
      </c>
      <c r="AB842" s="228" t="s">
        <v>5756</v>
      </c>
      <c r="AD842" s="228" t="s">
        <v>333</v>
      </c>
      <c r="AE842" s="228" t="s">
        <v>333</v>
      </c>
      <c r="AH842" s="228" t="s">
        <v>635</v>
      </c>
      <c r="AJ842" s="228"/>
      <c r="AK842" s="228"/>
      <c r="BC842" s="226"/>
    </row>
    <row r="843" spans="1:55" ht="15.75" customHeight="1" thickBot="1">
      <c r="A843" s="238"/>
      <c r="B843" s="238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X843" s="228"/>
      <c r="Y843" s="228"/>
      <c r="Z843" s="228" t="s">
        <v>317</v>
      </c>
      <c r="AA843" s="228" t="s">
        <v>1131</v>
      </c>
      <c r="AB843" s="228" t="s">
        <v>5757</v>
      </c>
      <c r="AD843" s="228" t="s">
        <v>302</v>
      </c>
      <c r="AE843" s="228" t="s">
        <v>317</v>
      </c>
      <c r="AH843" s="228" t="s">
        <v>638</v>
      </c>
      <c r="AJ843" s="228"/>
      <c r="AK843" s="228"/>
      <c r="BC843" s="226"/>
    </row>
    <row r="844" spans="1:55" ht="15.75" customHeight="1" thickBot="1">
      <c r="A844" s="238"/>
      <c r="B844" s="238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X844" s="228"/>
      <c r="Y844" s="228"/>
      <c r="Z844" s="228" t="s">
        <v>333</v>
      </c>
      <c r="AA844" s="228" t="s">
        <v>1154</v>
      </c>
      <c r="AB844" s="228" t="s">
        <v>5758</v>
      </c>
      <c r="AD844" s="228" t="s">
        <v>302</v>
      </c>
      <c r="AE844" s="228" t="s">
        <v>317</v>
      </c>
      <c r="AH844" s="228" t="s">
        <v>635</v>
      </c>
      <c r="AJ844" s="228"/>
      <c r="AK844" s="228"/>
      <c r="BC844" s="226"/>
    </row>
    <row r="845" spans="1:55" ht="15.75" customHeight="1" thickBot="1">
      <c r="A845" s="238"/>
      <c r="B845" s="238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X845" s="228"/>
      <c r="Y845" s="228"/>
      <c r="Z845" s="228" t="s">
        <v>362</v>
      </c>
      <c r="AA845" s="228" t="s">
        <v>1344</v>
      </c>
      <c r="AB845" s="228" t="s">
        <v>5759</v>
      </c>
      <c r="AD845" s="228" t="s">
        <v>333</v>
      </c>
      <c r="AE845" s="228" t="s">
        <v>359</v>
      </c>
      <c r="AH845" s="228" t="s">
        <v>635</v>
      </c>
      <c r="AJ845" s="228"/>
      <c r="AK845" s="228"/>
      <c r="BC845" s="226"/>
    </row>
    <row r="846" spans="1:55" ht="15.75" customHeight="1" thickBot="1">
      <c r="A846" s="238"/>
      <c r="B846" s="238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X846" s="228"/>
      <c r="Y846" s="228"/>
      <c r="Z846" s="228" t="s">
        <v>333</v>
      </c>
      <c r="AA846" s="228" t="s">
        <v>1573</v>
      </c>
      <c r="AB846" s="228" t="s">
        <v>5760</v>
      </c>
      <c r="AD846" s="228" t="s">
        <v>302</v>
      </c>
      <c r="AE846" s="228" t="s">
        <v>302</v>
      </c>
      <c r="AH846" s="228" t="s">
        <v>638</v>
      </c>
      <c r="AJ846" s="228"/>
      <c r="AK846" s="228"/>
      <c r="BC846" s="226"/>
    </row>
    <row r="847" spans="1:55" ht="15.75" customHeight="1" thickBot="1">
      <c r="A847" s="238"/>
      <c r="B847" s="238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X847" s="228"/>
      <c r="Y847" s="228"/>
      <c r="Z847" s="228" t="s">
        <v>333</v>
      </c>
      <c r="AA847" s="228" t="s">
        <v>1622</v>
      </c>
      <c r="AB847" s="228" t="s">
        <v>5761</v>
      </c>
      <c r="AD847" s="228" t="s">
        <v>333</v>
      </c>
      <c r="AE847" s="228" t="s">
        <v>348</v>
      </c>
      <c r="AH847" s="228" t="s">
        <v>638</v>
      </c>
      <c r="AJ847" s="228"/>
      <c r="AK847" s="228"/>
      <c r="BC847" s="226"/>
    </row>
    <row r="848" spans="1:55" ht="15.75" customHeight="1" thickBot="1">
      <c r="A848" s="238"/>
      <c r="B848" s="238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X848" s="228"/>
      <c r="Y848" s="228"/>
      <c r="Z848" s="228" t="s">
        <v>317</v>
      </c>
      <c r="AA848" s="228" t="s">
        <v>1669</v>
      </c>
      <c r="AB848" s="228" t="s">
        <v>5762</v>
      </c>
      <c r="AD848" s="228" t="s">
        <v>261</v>
      </c>
      <c r="AE848" s="228" t="s">
        <v>261</v>
      </c>
      <c r="AH848" s="228" t="s">
        <v>638</v>
      </c>
      <c r="AJ848" s="228"/>
      <c r="AK848" s="228"/>
      <c r="BC848" s="226"/>
    </row>
    <row r="849" spans="1:55" ht="15.75" customHeight="1" thickBot="1">
      <c r="A849" s="238"/>
      <c r="B849" s="238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X849" s="228"/>
      <c r="Y849" s="228"/>
      <c r="Z849" s="228" t="s">
        <v>302</v>
      </c>
      <c r="AA849" s="228" t="s">
        <v>1695</v>
      </c>
      <c r="AB849" s="228" t="s">
        <v>5763</v>
      </c>
      <c r="AD849" s="228" t="s">
        <v>211</v>
      </c>
      <c r="AE849" s="228" t="s">
        <v>631</v>
      </c>
      <c r="AH849" s="228" t="s">
        <v>649</v>
      </c>
      <c r="AJ849" s="228"/>
      <c r="AK849" s="228"/>
      <c r="BC849" s="226"/>
    </row>
    <row r="850" spans="1:55" ht="15.75" customHeight="1" thickBot="1">
      <c r="A850" s="238"/>
      <c r="B850" s="238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X850" s="228"/>
      <c r="Y850" s="228"/>
      <c r="Z850" s="228" t="s">
        <v>317</v>
      </c>
      <c r="AA850" s="228" t="s">
        <v>1754</v>
      </c>
      <c r="AB850" s="228" t="s">
        <v>5764</v>
      </c>
      <c r="AD850" s="228" t="s">
        <v>302</v>
      </c>
      <c r="AE850" s="228" t="s">
        <v>283</v>
      </c>
      <c r="AH850" s="228" t="s">
        <v>649</v>
      </c>
      <c r="AJ850" s="228"/>
      <c r="AK850" s="228"/>
      <c r="BC850" s="226"/>
    </row>
    <row r="851" spans="1:55" ht="15.75" customHeight="1" thickBot="1">
      <c r="A851" s="238"/>
      <c r="B851" s="238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X851" s="228"/>
      <c r="Y851" s="228"/>
      <c r="Z851" s="228" t="s">
        <v>333</v>
      </c>
      <c r="AA851" s="228" t="s">
        <v>1807</v>
      </c>
      <c r="AB851" s="228" t="s">
        <v>5765</v>
      </c>
      <c r="AD851" s="228" t="s">
        <v>317</v>
      </c>
      <c r="AE851" s="228" t="s">
        <v>302</v>
      </c>
      <c r="AH851" s="228" t="s">
        <v>638</v>
      </c>
      <c r="AJ851" s="228"/>
      <c r="AK851" s="228"/>
      <c r="BC851" s="226"/>
    </row>
    <row r="852" spans="1:55" ht="15.75" customHeight="1" thickBot="1">
      <c r="A852" s="238"/>
      <c r="B852" s="238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X852" s="228"/>
      <c r="Y852" s="228"/>
      <c r="Z852" s="228" t="s">
        <v>333</v>
      </c>
      <c r="AA852" s="228" t="s">
        <v>2052</v>
      </c>
      <c r="AB852" s="228" t="s">
        <v>5766</v>
      </c>
      <c r="AD852" s="228" t="s">
        <v>317</v>
      </c>
      <c r="AE852" s="228" t="s">
        <v>359</v>
      </c>
      <c r="AH852" s="228" t="s">
        <v>649</v>
      </c>
      <c r="AJ852" s="228"/>
      <c r="AK852" s="228"/>
      <c r="BC852" s="226"/>
    </row>
    <row r="853" spans="1:55" ht="15.75" customHeight="1" thickBot="1">
      <c r="A853" s="238"/>
      <c r="B853" s="238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X853" s="228"/>
      <c r="Y853" s="228"/>
      <c r="Z853" s="228" t="s">
        <v>302</v>
      </c>
      <c r="AA853" s="228" t="s">
        <v>2091</v>
      </c>
      <c r="AB853" s="228" t="s">
        <v>5767</v>
      </c>
      <c r="AD853" s="228" t="s">
        <v>302</v>
      </c>
      <c r="AE853" s="228" t="s">
        <v>302</v>
      </c>
      <c r="AH853" s="228" t="s">
        <v>635</v>
      </c>
      <c r="AJ853" s="228"/>
      <c r="AK853" s="228"/>
      <c r="BC853" s="226"/>
    </row>
    <row r="854" spans="1:55" ht="15.75" customHeight="1" thickBot="1">
      <c r="A854" s="238"/>
      <c r="B854" s="238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X854" s="228"/>
      <c r="Y854" s="228"/>
      <c r="Z854" s="228" t="s">
        <v>283</v>
      </c>
      <c r="AA854" s="228" t="s">
        <v>2144</v>
      </c>
      <c r="AB854" s="228" t="s">
        <v>5768</v>
      </c>
      <c r="AD854" s="228" t="s">
        <v>236</v>
      </c>
      <c r="AE854" s="228" t="s">
        <v>302</v>
      </c>
      <c r="AH854" s="228" t="s">
        <v>638</v>
      </c>
      <c r="AJ854" s="228"/>
      <c r="AK854" s="228"/>
      <c r="BC854" s="226"/>
    </row>
    <row r="855" spans="1:55" ht="15.75" customHeight="1" thickBot="1">
      <c r="A855" s="238"/>
      <c r="B855" s="238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X855" s="228"/>
      <c r="Y855" s="228"/>
      <c r="Z855" s="228" t="s">
        <v>348</v>
      </c>
      <c r="AA855" s="228" t="s">
        <v>2298</v>
      </c>
      <c r="AB855" s="228" t="s">
        <v>5769</v>
      </c>
      <c r="AD855" s="228" t="s">
        <v>333</v>
      </c>
      <c r="AE855" s="228" t="s">
        <v>359</v>
      </c>
      <c r="AH855" s="228" t="s">
        <v>638</v>
      </c>
      <c r="AJ855" s="228"/>
      <c r="AK855" s="228"/>
      <c r="BC855" s="226"/>
    </row>
    <row r="856" spans="1:55" ht="15.75" customHeight="1" thickBot="1">
      <c r="A856" s="238"/>
      <c r="B856" s="238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X856" s="228"/>
      <c r="Y856" s="228"/>
      <c r="Z856" s="228" t="s">
        <v>359</v>
      </c>
      <c r="AA856" s="228" t="s">
        <v>2490</v>
      </c>
      <c r="AB856" s="228" t="s">
        <v>5770</v>
      </c>
      <c r="AD856" s="228" t="s">
        <v>348</v>
      </c>
      <c r="AE856" s="228" t="s">
        <v>362</v>
      </c>
      <c r="AH856" s="228" t="s">
        <v>649</v>
      </c>
      <c r="AJ856" s="228"/>
      <c r="AK856" s="228"/>
      <c r="BC856" s="226"/>
    </row>
    <row r="857" spans="1:55" ht="15.75" customHeight="1" thickBot="1">
      <c r="A857" s="238"/>
      <c r="B857" s="238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X857" s="228"/>
      <c r="Y857" s="228"/>
      <c r="Z857" s="228" t="s">
        <v>348</v>
      </c>
      <c r="AA857" s="228" t="s">
        <v>803</v>
      </c>
      <c r="AB857" s="228" t="s">
        <v>5771</v>
      </c>
      <c r="AD857" s="228" t="s">
        <v>348</v>
      </c>
      <c r="AE857" s="228" t="s">
        <v>283</v>
      </c>
      <c r="AH857" s="228" t="s">
        <v>638</v>
      </c>
      <c r="AJ857" s="228"/>
      <c r="AK857" s="228"/>
      <c r="BC857" s="226"/>
    </row>
    <row r="858" spans="1:55" ht="15.75" customHeight="1" thickBot="1">
      <c r="A858" s="238"/>
      <c r="B858" s="238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X858" s="228"/>
      <c r="Y858" s="228"/>
      <c r="Z858" s="228" t="s">
        <v>348</v>
      </c>
      <c r="AA858" s="228" t="s">
        <v>814</v>
      </c>
      <c r="AB858" s="228" t="s">
        <v>5772</v>
      </c>
      <c r="AD858" s="228" t="s">
        <v>348</v>
      </c>
      <c r="AE858" s="228" t="s">
        <v>348</v>
      </c>
      <c r="AH858" s="228" t="s">
        <v>635</v>
      </c>
      <c r="AJ858" s="228"/>
      <c r="AK858" s="228"/>
      <c r="BC858" s="226"/>
    </row>
    <row r="859" spans="1:55" ht="15.75" customHeight="1" thickBot="1">
      <c r="A859" s="238"/>
      <c r="B859" s="238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X859" s="228"/>
      <c r="Y859" s="228"/>
      <c r="Z859" s="228" t="s">
        <v>359</v>
      </c>
      <c r="AA859" s="228" t="s">
        <v>965</v>
      </c>
      <c r="AB859" s="228" t="s">
        <v>5773</v>
      </c>
      <c r="AD859" s="228" t="s">
        <v>302</v>
      </c>
      <c r="AE859" s="228" t="s">
        <v>317</v>
      </c>
      <c r="AH859" s="228" t="s">
        <v>638</v>
      </c>
      <c r="AJ859" s="228"/>
      <c r="AK859" s="228"/>
      <c r="BC859" s="226"/>
    </row>
    <row r="860" spans="1:55" ht="15.75" customHeight="1" thickBot="1">
      <c r="A860" s="238"/>
      <c r="B860" s="238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X860" s="228"/>
      <c r="Y860" s="228"/>
      <c r="Z860" s="228" t="s">
        <v>359</v>
      </c>
      <c r="AA860" s="228" t="s">
        <v>1053</v>
      </c>
      <c r="AB860" s="228" t="s">
        <v>5774</v>
      </c>
      <c r="AD860" s="228" t="s">
        <v>362</v>
      </c>
      <c r="AE860" s="228" t="s">
        <v>362</v>
      </c>
      <c r="AH860" s="228" t="s">
        <v>649</v>
      </c>
      <c r="AJ860" s="228"/>
      <c r="AK860" s="228"/>
      <c r="BC860" s="226"/>
    </row>
    <row r="861" spans="1:55" ht="15.75" customHeight="1" thickBot="1">
      <c r="A861" s="238"/>
      <c r="B861" s="238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X861" s="228"/>
      <c r="Y861" s="228"/>
      <c r="Z861" s="228" t="s">
        <v>333</v>
      </c>
      <c r="AA861" s="228" t="s">
        <v>1123</v>
      </c>
      <c r="AB861" s="228" t="s">
        <v>5775</v>
      </c>
      <c r="AD861" s="228" t="s">
        <v>302</v>
      </c>
      <c r="AE861" s="228" t="s">
        <v>333</v>
      </c>
      <c r="AH861" s="228" t="s">
        <v>649</v>
      </c>
      <c r="AJ861" s="228"/>
      <c r="AK861" s="228"/>
      <c r="BC861" s="226"/>
    </row>
    <row r="862" spans="1:55" ht="15.75" customHeight="1" thickBot="1">
      <c r="A862" s="238"/>
      <c r="B862" s="238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X862" s="228"/>
      <c r="Y862" s="228"/>
      <c r="Z862" s="228" t="s">
        <v>317</v>
      </c>
      <c r="AA862" s="228" t="s">
        <v>1218</v>
      </c>
      <c r="AB862" s="228" t="s">
        <v>5776</v>
      </c>
      <c r="AD862" s="228" t="s">
        <v>261</v>
      </c>
      <c r="AE862" s="228" t="s">
        <v>333</v>
      </c>
      <c r="AH862" s="228" t="s">
        <v>649</v>
      </c>
      <c r="AJ862" s="228"/>
      <c r="AK862" s="228"/>
      <c r="BC862" s="226"/>
    </row>
    <row r="863" spans="1:55" ht="15.75" customHeight="1" thickBot="1">
      <c r="A863" s="238"/>
      <c r="B863" s="238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X863" s="228"/>
      <c r="Y863" s="228"/>
      <c r="Z863" s="228" t="s">
        <v>317</v>
      </c>
      <c r="AA863" s="228" t="s">
        <v>1234</v>
      </c>
      <c r="AB863" s="228" t="s">
        <v>5777</v>
      </c>
      <c r="AD863" s="228" t="s">
        <v>283</v>
      </c>
      <c r="AE863" s="228" t="s">
        <v>317</v>
      </c>
      <c r="AH863" s="228" t="s">
        <v>635</v>
      </c>
      <c r="AJ863" s="228"/>
      <c r="AK863" s="228"/>
      <c r="BC863" s="226"/>
    </row>
    <row r="864" spans="1:55" ht="15.75" customHeight="1" thickBot="1">
      <c r="A864" s="238"/>
      <c r="B864" s="238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X864" s="228"/>
      <c r="Y864" s="228"/>
      <c r="Z864" s="228" t="s">
        <v>333</v>
      </c>
      <c r="AA864" s="228" t="s">
        <v>1272</v>
      </c>
      <c r="AB864" s="228" t="s">
        <v>5778</v>
      </c>
      <c r="AD864" s="228" t="s">
        <v>302</v>
      </c>
      <c r="AE864" s="228" t="s">
        <v>302</v>
      </c>
      <c r="AH864" s="228" t="s">
        <v>635</v>
      </c>
      <c r="AJ864" s="228"/>
      <c r="AK864" s="228"/>
      <c r="BC864" s="226"/>
    </row>
    <row r="865" spans="1:55" ht="15.75" customHeight="1" thickBot="1">
      <c r="A865" s="238"/>
      <c r="B865" s="238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X865" s="228"/>
      <c r="Y865" s="228"/>
      <c r="Z865" s="228" t="s">
        <v>348</v>
      </c>
      <c r="AA865" s="228" t="s">
        <v>1352</v>
      </c>
      <c r="AB865" s="228" t="s">
        <v>5779</v>
      </c>
      <c r="AD865" s="228" t="s">
        <v>348</v>
      </c>
      <c r="AE865" s="228" t="s">
        <v>348</v>
      </c>
      <c r="AH865" s="228" t="s">
        <v>635</v>
      </c>
      <c r="AJ865" s="228"/>
      <c r="AK865" s="228"/>
      <c r="BC865" s="226"/>
    </row>
    <row r="866" spans="1:55" ht="15.75" customHeight="1" thickBot="1">
      <c r="A866" s="238"/>
      <c r="B866" s="238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X866" s="228"/>
      <c r="Y866" s="228"/>
      <c r="Z866" s="228" t="s">
        <v>317</v>
      </c>
      <c r="AA866" s="228" t="s">
        <v>1388</v>
      </c>
      <c r="AB866" s="228" t="s">
        <v>5780</v>
      </c>
      <c r="AD866" s="228" t="s">
        <v>283</v>
      </c>
      <c r="AE866" s="228" t="s">
        <v>283</v>
      </c>
      <c r="AH866" s="228" t="s">
        <v>638</v>
      </c>
      <c r="AJ866" s="228"/>
      <c r="AK866" s="228"/>
      <c r="BC866" s="226"/>
    </row>
    <row r="867" spans="1:55" ht="15.75" customHeight="1" thickBot="1">
      <c r="A867" s="238"/>
      <c r="B867" s="238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X867" s="228"/>
      <c r="Y867" s="228"/>
      <c r="Z867" s="228" t="s">
        <v>359</v>
      </c>
      <c r="AA867" s="228" t="s">
        <v>1425</v>
      </c>
      <c r="AB867" s="228" t="s">
        <v>5781</v>
      </c>
      <c r="AD867" s="228" t="s">
        <v>333</v>
      </c>
      <c r="AE867" s="228" t="s">
        <v>302</v>
      </c>
      <c r="AH867" s="228" t="s">
        <v>649</v>
      </c>
      <c r="AJ867" s="228"/>
      <c r="AK867" s="228"/>
      <c r="BC867" s="226"/>
    </row>
    <row r="868" spans="1:55" ht="15.75" customHeight="1" thickBot="1">
      <c r="A868" s="238"/>
      <c r="B868" s="238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X868" s="228"/>
      <c r="Y868" s="228"/>
      <c r="Z868" s="228" t="s">
        <v>333</v>
      </c>
      <c r="AA868" s="228" t="s">
        <v>1441</v>
      </c>
      <c r="AB868" s="228" t="s">
        <v>5782</v>
      </c>
      <c r="AD868" s="228" t="s">
        <v>302</v>
      </c>
      <c r="AE868" s="228" t="s">
        <v>283</v>
      </c>
      <c r="AH868" s="228" t="s">
        <v>638</v>
      </c>
      <c r="AJ868" s="228"/>
      <c r="AK868" s="228"/>
      <c r="BC868" s="226"/>
    </row>
    <row r="869" spans="1:55" ht="15.75" customHeight="1" thickBot="1">
      <c r="A869" s="238"/>
      <c r="B869" s="238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X869" s="228"/>
      <c r="Y869" s="228"/>
      <c r="Z869" s="228" t="s">
        <v>317</v>
      </c>
      <c r="AA869" s="228" t="s">
        <v>1725</v>
      </c>
      <c r="AB869" s="228" t="s">
        <v>5783</v>
      </c>
      <c r="AD869" s="228" t="s">
        <v>302</v>
      </c>
      <c r="AE869" s="228" t="s">
        <v>348</v>
      </c>
      <c r="AH869" s="228" t="s">
        <v>635</v>
      </c>
      <c r="AJ869" s="228"/>
      <c r="AK869" s="228"/>
      <c r="BC869" s="226"/>
    </row>
    <row r="870" spans="1:55" ht="15.75" customHeight="1" thickBot="1">
      <c r="A870" s="238"/>
      <c r="B870" s="238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X870" s="228"/>
      <c r="Y870" s="228"/>
      <c r="Z870" s="228" t="s">
        <v>348</v>
      </c>
      <c r="AA870" s="228" t="s">
        <v>1771</v>
      </c>
      <c r="AB870" s="228" t="s">
        <v>5784</v>
      </c>
      <c r="AD870" s="228" t="s">
        <v>348</v>
      </c>
      <c r="AE870" s="228" t="s">
        <v>362</v>
      </c>
      <c r="AH870" s="228" t="s">
        <v>638</v>
      </c>
      <c r="AJ870" s="228"/>
      <c r="AK870" s="228"/>
      <c r="BC870" s="226"/>
    </row>
    <row r="871" spans="1:55" ht="15.75" customHeight="1" thickBot="1">
      <c r="A871" s="238"/>
      <c r="B871" s="238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X871" s="228"/>
      <c r="Y871" s="228"/>
      <c r="Z871" s="228" t="s">
        <v>348</v>
      </c>
      <c r="AA871" s="228" t="s">
        <v>1841</v>
      </c>
      <c r="AB871" s="228" t="s">
        <v>5785</v>
      </c>
      <c r="AD871" s="228" t="s">
        <v>359</v>
      </c>
      <c r="AE871" s="228" t="s">
        <v>348</v>
      </c>
      <c r="AH871" s="228" t="s">
        <v>635</v>
      </c>
      <c r="AJ871" s="228"/>
      <c r="AK871" s="228"/>
      <c r="BC871" s="226"/>
    </row>
    <row r="872" spans="1:55" ht="15.75" customHeight="1" thickBot="1">
      <c r="A872" s="238"/>
      <c r="B872" s="238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X872" s="228"/>
      <c r="Y872" s="228"/>
      <c r="Z872" s="228" t="s">
        <v>348</v>
      </c>
      <c r="AA872" s="228" t="s">
        <v>1930</v>
      </c>
      <c r="AB872" s="228" t="s">
        <v>5786</v>
      </c>
      <c r="AD872" s="228" t="s">
        <v>317</v>
      </c>
      <c r="AE872" s="228" t="s">
        <v>348</v>
      </c>
      <c r="AH872" s="228" t="s">
        <v>649</v>
      </c>
      <c r="AJ872" s="228"/>
      <c r="AK872" s="228"/>
      <c r="BC872" s="226"/>
    </row>
    <row r="873" spans="1:55" ht="15.75" customHeight="1" thickBot="1">
      <c r="A873" s="238"/>
      <c r="B873" s="238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X873" s="228"/>
      <c r="Y873" s="228"/>
      <c r="Z873" s="228" t="s">
        <v>333</v>
      </c>
      <c r="AA873" s="228" t="s">
        <v>2083</v>
      </c>
      <c r="AB873" s="228" t="s">
        <v>5787</v>
      </c>
      <c r="AD873" s="228" t="s">
        <v>359</v>
      </c>
      <c r="AE873" s="228" t="s">
        <v>317</v>
      </c>
      <c r="AH873" s="228" t="s">
        <v>641</v>
      </c>
      <c r="AJ873" s="228"/>
      <c r="AK873" s="228"/>
      <c r="BC873" s="226"/>
    </row>
    <row r="874" spans="1:55" ht="15.75" customHeight="1" thickBot="1">
      <c r="A874" s="238"/>
      <c r="B874" s="238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X874" s="228"/>
      <c r="Y874" s="228"/>
      <c r="Z874" s="228" t="s">
        <v>348</v>
      </c>
      <c r="AA874" s="228" t="s">
        <v>2133</v>
      </c>
      <c r="AB874" s="228" t="s">
        <v>5788</v>
      </c>
      <c r="AD874" s="228" t="s">
        <v>348</v>
      </c>
      <c r="AE874" s="228" t="s">
        <v>317</v>
      </c>
      <c r="AH874" s="228" t="s">
        <v>635</v>
      </c>
      <c r="AJ874" s="228"/>
      <c r="AK874" s="228"/>
      <c r="BC874" s="226"/>
    </row>
    <row r="875" spans="1:55" ht="15.75" customHeight="1" thickBot="1">
      <c r="A875" s="238"/>
      <c r="B875" s="238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X875" s="228"/>
      <c r="Y875" s="228"/>
      <c r="Z875" s="228" t="s">
        <v>348</v>
      </c>
      <c r="AA875" s="228" t="s">
        <v>2152</v>
      </c>
      <c r="AB875" s="228" t="s">
        <v>5789</v>
      </c>
      <c r="AD875" s="228" t="s">
        <v>283</v>
      </c>
      <c r="AE875" s="228" t="s">
        <v>317</v>
      </c>
      <c r="AH875" s="228" t="s">
        <v>649</v>
      </c>
      <c r="AJ875" s="228"/>
      <c r="AK875" s="228"/>
      <c r="BC875" s="226"/>
    </row>
    <row r="876" spans="1:55" ht="15.75" customHeight="1" thickBot="1">
      <c r="A876" s="238"/>
      <c r="B876" s="238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X876" s="228"/>
      <c r="Y876" s="228"/>
      <c r="Z876" s="228" t="s">
        <v>359</v>
      </c>
      <c r="AA876" s="228" t="s">
        <v>2172</v>
      </c>
      <c r="AB876" s="228" t="s">
        <v>5790</v>
      </c>
      <c r="AD876" s="228" t="s">
        <v>333</v>
      </c>
      <c r="AE876" s="228" t="s">
        <v>302</v>
      </c>
      <c r="AH876" s="228" t="s">
        <v>635</v>
      </c>
      <c r="AJ876" s="228"/>
      <c r="AK876" s="228"/>
      <c r="BC876" s="226"/>
    </row>
    <row r="877" spans="1:55" ht="15.75" customHeight="1" thickBot="1">
      <c r="A877" s="238"/>
      <c r="B877" s="238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X877" s="228"/>
      <c r="Y877" s="228"/>
      <c r="Z877" s="228" t="s">
        <v>359</v>
      </c>
      <c r="AA877" s="228" t="s">
        <v>2212</v>
      </c>
      <c r="AB877" s="228" t="s">
        <v>5791</v>
      </c>
      <c r="AD877" s="228" t="s">
        <v>333</v>
      </c>
      <c r="AE877" s="228" t="s">
        <v>359</v>
      </c>
      <c r="AH877" s="228" t="s">
        <v>638</v>
      </c>
      <c r="AJ877" s="228"/>
      <c r="AK877" s="228"/>
      <c r="BC877" s="226"/>
    </row>
    <row r="878" spans="1:55" ht="15.75" customHeight="1" thickBot="1">
      <c r="A878" s="238"/>
      <c r="B878" s="238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X878" s="228"/>
      <c r="Y878" s="228"/>
      <c r="Z878" s="228" t="s">
        <v>333</v>
      </c>
      <c r="AA878" s="228" t="s">
        <v>2422</v>
      </c>
      <c r="AB878" s="228" t="s">
        <v>5792</v>
      </c>
      <c r="AD878" s="228" t="s">
        <v>333</v>
      </c>
      <c r="AE878" s="228" t="s">
        <v>359</v>
      </c>
      <c r="AH878" s="228" t="s">
        <v>638</v>
      </c>
      <c r="AJ878" s="228"/>
      <c r="AK878" s="228"/>
      <c r="BC878" s="226"/>
    </row>
    <row r="879" spans="1:55" ht="15.75" customHeight="1" thickBot="1">
      <c r="A879" s="238"/>
      <c r="B879" s="238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X879" s="228"/>
      <c r="Y879" s="228"/>
      <c r="Z879" s="228" t="s">
        <v>333</v>
      </c>
      <c r="AA879" s="228" t="s">
        <v>2633</v>
      </c>
      <c r="AB879" s="228" t="s">
        <v>5793</v>
      </c>
      <c r="AD879" s="228" t="s">
        <v>302</v>
      </c>
      <c r="AE879" s="228" t="s">
        <v>261</v>
      </c>
      <c r="AH879" s="228" t="s">
        <v>649</v>
      </c>
      <c r="AJ879" s="228"/>
      <c r="AK879" s="228"/>
      <c r="BC879" s="226"/>
    </row>
    <row r="880" spans="1:55" ht="15.75" customHeight="1" thickBot="1">
      <c r="A880" s="238"/>
      <c r="B880" s="238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X880" s="228"/>
      <c r="Y880" s="228"/>
      <c r="Z880" s="228" t="s">
        <v>317</v>
      </c>
      <c r="AA880" s="228" t="s">
        <v>834</v>
      </c>
      <c r="AB880" s="228" t="s">
        <v>5794</v>
      </c>
      <c r="AD880" s="228" t="s">
        <v>261</v>
      </c>
      <c r="AE880" s="228" t="s">
        <v>283</v>
      </c>
      <c r="AH880" s="228" t="s">
        <v>635</v>
      </c>
      <c r="AJ880" s="228"/>
      <c r="AK880" s="228"/>
      <c r="BC880" s="226"/>
    </row>
    <row r="881" spans="1:55" ht="15.75" customHeight="1" thickBot="1">
      <c r="A881" s="238"/>
      <c r="B881" s="238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X881" s="228"/>
      <c r="Y881" s="228"/>
      <c r="Z881" s="228" t="s">
        <v>359</v>
      </c>
      <c r="AA881" s="228" t="s">
        <v>902</v>
      </c>
      <c r="AB881" s="228" t="s">
        <v>5795</v>
      </c>
      <c r="AD881" s="228" t="s">
        <v>348</v>
      </c>
      <c r="AE881" s="228" t="s">
        <v>362</v>
      </c>
      <c r="AH881" s="228" t="s">
        <v>649</v>
      </c>
      <c r="AJ881" s="228"/>
      <c r="AK881" s="228"/>
      <c r="BC881" s="226"/>
    </row>
    <row r="882" spans="1:55" ht="15.75" customHeight="1" thickBot="1">
      <c r="A882" s="238"/>
      <c r="B882" s="238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X882" s="228"/>
      <c r="Y882" s="228"/>
      <c r="Z882" s="228" t="s">
        <v>348</v>
      </c>
      <c r="AA882" s="228" t="s">
        <v>953</v>
      </c>
      <c r="AB882" s="228" t="s">
        <v>5796</v>
      </c>
      <c r="AD882" s="228" t="s">
        <v>348</v>
      </c>
      <c r="AE882" s="228" t="s">
        <v>333</v>
      </c>
      <c r="AH882" s="228" t="s">
        <v>649</v>
      </c>
      <c r="AJ882" s="228"/>
      <c r="AK882" s="228"/>
      <c r="BC882" s="226"/>
    </row>
    <row r="883" spans="1:55" ht="15.75" customHeight="1" thickBot="1">
      <c r="A883" s="238"/>
      <c r="B883" s="238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X883" s="228"/>
      <c r="Y883" s="228"/>
      <c r="Z883" s="228" t="s">
        <v>348</v>
      </c>
      <c r="AA883" s="228" t="s">
        <v>1015</v>
      </c>
      <c r="AB883" s="228" t="s">
        <v>5797</v>
      </c>
      <c r="AD883" s="228" t="s">
        <v>317</v>
      </c>
      <c r="AE883" s="228" t="s">
        <v>333</v>
      </c>
      <c r="AH883" s="228" t="s">
        <v>635</v>
      </c>
      <c r="AJ883" s="228"/>
      <c r="AK883" s="228"/>
      <c r="BC883" s="226"/>
    </row>
    <row r="884" spans="1:55" ht="15.75" customHeight="1" thickBot="1">
      <c r="A884" s="238"/>
      <c r="B884" s="238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X884" s="228"/>
      <c r="Y884" s="228"/>
      <c r="Z884" s="228" t="s">
        <v>348</v>
      </c>
      <c r="AA884" s="228" t="s">
        <v>1210</v>
      </c>
      <c r="AB884" s="228" t="s">
        <v>5798</v>
      </c>
      <c r="AD884" s="228" t="s">
        <v>333</v>
      </c>
      <c r="AE884" s="228" t="s">
        <v>317</v>
      </c>
      <c r="AH884" s="228" t="s">
        <v>641</v>
      </c>
      <c r="AJ884" s="228"/>
      <c r="AK884" s="228"/>
      <c r="BC884" s="226"/>
    </row>
    <row r="885" spans="1:55" ht="15.75" customHeight="1" thickBot="1">
      <c r="A885" s="238"/>
      <c r="B885" s="238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X885" s="228"/>
      <c r="Y885" s="228"/>
      <c r="Z885" s="228" t="s">
        <v>302</v>
      </c>
      <c r="AA885" s="228" t="s">
        <v>1242</v>
      </c>
      <c r="AB885" s="228" t="s">
        <v>5799</v>
      </c>
      <c r="AD885" s="228" t="s">
        <v>283</v>
      </c>
      <c r="AE885" s="228" t="s">
        <v>317</v>
      </c>
      <c r="AH885" s="228" t="s">
        <v>635</v>
      </c>
      <c r="AJ885" s="228"/>
      <c r="AK885" s="228"/>
      <c r="BC885" s="226"/>
    </row>
    <row r="886" spans="1:55" ht="15.75" customHeight="1" thickBot="1">
      <c r="A886" s="238"/>
      <c r="B886" s="238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X886" s="228"/>
      <c r="Y886" s="228"/>
      <c r="Z886" s="228" t="s">
        <v>348</v>
      </c>
      <c r="AA886" s="228" t="s">
        <v>1325</v>
      </c>
      <c r="AB886" s="228" t="s">
        <v>5800</v>
      </c>
      <c r="AD886" s="228" t="s">
        <v>348</v>
      </c>
      <c r="AE886" s="228" t="s">
        <v>317</v>
      </c>
      <c r="AH886" s="228" t="s">
        <v>641</v>
      </c>
      <c r="AJ886" s="228"/>
      <c r="AK886" s="228"/>
      <c r="BC886" s="226"/>
    </row>
    <row r="887" spans="1:55" ht="15.75" customHeight="1" thickBot="1">
      <c r="A887" s="238"/>
      <c r="B887" s="238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X887" s="228"/>
      <c r="Y887" s="228"/>
      <c r="Z887" s="228" t="s">
        <v>283</v>
      </c>
      <c r="AA887" s="228" t="s">
        <v>1556</v>
      </c>
      <c r="AB887" s="228" t="s">
        <v>5801</v>
      </c>
      <c r="AD887" s="228" t="s">
        <v>236</v>
      </c>
      <c r="AE887" s="228" t="s">
        <v>631</v>
      </c>
      <c r="AH887" s="228" t="s">
        <v>638</v>
      </c>
      <c r="AJ887" s="228"/>
      <c r="AK887" s="228"/>
      <c r="BC887" s="226"/>
    </row>
    <row r="888" spans="1:55" ht="15.75" customHeight="1" thickBot="1">
      <c r="A888" s="238"/>
      <c r="B888" s="238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X888" s="228"/>
      <c r="Y888" s="228"/>
      <c r="Z888" s="228" t="s">
        <v>317</v>
      </c>
      <c r="AA888" s="228" t="s">
        <v>1640</v>
      </c>
      <c r="AB888" s="228" t="s">
        <v>5802</v>
      </c>
      <c r="AD888" s="228" t="s">
        <v>302</v>
      </c>
      <c r="AE888" s="228" t="s">
        <v>302</v>
      </c>
      <c r="AH888" s="228" t="s">
        <v>635</v>
      </c>
      <c r="AJ888" s="228"/>
      <c r="AK888" s="228"/>
      <c r="BC888" s="226"/>
    </row>
    <row r="889" spans="1:55" ht="15.75" customHeight="1" thickBot="1">
      <c r="A889" s="238"/>
      <c r="B889" s="238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X889" s="228"/>
      <c r="Y889" s="228"/>
      <c r="Z889" s="228" t="s">
        <v>348</v>
      </c>
      <c r="AA889" s="228" t="s">
        <v>1763</v>
      </c>
      <c r="AB889" s="228" t="s">
        <v>5803</v>
      </c>
      <c r="AD889" s="228" t="s">
        <v>317</v>
      </c>
      <c r="AE889" s="228" t="s">
        <v>348</v>
      </c>
      <c r="AH889" s="228" t="s">
        <v>649</v>
      </c>
      <c r="AJ889" s="228"/>
      <c r="AK889" s="228"/>
      <c r="BC889" s="226"/>
    </row>
    <row r="890" spans="1:55" ht="15.75" customHeight="1" thickBot="1">
      <c r="A890" s="238"/>
      <c r="B890" s="238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X890" s="228"/>
      <c r="Y890" s="228"/>
      <c r="Z890" s="228" t="s">
        <v>333</v>
      </c>
      <c r="AA890" s="228" t="s">
        <v>1791</v>
      </c>
      <c r="AB890" s="228" t="s">
        <v>5804</v>
      </c>
      <c r="AD890" s="228" t="s">
        <v>333</v>
      </c>
      <c r="AE890" s="228" t="s">
        <v>333</v>
      </c>
      <c r="AH890" s="228" t="s">
        <v>649</v>
      </c>
      <c r="AJ890" s="228"/>
      <c r="AK890" s="228"/>
      <c r="BC890" s="226"/>
    </row>
    <row r="891" spans="1:55" ht="15.75" customHeight="1" thickBot="1">
      <c r="A891" s="238"/>
      <c r="B891" s="238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X891" s="228"/>
      <c r="Y891" s="228"/>
      <c r="Z891" s="228" t="s">
        <v>317</v>
      </c>
      <c r="AA891" s="228" t="s">
        <v>1880</v>
      </c>
      <c r="AB891" s="228" t="s">
        <v>5805</v>
      </c>
      <c r="AD891" s="228" t="s">
        <v>302</v>
      </c>
      <c r="AE891" s="228" t="s">
        <v>302</v>
      </c>
      <c r="AH891" s="228" t="s">
        <v>649</v>
      </c>
      <c r="AJ891" s="228"/>
      <c r="AK891" s="228"/>
      <c r="BC891" s="226"/>
    </row>
    <row r="892" spans="1:55" ht="15.75" customHeight="1" thickBot="1">
      <c r="A892" s="238"/>
      <c r="B892" s="238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X892" s="228"/>
      <c r="Y892" s="228"/>
      <c r="Z892" s="228" t="s">
        <v>348</v>
      </c>
      <c r="AA892" s="228" t="s">
        <v>1907</v>
      </c>
      <c r="AB892" s="228" t="s">
        <v>5806</v>
      </c>
      <c r="AD892" s="228" t="s">
        <v>333</v>
      </c>
      <c r="AE892" s="228" t="s">
        <v>348</v>
      </c>
      <c r="AH892" s="228" t="s">
        <v>635</v>
      </c>
      <c r="AJ892" s="228"/>
      <c r="AK892" s="228"/>
      <c r="BC892" s="226"/>
    </row>
    <row r="893" spans="1:55" ht="15.75" customHeight="1" thickBot="1">
      <c r="A893" s="238"/>
      <c r="B893" s="238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X893" s="228"/>
      <c r="Y893" s="228"/>
      <c r="Z893" s="228" t="s">
        <v>317</v>
      </c>
      <c r="AA893" s="228" t="s">
        <v>1923</v>
      </c>
      <c r="AB893" s="228" t="s">
        <v>5807</v>
      </c>
      <c r="AD893" s="228" t="s">
        <v>317</v>
      </c>
      <c r="AE893" s="228" t="s">
        <v>317</v>
      </c>
      <c r="AH893" s="228" t="s">
        <v>635</v>
      </c>
      <c r="AJ893" s="228"/>
      <c r="AK893" s="228"/>
      <c r="BC893" s="226"/>
    </row>
    <row r="894" spans="1:55" ht="15.75" customHeight="1" thickBot="1">
      <c r="A894" s="238"/>
      <c r="B894" s="238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X894" s="228"/>
      <c r="Y894" s="228"/>
      <c r="Z894" s="228" t="s">
        <v>333</v>
      </c>
      <c r="AA894" s="228" t="s">
        <v>1957</v>
      </c>
      <c r="AB894" s="228" t="s">
        <v>5808</v>
      </c>
      <c r="AD894" s="228" t="s">
        <v>317</v>
      </c>
      <c r="AE894" s="228" t="s">
        <v>333</v>
      </c>
      <c r="AH894" s="228" t="s">
        <v>641</v>
      </c>
      <c r="AJ894" s="228"/>
      <c r="AK894" s="228"/>
      <c r="BC894" s="226"/>
    </row>
    <row r="895" spans="1:55" ht="15.75" customHeight="1" thickBot="1">
      <c r="A895" s="238"/>
      <c r="B895" s="238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X895" s="228"/>
      <c r="Y895" s="228"/>
      <c r="Z895" s="228" t="s">
        <v>317</v>
      </c>
      <c r="AA895" s="228" t="s">
        <v>2004</v>
      </c>
      <c r="AB895" s="228" t="s">
        <v>5809</v>
      </c>
      <c r="AD895" s="228" t="s">
        <v>302</v>
      </c>
      <c r="AE895" s="228" t="s">
        <v>317</v>
      </c>
      <c r="AH895" s="228" t="s">
        <v>638</v>
      </c>
      <c r="AJ895" s="228"/>
      <c r="AK895" s="228"/>
      <c r="BC895" s="226"/>
    </row>
    <row r="896" spans="1:55" ht="15.75" customHeight="1" thickBot="1">
      <c r="A896" s="238"/>
      <c r="B896" s="238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X896" s="228"/>
      <c r="Y896" s="228"/>
      <c r="Z896" s="228" t="s">
        <v>302</v>
      </c>
      <c r="AA896" s="228" t="s">
        <v>2012</v>
      </c>
      <c r="AB896" s="228" t="s">
        <v>5810</v>
      </c>
      <c r="AD896" s="228" t="s">
        <v>333</v>
      </c>
      <c r="AE896" s="228" t="s">
        <v>359</v>
      </c>
      <c r="AH896" s="228" t="s">
        <v>649</v>
      </c>
      <c r="AJ896" s="228"/>
      <c r="AK896" s="228"/>
      <c r="BC896" s="226"/>
    </row>
    <row r="897" spans="1:55" ht="15.75" customHeight="1" thickBot="1">
      <c r="A897" s="238"/>
      <c r="B897" s="238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X897" s="228"/>
      <c r="Y897" s="228"/>
      <c r="Z897" s="228" t="s">
        <v>359</v>
      </c>
      <c r="AA897" s="228" t="s">
        <v>2446</v>
      </c>
      <c r="AB897" s="228" t="s">
        <v>5811</v>
      </c>
      <c r="AD897" s="228" t="s">
        <v>348</v>
      </c>
      <c r="AE897" s="228" t="s">
        <v>317</v>
      </c>
      <c r="AH897" s="228" t="s">
        <v>649</v>
      </c>
      <c r="AJ897" s="228"/>
      <c r="AK897" s="228"/>
      <c r="BC897" s="226"/>
    </row>
    <row r="898" spans="1:55" ht="15.75" customHeight="1" thickBot="1">
      <c r="A898" s="238"/>
      <c r="B898" s="238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X898" s="228"/>
      <c r="Y898" s="228"/>
      <c r="Z898" s="228" t="s">
        <v>317</v>
      </c>
      <c r="AA898" s="228" t="s">
        <v>2482</v>
      </c>
      <c r="AB898" s="228" t="s">
        <v>5812</v>
      </c>
      <c r="AD898" s="228" t="s">
        <v>261</v>
      </c>
      <c r="AE898" s="228" t="s">
        <v>283</v>
      </c>
      <c r="AH898" s="228" t="s">
        <v>649</v>
      </c>
      <c r="AJ898" s="228"/>
      <c r="AK898" s="228"/>
      <c r="BC898" s="226"/>
    </row>
    <row r="899" spans="1:55" ht="15.75" customHeight="1" thickBot="1">
      <c r="A899" s="238"/>
      <c r="B899" s="238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X899" s="228"/>
      <c r="Y899" s="228"/>
      <c r="Z899" s="228" t="s">
        <v>359</v>
      </c>
      <c r="AA899" s="228" t="s">
        <v>2649</v>
      </c>
      <c r="AB899" s="228" t="s">
        <v>5813</v>
      </c>
      <c r="AD899" s="228" t="s">
        <v>348</v>
      </c>
      <c r="AE899" s="228" t="s">
        <v>359</v>
      </c>
      <c r="AH899" s="228" t="s">
        <v>649</v>
      </c>
      <c r="AJ899" s="228"/>
      <c r="AK899" s="228"/>
      <c r="BC899" s="226"/>
    </row>
    <row r="900" spans="1:55" ht="15.75" customHeight="1" thickBot="1">
      <c r="A900" s="238"/>
      <c r="B900" s="238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X900" s="228"/>
      <c r="Y900" s="228"/>
      <c r="Z900" s="228" t="s">
        <v>348</v>
      </c>
      <c r="AA900" s="228" t="s">
        <v>2700</v>
      </c>
      <c r="AB900" s="228" t="s">
        <v>5814</v>
      </c>
      <c r="AD900" s="228" t="s">
        <v>317</v>
      </c>
      <c r="AE900" s="228" t="s">
        <v>333</v>
      </c>
      <c r="AH900" s="228" t="s">
        <v>635</v>
      </c>
      <c r="AJ900" s="228"/>
      <c r="AK900" s="228"/>
      <c r="BC900" s="226"/>
    </row>
    <row r="901" spans="1:55" ht="15.75" customHeight="1" thickBot="1">
      <c r="A901" s="238"/>
      <c r="B901" s="238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X901" s="228"/>
      <c r="Y901" s="228"/>
      <c r="Z901" s="228" t="s">
        <v>362</v>
      </c>
      <c r="AA901" s="228" t="s">
        <v>2745</v>
      </c>
      <c r="AB901" s="228" t="s">
        <v>5815</v>
      </c>
      <c r="AD901" s="228" t="s">
        <v>348</v>
      </c>
      <c r="AE901" s="228" t="s">
        <v>362</v>
      </c>
      <c r="AH901" s="228" t="s">
        <v>635</v>
      </c>
      <c r="AJ901" s="228"/>
      <c r="AK901" s="228"/>
      <c r="BC901" s="226"/>
    </row>
    <row r="902" spans="1:55" ht="15.75" customHeight="1" thickBot="1">
      <c r="A902" s="238"/>
      <c r="B902" s="238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X902" s="228"/>
      <c r="Y902" s="228"/>
      <c r="Z902" s="228" t="s">
        <v>348</v>
      </c>
      <c r="AA902" s="228" t="s">
        <v>713</v>
      </c>
      <c r="AB902" s="228" t="s">
        <v>5816</v>
      </c>
      <c r="AD902" s="228" t="s">
        <v>348</v>
      </c>
      <c r="AE902" s="228" t="s">
        <v>348</v>
      </c>
      <c r="AH902" s="228" t="s">
        <v>641</v>
      </c>
      <c r="AJ902" s="228"/>
      <c r="AK902" s="228"/>
      <c r="BC902" s="226"/>
    </row>
    <row r="903" spans="1:55" ht="15.75" customHeight="1" thickBot="1">
      <c r="A903" s="238"/>
      <c r="B903" s="238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X903" s="228"/>
      <c r="Y903" s="228"/>
      <c r="Z903" s="228" t="s">
        <v>333</v>
      </c>
      <c r="AA903" s="228" t="s">
        <v>739</v>
      </c>
      <c r="AB903" s="228" t="s">
        <v>5817</v>
      </c>
      <c r="AD903" s="228" t="s">
        <v>317</v>
      </c>
      <c r="AE903" s="228" t="s">
        <v>317</v>
      </c>
      <c r="AH903" s="228" t="s">
        <v>638</v>
      </c>
      <c r="AJ903" s="228"/>
      <c r="AK903" s="228"/>
      <c r="BC903" s="226"/>
    </row>
    <row r="904" spans="1:55" ht="15.75" customHeight="1" thickBot="1">
      <c r="A904" s="238"/>
      <c r="B904" s="238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X904" s="228"/>
      <c r="Y904" s="228"/>
      <c r="Z904" s="228" t="s">
        <v>365</v>
      </c>
      <c r="AA904" s="228" t="s">
        <v>748</v>
      </c>
      <c r="AB904" s="228" t="s">
        <v>5818</v>
      </c>
      <c r="AD904" s="228" t="s">
        <v>359</v>
      </c>
      <c r="AE904" s="228" t="s">
        <v>362</v>
      </c>
      <c r="AH904" s="228" t="s">
        <v>635</v>
      </c>
      <c r="AJ904" s="228"/>
      <c r="AK904" s="228"/>
      <c r="BC904" s="226"/>
    </row>
    <row r="905" spans="1:55" ht="15.75" customHeight="1" thickBot="1">
      <c r="A905" s="238"/>
      <c r="B905" s="238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X905" s="228"/>
      <c r="Y905" s="228"/>
      <c r="Z905" s="228" t="s">
        <v>333</v>
      </c>
      <c r="AA905" s="228" t="s">
        <v>763</v>
      </c>
      <c r="AB905" s="228" t="s">
        <v>5819</v>
      </c>
      <c r="AD905" s="228" t="s">
        <v>348</v>
      </c>
      <c r="AE905" s="228" t="s">
        <v>333</v>
      </c>
      <c r="AH905" s="228" t="s">
        <v>638</v>
      </c>
      <c r="AJ905" s="228"/>
      <c r="AK905" s="228"/>
      <c r="BC905" s="226"/>
    </row>
    <row r="906" spans="1:55" ht="15.75" customHeight="1" thickBot="1">
      <c r="A906" s="238"/>
      <c r="B906" s="238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X906" s="228"/>
      <c r="Y906" s="228"/>
      <c r="Z906" s="228" t="s">
        <v>333</v>
      </c>
      <c r="AA906" s="228" t="s">
        <v>872</v>
      </c>
      <c r="AB906" s="228" t="s">
        <v>5820</v>
      </c>
      <c r="AD906" s="228" t="s">
        <v>333</v>
      </c>
      <c r="AE906" s="228" t="s">
        <v>317</v>
      </c>
      <c r="AH906" s="228" t="s">
        <v>635</v>
      </c>
      <c r="AJ906" s="228"/>
      <c r="AK906" s="228"/>
      <c r="BC906" s="226"/>
    </row>
    <row r="907" spans="1:55" ht="15.75" customHeight="1" thickBot="1">
      <c r="A907" s="238"/>
      <c r="B907" s="238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X907" s="228"/>
      <c r="Y907" s="228"/>
      <c r="Z907" s="228" t="s">
        <v>333</v>
      </c>
      <c r="AA907" s="228" t="s">
        <v>945</v>
      </c>
      <c r="AB907" s="228" t="s">
        <v>5821</v>
      </c>
      <c r="AD907" s="228" t="s">
        <v>317</v>
      </c>
      <c r="AE907" s="228" t="s">
        <v>302</v>
      </c>
      <c r="AH907" s="228" t="s">
        <v>635</v>
      </c>
      <c r="AJ907" s="228"/>
      <c r="AK907" s="228"/>
      <c r="BC907" s="226"/>
    </row>
    <row r="908" spans="1:55" ht="15.75" customHeight="1" thickBot="1">
      <c r="A908" s="238"/>
      <c r="B908" s="238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X908" s="228"/>
      <c r="Y908" s="228"/>
      <c r="Z908" s="228" t="s">
        <v>362</v>
      </c>
      <c r="AA908" s="228" t="s">
        <v>1226</v>
      </c>
      <c r="AB908" s="228" t="s">
        <v>5822</v>
      </c>
      <c r="AD908" s="228" t="s">
        <v>348</v>
      </c>
      <c r="AE908" s="228" t="s">
        <v>348</v>
      </c>
      <c r="AH908" s="228" t="s">
        <v>649</v>
      </c>
      <c r="AJ908" s="228"/>
      <c r="AK908" s="228"/>
      <c r="BC908" s="226"/>
    </row>
    <row r="909" spans="1:55" ht="15.75" customHeight="1" thickBot="1">
      <c r="A909" s="238"/>
      <c r="B909" s="238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X909" s="228"/>
      <c r="Y909" s="228"/>
      <c r="Z909" s="228" t="s">
        <v>348</v>
      </c>
      <c r="AA909" s="228" t="s">
        <v>1253</v>
      </c>
      <c r="AB909" s="228" t="s">
        <v>5823</v>
      </c>
      <c r="AD909" s="228" t="s">
        <v>333</v>
      </c>
      <c r="AE909" s="228" t="s">
        <v>348</v>
      </c>
      <c r="AH909" s="228" t="s">
        <v>635</v>
      </c>
      <c r="AJ909" s="228"/>
      <c r="AK909" s="228"/>
      <c r="BC909" s="226"/>
    </row>
    <row r="910" spans="1:55" ht="15.75" customHeight="1" thickBot="1">
      <c r="A910" s="238"/>
      <c r="B910" s="238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X910" s="228"/>
      <c r="Y910" s="228"/>
      <c r="Z910" s="228" t="s">
        <v>333</v>
      </c>
      <c r="AA910" s="228" t="s">
        <v>1461</v>
      </c>
      <c r="AB910" s="228" t="s">
        <v>5824</v>
      </c>
      <c r="AD910" s="228" t="s">
        <v>348</v>
      </c>
      <c r="AE910" s="228" t="s">
        <v>348</v>
      </c>
      <c r="AH910" s="228" t="s">
        <v>641</v>
      </c>
      <c r="AJ910" s="228"/>
      <c r="AK910" s="228"/>
      <c r="BC910" s="226"/>
    </row>
    <row r="911" spans="1:55" ht="15.75" customHeight="1" thickBot="1">
      <c r="A911" s="238"/>
      <c r="B911" s="238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X911" s="228"/>
      <c r="Y911" s="228"/>
      <c r="Z911" s="228" t="s">
        <v>348</v>
      </c>
      <c r="AA911" s="228" t="s">
        <v>1652</v>
      </c>
      <c r="AB911" s="228" t="s">
        <v>5825</v>
      </c>
      <c r="AD911" s="228" t="s">
        <v>359</v>
      </c>
      <c r="AE911" s="228" t="s">
        <v>348</v>
      </c>
      <c r="AH911" s="228" t="s">
        <v>649</v>
      </c>
      <c r="AJ911" s="228"/>
      <c r="AK911" s="228"/>
      <c r="BC911" s="226"/>
    </row>
    <row r="912" spans="1:55" ht="15.75" customHeight="1" thickBot="1">
      <c r="A912" s="238"/>
      <c r="B912" s="238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X912" s="228"/>
      <c r="Y912" s="228"/>
      <c r="Z912" s="228" t="s">
        <v>362</v>
      </c>
      <c r="AA912" s="228" t="s">
        <v>2365</v>
      </c>
      <c r="AB912" s="228" t="s">
        <v>5826</v>
      </c>
      <c r="AD912" s="228" t="s">
        <v>359</v>
      </c>
      <c r="AE912" s="228" t="s">
        <v>359</v>
      </c>
      <c r="AH912" s="228" t="s">
        <v>635</v>
      </c>
      <c r="AJ912" s="228"/>
      <c r="AK912" s="228"/>
      <c r="BC912" s="226"/>
    </row>
    <row r="913" spans="1:55" ht="15.75" customHeight="1" thickBot="1">
      <c r="A913" s="238"/>
      <c r="B913" s="238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X913" s="228"/>
      <c r="Y913" s="228"/>
      <c r="Z913" s="228" t="s">
        <v>362</v>
      </c>
      <c r="AA913" s="228" t="s">
        <v>2438</v>
      </c>
      <c r="AB913" s="228" t="s">
        <v>5827</v>
      </c>
      <c r="AD913" s="228" t="s">
        <v>359</v>
      </c>
      <c r="AE913" s="228" t="s">
        <v>362</v>
      </c>
      <c r="AH913" s="228" t="s">
        <v>638</v>
      </c>
      <c r="AJ913" s="228"/>
      <c r="AK913" s="228"/>
      <c r="BC913" s="226"/>
    </row>
    <row r="914" spans="1:55" ht="15.75" customHeight="1" thickBot="1">
      <c r="A914" s="238"/>
      <c r="B914" s="238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X914" s="228"/>
      <c r="Y914" s="228"/>
      <c r="Z914" s="228" t="s">
        <v>333</v>
      </c>
      <c r="AA914" s="228" t="s">
        <v>2525</v>
      </c>
      <c r="AB914" s="228" t="s">
        <v>5828</v>
      </c>
      <c r="AD914" s="228" t="s">
        <v>348</v>
      </c>
      <c r="AE914" s="228" t="s">
        <v>359</v>
      </c>
      <c r="AH914" s="228" t="s">
        <v>641</v>
      </c>
      <c r="AJ914" s="228"/>
      <c r="AK914" s="228"/>
      <c r="BC914" s="226"/>
    </row>
    <row r="915" spans="1:55" ht="15.75" customHeight="1" thickBot="1">
      <c r="A915" s="238"/>
      <c r="B915" s="238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X915" s="228"/>
      <c r="Y915" s="228"/>
      <c r="Z915" s="228" t="s">
        <v>333</v>
      </c>
      <c r="AA915" s="228" t="s">
        <v>2554</v>
      </c>
      <c r="AB915" s="228" t="s">
        <v>5829</v>
      </c>
      <c r="AD915" s="228" t="s">
        <v>317</v>
      </c>
      <c r="AE915" s="228" t="s">
        <v>333</v>
      </c>
      <c r="AH915" s="228" t="s">
        <v>635</v>
      </c>
      <c r="AJ915" s="228"/>
      <c r="AK915" s="228"/>
      <c r="BC915" s="226"/>
    </row>
    <row r="916" spans="1:55" ht="15.75" customHeight="1" thickBot="1">
      <c r="A916" s="238"/>
      <c r="B916" s="238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X916" s="228"/>
      <c r="Y916" s="228"/>
      <c r="Z916" s="228" t="s">
        <v>359</v>
      </c>
      <c r="AA916" s="228" t="s">
        <v>2562</v>
      </c>
      <c r="AB916" s="228" t="s">
        <v>5830</v>
      </c>
      <c r="AD916" s="228" t="s">
        <v>359</v>
      </c>
      <c r="AE916" s="228" t="s">
        <v>362</v>
      </c>
      <c r="AH916" s="228" t="s">
        <v>638</v>
      </c>
      <c r="AJ916" s="228"/>
      <c r="AK916" s="228"/>
      <c r="BC916" s="226"/>
    </row>
    <row r="917" spans="1:55" ht="15.75" customHeight="1" thickBot="1">
      <c r="A917" s="238"/>
      <c r="B917" s="238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X917" s="228"/>
      <c r="Y917" s="228"/>
      <c r="Z917" s="228" t="s">
        <v>348</v>
      </c>
      <c r="AA917" s="228" t="s">
        <v>2641</v>
      </c>
      <c r="AB917" s="228" t="s">
        <v>5831</v>
      </c>
      <c r="AD917" s="228" t="s">
        <v>362</v>
      </c>
      <c r="AE917" s="228" t="s">
        <v>359</v>
      </c>
      <c r="AH917" s="228" t="s">
        <v>649</v>
      </c>
      <c r="AJ917" s="228"/>
      <c r="AK917" s="228"/>
      <c r="BC917" s="226"/>
    </row>
    <row r="918" spans="1:55" ht="15.75" customHeight="1" thickBot="1">
      <c r="A918" s="238"/>
      <c r="B918" s="238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X918" s="228"/>
      <c r="Y918" s="228"/>
      <c r="Z918" s="228" t="s">
        <v>333</v>
      </c>
      <c r="AA918" s="228" t="s">
        <v>2670</v>
      </c>
      <c r="AB918" s="228" t="s">
        <v>5832</v>
      </c>
      <c r="AD918" s="228" t="s">
        <v>261</v>
      </c>
      <c r="AE918" s="228" t="s">
        <v>302</v>
      </c>
      <c r="AH918" s="228" t="s">
        <v>638</v>
      </c>
      <c r="AJ918" s="228"/>
      <c r="AK918" s="228"/>
      <c r="BC918" s="226"/>
    </row>
    <row r="919" spans="1:55" ht="15.75" customHeight="1" thickBot="1">
      <c r="A919" s="238"/>
      <c r="B919" s="238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X919" s="228"/>
      <c r="Y919" s="228"/>
      <c r="Z919" s="228" t="s">
        <v>348</v>
      </c>
      <c r="AA919" s="228" t="s">
        <v>668</v>
      </c>
      <c r="AB919" s="228" t="s">
        <v>5833</v>
      </c>
      <c r="AD919" s="228" t="s">
        <v>348</v>
      </c>
      <c r="AE919" s="228" t="s">
        <v>317</v>
      </c>
      <c r="AH919" s="228" t="s">
        <v>649</v>
      </c>
      <c r="AJ919" s="228"/>
      <c r="AK919" s="228"/>
      <c r="BC919" s="226"/>
    </row>
    <row r="920" spans="1:55" ht="15.75" customHeight="1" thickBot="1">
      <c r="A920" s="238"/>
      <c r="B920" s="238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X920" s="228"/>
      <c r="Y920" s="228"/>
      <c r="Z920" s="228" t="s">
        <v>333</v>
      </c>
      <c r="AA920" s="228" t="s">
        <v>702</v>
      </c>
      <c r="AB920" s="228" t="s">
        <v>5834</v>
      </c>
      <c r="AD920" s="228" t="s">
        <v>302</v>
      </c>
      <c r="AE920" s="228" t="s">
        <v>317</v>
      </c>
      <c r="AH920" s="228" t="s">
        <v>649</v>
      </c>
      <c r="AJ920" s="228"/>
      <c r="AK920" s="228"/>
      <c r="BC920" s="226"/>
    </row>
    <row r="921" spans="1:55" ht="15.75" customHeight="1" thickBot="1">
      <c r="A921" s="238"/>
      <c r="B921" s="238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X921" s="228"/>
      <c r="Y921" s="228"/>
      <c r="Z921" s="228" t="s">
        <v>317</v>
      </c>
      <c r="AA921" s="228" t="s">
        <v>722</v>
      </c>
      <c r="AB921" s="228" t="s">
        <v>5835</v>
      </c>
      <c r="AD921" s="228" t="s">
        <v>283</v>
      </c>
      <c r="AE921" s="228" t="s">
        <v>317</v>
      </c>
      <c r="AH921" s="228" t="s">
        <v>649</v>
      </c>
      <c r="AJ921" s="228"/>
      <c r="AK921" s="228"/>
      <c r="BC921" s="226"/>
    </row>
    <row r="922" spans="1:55" ht="15.75" customHeight="1" thickBot="1">
      <c r="A922" s="238"/>
      <c r="B922" s="238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X922" s="228"/>
      <c r="Y922" s="228"/>
      <c r="Z922" s="228" t="s">
        <v>333</v>
      </c>
      <c r="AA922" s="228" t="s">
        <v>815</v>
      </c>
      <c r="AB922" s="228" t="s">
        <v>5836</v>
      </c>
      <c r="AD922" s="228" t="s">
        <v>333</v>
      </c>
      <c r="AE922" s="228" t="s">
        <v>317</v>
      </c>
      <c r="AH922" s="228" t="s">
        <v>635</v>
      </c>
      <c r="AJ922" s="228"/>
      <c r="AK922" s="228"/>
      <c r="BC922" s="226"/>
    </row>
    <row r="923" spans="1:55" ht="15.75" customHeight="1" thickBot="1">
      <c r="A923" s="238"/>
      <c r="B923" s="238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X923" s="228"/>
      <c r="Y923" s="228"/>
      <c r="Z923" s="228" t="s">
        <v>261</v>
      </c>
      <c r="AA923" s="228" t="s">
        <v>865</v>
      </c>
      <c r="AB923" s="228" t="s">
        <v>5837</v>
      </c>
      <c r="AD923" s="228" t="s">
        <v>236</v>
      </c>
      <c r="AE923" s="228" t="s">
        <v>211</v>
      </c>
      <c r="AH923" s="228" t="s">
        <v>638</v>
      </c>
      <c r="AJ923" s="228"/>
      <c r="AK923" s="228"/>
      <c r="BC923" s="226"/>
    </row>
    <row r="924" spans="1:55" ht="15.75" customHeight="1" thickBot="1">
      <c r="A924" s="238"/>
      <c r="B924" s="238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X924" s="228"/>
      <c r="Y924" s="228"/>
      <c r="Z924" s="228" t="s">
        <v>333</v>
      </c>
      <c r="AA924" s="228" t="s">
        <v>884</v>
      </c>
      <c r="AB924" s="228" t="s">
        <v>5838</v>
      </c>
      <c r="AD924" s="228" t="s">
        <v>348</v>
      </c>
      <c r="AE924" s="228" t="s">
        <v>362</v>
      </c>
      <c r="AH924" s="228" t="s">
        <v>635</v>
      </c>
      <c r="AJ924" s="228"/>
      <c r="AK924" s="228"/>
      <c r="BC924" s="226"/>
    </row>
    <row r="925" spans="1:55" ht="15.75" customHeight="1" thickBot="1">
      <c r="A925" s="238"/>
      <c r="B925" s="238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X925" s="228"/>
      <c r="Y925" s="228"/>
      <c r="Z925" s="228" t="s">
        <v>365</v>
      </c>
      <c r="AA925" s="228" t="s">
        <v>921</v>
      </c>
      <c r="AB925" s="228" t="s">
        <v>5839</v>
      </c>
      <c r="AD925" s="228" t="s">
        <v>362</v>
      </c>
      <c r="AE925" s="228" t="s">
        <v>362</v>
      </c>
      <c r="AH925" s="228" t="s">
        <v>649</v>
      </c>
      <c r="AJ925" s="228"/>
      <c r="AK925" s="228"/>
      <c r="BC925" s="226"/>
    </row>
    <row r="926" spans="1:55" ht="15.75" customHeight="1" thickBot="1">
      <c r="A926" s="238"/>
      <c r="B926" s="238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X926" s="228"/>
      <c r="Y926" s="228"/>
      <c r="Z926" s="228" t="s">
        <v>362</v>
      </c>
      <c r="AA926" s="228" t="s">
        <v>974</v>
      </c>
      <c r="AB926" s="228" t="s">
        <v>5840</v>
      </c>
      <c r="AD926" s="228" t="s">
        <v>348</v>
      </c>
      <c r="AE926" s="228" t="s">
        <v>359</v>
      </c>
      <c r="AH926" s="228" t="s">
        <v>660</v>
      </c>
      <c r="AJ926" s="228"/>
      <c r="AK926" s="228"/>
      <c r="BC926" s="226"/>
    </row>
    <row r="927" spans="1:55" ht="15.75" customHeight="1" thickBot="1">
      <c r="A927" s="238"/>
      <c r="B927" s="238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X927" s="228"/>
      <c r="Y927" s="228"/>
      <c r="Z927" s="228" t="s">
        <v>362</v>
      </c>
      <c r="AA927" s="228" t="s">
        <v>1073</v>
      </c>
      <c r="AB927" s="228" t="s">
        <v>5841</v>
      </c>
      <c r="AD927" s="228" t="s">
        <v>359</v>
      </c>
      <c r="AE927" s="228" t="s">
        <v>359</v>
      </c>
      <c r="AH927" s="228" t="s">
        <v>638</v>
      </c>
      <c r="AJ927" s="228"/>
      <c r="AK927" s="228"/>
      <c r="BC927" s="226"/>
    </row>
    <row r="928" spans="1:55" ht="15.75" customHeight="1" thickBot="1">
      <c r="A928" s="238"/>
      <c r="B928" s="238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X928" s="228"/>
      <c r="Y928" s="228"/>
      <c r="Z928" s="228" t="s">
        <v>362</v>
      </c>
      <c r="AA928" s="228" t="s">
        <v>1096</v>
      </c>
      <c r="AB928" s="228" t="s">
        <v>5842</v>
      </c>
      <c r="AD928" s="228" t="s">
        <v>362</v>
      </c>
      <c r="AE928" s="228" t="s">
        <v>362</v>
      </c>
      <c r="AH928" s="228" t="s">
        <v>732</v>
      </c>
      <c r="AJ928" s="228"/>
      <c r="AK928" s="228"/>
      <c r="BC928" s="226"/>
    </row>
    <row r="929" spans="1:55" ht="15.75" customHeight="1" thickBot="1">
      <c r="A929" s="238"/>
      <c r="B929" s="238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X929" s="228"/>
      <c r="Y929" s="228"/>
      <c r="Z929" s="228" t="s">
        <v>362</v>
      </c>
      <c r="AA929" s="228" t="s">
        <v>1132</v>
      </c>
      <c r="AB929" s="228" t="s">
        <v>5843</v>
      </c>
      <c r="AD929" s="228" t="s">
        <v>348</v>
      </c>
      <c r="AE929" s="228" t="s">
        <v>317</v>
      </c>
      <c r="AH929" s="228" t="s">
        <v>660</v>
      </c>
      <c r="AJ929" s="228"/>
      <c r="AK929" s="228"/>
      <c r="BC929" s="226"/>
    </row>
    <row r="930" spans="1:55" ht="15.75" customHeight="1" thickBot="1">
      <c r="A930" s="238"/>
      <c r="B930" s="238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X930" s="228"/>
      <c r="Y930" s="228"/>
      <c r="Z930" s="228" t="s">
        <v>333</v>
      </c>
      <c r="AA930" s="228" t="s">
        <v>1155</v>
      </c>
      <c r="AB930" s="228" t="s">
        <v>5844</v>
      </c>
      <c r="AD930" s="228" t="s">
        <v>348</v>
      </c>
      <c r="AE930" s="228" t="s">
        <v>333</v>
      </c>
      <c r="AH930" s="228" t="s">
        <v>660</v>
      </c>
      <c r="AJ930" s="228"/>
      <c r="AK930" s="228"/>
      <c r="BC930" s="226"/>
    </row>
    <row r="931" spans="1:55" ht="15.75" customHeight="1" thickBot="1">
      <c r="A931" s="238"/>
      <c r="B931" s="238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X931" s="228"/>
      <c r="Y931" s="228"/>
      <c r="Z931" s="228" t="s">
        <v>359</v>
      </c>
      <c r="AA931" s="228" t="s">
        <v>1219</v>
      </c>
      <c r="AB931" s="228" t="s">
        <v>5845</v>
      </c>
      <c r="AD931" s="228" t="s">
        <v>302</v>
      </c>
      <c r="AE931" s="228" t="s">
        <v>348</v>
      </c>
      <c r="AH931" s="228" t="s">
        <v>660</v>
      </c>
      <c r="AJ931" s="228"/>
      <c r="AK931" s="228"/>
      <c r="BC931" s="226"/>
    </row>
    <row r="932" spans="1:55" ht="15.75" customHeight="1" thickBot="1">
      <c r="A932" s="238"/>
      <c r="B932" s="238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X932" s="228"/>
      <c r="Y932" s="228"/>
      <c r="Z932" s="228" t="s">
        <v>372</v>
      </c>
      <c r="AA932" s="228" t="s">
        <v>1345</v>
      </c>
      <c r="AB932" s="228" t="s">
        <v>5846</v>
      </c>
      <c r="AD932" s="228" t="s">
        <v>348</v>
      </c>
      <c r="AE932" s="228" t="s">
        <v>362</v>
      </c>
      <c r="AH932" s="228" t="s">
        <v>732</v>
      </c>
      <c r="AJ932" s="228"/>
      <c r="AK932" s="228"/>
      <c r="BC932" s="226"/>
    </row>
    <row r="933" spans="1:55" ht="15.75" customHeight="1" thickBot="1">
      <c r="A933" s="238"/>
      <c r="B933" s="238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X933" s="228"/>
      <c r="Y933" s="228"/>
      <c r="Z933" s="228" t="s">
        <v>359</v>
      </c>
      <c r="AA933" s="228" t="s">
        <v>1426</v>
      </c>
      <c r="AB933" s="228" t="s">
        <v>5847</v>
      </c>
      <c r="AD933" s="228" t="s">
        <v>348</v>
      </c>
      <c r="AE933" s="228" t="s">
        <v>348</v>
      </c>
      <c r="AH933" s="228" t="s">
        <v>660</v>
      </c>
      <c r="AJ933" s="228"/>
      <c r="AK933" s="228"/>
      <c r="BC933" s="226"/>
    </row>
    <row r="934" spans="1:55" ht="15.75" customHeight="1" thickBot="1">
      <c r="A934" s="238"/>
      <c r="B934" s="238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X934" s="228"/>
      <c r="Y934" s="228"/>
      <c r="Z934" s="228"/>
      <c r="AA934" s="228" t="s">
        <v>1557</v>
      </c>
      <c r="AB934" s="228" t="s">
        <v>5848</v>
      </c>
      <c r="AD934" s="228" t="s">
        <v>348</v>
      </c>
      <c r="AE934" s="228" t="s">
        <v>348</v>
      </c>
      <c r="AH934" s="228" t="s">
        <v>732</v>
      </c>
      <c r="AJ934" s="228"/>
      <c r="AK934" s="228"/>
      <c r="BC934" s="226"/>
    </row>
    <row r="935" spans="1:55" ht="15.75" customHeight="1" thickBot="1">
      <c r="A935" s="238"/>
      <c r="B935" s="238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X935" s="228"/>
      <c r="Y935" s="228"/>
      <c r="Z935" s="228" t="s">
        <v>362</v>
      </c>
      <c r="AA935" s="228" t="s">
        <v>1574</v>
      </c>
      <c r="AB935" s="228" t="s">
        <v>5849</v>
      </c>
      <c r="AD935" s="228" t="s">
        <v>348</v>
      </c>
      <c r="AE935" s="228" t="s">
        <v>359</v>
      </c>
      <c r="AH935" s="228" t="s">
        <v>638</v>
      </c>
      <c r="AJ935" s="228"/>
      <c r="AK935" s="228"/>
      <c r="BC935" s="226"/>
    </row>
    <row r="936" spans="1:55" ht="15.75" customHeight="1" thickBot="1">
      <c r="A936" s="238"/>
      <c r="B936" s="238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X936" s="228"/>
      <c r="Y936" s="228"/>
      <c r="Z936" s="228" t="s">
        <v>362</v>
      </c>
      <c r="AA936" s="228" t="s">
        <v>1670</v>
      </c>
      <c r="AB936" s="228" t="s">
        <v>5850</v>
      </c>
      <c r="AD936" s="228" t="s">
        <v>348</v>
      </c>
      <c r="AE936" s="228" t="s">
        <v>333</v>
      </c>
      <c r="AH936" s="228" t="s">
        <v>660</v>
      </c>
      <c r="AJ936" s="228"/>
      <c r="AK936" s="228"/>
      <c r="BC936" s="226"/>
    </row>
    <row r="937" spans="1:55" ht="15.75" customHeight="1" thickBot="1">
      <c r="A937" s="238"/>
      <c r="B937" s="238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X937" s="228"/>
      <c r="Y937" s="228"/>
      <c r="Z937" s="228" t="s">
        <v>359</v>
      </c>
      <c r="AA937" s="228" t="s">
        <v>1726</v>
      </c>
      <c r="AB937" s="228" t="s">
        <v>5851</v>
      </c>
      <c r="AD937" s="228" t="s">
        <v>359</v>
      </c>
      <c r="AE937" s="228" t="s">
        <v>359</v>
      </c>
      <c r="AH937" s="228" t="s">
        <v>660</v>
      </c>
      <c r="AJ937" s="228"/>
      <c r="AK937" s="228"/>
      <c r="BC937" s="226"/>
    </row>
    <row r="938" spans="1:55" ht="15.75" customHeight="1" thickBot="1">
      <c r="A938" s="238"/>
      <c r="B938" s="238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X938" s="228"/>
      <c r="Y938" s="228"/>
      <c r="Z938" s="228" t="s">
        <v>362</v>
      </c>
      <c r="AA938" s="228" t="s">
        <v>1808</v>
      </c>
      <c r="AB938" s="228" t="s">
        <v>5852</v>
      </c>
      <c r="AD938" s="228" t="s">
        <v>362</v>
      </c>
      <c r="AE938" s="228" t="s">
        <v>362</v>
      </c>
      <c r="AH938" s="228" t="s">
        <v>638</v>
      </c>
      <c r="AJ938" s="228"/>
      <c r="AK938" s="228"/>
      <c r="BC938" s="226"/>
    </row>
    <row r="939" spans="1:55" ht="15.75" customHeight="1" thickBot="1">
      <c r="A939" s="238"/>
      <c r="B939" s="238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X939" s="228"/>
      <c r="Y939" s="228"/>
      <c r="Z939" s="228" t="s">
        <v>365</v>
      </c>
      <c r="AA939" s="228" t="s">
        <v>1924</v>
      </c>
      <c r="AB939" s="228" t="s">
        <v>5853</v>
      </c>
      <c r="AD939" s="228" t="s">
        <v>348</v>
      </c>
      <c r="AE939" s="228" t="s">
        <v>348</v>
      </c>
      <c r="AH939" s="228" t="s">
        <v>660</v>
      </c>
      <c r="AJ939" s="228"/>
      <c r="AK939" s="228"/>
      <c r="BC939" s="226"/>
    </row>
    <row r="940" spans="1:55" ht="15.75" customHeight="1" thickBot="1">
      <c r="A940" s="238"/>
      <c r="B940" s="238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X940" s="228"/>
      <c r="Y940" s="228"/>
      <c r="Z940" s="228" t="s">
        <v>365</v>
      </c>
      <c r="AA940" s="228" t="s">
        <v>1931</v>
      </c>
      <c r="AB940" s="228" t="s">
        <v>5854</v>
      </c>
      <c r="AD940" s="228" t="s">
        <v>333</v>
      </c>
      <c r="AE940" s="228" t="s">
        <v>348</v>
      </c>
      <c r="AH940" s="228" t="s">
        <v>660</v>
      </c>
      <c r="AJ940" s="228"/>
      <c r="AK940" s="228"/>
      <c r="BC940" s="226"/>
    </row>
    <row r="941" spans="1:55" ht="15.75" customHeight="1" thickBot="1">
      <c r="A941" s="238"/>
      <c r="B941" s="238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X941" s="228"/>
      <c r="Y941" s="228"/>
      <c r="Z941" s="228" t="s">
        <v>372</v>
      </c>
      <c r="AA941" s="228" t="s">
        <v>2153</v>
      </c>
      <c r="AB941" s="228" t="s">
        <v>5855</v>
      </c>
      <c r="AD941" s="228" t="s">
        <v>359</v>
      </c>
      <c r="AE941" s="228" t="s">
        <v>362</v>
      </c>
      <c r="AH941" s="228" t="s">
        <v>732</v>
      </c>
      <c r="AJ941" s="228"/>
      <c r="AK941" s="228"/>
      <c r="BC941" s="226"/>
    </row>
    <row r="942" spans="1:55" ht="15.75" customHeight="1" thickBot="1">
      <c r="A942" s="238"/>
      <c r="B942" s="238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X942" s="228"/>
      <c r="Y942" s="228"/>
      <c r="Z942" s="228" t="s">
        <v>365</v>
      </c>
      <c r="AA942" s="228" t="s">
        <v>2299</v>
      </c>
      <c r="AB942" s="228" t="s">
        <v>5856</v>
      </c>
      <c r="AD942" s="228" t="s">
        <v>333</v>
      </c>
      <c r="AE942" s="228" t="s">
        <v>359</v>
      </c>
      <c r="AH942" s="228" t="s">
        <v>660</v>
      </c>
      <c r="AJ942" s="228"/>
      <c r="AK942" s="228"/>
      <c r="BC942" s="226"/>
    </row>
    <row r="943" spans="1:55" ht="15.75" customHeight="1" thickBot="1">
      <c r="A943" s="238"/>
      <c r="B943" s="238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X943" s="228"/>
      <c r="Y943" s="228"/>
      <c r="Z943" s="228" t="s">
        <v>362</v>
      </c>
      <c r="AA943" s="228" t="s">
        <v>2483</v>
      </c>
      <c r="AB943" s="228" t="s">
        <v>5857</v>
      </c>
      <c r="AD943" s="228" t="s">
        <v>333</v>
      </c>
      <c r="AE943" s="228" t="s">
        <v>359</v>
      </c>
      <c r="AH943" s="228" t="s">
        <v>732</v>
      </c>
      <c r="AJ943" s="228"/>
      <c r="AK943" s="228"/>
      <c r="BC943" s="226"/>
    </row>
    <row r="944" spans="1:55" ht="15.75" customHeight="1" thickBot="1">
      <c r="A944" s="238"/>
      <c r="B944" s="238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X944" s="228"/>
      <c r="Y944" s="228"/>
      <c r="Z944" s="228" t="s">
        <v>362</v>
      </c>
      <c r="AA944" s="228" t="s">
        <v>740</v>
      </c>
      <c r="AB944" s="228" t="s">
        <v>5858</v>
      </c>
      <c r="AD944" s="228" t="s">
        <v>348</v>
      </c>
      <c r="AE944" s="228" t="s">
        <v>348</v>
      </c>
      <c r="AH944" s="228" t="s">
        <v>660</v>
      </c>
      <c r="AJ944" s="228"/>
      <c r="AK944" s="228"/>
      <c r="BC944" s="226"/>
    </row>
    <row r="945" spans="1:55" ht="15.75" customHeight="1" thickBot="1">
      <c r="A945" s="238"/>
      <c r="B945" s="238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X945" s="228"/>
      <c r="Y945" s="228"/>
      <c r="Z945" s="228" t="s">
        <v>362</v>
      </c>
      <c r="AA945" s="228" t="s">
        <v>835</v>
      </c>
      <c r="AB945" s="228" t="s">
        <v>5859</v>
      </c>
      <c r="AD945" s="228" t="s">
        <v>333</v>
      </c>
      <c r="AE945" s="228" t="s">
        <v>333</v>
      </c>
      <c r="AH945" s="228" t="s">
        <v>638</v>
      </c>
      <c r="AJ945" s="228"/>
      <c r="AK945" s="228"/>
      <c r="BC945" s="226"/>
    </row>
    <row r="946" spans="1:55" ht="15.75" customHeight="1" thickBot="1">
      <c r="A946" s="238"/>
      <c r="B946" s="238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X946" s="228"/>
      <c r="Y946" s="228"/>
      <c r="Z946" s="228" t="s">
        <v>362</v>
      </c>
      <c r="AA946" s="228" t="s">
        <v>946</v>
      </c>
      <c r="AB946" s="228" t="s">
        <v>5860</v>
      </c>
      <c r="AD946" s="228" t="s">
        <v>348</v>
      </c>
      <c r="AE946" s="228" t="s">
        <v>359</v>
      </c>
      <c r="AH946" s="228" t="s">
        <v>660</v>
      </c>
      <c r="AJ946" s="228"/>
      <c r="AK946" s="228"/>
      <c r="BC946" s="226"/>
    </row>
    <row r="947" spans="1:55" ht="15.75" customHeight="1" thickBot="1">
      <c r="A947" s="238"/>
      <c r="B947" s="238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X947" s="228"/>
      <c r="Y947" s="228"/>
      <c r="Z947" s="228" t="s">
        <v>362</v>
      </c>
      <c r="AA947" s="228" t="s">
        <v>1016</v>
      </c>
      <c r="AB947" s="228" t="s">
        <v>5861</v>
      </c>
      <c r="AD947" s="228" t="s">
        <v>348</v>
      </c>
      <c r="AE947" s="228" t="s">
        <v>348</v>
      </c>
      <c r="AH947" s="228" t="s">
        <v>660</v>
      </c>
      <c r="AJ947" s="228"/>
      <c r="AK947" s="228"/>
      <c r="BC947" s="226"/>
    </row>
    <row r="948" spans="1:55" ht="15.75" customHeight="1" thickBot="1">
      <c r="A948" s="238"/>
      <c r="B948" s="238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X948" s="228"/>
      <c r="Y948" s="228"/>
      <c r="Z948" s="228" t="s">
        <v>365</v>
      </c>
      <c r="AA948" s="228" t="s">
        <v>1040</v>
      </c>
      <c r="AB948" s="228" t="s">
        <v>5862</v>
      </c>
      <c r="AD948" s="228" t="s">
        <v>359</v>
      </c>
      <c r="AE948" s="228" t="s">
        <v>333</v>
      </c>
      <c r="AH948" s="228" t="s">
        <v>660</v>
      </c>
      <c r="AJ948" s="228"/>
      <c r="AK948" s="228"/>
      <c r="BC948" s="226"/>
    </row>
    <row r="949" spans="1:55" ht="15.75" customHeight="1" thickBot="1">
      <c r="A949" s="238"/>
      <c r="B949" s="238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X949" s="228"/>
      <c r="Y949" s="228"/>
      <c r="Z949" s="228" t="s">
        <v>365</v>
      </c>
      <c r="AA949" s="228" t="s">
        <v>1054</v>
      </c>
      <c r="AB949" s="228" t="s">
        <v>5863</v>
      </c>
      <c r="AD949" s="228" t="s">
        <v>359</v>
      </c>
      <c r="AE949" s="228" t="s">
        <v>359</v>
      </c>
      <c r="AH949" s="228" t="s">
        <v>638</v>
      </c>
      <c r="AJ949" s="228"/>
      <c r="AK949" s="228"/>
      <c r="BC949" s="226"/>
    </row>
    <row r="950" spans="1:55" ht="15.75" customHeight="1" thickBot="1">
      <c r="A950" s="238"/>
      <c r="B950" s="238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X950" s="228"/>
      <c r="Y950" s="228"/>
      <c r="Z950" s="228" t="s">
        <v>365</v>
      </c>
      <c r="AA950" s="228" t="s">
        <v>1105</v>
      </c>
      <c r="AB950" s="228" t="s">
        <v>5864</v>
      </c>
      <c r="AD950" s="228" t="s">
        <v>359</v>
      </c>
      <c r="AE950" s="228" t="s">
        <v>317</v>
      </c>
      <c r="AH950" s="228" t="s">
        <v>660</v>
      </c>
      <c r="AJ950" s="228"/>
      <c r="AK950" s="228"/>
      <c r="BC950" s="226"/>
    </row>
    <row r="951" spans="1:55" ht="15.75" customHeight="1" thickBot="1">
      <c r="A951" s="238"/>
      <c r="B951" s="238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X951" s="228"/>
      <c r="Y951" s="228"/>
      <c r="Z951" s="228" t="s">
        <v>348</v>
      </c>
      <c r="AA951" s="228" t="s">
        <v>1273</v>
      </c>
      <c r="AB951" s="228" t="s">
        <v>5865</v>
      </c>
      <c r="AD951" s="228" t="s">
        <v>359</v>
      </c>
      <c r="AE951" s="228" t="s">
        <v>333</v>
      </c>
      <c r="AH951" s="228" t="s">
        <v>732</v>
      </c>
      <c r="AJ951" s="228"/>
      <c r="AK951" s="228"/>
      <c r="BC951" s="226"/>
    </row>
    <row r="952" spans="1:55" ht="15.75" customHeight="1" thickBot="1">
      <c r="A952" s="238"/>
      <c r="B952" s="238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X952" s="228"/>
      <c r="Y952" s="228"/>
      <c r="Z952" s="228" t="s">
        <v>368</v>
      </c>
      <c r="AA952" s="228" t="s">
        <v>1353</v>
      </c>
      <c r="AB952" s="228" t="s">
        <v>5866</v>
      </c>
      <c r="AD952" s="228" t="s">
        <v>362</v>
      </c>
      <c r="AE952" s="228" t="s">
        <v>365</v>
      </c>
      <c r="AH952" s="228" t="s">
        <v>638</v>
      </c>
      <c r="AJ952" s="228"/>
      <c r="AK952" s="228"/>
      <c r="BC952" s="226"/>
    </row>
    <row r="953" spans="1:55" ht="15.75" customHeight="1" thickBot="1">
      <c r="A953" s="238"/>
      <c r="B953" s="238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X953" s="228"/>
      <c r="Y953" s="228"/>
      <c r="Z953" s="228" t="s">
        <v>368</v>
      </c>
      <c r="AA953" s="228" t="s">
        <v>1623</v>
      </c>
      <c r="AB953" s="228" t="s">
        <v>5867</v>
      </c>
      <c r="AD953" s="228" t="s">
        <v>348</v>
      </c>
      <c r="AE953" s="228" t="s">
        <v>362</v>
      </c>
      <c r="AH953" s="228" t="s">
        <v>660</v>
      </c>
      <c r="AJ953" s="228"/>
      <c r="AK953" s="228"/>
      <c r="BC953" s="226"/>
    </row>
    <row r="954" spans="1:55" ht="15.75" customHeight="1" thickBot="1">
      <c r="A954" s="238"/>
      <c r="B954" s="238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X954" s="228"/>
      <c r="Y954" s="228"/>
      <c r="Z954" s="228" t="s">
        <v>362</v>
      </c>
      <c r="AA954" s="228" t="s">
        <v>1755</v>
      </c>
      <c r="AB954" s="228" t="s">
        <v>5868</v>
      </c>
      <c r="AD954" s="228" t="s">
        <v>333</v>
      </c>
      <c r="AE954" s="228" t="s">
        <v>333</v>
      </c>
      <c r="AH954" s="228" t="s">
        <v>660</v>
      </c>
      <c r="AJ954" s="228"/>
      <c r="AK954" s="228"/>
      <c r="BC954" s="226"/>
    </row>
    <row r="955" spans="1:55" ht="15.75" customHeight="1" thickBot="1">
      <c r="A955" s="238"/>
      <c r="B955" s="238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X955" s="228"/>
      <c r="Y955" s="228"/>
      <c r="Z955" s="228" t="s">
        <v>317</v>
      </c>
      <c r="AA955" s="228" t="s">
        <v>1772</v>
      </c>
      <c r="AB955" s="228" t="s">
        <v>5869</v>
      </c>
      <c r="AD955" s="228" t="s">
        <v>348</v>
      </c>
      <c r="AE955" s="228" t="s">
        <v>333</v>
      </c>
      <c r="AH955" s="228" t="s">
        <v>660</v>
      </c>
      <c r="AJ955" s="228"/>
      <c r="AK955" s="228"/>
      <c r="BC955" s="226"/>
    </row>
    <row r="956" spans="1:55" ht="15.75" customHeight="1" thickBot="1">
      <c r="A956" s="238"/>
      <c r="B956" s="238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X956" s="228"/>
      <c r="Y956" s="228"/>
      <c r="Z956" s="228" t="s">
        <v>359</v>
      </c>
      <c r="AA956" s="228" t="s">
        <v>1908</v>
      </c>
      <c r="AB956" s="228" t="s">
        <v>5870</v>
      </c>
      <c r="AD956" s="228" t="s">
        <v>359</v>
      </c>
      <c r="AE956" s="228" t="s">
        <v>333</v>
      </c>
      <c r="AH956" s="228" t="s">
        <v>732</v>
      </c>
      <c r="AJ956" s="228"/>
      <c r="AK956" s="228"/>
      <c r="BC956" s="226"/>
    </row>
    <row r="957" spans="1:55" ht="15.75" customHeight="1" thickBot="1">
      <c r="A957" s="238"/>
      <c r="B957" s="238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X957" s="228"/>
      <c r="Y957" s="228"/>
      <c r="Z957" s="228" t="s">
        <v>359</v>
      </c>
      <c r="AA957" s="228" t="s">
        <v>2053</v>
      </c>
      <c r="AB957" s="228" t="s">
        <v>5871</v>
      </c>
      <c r="AD957" s="228" t="s">
        <v>333</v>
      </c>
      <c r="AE957" s="228" t="s">
        <v>359</v>
      </c>
      <c r="AH957" s="228" t="s">
        <v>660</v>
      </c>
      <c r="AJ957" s="228"/>
      <c r="AK957" s="228"/>
      <c r="BC957" s="226"/>
    </row>
    <row r="958" spans="1:55" ht="15.75" customHeight="1" thickBot="1">
      <c r="A958" s="238"/>
      <c r="B958" s="238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X958" s="228"/>
      <c r="Y958" s="228"/>
      <c r="Z958" s="228" t="s">
        <v>362</v>
      </c>
      <c r="AA958" s="228" t="s">
        <v>2084</v>
      </c>
      <c r="AB958" s="228" t="s">
        <v>5872</v>
      </c>
      <c r="AD958" s="228" t="s">
        <v>348</v>
      </c>
      <c r="AE958" s="228" t="s">
        <v>333</v>
      </c>
      <c r="AH958" s="228" t="s">
        <v>638</v>
      </c>
      <c r="AJ958" s="228"/>
      <c r="AK958" s="228"/>
      <c r="BC958" s="226"/>
    </row>
    <row r="959" spans="1:55" ht="15.75" customHeight="1" thickBot="1">
      <c r="A959" s="238"/>
      <c r="B959" s="238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X959" s="228"/>
      <c r="Y959" s="228"/>
      <c r="Z959" s="228" t="s">
        <v>359</v>
      </c>
      <c r="AA959" s="228" t="s">
        <v>2145</v>
      </c>
      <c r="AB959" s="228" t="s">
        <v>5873</v>
      </c>
      <c r="AD959" s="228" t="s">
        <v>302</v>
      </c>
      <c r="AE959" s="228" t="s">
        <v>333</v>
      </c>
      <c r="AH959" s="228" t="s">
        <v>638</v>
      </c>
      <c r="AJ959" s="228"/>
      <c r="AK959" s="228"/>
      <c r="BC959" s="226"/>
    </row>
    <row r="960" spans="1:55" ht="15.75" customHeight="1" thickBot="1">
      <c r="A960" s="238"/>
      <c r="B960" s="238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X960" s="228"/>
      <c r="Y960" s="228"/>
      <c r="Z960" s="228" t="s">
        <v>348</v>
      </c>
      <c r="AA960" s="228" t="s">
        <v>2173</v>
      </c>
      <c r="AB960" s="228" t="s">
        <v>5874</v>
      </c>
      <c r="AD960" s="228" t="s">
        <v>359</v>
      </c>
      <c r="AE960" s="228" t="s">
        <v>333</v>
      </c>
      <c r="AH960" s="228" t="s">
        <v>638</v>
      </c>
      <c r="AJ960" s="228"/>
      <c r="AK960" s="228"/>
      <c r="BC960" s="226"/>
    </row>
    <row r="961" spans="1:55" ht="15.75" customHeight="1" thickBot="1">
      <c r="A961" s="238"/>
      <c r="B961" s="238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X961" s="228"/>
      <c r="Y961" s="228"/>
      <c r="Z961" s="228" t="s">
        <v>365</v>
      </c>
      <c r="AA961" s="228" t="s">
        <v>2213</v>
      </c>
      <c r="AB961" s="228" t="s">
        <v>5875</v>
      </c>
      <c r="AD961" s="228"/>
      <c r="AE961" s="228"/>
      <c r="AH961" s="228" t="s">
        <v>638</v>
      </c>
      <c r="AJ961" s="228"/>
      <c r="AK961" s="228"/>
      <c r="BC961" s="226"/>
    </row>
    <row r="962" spans="1:55" ht="15.75" customHeight="1" thickBot="1">
      <c r="A962" s="238"/>
      <c r="B962" s="238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X962" s="228"/>
      <c r="Y962" s="228"/>
      <c r="Z962" s="228" t="s">
        <v>362</v>
      </c>
      <c r="AA962" s="228" t="s">
        <v>2366</v>
      </c>
      <c r="AB962" s="228" t="s">
        <v>5876</v>
      </c>
      <c r="AD962" s="228" t="s">
        <v>359</v>
      </c>
      <c r="AE962" s="228" t="s">
        <v>359</v>
      </c>
      <c r="AH962" s="228" t="s">
        <v>638</v>
      </c>
      <c r="AJ962" s="228"/>
      <c r="AK962" s="228"/>
      <c r="BC962" s="226"/>
    </row>
    <row r="963" spans="1:55" ht="15.75" customHeight="1" thickBot="1">
      <c r="A963" s="238"/>
      <c r="B963" s="238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X963" s="228"/>
      <c r="Y963" s="228"/>
      <c r="Z963" s="228" t="s">
        <v>368</v>
      </c>
      <c r="AA963" s="228" t="s">
        <v>2491</v>
      </c>
      <c r="AB963" s="228" t="s">
        <v>5877</v>
      </c>
      <c r="AD963" s="228" t="s">
        <v>359</v>
      </c>
      <c r="AE963" s="228" t="s">
        <v>359</v>
      </c>
      <c r="AH963" s="228" t="s">
        <v>732</v>
      </c>
      <c r="AJ963" s="228"/>
      <c r="AK963" s="228"/>
      <c r="BC963" s="226"/>
    </row>
    <row r="964" spans="1:55" ht="15.75" customHeight="1" thickBot="1">
      <c r="A964" s="238"/>
      <c r="B964" s="238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X964" s="228"/>
      <c r="Y964" s="228"/>
      <c r="Z964" s="228" t="s">
        <v>362</v>
      </c>
      <c r="AA964" s="228" t="s">
        <v>2650</v>
      </c>
      <c r="AB964" s="228" t="s">
        <v>5878</v>
      </c>
      <c r="AD964" s="228" t="s">
        <v>359</v>
      </c>
      <c r="AE964" s="228" t="s">
        <v>317</v>
      </c>
      <c r="AH964" s="228" t="s">
        <v>660</v>
      </c>
      <c r="AJ964" s="228"/>
      <c r="AK964" s="228"/>
      <c r="BC964" s="226"/>
    </row>
    <row r="965" spans="1:55" ht="15.75" customHeight="1" thickBot="1">
      <c r="A965" s="238"/>
      <c r="B965" s="238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X965" s="228"/>
      <c r="Y965" s="228"/>
      <c r="Z965" s="228" t="s">
        <v>362</v>
      </c>
      <c r="AA965" s="228" t="s">
        <v>2701</v>
      </c>
      <c r="AB965" s="228" t="s">
        <v>5879</v>
      </c>
      <c r="AD965" s="228" t="s">
        <v>348</v>
      </c>
      <c r="AE965" s="228" t="s">
        <v>348</v>
      </c>
      <c r="AH965" s="228" t="s">
        <v>638</v>
      </c>
      <c r="AJ965" s="228"/>
      <c r="AK965" s="228"/>
      <c r="BC965" s="226"/>
    </row>
    <row r="966" spans="1:55" ht="15.75" customHeight="1" thickBot="1">
      <c r="A966" s="238"/>
      <c r="B966" s="238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X966" s="228"/>
      <c r="Y966" s="228"/>
      <c r="Z966" s="228" t="s">
        <v>368</v>
      </c>
      <c r="AA966" s="228" t="s">
        <v>2746</v>
      </c>
      <c r="AB966" s="228" t="s">
        <v>5880</v>
      </c>
      <c r="AD966" s="228" t="s">
        <v>348</v>
      </c>
      <c r="AE966" s="228" t="s">
        <v>348</v>
      </c>
      <c r="AH966" s="228" t="s">
        <v>660</v>
      </c>
      <c r="AJ966" s="228"/>
      <c r="AK966" s="228"/>
      <c r="BC966" s="226"/>
    </row>
    <row r="967" spans="1:55" ht="15.75" customHeight="1" thickBot="1">
      <c r="A967" s="238"/>
      <c r="B967" s="238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X967" s="228"/>
      <c r="Y967" s="228"/>
      <c r="Z967" s="228" t="s">
        <v>362</v>
      </c>
      <c r="AA967" s="228" t="s">
        <v>749</v>
      </c>
      <c r="AB967" s="228" t="s">
        <v>5881</v>
      </c>
      <c r="AD967" s="228" t="s">
        <v>348</v>
      </c>
      <c r="AE967" s="228" t="s">
        <v>359</v>
      </c>
      <c r="AH967" s="228" t="s">
        <v>638</v>
      </c>
      <c r="AJ967" s="228"/>
      <c r="AK967" s="228"/>
      <c r="BC967" s="226"/>
    </row>
    <row r="968" spans="1:55" ht="15.75" customHeight="1" thickBot="1">
      <c r="A968" s="238"/>
      <c r="B968" s="238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X968" s="228"/>
      <c r="Y968" s="228"/>
      <c r="Z968" s="228" t="s">
        <v>365</v>
      </c>
      <c r="AA968" s="228" t="s">
        <v>772</v>
      </c>
      <c r="AB968" s="228" t="s">
        <v>5882</v>
      </c>
      <c r="AD968" s="228" t="s">
        <v>348</v>
      </c>
      <c r="AE968" s="228" t="s">
        <v>333</v>
      </c>
      <c r="AH968" s="228" t="s">
        <v>660</v>
      </c>
      <c r="AJ968" s="228"/>
      <c r="AK968" s="228"/>
      <c r="BC968" s="226"/>
    </row>
    <row r="969" spans="1:55" ht="15.75" customHeight="1" thickBot="1">
      <c r="A969" s="238"/>
      <c r="B969" s="238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X969" s="228"/>
      <c r="Y969" s="228"/>
      <c r="Z969" s="228" t="s">
        <v>368</v>
      </c>
      <c r="AA969" s="228" t="s">
        <v>804</v>
      </c>
      <c r="AB969" s="228" t="s">
        <v>5883</v>
      </c>
      <c r="AD969" s="228" t="s">
        <v>348</v>
      </c>
      <c r="AE969" s="228" t="s">
        <v>333</v>
      </c>
      <c r="AH969" s="228" t="s">
        <v>732</v>
      </c>
      <c r="AJ969" s="228"/>
      <c r="AK969" s="228"/>
      <c r="BC969" s="226"/>
    </row>
    <row r="970" spans="1:55" ht="15.75" customHeight="1" thickBot="1">
      <c r="A970" s="238"/>
      <c r="B970" s="238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X970" s="228"/>
      <c r="Y970" s="228"/>
      <c r="Z970" s="228" t="s">
        <v>372</v>
      </c>
      <c r="AA970" s="228" t="s">
        <v>873</v>
      </c>
      <c r="AB970" s="228" t="s">
        <v>5884</v>
      </c>
      <c r="AD970" s="228" t="s">
        <v>359</v>
      </c>
      <c r="AE970" s="228" t="s">
        <v>317</v>
      </c>
      <c r="AH970" s="228" t="s">
        <v>660</v>
      </c>
      <c r="AJ970" s="228"/>
      <c r="AK970" s="228"/>
      <c r="BC970" s="226"/>
    </row>
    <row r="971" spans="1:55" ht="15.75" customHeight="1" thickBot="1">
      <c r="A971" s="238"/>
      <c r="B971" s="238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X971" s="228"/>
      <c r="Y971" s="228"/>
      <c r="Z971" s="228" t="s">
        <v>362</v>
      </c>
      <c r="AA971" s="228" t="s">
        <v>966</v>
      </c>
      <c r="AB971" s="228" t="s">
        <v>5885</v>
      </c>
      <c r="AD971" s="228" t="s">
        <v>359</v>
      </c>
      <c r="AE971" s="228" t="s">
        <v>362</v>
      </c>
      <c r="AH971" s="228" t="s">
        <v>660</v>
      </c>
      <c r="AJ971" s="228"/>
      <c r="AK971" s="228"/>
      <c r="BC971" s="226"/>
    </row>
    <row r="972" spans="1:55" ht="15.75" customHeight="1" thickBot="1">
      <c r="A972" s="238"/>
      <c r="B972" s="238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X972" s="228"/>
      <c r="Y972" s="228"/>
      <c r="Z972" s="228" t="s">
        <v>365</v>
      </c>
      <c r="AA972" s="228" t="s">
        <v>1124</v>
      </c>
      <c r="AB972" s="228" t="s">
        <v>5886</v>
      </c>
      <c r="AD972" s="228" t="s">
        <v>348</v>
      </c>
      <c r="AE972" s="228" t="s">
        <v>348</v>
      </c>
      <c r="AH972" s="228" t="s">
        <v>638</v>
      </c>
      <c r="AJ972" s="228"/>
      <c r="AK972" s="228"/>
      <c r="BC972" s="226"/>
    </row>
    <row r="973" spans="1:55" ht="15.75" customHeight="1" thickBot="1">
      <c r="A973" s="238"/>
      <c r="B973" s="238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X973" s="228"/>
      <c r="Y973" s="228"/>
      <c r="Z973" s="228" t="s">
        <v>359</v>
      </c>
      <c r="AA973" s="228" t="s">
        <v>1211</v>
      </c>
      <c r="AB973" s="228" t="s">
        <v>5887</v>
      </c>
      <c r="AD973" s="228" t="s">
        <v>359</v>
      </c>
      <c r="AE973" s="228" t="s">
        <v>359</v>
      </c>
      <c r="AH973" s="228" t="s">
        <v>660</v>
      </c>
      <c r="AJ973" s="228"/>
      <c r="AK973" s="228"/>
      <c r="BC973" s="226"/>
    </row>
    <row r="974" spans="1:55" ht="15.75" customHeight="1" thickBot="1">
      <c r="A974" s="238"/>
      <c r="B974" s="238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X974" s="228"/>
      <c r="Y974" s="228"/>
      <c r="Z974" s="228" t="s">
        <v>362</v>
      </c>
      <c r="AA974" s="228" t="s">
        <v>1227</v>
      </c>
      <c r="AB974" s="228" t="s">
        <v>5888</v>
      </c>
      <c r="AD974" s="228" t="s">
        <v>333</v>
      </c>
      <c r="AE974" s="228" t="s">
        <v>359</v>
      </c>
      <c r="AH974" s="228" t="s">
        <v>660</v>
      </c>
      <c r="AJ974" s="228"/>
      <c r="AK974" s="228"/>
      <c r="BC974" s="226"/>
    </row>
    <row r="975" spans="1:55" ht="15.75" customHeight="1" thickBot="1">
      <c r="A975" s="238"/>
      <c r="B975" s="238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X975" s="228"/>
      <c r="Y975" s="228"/>
      <c r="Z975" s="228" t="s">
        <v>348</v>
      </c>
      <c r="AA975" s="228" t="s">
        <v>1235</v>
      </c>
      <c r="AB975" s="228" t="s">
        <v>5889</v>
      </c>
      <c r="AD975" s="228" t="s">
        <v>348</v>
      </c>
      <c r="AE975" s="228" t="s">
        <v>362</v>
      </c>
      <c r="AH975" s="228" t="s">
        <v>660</v>
      </c>
      <c r="AJ975" s="228"/>
      <c r="AK975" s="228"/>
      <c r="BC975" s="226"/>
    </row>
    <row r="976" spans="1:55" ht="15.75" customHeight="1" thickBot="1">
      <c r="A976" s="238"/>
      <c r="B976" s="238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X976" s="228"/>
      <c r="Y976" s="228"/>
      <c r="Z976" s="228" t="s">
        <v>348</v>
      </c>
      <c r="AA976" s="228" t="s">
        <v>1254</v>
      </c>
      <c r="AB976" s="228" t="s">
        <v>5890</v>
      </c>
      <c r="AD976" s="228" t="s">
        <v>348</v>
      </c>
      <c r="AE976" s="228" t="s">
        <v>333</v>
      </c>
      <c r="AH976" s="228" t="s">
        <v>732</v>
      </c>
      <c r="AJ976" s="228"/>
      <c r="AK976" s="228"/>
      <c r="BC976" s="226"/>
    </row>
    <row r="977" spans="1:55" ht="15.75" customHeight="1" thickBot="1">
      <c r="A977" s="238"/>
      <c r="B977" s="238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X977" s="228"/>
      <c r="Y977" s="228"/>
      <c r="Z977" s="228" t="s">
        <v>362</v>
      </c>
      <c r="AA977" s="228" t="s">
        <v>1326</v>
      </c>
      <c r="AB977" s="228" t="s">
        <v>5891</v>
      </c>
      <c r="AD977" s="228" t="s">
        <v>317</v>
      </c>
      <c r="AE977" s="228" t="s">
        <v>333</v>
      </c>
      <c r="AH977" s="228" t="s">
        <v>660</v>
      </c>
      <c r="AJ977" s="228"/>
      <c r="AK977" s="228"/>
      <c r="BC977" s="226"/>
    </row>
    <row r="978" spans="1:55" ht="15.75" customHeight="1" thickBot="1">
      <c r="A978" s="238"/>
      <c r="B978" s="238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X978" s="228"/>
      <c r="Y978" s="228"/>
      <c r="Z978" s="228" t="s">
        <v>359</v>
      </c>
      <c r="AA978" s="228" t="s">
        <v>1389</v>
      </c>
      <c r="AB978" s="228" t="s">
        <v>5892</v>
      </c>
      <c r="AD978" s="228" t="s">
        <v>359</v>
      </c>
      <c r="AE978" s="228" t="s">
        <v>333</v>
      </c>
      <c r="AH978" s="228" t="s">
        <v>660</v>
      </c>
      <c r="AJ978" s="228"/>
      <c r="AK978" s="228"/>
      <c r="BC978" s="226"/>
    </row>
    <row r="979" spans="1:55" ht="15.75" customHeight="1" thickBot="1">
      <c r="A979" s="238"/>
      <c r="B979" s="238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X979" s="228"/>
      <c r="Y979" s="228"/>
      <c r="Z979" s="228" t="s">
        <v>368</v>
      </c>
      <c r="AA979" s="228" t="s">
        <v>1442</v>
      </c>
      <c r="AB979" s="228" t="s">
        <v>5893</v>
      </c>
      <c r="AD979" s="228" t="s">
        <v>359</v>
      </c>
      <c r="AE979" s="228" t="s">
        <v>348</v>
      </c>
      <c r="AH979" s="228" t="s">
        <v>732</v>
      </c>
      <c r="AJ979" s="228"/>
      <c r="AK979" s="228"/>
      <c r="BC979" s="226"/>
    </row>
    <row r="980" spans="1:55" ht="15.75" customHeight="1" thickBot="1">
      <c r="A980" s="238"/>
      <c r="B980" s="238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X980" s="228"/>
      <c r="Y980" s="228"/>
      <c r="Z980" s="228" t="s">
        <v>362</v>
      </c>
      <c r="AA980" s="228" t="s">
        <v>1696</v>
      </c>
      <c r="AB980" s="228" t="s">
        <v>5894</v>
      </c>
      <c r="AD980" s="228" t="s">
        <v>333</v>
      </c>
      <c r="AE980" s="228" t="s">
        <v>317</v>
      </c>
      <c r="AH980" s="228" t="s">
        <v>660</v>
      </c>
      <c r="AJ980" s="228"/>
      <c r="AK980" s="228"/>
      <c r="BC980" s="226"/>
    </row>
    <row r="981" spans="1:55" ht="15.75" customHeight="1" thickBot="1">
      <c r="A981" s="238"/>
      <c r="B981" s="238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X981" s="228"/>
      <c r="Y981" s="228"/>
      <c r="Z981" s="228" t="s">
        <v>365</v>
      </c>
      <c r="AA981" s="228" t="s">
        <v>1842</v>
      </c>
      <c r="AB981" s="228" t="s">
        <v>5895</v>
      </c>
      <c r="AD981" s="228" t="s">
        <v>333</v>
      </c>
      <c r="AE981" s="228" t="s">
        <v>333</v>
      </c>
      <c r="AH981" s="228" t="s">
        <v>732</v>
      </c>
      <c r="AJ981" s="228"/>
      <c r="AK981" s="228"/>
      <c r="BC981" s="226"/>
    </row>
    <row r="982" spans="1:55" ht="15.75" customHeight="1" thickBot="1">
      <c r="A982" s="238"/>
      <c r="B982" s="238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X982" s="228"/>
      <c r="Y982" s="228"/>
      <c r="Z982" s="228" t="s">
        <v>348</v>
      </c>
      <c r="AA982" s="228" t="s">
        <v>2005</v>
      </c>
      <c r="AB982" s="228" t="s">
        <v>5896</v>
      </c>
      <c r="AD982" s="228" t="s">
        <v>348</v>
      </c>
      <c r="AE982" s="228" t="s">
        <v>333</v>
      </c>
      <c r="AH982" s="228" t="s">
        <v>660</v>
      </c>
      <c r="AJ982" s="228"/>
      <c r="AK982" s="228"/>
      <c r="BC982" s="226"/>
    </row>
    <row r="983" spans="1:55" ht="15.75" customHeight="1" thickBot="1">
      <c r="A983" s="238"/>
      <c r="B983" s="238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X983" s="228"/>
      <c r="Y983" s="228"/>
      <c r="Z983" s="228" t="s">
        <v>368</v>
      </c>
      <c r="AA983" s="228" t="s">
        <v>2013</v>
      </c>
      <c r="AB983" s="228" t="s">
        <v>5897</v>
      </c>
      <c r="AD983" s="228" t="s">
        <v>359</v>
      </c>
      <c r="AE983" s="228" t="s">
        <v>359</v>
      </c>
      <c r="AH983" s="228" t="s">
        <v>660</v>
      </c>
      <c r="AJ983" s="228"/>
      <c r="AK983" s="228"/>
      <c r="BC983" s="226"/>
    </row>
    <row r="984" spans="1:55" ht="15.75" customHeight="1" thickBot="1">
      <c r="A984" s="238"/>
      <c r="B984" s="238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X984" s="228"/>
      <c r="Y984" s="228"/>
      <c r="Z984" s="228" t="s">
        <v>333</v>
      </c>
      <c r="AA984" s="228" t="s">
        <v>2134</v>
      </c>
      <c r="AB984" s="228" t="s">
        <v>5898</v>
      </c>
      <c r="AD984" s="228" t="s">
        <v>348</v>
      </c>
      <c r="AE984" s="228" t="s">
        <v>348</v>
      </c>
      <c r="AH984" s="228" t="s">
        <v>638</v>
      </c>
      <c r="AJ984" s="228"/>
      <c r="AK984" s="228"/>
      <c r="BC984" s="226"/>
    </row>
    <row r="985" spans="1:55" ht="15.75" customHeight="1" thickBot="1">
      <c r="A985" s="238"/>
      <c r="B985" s="238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X985" s="228"/>
      <c r="Y985" s="228"/>
      <c r="Z985" s="228" t="s">
        <v>362</v>
      </c>
      <c r="AA985" s="228" t="s">
        <v>2563</v>
      </c>
      <c r="AB985" s="228" t="s">
        <v>5899</v>
      </c>
      <c r="AD985" s="228" t="s">
        <v>348</v>
      </c>
      <c r="AE985" s="228" t="s">
        <v>333</v>
      </c>
      <c r="AH985" s="228" t="s">
        <v>660</v>
      </c>
      <c r="AJ985" s="228"/>
      <c r="AK985" s="228"/>
      <c r="BC985" s="226"/>
    </row>
    <row r="986" spans="1:55" ht="15.75" customHeight="1" thickBot="1">
      <c r="A986" s="238"/>
      <c r="B986" s="238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X986" s="228"/>
      <c r="Y986" s="228"/>
      <c r="Z986" s="228" t="s">
        <v>365</v>
      </c>
      <c r="AA986" s="228" t="s">
        <v>2634</v>
      </c>
      <c r="AB986" s="228" t="s">
        <v>5900</v>
      </c>
      <c r="AD986" s="228" t="s">
        <v>348</v>
      </c>
      <c r="AE986" s="228" t="s">
        <v>348</v>
      </c>
      <c r="AH986" s="228" t="s">
        <v>732</v>
      </c>
      <c r="AJ986" s="228"/>
      <c r="AK986" s="228"/>
      <c r="BC986" s="226"/>
    </row>
    <row r="987" spans="1:55" ht="15.75" customHeight="1" thickBot="1">
      <c r="A987" s="238"/>
      <c r="B987" s="238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X987" s="228"/>
      <c r="Y987" s="228"/>
      <c r="Z987" s="228" t="s">
        <v>372</v>
      </c>
      <c r="AA987" s="228" t="s">
        <v>714</v>
      </c>
      <c r="AB987" s="228" t="s">
        <v>5901</v>
      </c>
      <c r="AD987" s="228" t="s">
        <v>359</v>
      </c>
      <c r="AE987" s="228" t="s">
        <v>362</v>
      </c>
      <c r="AH987" s="228" t="s">
        <v>660</v>
      </c>
      <c r="AJ987" s="228"/>
      <c r="AK987" s="228"/>
      <c r="BC987" s="226"/>
    </row>
    <row r="988" spans="1:55" ht="15.75" customHeight="1" thickBot="1">
      <c r="A988" s="238"/>
      <c r="B988" s="238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X988" s="228"/>
      <c r="Y988" s="228"/>
      <c r="Z988" s="228" t="s">
        <v>365</v>
      </c>
      <c r="AA988" s="228" t="s">
        <v>764</v>
      </c>
      <c r="AB988" s="228" t="s">
        <v>5902</v>
      </c>
      <c r="AD988" s="228" t="s">
        <v>348</v>
      </c>
      <c r="AE988" s="228" t="s">
        <v>359</v>
      </c>
      <c r="AH988" s="228" t="s">
        <v>638</v>
      </c>
      <c r="AJ988" s="228"/>
      <c r="AK988" s="228"/>
      <c r="BC988" s="226"/>
    </row>
    <row r="989" spans="1:55" ht="15.75" customHeight="1" thickBot="1">
      <c r="A989" s="238"/>
      <c r="B989" s="238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X989" s="228"/>
      <c r="Y989" s="228"/>
      <c r="Z989" s="228" t="s">
        <v>362</v>
      </c>
      <c r="AA989" s="228" t="s">
        <v>903</v>
      </c>
      <c r="AB989" s="228" t="s">
        <v>5903</v>
      </c>
      <c r="AD989" s="228" t="s">
        <v>359</v>
      </c>
      <c r="AE989" s="228" t="s">
        <v>317</v>
      </c>
      <c r="AH989" s="228" t="s">
        <v>660</v>
      </c>
      <c r="AJ989" s="228"/>
      <c r="AK989" s="228"/>
      <c r="BC989" s="226"/>
    </row>
    <row r="990" spans="1:55" ht="15.75" customHeight="1" thickBot="1">
      <c r="A990" s="238"/>
      <c r="B990" s="238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X990" s="228"/>
      <c r="Y990" s="228"/>
      <c r="Z990" s="228" t="s">
        <v>362</v>
      </c>
      <c r="AA990" s="228" t="s">
        <v>930</v>
      </c>
      <c r="AB990" s="228" t="s">
        <v>5904</v>
      </c>
      <c r="AD990" s="228" t="s">
        <v>333</v>
      </c>
      <c r="AE990" s="228" t="s">
        <v>359</v>
      </c>
      <c r="AH990" s="228" t="s">
        <v>638</v>
      </c>
      <c r="AJ990" s="228"/>
      <c r="AK990" s="228"/>
      <c r="BC990" s="226"/>
    </row>
    <row r="991" spans="1:55" ht="15.75" customHeight="1" thickBot="1">
      <c r="A991" s="238"/>
      <c r="B991" s="238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X991" s="228"/>
      <c r="Y991" s="228"/>
      <c r="Z991" s="228" t="s">
        <v>359</v>
      </c>
      <c r="AA991" s="228" t="s">
        <v>954</v>
      </c>
      <c r="AB991" s="228" t="s">
        <v>5905</v>
      </c>
      <c r="AD991" s="228" t="s">
        <v>317</v>
      </c>
      <c r="AE991" s="228" t="s">
        <v>359</v>
      </c>
      <c r="AH991" s="228" t="s">
        <v>732</v>
      </c>
      <c r="AJ991" s="228"/>
      <c r="AK991" s="228"/>
      <c r="BC991" s="226"/>
    </row>
    <row r="992" spans="1:55" ht="15.75" customHeight="1" thickBot="1">
      <c r="A992" s="238"/>
      <c r="B992" s="238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X992" s="228"/>
      <c r="Y992" s="228"/>
      <c r="Z992" s="228" t="s">
        <v>362</v>
      </c>
      <c r="AA992" s="228" t="s">
        <v>1243</v>
      </c>
      <c r="AB992" s="228" t="s">
        <v>5906</v>
      </c>
      <c r="AD992" s="228" t="s">
        <v>359</v>
      </c>
      <c r="AE992" s="228" t="s">
        <v>317</v>
      </c>
      <c r="AH992" s="228" t="s">
        <v>660</v>
      </c>
      <c r="AJ992" s="228"/>
      <c r="AK992" s="228"/>
      <c r="BC992" s="226"/>
    </row>
    <row r="993" spans="1:55" ht="15.75" customHeight="1" thickBot="1">
      <c r="A993" s="238"/>
      <c r="B993" s="238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X993" s="228"/>
      <c r="Y993" s="228"/>
      <c r="Z993" s="228" t="s">
        <v>362</v>
      </c>
      <c r="AA993" s="228" t="s">
        <v>1462</v>
      </c>
      <c r="AB993" s="228" t="s">
        <v>5907</v>
      </c>
      <c r="AD993" s="228" t="s">
        <v>348</v>
      </c>
      <c r="AE993" s="228" t="s">
        <v>359</v>
      </c>
      <c r="AH993" s="228" t="s">
        <v>638</v>
      </c>
      <c r="AJ993" s="228"/>
      <c r="AK993" s="228"/>
      <c r="BC993" s="226"/>
    </row>
    <row r="994" spans="1:55" ht="15.75" customHeight="1" thickBot="1">
      <c r="A994" s="238"/>
      <c r="B994" s="238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X994" s="228"/>
      <c r="Y994" s="228"/>
      <c r="Z994" s="228" t="s">
        <v>359</v>
      </c>
      <c r="AA994" s="228" t="s">
        <v>1641</v>
      </c>
      <c r="AB994" s="228" t="s">
        <v>5908</v>
      </c>
      <c r="AD994" s="228" t="s">
        <v>348</v>
      </c>
      <c r="AE994" s="228" t="s">
        <v>348</v>
      </c>
      <c r="AH994" s="228" t="s">
        <v>638</v>
      </c>
      <c r="AJ994" s="228"/>
      <c r="AK994" s="228"/>
      <c r="BC994" s="226"/>
    </row>
    <row r="995" spans="1:55" ht="15.75" customHeight="1" thickBot="1">
      <c r="A995" s="238"/>
      <c r="B995" s="238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X995" s="228"/>
      <c r="Y995" s="228"/>
      <c r="Z995" s="228" t="s">
        <v>359</v>
      </c>
      <c r="AA995" s="228" t="s">
        <v>1653</v>
      </c>
      <c r="AB995" s="228" t="s">
        <v>5909</v>
      </c>
      <c r="AD995" s="228" t="s">
        <v>348</v>
      </c>
      <c r="AE995" s="228" t="s">
        <v>348</v>
      </c>
      <c r="AH995" s="228" t="s">
        <v>732</v>
      </c>
      <c r="AJ995" s="228"/>
      <c r="AK995" s="228"/>
      <c r="BC995" s="226"/>
    </row>
    <row r="996" spans="1:55" ht="15.75" customHeight="1" thickBot="1">
      <c r="A996" s="238"/>
      <c r="B996" s="238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X996" s="228"/>
      <c r="Y996" s="228"/>
      <c r="Z996" s="228" t="s">
        <v>365</v>
      </c>
      <c r="AA996" s="228" t="s">
        <v>1764</v>
      </c>
      <c r="AB996" s="228" t="s">
        <v>5910</v>
      </c>
      <c r="AD996" s="228" t="s">
        <v>359</v>
      </c>
      <c r="AE996" s="228" t="s">
        <v>359</v>
      </c>
      <c r="AH996" s="228" t="s">
        <v>638</v>
      </c>
      <c r="AJ996" s="228"/>
      <c r="AK996" s="228"/>
      <c r="BC996" s="226"/>
    </row>
    <row r="997" spans="1:55" ht="15.75" customHeight="1" thickBot="1">
      <c r="A997" s="238"/>
      <c r="B997" s="238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X997" s="228"/>
      <c r="Y997" s="228"/>
      <c r="Z997" s="228" t="s">
        <v>359</v>
      </c>
      <c r="AA997" s="228" t="s">
        <v>1792</v>
      </c>
      <c r="AB997" s="228" t="s">
        <v>5911</v>
      </c>
      <c r="AD997" s="228" t="s">
        <v>359</v>
      </c>
      <c r="AE997" s="228" t="s">
        <v>362</v>
      </c>
      <c r="AH997" s="228" t="s">
        <v>660</v>
      </c>
      <c r="AJ997" s="228"/>
      <c r="AK997" s="228"/>
      <c r="BC997" s="226"/>
    </row>
    <row r="998" spans="1:55" ht="15.75" customHeight="1" thickBot="1">
      <c r="A998" s="238"/>
      <c r="B998" s="238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X998" s="228"/>
      <c r="Y998" s="228"/>
      <c r="Z998" s="228" t="s">
        <v>365</v>
      </c>
      <c r="AA998" s="228" t="s">
        <v>1881</v>
      </c>
      <c r="AB998" s="228" t="s">
        <v>5912</v>
      </c>
      <c r="AD998" s="228" t="s">
        <v>348</v>
      </c>
      <c r="AE998" s="228" t="s">
        <v>368</v>
      </c>
      <c r="AH998" s="228" t="s">
        <v>660</v>
      </c>
      <c r="AJ998" s="228"/>
      <c r="AK998" s="228"/>
      <c r="BC998" s="226"/>
    </row>
    <row r="999" spans="1:55" ht="15.75" customHeight="1" thickBot="1">
      <c r="A999" s="238"/>
      <c r="B999" s="238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X999" s="228"/>
      <c r="Y999" s="228"/>
      <c r="Z999" s="228" t="s">
        <v>365</v>
      </c>
      <c r="AA999" s="228" t="s">
        <v>1958</v>
      </c>
      <c r="AB999" s="228" t="s">
        <v>5913</v>
      </c>
      <c r="AD999" s="228" t="s">
        <v>348</v>
      </c>
      <c r="AE999" s="228" t="s">
        <v>333</v>
      </c>
      <c r="AH999" s="228" t="s">
        <v>638</v>
      </c>
      <c r="AJ999" s="228"/>
      <c r="AK999" s="228"/>
      <c r="BC999" s="226"/>
    </row>
    <row r="1000" spans="1:55" ht="15.75" customHeight="1" thickBot="1">
      <c r="A1000" s="238"/>
      <c r="B1000" s="238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X1000" s="228"/>
      <c r="Y1000" s="228"/>
      <c r="Z1000" s="228" t="s">
        <v>359</v>
      </c>
      <c r="AA1000" s="228" t="s">
        <v>2092</v>
      </c>
      <c r="AB1000" s="228" t="s">
        <v>5914</v>
      </c>
      <c r="AD1000" s="228" t="s">
        <v>348</v>
      </c>
      <c r="AE1000" s="228" t="s">
        <v>333</v>
      </c>
      <c r="AH1000" s="228" t="s">
        <v>732</v>
      </c>
      <c r="AJ1000" s="228"/>
      <c r="AK1000" s="228"/>
      <c r="BC1000" s="226"/>
    </row>
    <row r="1001" spans="1:55" ht="15.75" customHeight="1" thickBot="1">
      <c r="A1001" s="238"/>
      <c r="B1001" s="238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X1001" s="228"/>
      <c r="Y1001" s="228"/>
      <c r="Z1001" s="228" t="s">
        <v>365</v>
      </c>
      <c r="AA1001" s="228" t="s">
        <v>2423</v>
      </c>
      <c r="AB1001" s="228" t="s">
        <v>5915</v>
      </c>
      <c r="AD1001" s="228" t="s">
        <v>317</v>
      </c>
      <c r="AE1001" s="228" t="s">
        <v>348</v>
      </c>
      <c r="AH1001" s="228" t="s">
        <v>660</v>
      </c>
      <c r="AJ1001" s="228"/>
      <c r="AK1001" s="228"/>
      <c r="BC1001" s="226"/>
    </row>
    <row r="1002" spans="1:55" ht="15.75" customHeight="1" thickBot="1">
      <c r="A1002" s="238"/>
      <c r="B1002" s="238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X1002" s="228"/>
      <c r="Y1002" s="228"/>
      <c r="Z1002" s="228" t="s">
        <v>362</v>
      </c>
      <c r="AA1002" s="228" t="s">
        <v>2439</v>
      </c>
      <c r="AB1002" s="228" t="s">
        <v>5916</v>
      </c>
      <c r="AD1002" s="228" t="s">
        <v>359</v>
      </c>
      <c r="AE1002" s="228" t="s">
        <v>359</v>
      </c>
      <c r="AH1002" s="228" t="s">
        <v>732</v>
      </c>
      <c r="AJ1002" s="228"/>
      <c r="AK1002" s="228"/>
      <c r="BC1002" s="226"/>
    </row>
    <row r="1003" spans="1:55" ht="15.75" customHeight="1" thickBot="1">
      <c r="A1003" s="238"/>
      <c r="B1003" s="238"/>
      <c r="C1003" s="239"/>
      <c r="D1003" s="239"/>
      <c r="E1003" s="239"/>
      <c r="F1003" s="239"/>
      <c r="G1003" s="239"/>
      <c r="H1003" s="239"/>
      <c r="I1003" s="239"/>
      <c r="J1003" s="239"/>
      <c r="K1003" s="239"/>
      <c r="L1003" s="239"/>
      <c r="M1003" s="239"/>
      <c r="N1003" s="239"/>
      <c r="O1003" s="239"/>
      <c r="X1003" s="228"/>
      <c r="Y1003" s="228"/>
      <c r="Z1003" s="228" t="s">
        <v>365</v>
      </c>
      <c r="AA1003" s="228" t="s">
        <v>2447</v>
      </c>
      <c r="AB1003" s="228" t="s">
        <v>5917</v>
      </c>
      <c r="AD1003" s="228" t="s">
        <v>348</v>
      </c>
      <c r="AE1003" s="228" t="s">
        <v>302</v>
      </c>
      <c r="AH1003" s="228" t="s">
        <v>660</v>
      </c>
      <c r="AJ1003" s="228"/>
      <c r="AK1003" s="228"/>
      <c r="BC1003" s="226"/>
    </row>
    <row r="1004" spans="1:55" ht="15.75" customHeight="1" thickBot="1">
      <c r="A1004" s="238"/>
      <c r="B1004" s="238"/>
      <c r="C1004" s="239"/>
      <c r="D1004" s="239"/>
      <c r="E1004" s="239"/>
      <c r="F1004" s="239"/>
      <c r="G1004" s="239"/>
      <c r="H1004" s="239"/>
      <c r="I1004" s="239"/>
      <c r="J1004" s="239"/>
      <c r="K1004" s="239"/>
      <c r="L1004" s="239"/>
      <c r="M1004" s="239"/>
      <c r="N1004" s="239"/>
      <c r="O1004" s="239"/>
      <c r="X1004" s="228"/>
      <c r="Y1004" s="228"/>
      <c r="Z1004" s="228" t="s">
        <v>372</v>
      </c>
      <c r="AA1004" s="228" t="s">
        <v>2526</v>
      </c>
      <c r="AB1004" s="228" t="s">
        <v>5918</v>
      </c>
      <c r="AD1004" s="228" t="s">
        <v>359</v>
      </c>
      <c r="AE1004" s="228" t="s">
        <v>359</v>
      </c>
      <c r="AH1004" s="228" t="s">
        <v>660</v>
      </c>
      <c r="AJ1004" s="228"/>
      <c r="AK1004" s="228"/>
      <c r="BC1004" s="226"/>
    </row>
    <row r="1005" spans="1:55" ht="15.75" customHeight="1" thickBot="1">
      <c r="A1005" s="238"/>
      <c r="B1005" s="238"/>
      <c r="C1005" s="239"/>
      <c r="D1005" s="239"/>
      <c r="E1005" s="239"/>
      <c r="F1005" s="239"/>
      <c r="G1005" s="239"/>
      <c r="H1005" s="239"/>
      <c r="I1005" s="239"/>
      <c r="J1005" s="239"/>
      <c r="K1005" s="239"/>
      <c r="L1005" s="239"/>
      <c r="M1005" s="239"/>
      <c r="N1005" s="239"/>
      <c r="O1005" s="239"/>
      <c r="X1005" s="228"/>
      <c r="Y1005" s="228"/>
      <c r="Z1005" s="228" t="s">
        <v>362</v>
      </c>
      <c r="AA1005" s="228" t="s">
        <v>2555</v>
      </c>
      <c r="AB1005" s="228" t="s">
        <v>5919</v>
      </c>
      <c r="AD1005" s="228" t="s">
        <v>317</v>
      </c>
      <c r="AE1005" s="228" t="s">
        <v>333</v>
      </c>
      <c r="AH1005" s="228" t="s">
        <v>660</v>
      </c>
      <c r="AJ1005" s="228"/>
      <c r="AK1005" s="228"/>
      <c r="BC1005" s="226"/>
    </row>
    <row r="1006" spans="1:55" ht="15.75" customHeight="1" thickBot="1">
      <c r="A1006" s="238"/>
      <c r="B1006" s="238"/>
      <c r="C1006" s="239"/>
      <c r="D1006" s="239"/>
      <c r="E1006" s="239"/>
      <c r="F1006" s="239"/>
      <c r="G1006" s="239"/>
      <c r="H1006" s="239"/>
      <c r="I1006" s="239"/>
      <c r="J1006" s="239"/>
      <c r="K1006" s="239"/>
      <c r="L1006" s="239"/>
      <c r="M1006" s="239"/>
      <c r="N1006" s="239"/>
      <c r="O1006" s="239"/>
      <c r="X1006" s="228"/>
      <c r="Y1006" s="228"/>
      <c r="Z1006" s="228" t="s">
        <v>368</v>
      </c>
      <c r="AA1006" s="228" t="s">
        <v>2642</v>
      </c>
      <c r="AB1006" s="228" t="s">
        <v>5920</v>
      </c>
      <c r="AD1006" s="228" t="s">
        <v>348</v>
      </c>
      <c r="AE1006" s="228" t="s">
        <v>359</v>
      </c>
      <c r="AH1006" s="228" t="s">
        <v>638</v>
      </c>
      <c r="AJ1006" s="228"/>
      <c r="AK1006" s="228"/>
      <c r="BC1006" s="226"/>
    </row>
    <row r="1007" spans="1:55" ht="15.75" customHeight="1" thickBot="1">
      <c r="A1007" s="238"/>
      <c r="B1007" s="238"/>
      <c r="C1007" s="239"/>
      <c r="D1007" s="239"/>
      <c r="E1007" s="239"/>
      <c r="F1007" s="239"/>
      <c r="G1007" s="239"/>
      <c r="H1007" s="239"/>
      <c r="I1007" s="239"/>
      <c r="J1007" s="239"/>
      <c r="K1007" s="239"/>
      <c r="L1007" s="239"/>
      <c r="M1007" s="239"/>
      <c r="N1007" s="239"/>
      <c r="O1007" s="239"/>
      <c r="X1007" s="228"/>
      <c r="Y1007" s="228"/>
      <c r="Z1007" s="228" t="s">
        <v>372</v>
      </c>
      <c r="AA1007" s="228" t="s">
        <v>2671</v>
      </c>
      <c r="AB1007" s="228" t="s">
        <v>5921</v>
      </c>
      <c r="AD1007" s="228" t="s">
        <v>359</v>
      </c>
      <c r="AE1007" s="228" t="s">
        <v>359</v>
      </c>
      <c r="AH1007" s="228" t="s">
        <v>660</v>
      </c>
      <c r="AJ1007" s="228"/>
      <c r="AK1007" s="228"/>
      <c r="BC1007" s="226"/>
    </row>
    <row r="1008" spans="1:55" ht="15.75" customHeight="1" thickBot="1">
      <c r="A1008" s="238"/>
      <c r="B1008" s="238"/>
      <c r="C1008" s="239"/>
      <c r="D1008" s="239"/>
      <c r="E1008" s="239"/>
      <c r="F1008" s="239"/>
      <c r="G1008" s="239"/>
      <c r="H1008" s="239"/>
      <c r="I1008" s="239"/>
      <c r="J1008" s="239"/>
      <c r="K1008" s="239"/>
      <c r="L1008" s="239"/>
      <c r="M1008" s="239"/>
      <c r="N1008" s="239"/>
      <c r="O1008" s="239"/>
      <c r="X1008" s="228"/>
      <c r="Y1008" s="228"/>
      <c r="Z1008" s="228" t="s">
        <v>365</v>
      </c>
      <c r="AA1008" s="228" t="s">
        <v>653</v>
      </c>
      <c r="AB1008" s="228" t="s">
        <v>5922</v>
      </c>
      <c r="AD1008" s="228" t="s">
        <v>348</v>
      </c>
      <c r="AE1008" s="228" t="s">
        <v>348</v>
      </c>
      <c r="AH1008" s="228" t="s">
        <v>638</v>
      </c>
      <c r="AJ1008" s="228"/>
      <c r="AK1008" s="228"/>
      <c r="BC1008" s="226"/>
    </row>
    <row r="1009" spans="1:55" ht="15.75" customHeight="1" thickBot="1">
      <c r="A1009" s="238"/>
      <c r="B1009" s="238"/>
      <c r="C1009" s="239"/>
      <c r="D1009" s="239"/>
      <c r="E1009" s="239"/>
      <c r="F1009" s="239"/>
      <c r="G1009" s="239"/>
      <c r="H1009" s="239"/>
      <c r="I1009" s="239"/>
      <c r="J1009" s="239"/>
      <c r="K1009" s="239"/>
      <c r="L1009" s="239"/>
      <c r="M1009" s="239"/>
      <c r="N1009" s="239"/>
      <c r="O1009" s="239"/>
      <c r="X1009" s="228"/>
      <c r="Y1009" s="228"/>
      <c r="Z1009" s="228" t="s">
        <v>365</v>
      </c>
      <c r="AA1009" s="228" t="s">
        <v>686</v>
      </c>
      <c r="AB1009" s="228" t="s">
        <v>5923</v>
      </c>
      <c r="AD1009" s="228" t="s">
        <v>333</v>
      </c>
      <c r="AE1009" s="228" t="s">
        <v>302</v>
      </c>
      <c r="AH1009" s="228" t="s">
        <v>660</v>
      </c>
      <c r="AJ1009" s="228"/>
      <c r="AK1009" s="228"/>
      <c r="BC1009" s="226"/>
    </row>
    <row r="1010" spans="1:55" ht="15.75" customHeight="1" thickBot="1">
      <c r="A1010" s="238"/>
      <c r="B1010" s="238"/>
      <c r="C1010" s="239"/>
      <c r="D1010" s="239"/>
      <c r="E1010" s="239"/>
      <c r="F1010" s="239"/>
      <c r="G1010" s="239"/>
      <c r="H1010" s="239"/>
      <c r="I1010" s="239"/>
      <c r="J1010" s="239"/>
      <c r="K1010" s="239"/>
      <c r="L1010" s="239"/>
      <c r="M1010" s="239"/>
      <c r="N1010" s="239"/>
      <c r="O1010" s="239"/>
      <c r="X1010" s="228"/>
      <c r="Y1010" s="228"/>
      <c r="Z1010" s="228" t="s">
        <v>362</v>
      </c>
      <c r="AA1010" s="228" t="s">
        <v>755</v>
      </c>
      <c r="AB1010" s="228" t="s">
        <v>5924</v>
      </c>
      <c r="AD1010" s="228" t="s">
        <v>317</v>
      </c>
      <c r="AE1010" s="228" t="s">
        <v>333</v>
      </c>
      <c r="AH1010" s="228" t="s">
        <v>660</v>
      </c>
      <c r="AJ1010" s="228"/>
      <c r="AK1010" s="228"/>
      <c r="BC1010" s="226"/>
    </row>
    <row r="1011" spans="1:55" ht="15.75" customHeight="1" thickBot="1">
      <c r="A1011" s="238"/>
      <c r="B1011" s="238"/>
      <c r="C1011" s="239"/>
      <c r="D1011" s="239"/>
      <c r="E1011" s="239"/>
      <c r="F1011" s="239"/>
      <c r="G1011" s="239"/>
      <c r="H1011" s="239"/>
      <c r="I1011" s="239"/>
      <c r="J1011" s="239"/>
      <c r="K1011" s="239"/>
      <c r="L1011" s="239"/>
      <c r="M1011" s="239"/>
      <c r="N1011" s="239"/>
      <c r="O1011" s="239"/>
      <c r="X1011" s="228"/>
      <c r="Y1011" s="228"/>
      <c r="Z1011" s="228" t="s">
        <v>348</v>
      </c>
      <c r="AA1011" s="228" t="s">
        <v>773</v>
      </c>
      <c r="AB1011" s="228" t="s">
        <v>5925</v>
      </c>
      <c r="AD1011" s="228" t="s">
        <v>348</v>
      </c>
      <c r="AE1011" s="228" t="s">
        <v>333</v>
      </c>
      <c r="AH1011" s="228" t="s">
        <v>660</v>
      </c>
      <c r="AJ1011" s="228"/>
      <c r="AK1011" s="228"/>
      <c r="BC1011" s="226"/>
    </row>
    <row r="1012" spans="1:55" ht="15.75" customHeight="1" thickBot="1">
      <c r="A1012" s="238"/>
      <c r="B1012" s="238"/>
      <c r="C1012" s="239"/>
      <c r="D1012" s="239"/>
      <c r="E1012" s="239"/>
      <c r="F1012" s="239"/>
      <c r="G1012" s="239"/>
      <c r="H1012" s="239"/>
      <c r="I1012" s="239"/>
      <c r="J1012" s="239"/>
      <c r="K1012" s="239"/>
      <c r="L1012" s="239"/>
      <c r="M1012" s="239"/>
      <c r="N1012" s="239"/>
      <c r="O1012" s="239"/>
      <c r="X1012" s="228"/>
      <c r="Y1012" s="228"/>
      <c r="Z1012" s="228" t="s">
        <v>365</v>
      </c>
      <c r="AA1012" s="228" t="s">
        <v>874</v>
      </c>
      <c r="AB1012" s="228" t="s">
        <v>5926</v>
      </c>
      <c r="AD1012" s="228" t="s">
        <v>359</v>
      </c>
      <c r="AE1012" s="228" t="s">
        <v>359</v>
      </c>
      <c r="AH1012" s="228" t="s">
        <v>660</v>
      </c>
      <c r="AJ1012" s="228"/>
      <c r="AK1012" s="228"/>
      <c r="BC1012" s="226"/>
    </row>
    <row r="1013" spans="1:55" ht="15.75" customHeight="1" thickBot="1">
      <c r="A1013" s="238"/>
      <c r="B1013" s="238"/>
      <c r="C1013" s="239"/>
      <c r="D1013" s="239"/>
      <c r="E1013" s="239"/>
      <c r="F1013" s="239"/>
      <c r="G1013" s="239"/>
      <c r="H1013" s="239"/>
      <c r="I1013" s="239"/>
      <c r="J1013" s="239"/>
      <c r="K1013" s="239"/>
      <c r="L1013" s="239"/>
      <c r="M1013" s="239"/>
      <c r="N1013" s="239"/>
      <c r="O1013" s="239"/>
      <c r="X1013" s="228"/>
      <c r="Y1013" s="228"/>
      <c r="Z1013" s="228" t="s">
        <v>372</v>
      </c>
      <c r="AA1013" s="228" t="s">
        <v>993</v>
      </c>
      <c r="AB1013" s="228" t="s">
        <v>5927</v>
      </c>
      <c r="AD1013" s="228" t="s">
        <v>348</v>
      </c>
      <c r="AE1013" s="228" t="s">
        <v>362</v>
      </c>
      <c r="AH1013" s="228" t="s">
        <v>638</v>
      </c>
      <c r="AJ1013" s="228"/>
      <c r="AK1013" s="228"/>
      <c r="BC1013" s="226"/>
    </row>
    <row r="1014" spans="1:55" ht="15.75" customHeight="1" thickBot="1">
      <c r="A1014" s="238"/>
      <c r="B1014" s="238"/>
      <c r="C1014" s="239"/>
      <c r="D1014" s="239"/>
      <c r="E1014" s="239"/>
      <c r="F1014" s="239"/>
      <c r="G1014" s="239"/>
      <c r="H1014" s="239"/>
      <c r="I1014" s="239"/>
      <c r="J1014" s="239"/>
      <c r="K1014" s="239"/>
      <c r="L1014" s="239"/>
      <c r="M1014" s="239"/>
      <c r="N1014" s="239"/>
      <c r="O1014" s="239"/>
      <c r="X1014" s="228"/>
      <c r="Y1014" s="228"/>
      <c r="Z1014" s="228" t="s">
        <v>359</v>
      </c>
      <c r="AA1014" s="228" t="s">
        <v>1074</v>
      </c>
      <c r="AB1014" s="228" t="s">
        <v>5928</v>
      </c>
      <c r="AD1014" s="228" t="s">
        <v>261</v>
      </c>
      <c r="AE1014" s="228" t="s">
        <v>359</v>
      </c>
      <c r="AH1014" s="228" t="s">
        <v>732</v>
      </c>
      <c r="AJ1014" s="228"/>
      <c r="AK1014" s="228"/>
      <c r="BC1014" s="226"/>
    </row>
    <row r="1015" spans="1:55" ht="15.75" customHeight="1" thickBot="1">
      <c r="A1015" s="238"/>
      <c r="B1015" s="238"/>
      <c r="C1015" s="239"/>
      <c r="D1015" s="239"/>
      <c r="E1015" s="239"/>
      <c r="F1015" s="239"/>
      <c r="G1015" s="239"/>
      <c r="H1015" s="239"/>
      <c r="I1015" s="239"/>
      <c r="J1015" s="239"/>
      <c r="K1015" s="239"/>
      <c r="L1015" s="239"/>
      <c r="M1015" s="239"/>
      <c r="N1015" s="239"/>
      <c r="O1015" s="239"/>
      <c r="X1015" s="228"/>
      <c r="Y1015" s="228"/>
      <c r="Z1015" s="228" t="s">
        <v>368</v>
      </c>
      <c r="AA1015" s="228" t="s">
        <v>1180</v>
      </c>
      <c r="AB1015" s="228" t="s">
        <v>5929</v>
      </c>
      <c r="AD1015" s="228" t="s">
        <v>348</v>
      </c>
      <c r="AE1015" s="228" t="s">
        <v>362</v>
      </c>
      <c r="AH1015" s="228" t="s">
        <v>660</v>
      </c>
      <c r="AJ1015" s="228"/>
      <c r="AK1015" s="228"/>
      <c r="BC1015" s="226"/>
    </row>
    <row r="1016" spans="1:55" ht="15.75" customHeight="1" thickBot="1">
      <c r="A1016" s="238"/>
      <c r="B1016" s="238"/>
      <c r="C1016" s="239"/>
      <c r="D1016" s="239"/>
      <c r="E1016" s="239"/>
      <c r="F1016" s="239"/>
      <c r="G1016" s="239"/>
      <c r="H1016" s="239"/>
      <c r="I1016" s="239"/>
      <c r="J1016" s="239"/>
      <c r="K1016" s="239"/>
      <c r="L1016" s="239"/>
      <c r="M1016" s="239"/>
      <c r="N1016" s="239"/>
      <c r="O1016" s="239"/>
      <c r="X1016" s="228"/>
      <c r="Y1016" s="228"/>
      <c r="Z1016" s="228" t="s">
        <v>365</v>
      </c>
      <c r="AA1016" s="228" t="s">
        <v>1244</v>
      </c>
      <c r="AB1016" s="228" t="s">
        <v>5930</v>
      </c>
      <c r="AD1016" s="228"/>
      <c r="AE1016" s="228"/>
      <c r="AH1016" s="228" t="s">
        <v>638</v>
      </c>
      <c r="AJ1016" s="228"/>
      <c r="AK1016" s="228"/>
      <c r="BC1016" s="226"/>
    </row>
    <row r="1017" spans="1:55" ht="15.75" customHeight="1" thickBot="1">
      <c r="A1017" s="238"/>
      <c r="B1017" s="238"/>
      <c r="C1017" s="239"/>
      <c r="D1017" s="239"/>
      <c r="E1017" s="239"/>
      <c r="F1017" s="239"/>
      <c r="G1017" s="239"/>
      <c r="H1017" s="239"/>
      <c r="I1017" s="239"/>
      <c r="J1017" s="239"/>
      <c r="K1017" s="239"/>
      <c r="L1017" s="239"/>
      <c r="M1017" s="239"/>
      <c r="N1017" s="239"/>
      <c r="O1017" s="239"/>
      <c r="X1017" s="228"/>
      <c r="Y1017" s="228"/>
      <c r="Z1017" s="228" t="s">
        <v>333</v>
      </c>
      <c r="AA1017" s="228" t="s">
        <v>1259</v>
      </c>
      <c r="AB1017" s="228" t="s">
        <v>5931</v>
      </c>
      <c r="AD1017" s="228" t="s">
        <v>333</v>
      </c>
      <c r="AE1017" s="228" t="s">
        <v>359</v>
      </c>
      <c r="AH1017" s="228" t="s">
        <v>638</v>
      </c>
      <c r="AJ1017" s="228"/>
      <c r="AK1017" s="228"/>
      <c r="BC1017" s="226"/>
    </row>
    <row r="1018" spans="1:55" ht="15.75" customHeight="1" thickBot="1">
      <c r="A1018" s="238"/>
      <c r="B1018" s="238"/>
      <c r="C1018" s="239"/>
      <c r="D1018" s="239"/>
      <c r="E1018" s="239"/>
      <c r="F1018" s="239"/>
      <c r="G1018" s="239"/>
      <c r="H1018" s="239"/>
      <c r="I1018" s="239"/>
      <c r="J1018" s="239"/>
      <c r="K1018" s="239"/>
      <c r="L1018" s="239"/>
      <c r="M1018" s="239"/>
      <c r="N1018" s="239"/>
      <c r="O1018" s="239"/>
      <c r="X1018" s="228"/>
      <c r="Y1018" s="228"/>
      <c r="Z1018" s="228" t="s">
        <v>362</v>
      </c>
      <c r="AA1018" s="228" t="s">
        <v>1327</v>
      </c>
      <c r="AB1018" s="228" t="s">
        <v>5932</v>
      </c>
      <c r="AD1018" s="228" t="s">
        <v>348</v>
      </c>
      <c r="AE1018" s="228" t="s">
        <v>333</v>
      </c>
      <c r="AH1018" s="228" t="s">
        <v>732</v>
      </c>
      <c r="AJ1018" s="228"/>
      <c r="AK1018" s="228"/>
      <c r="BC1018" s="226"/>
    </row>
    <row r="1019" spans="1:55" ht="15.75" customHeight="1" thickBot="1">
      <c r="A1019" s="238"/>
      <c r="B1019" s="238"/>
      <c r="C1019" s="239"/>
      <c r="D1019" s="239"/>
      <c r="E1019" s="239"/>
      <c r="F1019" s="239"/>
      <c r="G1019" s="239"/>
      <c r="H1019" s="239"/>
      <c r="I1019" s="239"/>
      <c r="J1019" s="239"/>
      <c r="K1019" s="239"/>
      <c r="L1019" s="239"/>
      <c r="M1019" s="239"/>
      <c r="N1019" s="239"/>
      <c r="O1019" s="239"/>
      <c r="X1019" s="228"/>
      <c r="Y1019" s="228"/>
      <c r="Z1019" s="228" t="s">
        <v>362</v>
      </c>
      <c r="AA1019" s="228" t="s">
        <v>1493</v>
      </c>
      <c r="AB1019" s="228" t="s">
        <v>5933</v>
      </c>
      <c r="AD1019" s="228" t="s">
        <v>348</v>
      </c>
      <c r="AE1019" s="228" t="s">
        <v>317</v>
      </c>
      <c r="AH1019" s="228" t="s">
        <v>732</v>
      </c>
      <c r="AJ1019" s="228"/>
      <c r="AK1019" s="228"/>
      <c r="BC1019" s="226"/>
    </row>
    <row r="1020" spans="1:55" ht="15.75" customHeight="1" thickBot="1">
      <c r="A1020" s="238"/>
      <c r="B1020" s="238"/>
      <c r="C1020" s="239"/>
      <c r="D1020" s="239"/>
      <c r="E1020" s="239"/>
      <c r="F1020" s="239"/>
      <c r="G1020" s="239"/>
      <c r="H1020" s="239"/>
      <c r="I1020" s="239"/>
      <c r="J1020" s="239"/>
      <c r="K1020" s="239"/>
      <c r="L1020" s="239"/>
      <c r="M1020" s="239"/>
      <c r="N1020" s="239"/>
      <c r="O1020" s="239"/>
      <c r="X1020" s="228"/>
      <c r="Y1020" s="228"/>
      <c r="Z1020" s="228" t="s">
        <v>359</v>
      </c>
      <c r="AA1020" s="228" t="s">
        <v>1500</v>
      </c>
      <c r="AB1020" s="228" t="s">
        <v>5934</v>
      </c>
      <c r="AD1020" s="228" t="s">
        <v>348</v>
      </c>
      <c r="AE1020" s="228" t="s">
        <v>333</v>
      </c>
      <c r="AH1020" s="228" t="s">
        <v>732</v>
      </c>
      <c r="AJ1020" s="228"/>
      <c r="AK1020" s="228"/>
      <c r="BC1020" s="226"/>
    </row>
    <row r="1021" spans="1:55" ht="15.75" customHeight="1" thickBot="1">
      <c r="A1021" s="238"/>
      <c r="B1021" s="238"/>
      <c r="C1021" s="239"/>
      <c r="D1021" s="239"/>
      <c r="E1021" s="239"/>
      <c r="F1021" s="239"/>
      <c r="G1021" s="239"/>
      <c r="H1021" s="239"/>
      <c r="I1021" s="239"/>
      <c r="J1021" s="239"/>
      <c r="K1021" s="239"/>
      <c r="L1021" s="239"/>
      <c r="M1021" s="239"/>
      <c r="N1021" s="239"/>
      <c r="O1021" s="239"/>
      <c r="X1021" s="228"/>
      <c r="Y1021" s="228"/>
      <c r="Z1021" s="228" t="s">
        <v>365</v>
      </c>
      <c r="AA1021" s="228" t="s">
        <v>1504</v>
      </c>
      <c r="AB1021" s="228" t="s">
        <v>5935</v>
      </c>
      <c r="AD1021" s="228" t="s">
        <v>333</v>
      </c>
      <c r="AE1021" s="228" t="s">
        <v>359</v>
      </c>
      <c r="AH1021" s="228" t="s">
        <v>660</v>
      </c>
      <c r="AJ1021" s="228"/>
      <c r="AK1021" s="228"/>
      <c r="BC1021" s="226"/>
    </row>
    <row r="1022" spans="1:55" ht="15.75" customHeight="1" thickBot="1">
      <c r="A1022" s="238"/>
      <c r="B1022" s="238"/>
      <c r="C1022" s="239"/>
      <c r="D1022" s="239"/>
      <c r="E1022" s="239"/>
      <c r="F1022" s="239"/>
      <c r="G1022" s="239"/>
      <c r="H1022" s="239"/>
      <c r="I1022" s="239"/>
      <c r="J1022" s="239"/>
      <c r="K1022" s="239"/>
      <c r="L1022" s="239"/>
      <c r="M1022" s="239"/>
      <c r="N1022" s="239"/>
      <c r="O1022" s="239"/>
      <c r="X1022" s="228"/>
      <c r="Y1022" s="228"/>
      <c r="Z1022" s="228" t="s">
        <v>372</v>
      </c>
      <c r="AA1022" s="228" t="s">
        <v>1624</v>
      </c>
      <c r="AB1022" s="228" t="s">
        <v>5936</v>
      </c>
      <c r="AD1022" s="228" t="s">
        <v>348</v>
      </c>
      <c r="AE1022" s="228" t="s">
        <v>317</v>
      </c>
      <c r="AH1022" s="228" t="s">
        <v>660</v>
      </c>
      <c r="AJ1022" s="228"/>
      <c r="AK1022" s="228"/>
      <c r="BC1022" s="226"/>
    </row>
    <row r="1023" spans="1:55" ht="15.75" customHeight="1" thickBot="1">
      <c r="A1023" s="238"/>
      <c r="B1023" s="238"/>
      <c r="C1023" s="239"/>
      <c r="D1023" s="239"/>
      <c r="E1023" s="239"/>
      <c r="F1023" s="239"/>
      <c r="G1023" s="239"/>
      <c r="H1023" s="239"/>
      <c r="I1023" s="239"/>
      <c r="J1023" s="239"/>
      <c r="K1023" s="239"/>
      <c r="L1023" s="239"/>
      <c r="M1023" s="239"/>
      <c r="N1023" s="239"/>
      <c r="O1023" s="239"/>
      <c r="X1023" s="228"/>
      <c r="Y1023" s="228"/>
      <c r="Z1023" s="228" t="s">
        <v>365</v>
      </c>
      <c r="AA1023" s="228" t="s">
        <v>1809</v>
      </c>
      <c r="AB1023" s="228" t="s">
        <v>5937</v>
      </c>
      <c r="AD1023" s="228" t="s">
        <v>317</v>
      </c>
      <c r="AE1023" s="228" t="s">
        <v>333</v>
      </c>
      <c r="AH1023" s="228" t="s">
        <v>660</v>
      </c>
      <c r="AJ1023" s="228"/>
      <c r="AK1023" s="228"/>
      <c r="BC1023" s="226"/>
    </row>
    <row r="1024" spans="1:55" ht="15.75" customHeight="1" thickBot="1">
      <c r="A1024" s="238"/>
      <c r="B1024" s="238"/>
      <c r="C1024" s="239"/>
      <c r="D1024" s="239"/>
      <c r="E1024" s="239"/>
      <c r="F1024" s="239"/>
      <c r="G1024" s="239"/>
      <c r="H1024" s="239"/>
      <c r="I1024" s="239"/>
      <c r="J1024" s="239"/>
      <c r="K1024" s="239"/>
      <c r="L1024" s="239"/>
      <c r="M1024" s="239"/>
      <c r="N1024" s="239"/>
      <c r="O1024" s="239"/>
      <c r="X1024" s="228"/>
      <c r="Y1024" s="228"/>
      <c r="Z1024" s="228"/>
      <c r="AA1024" s="228" t="s">
        <v>1827</v>
      </c>
      <c r="AB1024" s="228" t="s">
        <v>5938</v>
      </c>
      <c r="AD1024" s="228" t="s">
        <v>359</v>
      </c>
      <c r="AE1024" s="228" t="s">
        <v>348</v>
      </c>
      <c r="AH1024" s="228" t="s">
        <v>732</v>
      </c>
      <c r="AJ1024" s="228"/>
      <c r="AK1024" s="228"/>
      <c r="BC1024" s="226"/>
    </row>
    <row r="1025" spans="1:55" ht="15.75" customHeight="1" thickBot="1">
      <c r="A1025" s="238"/>
      <c r="B1025" s="238"/>
      <c r="C1025" s="239"/>
      <c r="D1025" s="239"/>
      <c r="E1025" s="239"/>
      <c r="F1025" s="239"/>
      <c r="G1025" s="239"/>
      <c r="H1025" s="239"/>
      <c r="I1025" s="239"/>
      <c r="J1025" s="239"/>
      <c r="K1025" s="239"/>
      <c r="L1025" s="239"/>
      <c r="M1025" s="239"/>
      <c r="N1025" s="239"/>
      <c r="O1025" s="239"/>
      <c r="X1025" s="228"/>
      <c r="Y1025" s="228"/>
      <c r="Z1025" s="228" t="s">
        <v>362</v>
      </c>
      <c r="AA1025" s="228" t="s">
        <v>1843</v>
      </c>
      <c r="AB1025" s="228" t="s">
        <v>5939</v>
      </c>
      <c r="AD1025" s="228" t="s">
        <v>348</v>
      </c>
      <c r="AE1025" s="228" t="s">
        <v>333</v>
      </c>
      <c r="AH1025" s="228" t="s">
        <v>732</v>
      </c>
      <c r="AJ1025" s="228"/>
      <c r="AK1025" s="228"/>
      <c r="BC1025" s="226"/>
    </row>
    <row r="1026" spans="1:55" ht="15.75" customHeight="1" thickBot="1">
      <c r="A1026" s="238"/>
      <c r="B1026" s="238"/>
      <c r="C1026" s="239"/>
      <c r="D1026" s="239"/>
      <c r="E1026" s="239"/>
      <c r="F1026" s="239"/>
      <c r="G1026" s="239"/>
      <c r="H1026" s="239"/>
      <c r="I1026" s="239"/>
      <c r="J1026" s="239"/>
      <c r="K1026" s="239"/>
      <c r="L1026" s="239"/>
      <c r="M1026" s="239"/>
      <c r="N1026" s="239"/>
      <c r="O1026" s="239"/>
      <c r="X1026" s="228"/>
      <c r="Y1026" s="228"/>
      <c r="Z1026" s="228" t="s">
        <v>362</v>
      </c>
      <c r="AA1026" s="228" t="s">
        <v>1847</v>
      </c>
      <c r="AB1026" s="228" t="s">
        <v>5940</v>
      </c>
      <c r="AD1026" s="228" t="s">
        <v>359</v>
      </c>
      <c r="AE1026" s="228" t="s">
        <v>348</v>
      </c>
      <c r="AH1026" s="228" t="s">
        <v>732</v>
      </c>
      <c r="AJ1026" s="228"/>
      <c r="AK1026" s="228"/>
      <c r="BC1026" s="226"/>
    </row>
    <row r="1027" spans="1:55" ht="15.75" customHeight="1" thickBot="1">
      <c r="A1027" s="238"/>
      <c r="B1027" s="238"/>
      <c r="C1027" s="239"/>
      <c r="D1027" s="239"/>
      <c r="E1027" s="239"/>
      <c r="F1027" s="239"/>
      <c r="G1027" s="239"/>
      <c r="H1027" s="239"/>
      <c r="I1027" s="239"/>
      <c r="J1027" s="239"/>
      <c r="K1027" s="239"/>
      <c r="L1027" s="239"/>
      <c r="M1027" s="239"/>
      <c r="N1027" s="239"/>
      <c r="O1027" s="239"/>
      <c r="X1027" s="228"/>
      <c r="Y1027" s="228"/>
      <c r="Z1027" s="228" t="s">
        <v>359</v>
      </c>
      <c r="AA1027" s="228" t="s">
        <v>1863</v>
      </c>
      <c r="AB1027" s="228" t="s">
        <v>5941</v>
      </c>
      <c r="AD1027" s="228" t="s">
        <v>359</v>
      </c>
      <c r="AE1027" s="228" t="s">
        <v>333</v>
      </c>
      <c r="AH1027" s="228" t="s">
        <v>660</v>
      </c>
      <c r="AJ1027" s="228"/>
      <c r="AK1027" s="228"/>
      <c r="BC1027" s="226"/>
    </row>
    <row r="1028" spans="1:55" ht="15.75" customHeight="1" thickBot="1">
      <c r="A1028" s="238"/>
      <c r="B1028" s="238"/>
      <c r="C1028" s="239"/>
      <c r="D1028" s="239"/>
      <c r="E1028" s="239"/>
      <c r="F1028" s="239"/>
      <c r="G1028" s="239"/>
      <c r="H1028" s="239"/>
      <c r="I1028" s="239"/>
      <c r="J1028" s="239"/>
      <c r="K1028" s="239"/>
      <c r="L1028" s="239"/>
      <c r="M1028" s="239"/>
      <c r="N1028" s="239"/>
      <c r="O1028" s="239"/>
      <c r="X1028" s="228"/>
      <c r="Y1028" s="228"/>
      <c r="Z1028" s="228" t="s">
        <v>362</v>
      </c>
      <c r="AA1028" s="228" t="s">
        <v>1978</v>
      </c>
      <c r="AB1028" s="228" t="s">
        <v>5942</v>
      </c>
      <c r="AD1028" s="228" t="s">
        <v>359</v>
      </c>
      <c r="AE1028" s="228" t="s">
        <v>317</v>
      </c>
      <c r="AH1028" s="228" t="s">
        <v>638</v>
      </c>
      <c r="AJ1028" s="228"/>
      <c r="AK1028" s="228"/>
      <c r="BC1028" s="226"/>
    </row>
    <row r="1029" spans="1:55" ht="15.75" customHeight="1" thickBot="1">
      <c r="A1029" s="238"/>
      <c r="B1029" s="238"/>
      <c r="C1029" s="239"/>
      <c r="D1029" s="239"/>
      <c r="E1029" s="239"/>
      <c r="F1029" s="239"/>
      <c r="G1029" s="239"/>
      <c r="H1029" s="239"/>
      <c r="I1029" s="239"/>
      <c r="J1029" s="239"/>
      <c r="K1029" s="239"/>
      <c r="L1029" s="239"/>
      <c r="M1029" s="239"/>
      <c r="N1029" s="239"/>
      <c r="O1029" s="239"/>
      <c r="X1029" s="228"/>
      <c r="Y1029" s="228"/>
      <c r="Z1029" s="228" t="s">
        <v>365</v>
      </c>
      <c r="AA1029" s="228" t="s">
        <v>2067</v>
      </c>
      <c r="AB1029" s="228" t="s">
        <v>5943</v>
      </c>
      <c r="AD1029" s="228" t="s">
        <v>359</v>
      </c>
      <c r="AE1029" s="228" t="s">
        <v>359</v>
      </c>
      <c r="AH1029" s="228" t="s">
        <v>660</v>
      </c>
      <c r="AJ1029" s="228"/>
      <c r="AK1029" s="228"/>
      <c r="BC1029" s="226"/>
    </row>
    <row r="1030" spans="1:55" ht="15.75" customHeight="1" thickBot="1">
      <c r="A1030" s="238"/>
      <c r="B1030" s="238"/>
      <c r="C1030" s="239"/>
      <c r="D1030" s="239"/>
      <c r="E1030" s="239"/>
      <c r="F1030" s="239"/>
      <c r="G1030" s="239"/>
      <c r="H1030" s="239"/>
      <c r="I1030" s="239"/>
      <c r="J1030" s="239"/>
      <c r="K1030" s="239"/>
      <c r="L1030" s="239"/>
      <c r="M1030" s="239"/>
      <c r="N1030" s="239"/>
      <c r="O1030" s="239"/>
      <c r="X1030" s="228"/>
      <c r="Y1030" s="228"/>
      <c r="Z1030" s="228" t="s">
        <v>365</v>
      </c>
      <c r="AA1030" s="228" t="s">
        <v>2124</v>
      </c>
      <c r="AB1030" s="228" t="s">
        <v>5944</v>
      </c>
      <c r="AD1030" s="228" t="s">
        <v>359</v>
      </c>
      <c r="AE1030" s="228" t="s">
        <v>359</v>
      </c>
      <c r="AH1030" s="228" t="s">
        <v>660</v>
      </c>
      <c r="AJ1030" s="228"/>
      <c r="AK1030" s="228"/>
      <c r="BC1030" s="226"/>
    </row>
    <row r="1031" spans="1:55" ht="15.75" customHeight="1" thickBot="1">
      <c r="A1031" s="238"/>
      <c r="B1031" s="238"/>
      <c r="C1031" s="239"/>
      <c r="D1031" s="239"/>
      <c r="E1031" s="239"/>
      <c r="F1031" s="239"/>
      <c r="G1031" s="239"/>
      <c r="H1031" s="239"/>
      <c r="I1031" s="239"/>
      <c r="J1031" s="239"/>
      <c r="K1031" s="239"/>
      <c r="L1031" s="239"/>
      <c r="M1031" s="239"/>
      <c r="N1031" s="239"/>
      <c r="O1031" s="239"/>
      <c r="X1031" s="228"/>
      <c r="Y1031" s="228"/>
      <c r="Z1031" s="228" t="s">
        <v>372</v>
      </c>
      <c r="AA1031" s="228" t="s">
        <v>2214</v>
      </c>
      <c r="AB1031" s="228" t="s">
        <v>5945</v>
      </c>
      <c r="AD1031" s="228" t="s">
        <v>359</v>
      </c>
      <c r="AE1031" s="228" t="s">
        <v>317</v>
      </c>
      <c r="AH1031" s="228" t="s">
        <v>660</v>
      </c>
      <c r="AJ1031" s="228"/>
      <c r="AK1031" s="228"/>
      <c r="BC1031" s="226"/>
    </row>
    <row r="1032" spans="1:55" ht="15.75" customHeight="1" thickBot="1">
      <c r="A1032" s="238"/>
      <c r="B1032" s="238"/>
      <c r="C1032" s="239"/>
      <c r="D1032" s="239"/>
      <c r="E1032" s="239"/>
      <c r="F1032" s="239"/>
      <c r="G1032" s="239"/>
      <c r="H1032" s="239"/>
      <c r="I1032" s="239"/>
      <c r="J1032" s="239"/>
      <c r="K1032" s="239"/>
      <c r="L1032" s="239"/>
      <c r="M1032" s="239"/>
      <c r="N1032" s="239"/>
      <c r="O1032" s="239"/>
      <c r="X1032" s="228"/>
      <c r="Y1032" s="228"/>
      <c r="Z1032" s="228" t="s">
        <v>365</v>
      </c>
      <c r="AA1032" s="228" t="s">
        <v>2262</v>
      </c>
      <c r="AB1032" s="228" t="s">
        <v>5946</v>
      </c>
      <c r="AD1032" s="228" t="s">
        <v>359</v>
      </c>
      <c r="AE1032" s="228" t="s">
        <v>348</v>
      </c>
      <c r="AH1032" s="228" t="s">
        <v>732</v>
      </c>
      <c r="AJ1032" s="228"/>
      <c r="AK1032" s="228"/>
      <c r="BC1032" s="226"/>
    </row>
    <row r="1033" spans="1:55" ht="15.75" customHeight="1" thickBot="1">
      <c r="A1033" s="238"/>
      <c r="B1033" s="238"/>
      <c r="C1033" s="239"/>
      <c r="D1033" s="239"/>
      <c r="E1033" s="239"/>
      <c r="F1033" s="239"/>
      <c r="G1033" s="239"/>
      <c r="H1033" s="239"/>
      <c r="I1033" s="239"/>
      <c r="J1033" s="239"/>
      <c r="K1033" s="239"/>
      <c r="L1033" s="239"/>
      <c r="M1033" s="239"/>
      <c r="N1033" s="239"/>
      <c r="O1033" s="239"/>
      <c r="X1033" s="228"/>
      <c r="Y1033" s="228"/>
      <c r="Z1033" s="228" t="s">
        <v>362</v>
      </c>
      <c r="AA1033" s="228" t="s">
        <v>2281</v>
      </c>
      <c r="AB1033" s="228" t="s">
        <v>5947</v>
      </c>
      <c r="AD1033" s="228" t="s">
        <v>359</v>
      </c>
      <c r="AE1033" s="228" t="s">
        <v>333</v>
      </c>
      <c r="AH1033" s="228" t="s">
        <v>732</v>
      </c>
      <c r="AJ1033" s="228"/>
      <c r="AK1033" s="228"/>
      <c r="BC1033" s="226"/>
    </row>
    <row r="1034" spans="1:55" ht="15.75" customHeight="1" thickBot="1">
      <c r="A1034" s="238"/>
      <c r="B1034" s="238"/>
      <c r="C1034" s="239"/>
      <c r="D1034" s="239"/>
      <c r="E1034" s="239"/>
      <c r="F1034" s="239"/>
      <c r="G1034" s="239"/>
      <c r="H1034" s="239"/>
      <c r="I1034" s="239"/>
      <c r="J1034" s="239"/>
      <c r="K1034" s="239"/>
      <c r="L1034" s="239"/>
      <c r="M1034" s="239"/>
      <c r="N1034" s="239"/>
      <c r="O1034" s="239"/>
      <c r="X1034" s="228"/>
      <c r="Y1034" s="228"/>
      <c r="Z1034" s="228" t="s">
        <v>359</v>
      </c>
      <c r="AA1034" s="228" t="s">
        <v>2615</v>
      </c>
      <c r="AB1034" s="228" t="s">
        <v>5948</v>
      </c>
      <c r="AD1034" s="228" t="s">
        <v>359</v>
      </c>
      <c r="AE1034" s="228" t="s">
        <v>362</v>
      </c>
      <c r="AH1034" s="228" t="s">
        <v>635</v>
      </c>
      <c r="AJ1034" s="228"/>
      <c r="AK1034" s="228"/>
      <c r="BC1034" s="226"/>
    </row>
    <row r="1035" spans="1:55" ht="15.75" customHeight="1" thickBot="1">
      <c r="A1035" s="238"/>
      <c r="B1035" s="238"/>
      <c r="C1035" s="239"/>
      <c r="D1035" s="239"/>
      <c r="E1035" s="239"/>
      <c r="F1035" s="239"/>
      <c r="G1035" s="239"/>
      <c r="H1035" s="239"/>
      <c r="I1035" s="239"/>
      <c r="J1035" s="239"/>
      <c r="K1035" s="239"/>
      <c r="L1035" s="239"/>
      <c r="M1035" s="239"/>
      <c r="N1035" s="239"/>
      <c r="O1035" s="239"/>
      <c r="X1035" s="228"/>
      <c r="Y1035" s="228"/>
      <c r="Z1035" s="228" t="s">
        <v>317</v>
      </c>
      <c r="AA1035" s="228" t="s">
        <v>2750</v>
      </c>
      <c r="AB1035" s="228" t="s">
        <v>5949</v>
      </c>
      <c r="AD1035" s="228" t="s">
        <v>317</v>
      </c>
      <c r="AE1035" s="228" t="s">
        <v>317</v>
      </c>
      <c r="AH1035" s="228" t="s">
        <v>638</v>
      </c>
      <c r="AJ1035" s="228"/>
      <c r="AK1035" s="228"/>
      <c r="BC1035" s="226"/>
    </row>
    <row r="1036" spans="1:55" ht="15.75" customHeight="1" thickBot="1">
      <c r="A1036" s="238"/>
      <c r="B1036" s="238"/>
      <c r="C1036" s="239"/>
      <c r="D1036" s="239"/>
      <c r="E1036" s="239"/>
      <c r="F1036" s="239"/>
      <c r="G1036" s="239"/>
      <c r="H1036" s="239"/>
      <c r="I1036" s="239"/>
      <c r="J1036" s="239"/>
      <c r="K1036" s="239"/>
      <c r="L1036" s="239"/>
      <c r="M1036" s="239"/>
      <c r="N1036" s="239"/>
      <c r="O1036" s="239"/>
      <c r="X1036" s="228"/>
      <c r="Y1036" s="228"/>
      <c r="Z1036" s="228" t="s">
        <v>333</v>
      </c>
      <c r="AA1036" s="228" t="s">
        <v>684</v>
      </c>
      <c r="AB1036" s="228" t="s">
        <v>5950</v>
      </c>
      <c r="AD1036" s="228" t="s">
        <v>348</v>
      </c>
      <c r="AE1036" s="228" t="s">
        <v>317</v>
      </c>
      <c r="AH1036" s="228" t="s">
        <v>638</v>
      </c>
      <c r="AJ1036" s="228"/>
      <c r="AK1036" s="228"/>
      <c r="BC1036" s="226"/>
    </row>
    <row r="1037" spans="1:55" ht="15.75" customHeight="1" thickBot="1">
      <c r="A1037" s="238"/>
      <c r="B1037" s="238"/>
      <c r="C1037" s="239"/>
      <c r="D1037" s="239"/>
      <c r="E1037" s="239"/>
      <c r="F1037" s="239"/>
      <c r="G1037" s="239"/>
      <c r="H1037" s="239"/>
      <c r="I1037" s="239"/>
      <c r="J1037" s="239"/>
      <c r="K1037" s="239"/>
      <c r="L1037" s="239"/>
      <c r="M1037" s="239"/>
      <c r="N1037" s="239"/>
      <c r="O1037" s="239"/>
      <c r="X1037" s="228"/>
      <c r="Y1037" s="228"/>
      <c r="Z1037" s="228" t="s">
        <v>333</v>
      </c>
      <c r="AA1037" s="228" t="s">
        <v>725</v>
      </c>
      <c r="AB1037" s="228" t="s">
        <v>5951</v>
      </c>
      <c r="AD1037" s="228" t="s">
        <v>333</v>
      </c>
      <c r="AE1037" s="228" t="s">
        <v>317</v>
      </c>
      <c r="AH1037" s="228" t="s">
        <v>638</v>
      </c>
      <c r="AJ1037" s="228"/>
      <c r="AK1037" s="228"/>
      <c r="BC1037" s="226"/>
    </row>
    <row r="1038" spans="1:55" ht="15.75" customHeight="1" thickBot="1">
      <c r="A1038" s="238"/>
      <c r="B1038" s="238"/>
      <c r="C1038" s="239"/>
      <c r="D1038" s="239"/>
      <c r="E1038" s="239"/>
      <c r="F1038" s="239"/>
      <c r="G1038" s="239"/>
      <c r="H1038" s="239"/>
      <c r="I1038" s="239"/>
      <c r="J1038" s="239"/>
      <c r="K1038" s="239"/>
      <c r="L1038" s="239"/>
      <c r="M1038" s="239"/>
      <c r="N1038" s="239"/>
      <c r="O1038" s="239"/>
      <c r="X1038" s="228"/>
      <c r="Y1038" s="228"/>
      <c r="Z1038" s="228" t="s">
        <v>348</v>
      </c>
      <c r="AA1038" s="228" t="s">
        <v>893</v>
      </c>
      <c r="AB1038" s="228" t="s">
        <v>5952</v>
      </c>
      <c r="AD1038" s="228" t="s">
        <v>348</v>
      </c>
      <c r="AE1038" s="228" t="s">
        <v>348</v>
      </c>
      <c r="AH1038" s="228" t="s">
        <v>641</v>
      </c>
      <c r="AJ1038" s="228"/>
      <c r="AK1038" s="228"/>
      <c r="BC1038" s="226"/>
    </row>
    <row r="1039" spans="1:55" ht="15.75" customHeight="1" thickBot="1">
      <c r="A1039" s="238"/>
      <c r="B1039" s="238"/>
      <c r="C1039" s="239"/>
      <c r="D1039" s="239"/>
      <c r="E1039" s="239"/>
      <c r="F1039" s="239"/>
      <c r="G1039" s="239"/>
      <c r="H1039" s="239"/>
      <c r="I1039" s="239"/>
      <c r="J1039" s="239"/>
      <c r="K1039" s="239"/>
      <c r="L1039" s="239"/>
      <c r="M1039" s="239"/>
      <c r="N1039" s="239"/>
      <c r="O1039" s="239"/>
      <c r="X1039" s="228"/>
      <c r="Y1039" s="228"/>
      <c r="Z1039" s="228" t="s">
        <v>261</v>
      </c>
      <c r="AA1039" s="228" t="s">
        <v>936</v>
      </c>
      <c r="AB1039" s="228" t="s">
        <v>5953</v>
      </c>
      <c r="AD1039" s="228" t="s">
        <v>261</v>
      </c>
      <c r="AE1039" s="228" t="s">
        <v>261</v>
      </c>
      <c r="AH1039" s="228" t="s">
        <v>635</v>
      </c>
      <c r="AJ1039" s="228"/>
      <c r="AK1039" s="228"/>
      <c r="BC1039" s="226"/>
    </row>
    <row r="1040" spans="1:55" ht="15.75" customHeight="1" thickBot="1">
      <c r="A1040" s="238"/>
      <c r="B1040" s="238"/>
      <c r="C1040" s="239"/>
      <c r="D1040" s="239"/>
      <c r="E1040" s="239"/>
      <c r="F1040" s="239"/>
      <c r="G1040" s="239"/>
      <c r="H1040" s="239"/>
      <c r="I1040" s="239"/>
      <c r="J1040" s="239"/>
      <c r="K1040" s="239"/>
      <c r="L1040" s="239"/>
      <c r="M1040" s="239"/>
      <c r="N1040" s="239"/>
      <c r="O1040" s="239"/>
      <c r="X1040" s="228"/>
      <c r="Y1040" s="228"/>
      <c r="Z1040" s="228" t="s">
        <v>348</v>
      </c>
      <c r="AA1040" s="228" t="s">
        <v>986</v>
      </c>
      <c r="AB1040" s="228" t="s">
        <v>5954</v>
      </c>
      <c r="AD1040" s="228" t="s">
        <v>348</v>
      </c>
      <c r="AE1040" s="228" t="s">
        <v>333</v>
      </c>
      <c r="AH1040" s="228" t="s">
        <v>641</v>
      </c>
      <c r="AJ1040" s="228"/>
      <c r="AK1040" s="228"/>
      <c r="BC1040" s="226"/>
    </row>
    <row r="1041" spans="1:55" ht="15.75" customHeight="1" thickBot="1">
      <c r="A1041" s="238"/>
      <c r="B1041" s="238"/>
      <c r="C1041" s="239"/>
      <c r="D1041" s="239"/>
      <c r="E1041" s="239"/>
      <c r="F1041" s="239"/>
      <c r="G1041" s="239"/>
      <c r="H1041" s="239"/>
      <c r="I1041" s="239"/>
      <c r="J1041" s="239"/>
      <c r="K1041" s="239"/>
      <c r="L1041" s="239"/>
      <c r="M1041" s="239"/>
      <c r="N1041" s="239"/>
      <c r="O1041" s="239"/>
      <c r="X1041" s="228"/>
      <c r="Y1041" s="228"/>
      <c r="Z1041" s="228" t="s">
        <v>362</v>
      </c>
      <c r="AA1041" s="228" t="s">
        <v>1136</v>
      </c>
      <c r="AB1041" s="228" t="s">
        <v>5955</v>
      </c>
      <c r="AD1041" s="228" t="s">
        <v>359</v>
      </c>
      <c r="AE1041" s="228" t="s">
        <v>365</v>
      </c>
      <c r="AH1041" s="228" t="s">
        <v>641</v>
      </c>
      <c r="AJ1041" s="228"/>
      <c r="AK1041" s="228"/>
      <c r="BC1041" s="226"/>
    </row>
    <row r="1042" spans="1:55" ht="15.75" customHeight="1" thickBot="1">
      <c r="A1042" s="238"/>
      <c r="B1042" s="238"/>
      <c r="C1042" s="239"/>
      <c r="D1042" s="239"/>
      <c r="E1042" s="239"/>
      <c r="F1042" s="239"/>
      <c r="G1042" s="239"/>
      <c r="H1042" s="239"/>
      <c r="I1042" s="239"/>
      <c r="J1042" s="239"/>
      <c r="K1042" s="239"/>
      <c r="L1042" s="239"/>
      <c r="M1042" s="239"/>
      <c r="N1042" s="239"/>
      <c r="O1042" s="239"/>
      <c r="X1042" s="228"/>
      <c r="Y1042" s="228"/>
      <c r="Z1042" s="228" t="s">
        <v>348</v>
      </c>
      <c r="AA1042" s="228" t="s">
        <v>1305</v>
      </c>
      <c r="AB1042" s="228" t="s">
        <v>5956</v>
      </c>
      <c r="AD1042" s="228" t="s">
        <v>359</v>
      </c>
      <c r="AE1042" s="228" t="s">
        <v>333</v>
      </c>
      <c r="AH1042" s="228" t="s">
        <v>641</v>
      </c>
      <c r="AJ1042" s="228"/>
      <c r="AK1042" s="228"/>
      <c r="BC1042" s="226"/>
    </row>
    <row r="1043" spans="1:55" ht="15.75" customHeight="1" thickBot="1">
      <c r="A1043" s="238"/>
      <c r="B1043" s="238"/>
      <c r="C1043" s="239"/>
      <c r="D1043" s="239"/>
      <c r="E1043" s="239"/>
      <c r="F1043" s="239"/>
      <c r="G1043" s="239"/>
      <c r="H1043" s="239"/>
      <c r="I1043" s="239"/>
      <c r="J1043" s="239"/>
      <c r="K1043" s="239"/>
      <c r="L1043" s="239"/>
      <c r="M1043" s="239"/>
      <c r="N1043" s="239"/>
      <c r="O1043" s="239"/>
      <c r="X1043" s="228"/>
      <c r="Y1043" s="228"/>
      <c r="Z1043" s="228" t="s">
        <v>359</v>
      </c>
      <c r="AA1043" s="228" t="s">
        <v>1390</v>
      </c>
      <c r="AB1043" s="228" t="s">
        <v>5957</v>
      </c>
      <c r="AD1043" s="228" t="s">
        <v>359</v>
      </c>
      <c r="AE1043" s="228" t="s">
        <v>359</v>
      </c>
      <c r="AH1043" s="228" t="s">
        <v>663</v>
      </c>
      <c r="AJ1043" s="228"/>
      <c r="AK1043" s="228"/>
      <c r="BC1043" s="226"/>
    </row>
    <row r="1044" spans="1:55" ht="15.75" customHeight="1" thickBot="1">
      <c r="A1044" s="238"/>
      <c r="B1044" s="238"/>
      <c r="C1044" s="239"/>
      <c r="D1044" s="239"/>
      <c r="E1044" s="239"/>
      <c r="F1044" s="239"/>
      <c r="G1044" s="239"/>
      <c r="H1044" s="239"/>
      <c r="I1044" s="239"/>
      <c r="J1044" s="239"/>
      <c r="K1044" s="239"/>
      <c r="L1044" s="239"/>
      <c r="M1044" s="239"/>
      <c r="N1044" s="239"/>
      <c r="O1044" s="239"/>
      <c r="X1044" s="228"/>
      <c r="Y1044" s="228"/>
      <c r="Z1044" s="228" t="s">
        <v>333</v>
      </c>
      <c r="AA1044" s="228" t="s">
        <v>1579</v>
      </c>
      <c r="AB1044" s="228" t="s">
        <v>5958</v>
      </c>
      <c r="AD1044" s="228" t="s">
        <v>333</v>
      </c>
      <c r="AE1044" s="228" t="s">
        <v>333</v>
      </c>
      <c r="AH1044" s="228" t="s">
        <v>638</v>
      </c>
      <c r="AJ1044" s="228"/>
      <c r="AK1044" s="228"/>
      <c r="BC1044" s="226"/>
    </row>
    <row r="1045" spans="1:55" ht="15.75" customHeight="1" thickBot="1">
      <c r="A1045" s="238"/>
      <c r="B1045" s="238"/>
      <c r="C1045" s="239"/>
      <c r="D1045" s="239"/>
      <c r="E1045" s="239"/>
      <c r="F1045" s="239"/>
      <c r="G1045" s="239"/>
      <c r="H1045" s="239"/>
      <c r="I1045" s="239"/>
      <c r="J1045" s="239"/>
      <c r="K1045" s="239"/>
      <c r="L1045" s="239"/>
      <c r="M1045" s="239"/>
      <c r="N1045" s="239"/>
      <c r="O1045" s="239"/>
      <c r="X1045" s="228"/>
      <c r="Y1045" s="228"/>
      <c r="Z1045" s="228" t="s">
        <v>302</v>
      </c>
      <c r="AA1045" s="228" t="s">
        <v>1582</v>
      </c>
      <c r="AB1045" s="228" t="s">
        <v>5959</v>
      </c>
      <c r="AD1045" s="228" t="s">
        <v>283</v>
      </c>
      <c r="AE1045" s="228" t="s">
        <v>317</v>
      </c>
      <c r="AH1045" s="228" t="s">
        <v>663</v>
      </c>
      <c r="AJ1045" s="228"/>
      <c r="AK1045" s="228"/>
      <c r="BC1045" s="226"/>
    </row>
    <row r="1046" spans="1:55" ht="15.75" customHeight="1" thickBot="1">
      <c r="A1046" s="238"/>
      <c r="B1046" s="238"/>
      <c r="C1046" s="239"/>
      <c r="D1046" s="239"/>
      <c r="E1046" s="239"/>
      <c r="F1046" s="239"/>
      <c r="G1046" s="239"/>
      <c r="H1046" s="239"/>
      <c r="I1046" s="239"/>
      <c r="J1046" s="239"/>
      <c r="K1046" s="239"/>
      <c r="L1046" s="239"/>
      <c r="M1046" s="239"/>
      <c r="N1046" s="239"/>
      <c r="O1046" s="239"/>
      <c r="X1046" s="228"/>
      <c r="Y1046" s="228"/>
      <c r="Z1046" s="228" t="s">
        <v>359</v>
      </c>
      <c r="AA1046" s="228" t="s">
        <v>1604</v>
      </c>
      <c r="AB1046" s="228" t="s">
        <v>5960</v>
      </c>
      <c r="AD1046" s="228" t="s">
        <v>348</v>
      </c>
      <c r="AE1046" s="228" t="s">
        <v>362</v>
      </c>
      <c r="AH1046" s="228" t="s">
        <v>635</v>
      </c>
      <c r="AJ1046" s="228"/>
      <c r="AK1046" s="228"/>
      <c r="BC1046" s="226"/>
    </row>
    <row r="1047" spans="1:55" ht="15.75" customHeight="1" thickBot="1">
      <c r="A1047" s="238"/>
      <c r="B1047" s="238"/>
      <c r="C1047" s="239"/>
      <c r="D1047" s="239"/>
      <c r="E1047" s="239"/>
      <c r="F1047" s="239"/>
      <c r="G1047" s="239"/>
      <c r="H1047" s="239"/>
      <c r="I1047" s="239"/>
      <c r="J1047" s="239"/>
      <c r="K1047" s="239"/>
      <c r="L1047" s="239"/>
      <c r="M1047" s="239"/>
      <c r="N1047" s="239"/>
      <c r="O1047" s="239"/>
      <c r="X1047" s="228"/>
      <c r="Y1047" s="228"/>
      <c r="Z1047" s="228" t="s">
        <v>333</v>
      </c>
      <c r="AA1047" s="228" t="s">
        <v>1812</v>
      </c>
      <c r="AB1047" s="228" t="s">
        <v>5961</v>
      </c>
      <c r="AD1047" s="228" t="s">
        <v>333</v>
      </c>
      <c r="AE1047" s="228" t="s">
        <v>333</v>
      </c>
      <c r="AH1047" s="228" t="s">
        <v>641</v>
      </c>
      <c r="AJ1047" s="228"/>
      <c r="AK1047" s="228"/>
      <c r="BC1047" s="226"/>
    </row>
    <row r="1048" spans="1:55" ht="15.75" customHeight="1" thickBot="1">
      <c r="A1048" s="238"/>
      <c r="B1048" s="238"/>
      <c r="C1048" s="239"/>
      <c r="D1048" s="239"/>
      <c r="E1048" s="239"/>
      <c r="F1048" s="239"/>
      <c r="G1048" s="239"/>
      <c r="H1048" s="239"/>
      <c r="I1048" s="239"/>
      <c r="J1048" s="239"/>
      <c r="K1048" s="239"/>
      <c r="L1048" s="239"/>
      <c r="M1048" s="239"/>
      <c r="N1048" s="239"/>
      <c r="O1048" s="239"/>
      <c r="X1048" s="228"/>
      <c r="Y1048" s="228"/>
      <c r="Z1048" s="228" t="s">
        <v>333</v>
      </c>
      <c r="AA1048" s="228" t="s">
        <v>1824</v>
      </c>
      <c r="AB1048" s="228" t="s">
        <v>5962</v>
      </c>
      <c r="AD1048" s="228" t="s">
        <v>333</v>
      </c>
      <c r="AE1048" s="228" t="s">
        <v>317</v>
      </c>
      <c r="AH1048" s="228" t="s">
        <v>635</v>
      </c>
      <c r="AJ1048" s="228"/>
      <c r="AK1048" s="228"/>
      <c r="BC1048" s="226"/>
    </row>
    <row r="1049" spans="1:55" ht="15.75" customHeight="1" thickBot="1">
      <c r="A1049" s="238"/>
      <c r="B1049" s="238"/>
      <c r="C1049" s="239"/>
      <c r="D1049" s="239"/>
      <c r="E1049" s="239"/>
      <c r="F1049" s="239"/>
      <c r="G1049" s="239"/>
      <c r="H1049" s="239"/>
      <c r="I1049" s="239"/>
      <c r="J1049" s="239"/>
      <c r="K1049" s="239"/>
      <c r="L1049" s="239"/>
      <c r="M1049" s="239"/>
      <c r="N1049" s="239"/>
      <c r="O1049" s="239"/>
      <c r="X1049" s="228"/>
      <c r="Y1049" s="228"/>
      <c r="Z1049" s="228" t="s">
        <v>362</v>
      </c>
      <c r="AA1049" s="228" t="s">
        <v>1860</v>
      </c>
      <c r="AB1049" s="228" t="s">
        <v>5963</v>
      </c>
      <c r="AD1049" s="228" t="s">
        <v>359</v>
      </c>
      <c r="AE1049" s="228" t="s">
        <v>365</v>
      </c>
      <c r="AH1049" s="228" t="s">
        <v>663</v>
      </c>
      <c r="AJ1049" s="228"/>
      <c r="AK1049" s="228"/>
      <c r="BC1049" s="226"/>
    </row>
    <row r="1050" spans="1:55" ht="15.75" customHeight="1" thickBot="1">
      <c r="A1050" s="238"/>
      <c r="B1050" s="238"/>
      <c r="C1050" s="239"/>
      <c r="D1050" s="239"/>
      <c r="E1050" s="239"/>
      <c r="F1050" s="239"/>
      <c r="G1050" s="239"/>
      <c r="H1050" s="239"/>
      <c r="I1050" s="239"/>
      <c r="J1050" s="239"/>
      <c r="K1050" s="239"/>
      <c r="L1050" s="239"/>
      <c r="M1050" s="239"/>
      <c r="N1050" s="239"/>
      <c r="O1050" s="239"/>
      <c r="X1050" s="228"/>
      <c r="Y1050" s="228"/>
      <c r="Z1050" s="228" t="s">
        <v>359</v>
      </c>
      <c r="AA1050" s="228" t="s">
        <v>1890</v>
      </c>
      <c r="AB1050" s="228" t="s">
        <v>5964</v>
      </c>
      <c r="AD1050" s="228" t="s">
        <v>333</v>
      </c>
      <c r="AE1050" s="228" t="s">
        <v>365</v>
      </c>
      <c r="AH1050" s="228" t="s">
        <v>663</v>
      </c>
      <c r="AJ1050" s="228"/>
      <c r="AK1050" s="228"/>
      <c r="BC1050" s="226"/>
    </row>
    <row r="1051" spans="1:55" ht="15.75" customHeight="1" thickBot="1">
      <c r="A1051" s="238"/>
      <c r="B1051" s="238"/>
      <c r="C1051" s="239"/>
      <c r="D1051" s="239"/>
      <c r="E1051" s="239"/>
      <c r="F1051" s="239"/>
      <c r="G1051" s="239"/>
      <c r="H1051" s="239"/>
      <c r="I1051" s="239"/>
      <c r="J1051" s="239"/>
      <c r="K1051" s="239"/>
      <c r="L1051" s="239"/>
      <c r="M1051" s="239"/>
      <c r="N1051" s="239"/>
      <c r="O1051" s="239"/>
      <c r="X1051" s="228"/>
      <c r="Y1051" s="228"/>
      <c r="Z1051" s="228" t="s">
        <v>348</v>
      </c>
      <c r="AA1051" s="228" t="s">
        <v>2135</v>
      </c>
      <c r="AB1051" s="228" t="s">
        <v>5965</v>
      </c>
      <c r="AD1051" s="228" t="s">
        <v>359</v>
      </c>
      <c r="AE1051" s="228" t="s">
        <v>333</v>
      </c>
      <c r="AH1051" s="228" t="s">
        <v>638</v>
      </c>
      <c r="AJ1051" s="228"/>
      <c r="AK1051" s="228"/>
      <c r="BC1051" s="226"/>
    </row>
    <row r="1052" spans="1:55" ht="15.75" customHeight="1" thickBot="1">
      <c r="A1052" s="238"/>
      <c r="B1052" s="238"/>
      <c r="C1052" s="239"/>
      <c r="D1052" s="239"/>
      <c r="E1052" s="239"/>
      <c r="F1052" s="239"/>
      <c r="G1052" s="239"/>
      <c r="H1052" s="239"/>
      <c r="I1052" s="239"/>
      <c r="J1052" s="239"/>
      <c r="K1052" s="239"/>
      <c r="L1052" s="239"/>
      <c r="M1052" s="239"/>
      <c r="N1052" s="239"/>
      <c r="O1052" s="239"/>
      <c r="X1052" s="228"/>
      <c r="Y1052" s="228"/>
      <c r="Z1052" s="228" t="s">
        <v>333</v>
      </c>
      <c r="AA1052" s="228" t="s">
        <v>2199</v>
      </c>
      <c r="AB1052" s="228" t="s">
        <v>5966</v>
      </c>
      <c r="AD1052" s="228" t="s">
        <v>333</v>
      </c>
      <c r="AE1052" s="228" t="s">
        <v>348</v>
      </c>
      <c r="AH1052" s="228" t="s">
        <v>641</v>
      </c>
      <c r="AJ1052" s="228"/>
      <c r="AK1052" s="228"/>
      <c r="BC1052" s="226"/>
    </row>
    <row r="1053" spans="1:55" ht="15.75" customHeight="1" thickBot="1">
      <c r="A1053" s="238"/>
      <c r="B1053" s="238"/>
      <c r="C1053" s="239"/>
      <c r="D1053" s="239"/>
      <c r="E1053" s="239"/>
      <c r="F1053" s="239"/>
      <c r="G1053" s="239"/>
      <c r="H1053" s="239"/>
      <c r="I1053" s="239"/>
      <c r="J1053" s="239"/>
      <c r="K1053" s="239"/>
      <c r="L1053" s="239"/>
      <c r="M1053" s="239"/>
      <c r="N1053" s="239"/>
      <c r="O1053" s="239"/>
      <c r="X1053" s="228"/>
      <c r="Y1053" s="228"/>
      <c r="Z1053" s="228" t="s">
        <v>362</v>
      </c>
      <c r="AA1053" s="228" t="s">
        <v>2390</v>
      </c>
      <c r="AB1053" s="228" t="s">
        <v>5967</v>
      </c>
      <c r="AD1053" s="228" t="s">
        <v>359</v>
      </c>
      <c r="AE1053" s="228" t="s">
        <v>368</v>
      </c>
      <c r="AH1053" s="228" t="s">
        <v>635</v>
      </c>
      <c r="AJ1053" s="228"/>
      <c r="AK1053" s="228"/>
      <c r="BC1053" s="226"/>
    </row>
    <row r="1054" spans="1:55" ht="15.75" customHeight="1" thickBot="1">
      <c r="A1054" s="238"/>
      <c r="B1054" s="238"/>
      <c r="C1054" s="239"/>
      <c r="D1054" s="239"/>
      <c r="E1054" s="239"/>
      <c r="F1054" s="239"/>
      <c r="G1054" s="239"/>
      <c r="H1054" s="239"/>
      <c r="I1054" s="239"/>
      <c r="J1054" s="239"/>
      <c r="K1054" s="239"/>
      <c r="L1054" s="239"/>
      <c r="M1054" s="239"/>
      <c r="N1054" s="239"/>
      <c r="O1054" s="239"/>
      <c r="X1054" s="228"/>
      <c r="Y1054" s="228"/>
      <c r="Z1054" s="228"/>
      <c r="AA1054" s="228" t="s">
        <v>2684</v>
      </c>
      <c r="AB1054" s="228" t="s">
        <v>5968</v>
      </c>
      <c r="AD1054" s="228">
        <v>0</v>
      </c>
      <c r="AE1054" s="228">
        <v>0</v>
      </c>
      <c r="AH1054" s="228" t="s">
        <v>638</v>
      </c>
      <c r="AJ1054" s="228"/>
      <c r="AK1054" s="228"/>
      <c r="BC1054" s="226"/>
    </row>
    <row r="1055" spans="1:55" ht="15.75" customHeight="1" thickBot="1">
      <c r="A1055" s="238"/>
      <c r="B1055" s="238"/>
      <c r="C1055" s="239"/>
      <c r="D1055" s="239"/>
      <c r="E1055" s="239"/>
      <c r="F1055" s="239"/>
      <c r="G1055" s="239"/>
      <c r="H1055" s="239"/>
      <c r="I1055" s="239"/>
      <c r="J1055" s="239"/>
      <c r="K1055" s="239"/>
      <c r="L1055" s="239"/>
      <c r="M1055" s="239"/>
      <c r="N1055" s="239"/>
      <c r="O1055" s="239"/>
      <c r="X1055" s="228"/>
      <c r="Y1055" s="228"/>
      <c r="Z1055" s="228" t="s">
        <v>317</v>
      </c>
      <c r="AA1055" s="228" t="s">
        <v>750</v>
      </c>
      <c r="AB1055" s="228" t="s">
        <v>5969</v>
      </c>
      <c r="AD1055" s="228" t="s">
        <v>302</v>
      </c>
      <c r="AE1055" s="228" t="s">
        <v>333</v>
      </c>
      <c r="AH1055" s="228" t="s">
        <v>635</v>
      </c>
      <c r="AJ1055" s="228"/>
      <c r="AK1055" s="228"/>
      <c r="BC1055" s="226"/>
    </row>
    <row r="1056" spans="1:55" ht="15.75" customHeight="1" thickBot="1">
      <c r="A1056" s="238"/>
      <c r="B1056" s="238"/>
      <c r="C1056" s="239"/>
      <c r="D1056" s="239"/>
      <c r="E1056" s="239"/>
      <c r="F1056" s="239"/>
      <c r="G1056" s="239"/>
      <c r="H1056" s="239"/>
      <c r="I1056" s="239"/>
      <c r="J1056" s="239"/>
      <c r="K1056" s="239"/>
      <c r="L1056" s="239"/>
      <c r="M1056" s="239"/>
      <c r="N1056" s="239"/>
      <c r="O1056" s="239"/>
      <c r="X1056" s="228"/>
      <c r="Y1056" s="228"/>
      <c r="Z1056" s="228" t="s">
        <v>333</v>
      </c>
      <c r="AA1056" s="228" t="s">
        <v>904</v>
      </c>
      <c r="AB1056" s="228" t="s">
        <v>5970</v>
      </c>
      <c r="AD1056" s="228" t="s">
        <v>333</v>
      </c>
      <c r="AE1056" s="228" t="s">
        <v>317</v>
      </c>
      <c r="AH1056" s="228" t="s">
        <v>635</v>
      </c>
      <c r="AJ1056" s="228"/>
      <c r="AK1056" s="228"/>
      <c r="BC1056" s="226"/>
    </row>
    <row r="1057" spans="1:55" ht="15.75" customHeight="1" thickBot="1">
      <c r="A1057" s="238"/>
      <c r="B1057" s="238"/>
      <c r="C1057" s="239"/>
      <c r="D1057" s="239"/>
      <c r="E1057" s="239"/>
      <c r="F1057" s="239"/>
      <c r="G1057" s="239"/>
      <c r="H1057" s="239"/>
      <c r="I1057" s="239"/>
      <c r="J1057" s="239"/>
      <c r="K1057" s="239"/>
      <c r="L1057" s="239"/>
      <c r="M1057" s="239"/>
      <c r="N1057" s="239"/>
      <c r="O1057" s="239"/>
      <c r="X1057" s="228"/>
      <c r="Y1057" s="228"/>
      <c r="Z1057" s="228" t="s">
        <v>333</v>
      </c>
      <c r="AA1057" s="228" t="s">
        <v>909</v>
      </c>
      <c r="AB1057" s="228" t="s">
        <v>5971</v>
      </c>
      <c r="AD1057" s="228" t="s">
        <v>317</v>
      </c>
      <c r="AE1057" s="228" t="s">
        <v>348</v>
      </c>
      <c r="AH1057" s="228" t="s">
        <v>641</v>
      </c>
      <c r="AJ1057" s="228"/>
      <c r="AK1057" s="228"/>
      <c r="BC1057" s="226"/>
    </row>
    <row r="1058" spans="1:55" ht="15.75" customHeight="1" thickBot="1">
      <c r="A1058" s="238"/>
      <c r="B1058" s="238"/>
      <c r="C1058" s="239"/>
      <c r="D1058" s="239"/>
      <c r="E1058" s="239"/>
      <c r="F1058" s="239"/>
      <c r="G1058" s="239"/>
      <c r="H1058" s="239"/>
      <c r="I1058" s="239"/>
      <c r="J1058" s="239"/>
      <c r="K1058" s="239"/>
      <c r="L1058" s="239"/>
      <c r="M1058" s="239"/>
      <c r="N1058" s="239"/>
      <c r="O1058" s="239"/>
      <c r="X1058" s="228"/>
      <c r="Y1058" s="228"/>
      <c r="Z1058" s="228" t="s">
        <v>333</v>
      </c>
      <c r="AA1058" s="228" t="s">
        <v>1041</v>
      </c>
      <c r="AB1058" s="228" t="s">
        <v>5972</v>
      </c>
      <c r="AD1058" s="228" t="s">
        <v>333</v>
      </c>
      <c r="AE1058" s="228" t="s">
        <v>333</v>
      </c>
      <c r="AH1058" s="228" t="s">
        <v>641</v>
      </c>
      <c r="AJ1058" s="228"/>
      <c r="AK1058" s="228"/>
      <c r="BC1058" s="226"/>
    </row>
    <row r="1059" spans="1:55" ht="15.75" customHeight="1" thickBot="1">
      <c r="A1059" s="238"/>
      <c r="B1059" s="238"/>
      <c r="C1059" s="239"/>
      <c r="D1059" s="239"/>
      <c r="E1059" s="239"/>
      <c r="F1059" s="239"/>
      <c r="G1059" s="239"/>
      <c r="H1059" s="239"/>
      <c r="I1059" s="239"/>
      <c r="J1059" s="239"/>
      <c r="K1059" s="239"/>
      <c r="L1059" s="239"/>
      <c r="M1059" s="239"/>
      <c r="N1059" s="239"/>
      <c r="O1059" s="239"/>
      <c r="X1059" s="228"/>
      <c r="Y1059" s="228"/>
      <c r="Z1059" s="228" t="s">
        <v>348</v>
      </c>
      <c r="AA1059" s="228" t="s">
        <v>1044</v>
      </c>
      <c r="AB1059" s="228" t="s">
        <v>5973</v>
      </c>
      <c r="AD1059" s="228" t="s">
        <v>348</v>
      </c>
      <c r="AE1059" s="228" t="s">
        <v>359</v>
      </c>
      <c r="AH1059" s="228" t="s">
        <v>635</v>
      </c>
      <c r="AJ1059" s="228"/>
      <c r="AK1059" s="228"/>
      <c r="BC1059" s="226"/>
    </row>
    <row r="1060" spans="1:55" ht="15.75" customHeight="1" thickBot="1">
      <c r="A1060" s="238"/>
      <c r="B1060" s="238"/>
      <c r="C1060" s="239"/>
      <c r="D1060" s="239"/>
      <c r="E1060" s="239"/>
      <c r="F1060" s="239"/>
      <c r="G1060" s="239"/>
      <c r="H1060" s="239"/>
      <c r="I1060" s="239"/>
      <c r="J1060" s="239"/>
      <c r="K1060" s="239"/>
      <c r="L1060" s="239"/>
      <c r="M1060" s="239"/>
      <c r="N1060" s="239"/>
      <c r="O1060" s="239"/>
      <c r="X1060" s="228"/>
      <c r="Y1060" s="228"/>
      <c r="Z1060" s="228" t="s">
        <v>283</v>
      </c>
      <c r="AA1060" s="228" t="s">
        <v>1055</v>
      </c>
      <c r="AB1060" s="228" t="s">
        <v>5974</v>
      </c>
      <c r="AD1060" s="228" t="s">
        <v>283</v>
      </c>
      <c r="AE1060" s="228" t="s">
        <v>261</v>
      </c>
      <c r="AH1060" s="228" t="s">
        <v>635</v>
      </c>
      <c r="AJ1060" s="228"/>
      <c r="AK1060" s="228"/>
      <c r="BC1060" s="226"/>
    </row>
    <row r="1061" spans="1:55" ht="15.75" customHeight="1" thickBot="1">
      <c r="A1061" s="238"/>
      <c r="B1061" s="238"/>
      <c r="C1061" s="239"/>
      <c r="D1061" s="239"/>
      <c r="E1061" s="239"/>
      <c r="F1061" s="239"/>
      <c r="G1061" s="239"/>
      <c r="H1061" s="239"/>
      <c r="I1061" s="239"/>
      <c r="J1061" s="239"/>
      <c r="K1061" s="239"/>
      <c r="L1061" s="239"/>
      <c r="M1061" s="239"/>
      <c r="N1061" s="239"/>
      <c r="O1061" s="239"/>
      <c r="X1061" s="228"/>
      <c r="Y1061" s="228"/>
      <c r="Z1061" s="228" t="s">
        <v>333</v>
      </c>
      <c r="AA1061" s="228" t="s">
        <v>1286</v>
      </c>
      <c r="AB1061" s="228" t="s">
        <v>5975</v>
      </c>
      <c r="AD1061" s="228" t="s">
        <v>333</v>
      </c>
      <c r="AE1061" s="228" t="s">
        <v>348</v>
      </c>
      <c r="AH1061" s="228" t="s">
        <v>641</v>
      </c>
      <c r="AJ1061" s="228"/>
      <c r="AK1061" s="228"/>
      <c r="BC1061" s="226"/>
    </row>
    <row r="1062" spans="1:55" ht="15.75" customHeight="1" thickBot="1">
      <c r="A1062" s="238"/>
      <c r="B1062" s="238"/>
      <c r="C1062" s="239"/>
      <c r="D1062" s="239"/>
      <c r="E1062" s="239"/>
      <c r="F1062" s="239"/>
      <c r="G1062" s="239"/>
      <c r="H1062" s="239"/>
      <c r="I1062" s="239"/>
      <c r="J1062" s="239"/>
      <c r="K1062" s="239"/>
      <c r="L1062" s="239"/>
      <c r="M1062" s="239"/>
      <c r="N1062" s="239"/>
      <c r="O1062" s="239"/>
      <c r="X1062" s="228"/>
      <c r="Y1062" s="228"/>
      <c r="Z1062" s="228" t="s">
        <v>317</v>
      </c>
      <c r="AA1062" s="228" t="s">
        <v>1289</v>
      </c>
      <c r="AB1062" s="228" t="s">
        <v>5976</v>
      </c>
      <c r="AD1062" s="228" t="s">
        <v>317</v>
      </c>
      <c r="AE1062" s="228" t="s">
        <v>302</v>
      </c>
      <c r="AH1062" s="228" t="s">
        <v>641</v>
      </c>
      <c r="AJ1062" s="228"/>
      <c r="AK1062" s="228"/>
      <c r="BC1062" s="226"/>
    </row>
    <row r="1063" spans="1:55" ht="15.75" customHeight="1" thickBot="1">
      <c r="A1063" s="238"/>
      <c r="B1063" s="238"/>
      <c r="C1063" s="239"/>
      <c r="D1063" s="239"/>
      <c r="E1063" s="239"/>
      <c r="F1063" s="239"/>
      <c r="G1063" s="239"/>
      <c r="H1063" s="239"/>
      <c r="I1063" s="239"/>
      <c r="J1063" s="239"/>
      <c r="K1063" s="239"/>
      <c r="L1063" s="239"/>
      <c r="M1063" s="239"/>
      <c r="N1063" s="239"/>
      <c r="O1063" s="239"/>
      <c r="X1063" s="228"/>
      <c r="Y1063" s="228"/>
      <c r="Z1063" s="228" t="s">
        <v>317</v>
      </c>
      <c r="AA1063" s="228" t="s">
        <v>1293</v>
      </c>
      <c r="AB1063" s="228" t="s">
        <v>5977</v>
      </c>
      <c r="AD1063" s="228" t="s">
        <v>302</v>
      </c>
      <c r="AE1063" s="228" t="s">
        <v>333</v>
      </c>
      <c r="AH1063" s="228" t="s">
        <v>635</v>
      </c>
      <c r="AJ1063" s="228"/>
      <c r="AK1063" s="228"/>
      <c r="BC1063" s="226"/>
    </row>
    <row r="1064" spans="1:55" ht="15.75" customHeight="1" thickBot="1">
      <c r="A1064" s="238"/>
      <c r="B1064" s="238"/>
      <c r="C1064" s="239"/>
      <c r="D1064" s="239"/>
      <c r="E1064" s="239"/>
      <c r="F1064" s="239"/>
      <c r="G1064" s="239"/>
      <c r="H1064" s="239"/>
      <c r="I1064" s="239"/>
      <c r="J1064" s="239"/>
      <c r="K1064" s="239"/>
      <c r="L1064" s="239"/>
      <c r="M1064" s="239"/>
      <c r="N1064" s="239"/>
      <c r="O1064" s="239"/>
      <c r="X1064" s="228"/>
      <c r="Y1064" s="228"/>
      <c r="Z1064" s="228" t="s">
        <v>283</v>
      </c>
      <c r="AA1064" s="228" t="s">
        <v>1463</v>
      </c>
      <c r="AB1064" s="228" t="s">
        <v>5978</v>
      </c>
      <c r="AD1064" s="228" t="s">
        <v>283</v>
      </c>
      <c r="AE1064" s="228" t="s">
        <v>302</v>
      </c>
      <c r="AH1064" s="228" t="s">
        <v>641</v>
      </c>
      <c r="AJ1064" s="228"/>
      <c r="AK1064" s="228"/>
      <c r="BC1064" s="226"/>
    </row>
    <row r="1065" spans="1:55" ht="15.75" customHeight="1" thickBot="1">
      <c r="A1065" s="238"/>
      <c r="B1065" s="238"/>
      <c r="C1065" s="239"/>
      <c r="D1065" s="239"/>
      <c r="E1065" s="239"/>
      <c r="F1065" s="239"/>
      <c r="G1065" s="239"/>
      <c r="H1065" s="239"/>
      <c r="I1065" s="239"/>
      <c r="J1065" s="239"/>
      <c r="K1065" s="239"/>
      <c r="L1065" s="239"/>
      <c r="M1065" s="239"/>
      <c r="N1065" s="239"/>
      <c r="O1065" s="239"/>
      <c r="X1065" s="228"/>
      <c r="Y1065" s="228"/>
      <c r="Z1065" s="228" t="s">
        <v>348</v>
      </c>
      <c r="AA1065" s="228" t="s">
        <v>1575</v>
      </c>
      <c r="AB1065" s="228" t="s">
        <v>5979</v>
      </c>
      <c r="AD1065" s="228" t="s">
        <v>333</v>
      </c>
      <c r="AE1065" s="228" t="s">
        <v>359</v>
      </c>
      <c r="AH1065" s="228" t="s">
        <v>641</v>
      </c>
      <c r="AJ1065" s="228"/>
      <c r="AK1065" s="228"/>
      <c r="BC1065" s="226"/>
    </row>
    <row r="1066" spans="1:55" ht="15.75" customHeight="1" thickBot="1">
      <c r="A1066" s="238"/>
      <c r="B1066" s="238"/>
      <c r="C1066" s="239"/>
      <c r="D1066" s="239"/>
      <c r="E1066" s="239"/>
      <c r="F1066" s="239"/>
      <c r="G1066" s="239"/>
      <c r="H1066" s="239"/>
      <c r="I1066" s="239"/>
      <c r="J1066" s="239"/>
      <c r="K1066" s="239"/>
      <c r="L1066" s="239"/>
      <c r="M1066" s="239"/>
      <c r="N1066" s="239"/>
      <c r="O1066" s="239"/>
      <c r="X1066" s="228"/>
      <c r="Y1066" s="228"/>
      <c r="Z1066" s="228" t="s">
        <v>317</v>
      </c>
      <c r="AA1066" s="228" t="s">
        <v>1600</v>
      </c>
      <c r="AB1066" s="228" t="s">
        <v>5980</v>
      </c>
      <c r="AD1066" s="228" t="s">
        <v>317</v>
      </c>
      <c r="AE1066" s="228" t="s">
        <v>302</v>
      </c>
      <c r="AH1066" s="228" t="s">
        <v>663</v>
      </c>
      <c r="AJ1066" s="228"/>
      <c r="AK1066" s="228"/>
      <c r="BC1066" s="226"/>
    </row>
    <row r="1067" spans="1:55" ht="15.75" customHeight="1" thickBot="1">
      <c r="A1067" s="238"/>
      <c r="B1067" s="238"/>
      <c r="C1067" s="239"/>
      <c r="D1067" s="239"/>
      <c r="E1067" s="239"/>
      <c r="F1067" s="239"/>
      <c r="G1067" s="239"/>
      <c r="H1067" s="239"/>
      <c r="I1067" s="239"/>
      <c r="J1067" s="239"/>
      <c r="K1067" s="239"/>
      <c r="L1067" s="239"/>
      <c r="M1067" s="239"/>
      <c r="N1067" s="239"/>
      <c r="O1067" s="239"/>
      <c r="X1067" s="228"/>
      <c r="Y1067" s="228"/>
      <c r="Z1067" s="228" t="s">
        <v>348</v>
      </c>
      <c r="AA1067" s="228" t="s">
        <v>1627</v>
      </c>
      <c r="AB1067" s="228" t="s">
        <v>5981</v>
      </c>
      <c r="AD1067" s="228" t="s">
        <v>348</v>
      </c>
      <c r="AE1067" s="228" t="s">
        <v>333</v>
      </c>
      <c r="AH1067" s="228" t="s">
        <v>663</v>
      </c>
      <c r="AJ1067" s="228"/>
      <c r="AK1067" s="228"/>
      <c r="BC1067" s="226"/>
    </row>
    <row r="1068" spans="1:55" ht="15.75" customHeight="1" thickBot="1">
      <c r="A1068" s="238"/>
      <c r="B1068" s="238"/>
      <c r="C1068" s="239"/>
      <c r="D1068" s="239"/>
      <c r="E1068" s="239"/>
      <c r="F1068" s="239"/>
      <c r="G1068" s="239"/>
      <c r="H1068" s="239"/>
      <c r="I1068" s="239"/>
      <c r="J1068" s="239"/>
      <c r="K1068" s="239"/>
      <c r="L1068" s="239"/>
      <c r="M1068" s="239"/>
      <c r="N1068" s="239"/>
      <c r="O1068" s="239"/>
      <c r="X1068" s="228"/>
      <c r="Y1068" s="228"/>
      <c r="Z1068" s="228" t="s">
        <v>283</v>
      </c>
      <c r="AA1068" s="228" t="s">
        <v>1630</v>
      </c>
      <c r="AB1068" s="228" t="s">
        <v>5982</v>
      </c>
      <c r="AD1068" s="228" t="s">
        <v>283</v>
      </c>
      <c r="AE1068" s="228" t="s">
        <v>302</v>
      </c>
      <c r="AH1068" s="228" t="s">
        <v>641</v>
      </c>
      <c r="AJ1068" s="228"/>
      <c r="AK1068" s="228"/>
      <c r="BC1068" s="226"/>
    </row>
    <row r="1069" spans="1:55" ht="15.75" customHeight="1" thickBot="1">
      <c r="A1069" s="238"/>
      <c r="B1069" s="238"/>
      <c r="C1069" s="239"/>
      <c r="D1069" s="239"/>
      <c r="E1069" s="239"/>
      <c r="F1069" s="239"/>
      <c r="G1069" s="239"/>
      <c r="H1069" s="239"/>
      <c r="I1069" s="239"/>
      <c r="J1069" s="239"/>
      <c r="K1069" s="239"/>
      <c r="L1069" s="239"/>
      <c r="M1069" s="239"/>
      <c r="N1069" s="239"/>
      <c r="O1069" s="239"/>
      <c r="X1069" s="228"/>
      <c r="Y1069" s="228"/>
      <c r="Z1069" s="228" t="s">
        <v>359</v>
      </c>
      <c r="AA1069" s="228" t="s">
        <v>1642</v>
      </c>
      <c r="AB1069" s="228" t="s">
        <v>5983</v>
      </c>
      <c r="AD1069" s="228" t="s">
        <v>359</v>
      </c>
      <c r="AE1069" s="228" t="s">
        <v>348</v>
      </c>
      <c r="AH1069" s="228" t="s">
        <v>635</v>
      </c>
      <c r="AJ1069" s="228"/>
      <c r="AK1069" s="228"/>
      <c r="BC1069" s="226"/>
    </row>
    <row r="1070" spans="1:55" ht="15.75" customHeight="1" thickBot="1">
      <c r="A1070" s="238"/>
      <c r="B1070" s="238"/>
      <c r="C1070" s="239"/>
      <c r="D1070" s="239"/>
      <c r="E1070" s="239"/>
      <c r="F1070" s="239"/>
      <c r="G1070" s="239"/>
      <c r="H1070" s="239"/>
      <c r="I1070" s="239"/>
      <c r="J1070" s="239"/>
      <c r="K1070" s="239"/>
      <c r="L1070" s="239"/>
      <c r="M1070" s="239"/>
      <c r="N1070" s="239"/>
      <c r="O1070" s="239"/>
      <c r="X1070" s="228"/>
      <c r="Y1070" s="228"/>
      <c r="Z1070" s="228" t="s">
        <v>317</v>
      </c>
      <c r="AA1070" s="228" t="s">
        <v>1697</v>
      </c>
      <c r="AB1070" s="228" t="s">
        <v>5984</v>
      </c>
      <c r="AD1070" s="228" t="s">
        <v>333</v>
      </c>
      <c r="AE1070" s="228" t="s">
        <v>302</v>
      </c>
      <c r="AH1070" s="228" t="s">
        <v>663</v>
      </c>
      <c r="AJ1070" s="228"/>
      <c r="AK1070" s="228"/>
      <c r="BC1070" s="226"/>
    </row>
    <row r="1071" spans="1:55" ht="15.75" customHeight="1" thickBot="1">
      <c r="A1071" s="238"/>
      <c r="B1071" s="238"/>
      <c r="C1071" s="239"/>
      <c r="D1071" s="239"/>
      <c r="E1071" s="239"/>
      <c r="F1071" s="239"/>
      <c r="G1071" s="239"/>
      <c r="H1071" s="239"/>
      <c r="I1071" s="239"/>
      <c r="J1071" s="239"/>
      <c r="K1071" s="239"/>
      <c r="L1071" s="239"/>
      <c r="M1071" s="239"/>
      <c r="N1071" s="239"/>
      <c r="O1071" s="239"/>
      <c r="X1071" s="228"/>
      <c r="Y1071" s="228"/>
      <c r="Z1071" s="228" t="s">
        <v>359</v>
      </c>
      <c r="AA1071" s="228" t="s">
        <v>1781</v>
      </c>
      <c r="AB1071" s="228" t="s">
        <v>5985</v>
      </c>
      <c r="AD1071" s="228" t="s">
        <v>348</v>
      </c>
      <c r="AE1071" s="228" t="s">
        <v>362</v>
      </c>
      <c r="AH1071" s="228" t="s">
        <v>641</v>
      </c>
      <c r="AJ1071" s="228"/>
      <c r="AK1071" s="228"/>
      <c r="BC1071" s="226"/>
    </row>
    <row r="1072" spans="1:55" ht="15.75" customHeight="1" thickBot="1">
      <c r="A1072" s="238"/>
      <c r="B1072" s="238"/>
      <c r="C1072" s="239"/>
      <c r="D1072" s="239"/>
      <c r="E1072" s="239"/>
      <c r="F1072" s="239"/>
      <c r="G1072" s="239"/>
      <c r="H1072" s="239"/>
      <c r="I1072" s="239"/>
      <c r="J1072" s="239"/>
      <c r="K1072" s="239"/>
      <c r="L1072" s="239"/>
      <c r="M1072" s="239"/>
      <c r="N1072" s="239"/>
      <c r="O1072" s="239"/>
      <c r="X1072" s="228"/>
      <c r="Y1072" s="228"/>
      <c r="Z1072" s="228" t="s">
        <v>302</v>
      </c>
      <c r="AA1072" s="228" t="s">
        <v>1831</v>
      </c>
      <c r="AB1072" s="228" t="s">
        <v>5986</v>
      </c>
      <c r="AD1072" s="228" t="s">
        <v>302</v>
      </c>
      <c r="AE1072" s="228" t="s">
        <v>317</v>
      </c>
      <c r="AH1072" s="228" t="s">
        <v>663</v>
      </c>
      <c r="AJ1072" s="228"/>
      <c r="AK1072" s="228"/>
      <c r="BC1072" s="226"/>
    </row>
    <row r="1073" spans="1:55" ht="15.75" customHeight="1" thickBot="1">
      <c r="A1073" s="238"/>
      <c r="B1073" s="238"/>
      <c r="C1073" s="239"/>
      <c r="D1073" s="239"/>
      <c r="E1073" s="239"/>
      <c r="F1073" s="239"/>
      <c r="G1073" s="239"/>
      <c r="H1073" s="239"/>
      <c r="I1073" s="239"/>
      <c r="J1073" s="239"/>
      <c r="K1073" s="239"/>
      <c r="L1073" s="239"/>
      <c r="M1073" s="239"/>
      <c r="N1073" s="239"/>
      <c r="O1073" s="239"/>
      <c r="X1073" s="228"/>
      <c r="Y1073" s="228"/>
      <c r="Z1073" s="228" t="s">
        <v>302</v>
      </c>
      <c r="AA1073" s="228" t="s">
        <v>2112</v>
      </c>
      <c r="AB1073" s="228" t="s">
        <v>5987</v>
      </c>
      <c r="AD1073" s="228" t="s">
        <v>302</v>
      </c>
      <c r="AE1073" s="228" t="s">
        <v>317</v>
      </c>
      <c r="AH1073" s="228" t="s">
        <v>663</v>
      </c>
      <c r="AJ1073" s="228"/>
      <c r="AK1073" s="228"/>
      <c r="BC1073" s="226"/>
    </row>
    <row r="1074" spans="1:55" ht="15.75" customHeight="1" thickBot="1">
      <c r="A1074" s="238"/>
      <c r="B1074" s="238"/>
      <c r="C1074" s="239"/>
      <c r="D1074" s="239"/>
      <c r="E1074" s="239"/>
      <c r="F1074" s="239"/>
      <c r="G1074" s="239"/>
      <c r="H1074" s="239"/>
      <c r="I1074" s="239"/>
      <c r="J1074" s="239"/>
      <c r="K1074" s="239"/>
      <c r="L1074" s="239"/>
      <c r="M1074" s="239"/>
      <c r="N1074" s="239"/>
      <c r="O1074" s="239"/>
      <c r="X1074" s="228"/>
      <c r="Y1074" s="228"/>
      <c r="Z1074" s="228" t="s">
        <v>302</v>
      </c>
      <c r="AA1074" s="228" t="s">
        <v>2182</v>
      </c>
      <c r="AB1074" s="228" t="s">
        <v>5988</v>
      </c>
      <c r="AD1074" s="228" t="s">
        <v>302</v>
      </c>
      <c r="AE1074" s="228" t="s">
        <v>317</v>
      </c>
      <c r="AH1074" s="228" t="s">
        <v>638</v>
      </c>
      <c r="AJ1074" s="228"/>
      <c r="AK1074" s="228"/>
      <c r="BC1074" s="226"/>
    </row>
    <row r="1075" spans="1:55" ht="15.75" customHeight="1" thickBot="1">
      <c r="A1075" s="238"/>
      <c r="B1075" s="238"/>
      <c r="C1075" s="239"/>
      <c r="D1075" s="239"/>
      <c r="E1075" s="239"/>
      <c r="F1075" s="239"/>
      <c r="G1075" s="239"/>
      <c r="H1075" s="239"/>
      <c r="I1075" s="239"/>
      <c r="J1075" s="239"/>
      <c r="K1075" s="239"/>
      <c r="L1075" s="239"/>
      <c r="M1075" s="239"/>
      <c r="N1075" s="239"/>
      <c r="O1075" s="239"/>
      <c r="X1075" s="228"/>
      <c r="Y1075" s="228"/>
      <c r="Z1075" s="228" t="s">
        <v>302</v>
      </c>
      <c r="AA1075" s="228" t="s">
        <v>2186</v>
      </c>
      <c r="AB1075" s="228" t="s">
        <v>5989</v>
      </c>
      <c r="AD1075" s="228" t="s">
        <v>302</v>
      </c>
      <c r="AE1075" s="228" t="s">
        <v>317</v>
      </c>
      <c r="AH1075" s="228" t="s">
        <v>663</v>
      </c>
      <c r="AJ1075" s="228"/>
      <c r="AK1075" s="228"/>
      <c r="BC1075" s="226"/>
    </row>
    <row r="1076" spans="1:55" ht="15.75" customHeight="1" thickBot="1">
      <c r="A1076" s="238"/>
      <c r="B1076" s="238"/>
      <c r="C1076" s="239"/>
      <c r="D1076" s="239"/>
      <c r="E1076" s="239"/>
      <c r="F1076" s="239"/>
      <c r="G1076" s="239"/>
      <c r="H1076" s="239"/>
      <c r="I1076" s="239"/>
      <c r="J1076" s="239"/>
      <c r="K1076" s="239"/>
      <c r="L1076" s="239"/>
      <c r="M1076" s="239"/>
      <c r="N1076" s="239"/>
      <c r="O1076" s="239"/>
      <c r="X1076" s="228"/>
      <c r="Y1076" s="228"/>
      <c r="Z1076" s="228" t="s">
        <v>283</v>
      </c>
      <c r="AA1076" s="228" t="s">
        <v>2270</v>
      </c>
      <c r="AB1076" s="228" t="s">
        <v>5990</v>
      </c>
      <c r="AD1076" s="228" t="s">
        <v>283</v>
      </c>
      <c r="AE1076" s="228" t="s">
        <v>261</v>
      </c>
      <c r="AH1076" s="228" t="s">
        <v>635</v>
      </c>
      <c r="AJ1076" s="228"/>
      <c r="AK1076" s="228"/>
      <c r="BC1076" s="226"/>
    </row>
    <row r="1077" spans="1:55" ht="15.75" customHeight="1" thickBot="1">
      <c r="A1077" s="238"/>
      <c r="B1077" s="238"/>
      <c r="C1077" s="239"/>
      <c r="D1077" s="239"/>
      <c r="E1077" s="239"/>
      <c r="F1077" s="239"/>
      <c r="G1077" s="239"/>
      <c r="H1077" s="239"/>
      <c r="I1077" s="239"/>
      <c r="J1077" s="239"/>
      <c r="K1077" s="239"/>
      <c r="L1077" s="239"/>
      <c r="M1077" s="239"/>
      <c r="N1077" s="239"/>
      <c r="O1077" s="239"/>
      <c r="X1077" s="228"/>
      <c r="Y1077" s="228"/>
      <c r="Z1077" s="228" t="s">
        <v>348</v>
      </c>
      <c r="AA1077" s="228" t="s">
        <v>2304</v>
      </c>
      <c r="AB1077" s="228" t="s">
        <v>5991</v>
      </c>
      <c r="AD1077" s="228" t="s">
        <v>348</v>
      </c>
      <c r="AE1077" s="228" t="s">
        <v>359</v>
      </c>
      <c r="AH1077" s="228" t="s">
        <v>663</v>
      </c>
      <c r="AJ1077" s="228"/>
      <c r="AK1077" s="228"/>
      <c r="BC1077" s="226"/>
    </row>
    <row r="1078" spans="1:55" ht="15.75" customHeight="1" thickBot="1">
      <c r="A1078" s="238"/>
      <c r="B1078" s="238"/>
      <c r="C1078" s="239"/>
      <c r="D1078" s="239"/>
      <c r="E1078" s="239"/>
      <c r="F1078" s="239"/>
      <c r="G1078" s="239"/>
      <c r="H1078" s="239"/>
      <c r="I1078" s="239"/>
      <c r="J1078" s="239"/>
      <c r="K1078" s="239"/>
      <c r="L1078" s="239"/>
      <c r="M1078" s="239"/>
      <c r="N1078" s="239"/>
      <c r="O1078" s="239"/>
      <c r="X1078" s="228"/>
      <c r="Y1078" s="228"/>
      <c r="Z1078" s="228" t="s">
        <v>348</v>
      </c>
      <c r="AA1078" s="228" t="s">
        <v>2331</v>
      </c>
      <c r="AB1078" s="228" t="s">
        <v>5992</v>
      </c>
      <c r="AD1078" s="228" t="s">
        <v>348</v>
      </c>
      <c r="AE1078" s="228" t="s">
        <v>333</v>
      </c>
      <c r="AH1078" s="228" t="s">
        <v>635</v>
      </c>
      <c r="AJ1078" s="228"/>
      <c r="AK1078" s="228"/>
      <c r="BC1078" s="226"/>
    </row>
    <row r="1079" spans="1:55" ht="15.75" customHeight="1" thickBot="1">
      <c r="A1079" s="238"/>
      <c r="B1079" s="238"/>
      <c r="C1079" s="239"/>
      <c r="D1079" s="239"/>
      <c r="E1079" s="239"/>
      <c r="F1079" s="239"/>
      <c r="G1079" s="239"/>
      <c r="H1079" s="239"/>
      <c r="I1079" s="239"/>
      <c r="J1079" s="239"/>
      <c r="K1079" s="239"/>
      <c r="L1079" s="239"/>
      <c r="M1079" s="239"/>
      <c r="N1079" s="239"/>
      <c r="O1079" s="239"/>
      <c r="X1079" s="228"/>
      <c r="Y1079" s="228"/>
      <c r="Z1079" s="228" t="s">
        <v>317</v>
      </c>
      <c r="AA1079" s="228" t="s">
        <v>2378</v>
      </c>
      <c r="AB1079" s="228" t="s">
        <v>5993</v>
      </c>
      <c r="AD1079" s="228" t="s">
        <v>317</v>
      </c>
      <c r="AE1079" s="228" t="s">
        <v>317</v>
      </c>
      <c r="AH1079" s="228" t="s">
        <v>635</v>
      </c>
      <c r="AJ1079" s="228"/>
      <c r="AK1079" s="228"/>
      <c r="BC1079" s="226"/>
    </row>
    <row r="1080" spans="1:55" ht="15.75" customHeight="1" thickBot="1">
      <c r="A1080" s="238"/>
      <c r="B1080" s="238"/>
      <c r="C1080" s="239"/>
      <c r="D1080" s="239"/>
      <c r="E1080" s="239"/>
      <c r="F1080" s="239"/>
      <c r="G1080" s="239"/>
      <c r="H1080" s="239"/>
      <c r="I1080" s="239"/>
      <c r="J1080" s="239"/>
      <c r="K1080" s="239"/>
      <c r="L1080" s="239"/>
      <c r="M1080" s="239"/>
      <c r="N1080" s="239"/>
      <c r="O1080" s="239"/>
      <c r="X1080" s="228"/>
      <c r="Y1080" s="228"/>
      <c r="Z1080" s="228" t="s">
        <v>348</v>
      </c>
      <c r="AA1080" s="228" t="s">
        <v>2402</v>
      </c>
      <c r="AB1080" s="228" t="s">
        <v>5994</v>
      </c>
      <c r="AD1080" s="228" t="s">
        <v>348</v>
      </c>
      <c r="AE1080" s="228" t="s">
        <v>348</v>
      </c>
      <c r="AH1080" s="228" t="s">
        <v>641</v>
      </c>
      <c r="AJ1080" s="228"/>
      <c r="AK1080" s="228"/>
      <c r="BC1080" s="226"/>
    </row>
    <row r="1081" spans="1:55" ht="15.75" customHeight="1" thickBot="1">
      <c r="A1081" s="238"/>
      <c r="B1081" s="238"/>
      <c r="C1081" s="239"/>
      <c r="D1081" s="239"/>
      <c r="E1081" s="239"/>
      <c r="F1081" s="239"/>
      <c r="G1081" s="239"/>
      <c r="H1081" s="239"/>
      <c r="I1081" s="239"/>
      <c r="J1081" s="239"/>
      <c r="K1081" s="239"/>
      <c r="L1081" s="239"/>
      <c r="M1081" s="239"/>
      <c r="N1081" s="239"/>
      <c r="O1081" s="239"/>
      <c r="X1081" s="228"/>
      <c r="Y1081" s="228"/>
      <c r="Z1081" s="228" t="s">
        <v>333</v>
      </c>
      <c r="AA1081" s="228" t="s">
        <v>2595</v>
      </c>
      <c r="AB1081" s="228" t="s">
        <v>5995</v>
      </c>
      <c r="AD1081" s="228" t="s">
        <v>333</v>
      </c>
      <c r="AE1081" s="228" t="s">
        <v>317</v>
      </c>
      <c r="AH1081" s="228" t="s">
        <v>635</v>
      </c>
      <c r="AJ1081" s="228"/>
      <c r="AK1081" s="228"/>
      <c r="BC1081" s="226"/>
    </row>
    <row r="1082" spans="1:55" ht="15.75" customHeight="1" thickBot="1">
      <c r="A1082" s="238"/>
      <c r="B1082" s="238"/>
      <c r="C1082" s="239"/>
      <c r="D1082" s="239"/>
      <c r="E1082" s="239"/>
      <c r="F1082" s="239"/>
      <c r="G1082" s="239"/>
      <c r="H1082" s="239"/>
      <c r="I1082" s="239"/>
      <c r="J1082" s="239"/>
      <c r="K1082" s="239"/>
      <c r="L1082" s="239"/>
      <c r="M1082" s="239"/>
      <c r="N1082" s="239"/>
      <c r="O1082" s="239"/>
      <c r="X1082" s="228"/>
      <c r="Y1082" s="228"/>
      <c r="Z1082" s="228" t="s">
        <v>302</v>
      </c>
      <c r="AA1082" s="228" t="s">
        <v>2672</v>
      </c>
      <c r="AB1082" s="228" t="s">
        <v>5996</v>
      </c>
      <c r="AD1082" s="228" t="s">
        <v>283</v>
      </c>
      <c r="AE1082" s="228" t="s">
        <v>333</v>
      </c>
      <c r="AH1082" s="228" t="s">
        <v>663</v>
      </c>
      <c r="AJ1082" s="228"/>
      <c r="AK1082" s="228"/>
      <c r="BC1082" s="226"/>
    </row>
    <row r="1083" spans="1:55" ht="15.75" customHeight="1" thickBot="1">
      <c r="A1083" s="238"/>
      <c r="B1083" s="238"/>
      <c r="C1083" s="239"/>
      <c r="D1083" s="239"/>
      <c r="E1083" s="239"/>
      <c r="F1083" s="239"/>
      <c r="G1083" s="239"/>
      <c r="H1083" s="239"/>
      <c r="I1083" s="239"/>
      <c r="J1083" s="239"/>
      <c r="K1083" s="239"/>
      <c r="L1083" s="239"/>
      <c r="M1083" s="239"/>
      <c r="N1083" s="239"/>
      <c r="O1083" s="239"/>
      <c r="X1083" s="228"/>
      <c r="Y1083" s="228"/>
      <c r="Z1083" s="228">
        <v>0</v>
      </c>
      <c r="AA1083" s="228" t="s">
        <v>2718</v>
      </c>
      <c r="AB1083" s="228" t="s">
        <v>5997</v>
      </c>
      <c r="AD1083" s="228">
        <v>0</v>
      </c>
      <c r="AE1083" s="228">
        <v>0</v>
      </c>
      <c r="AH1083" s="228" t="s">
        <v>638</v>
      </c>
      <c r="AJ1083" s="228"/>
      <c r="AK1083" s="228"/>
      <c r="BC1083" s="226"/>
    </row>
    <row r="1084" spans="1:55" ht="15.75" customHeight="1" thickBot="1">
      <c r="A1084" s="238"/>
      <c r="B1084" s="238"/>
      <c r="C1084" s="239"/>
      <c r="D1084" s="239"/>
      <c r="E1084" s="239"/>
      <c r="F1084" s="239"/>
      <c r="G1084" s="239"/>
      <c r="H1084" s="239"/>
      <c r="I1084" s="239"/>
      <c r="J1084" s="239"/>
      <c r="K1084" s="239"/>
      <c r="L1084" s="239"/>
      <c r="M1084" s="239"/>
      <c r="N1084" s="239"/>
      <c r="O1084" s="239"/>
      <c r="X1084" s="228"/>
      <c r="Y1084" s="228"/>
      <c r="Z1084" s="228" t="s">
        <v>348</v>
      </c>
      <c r="AA1084" s="228" t="s">
        <v>2747</v>
      </c>
      <c r="AB1084" s="228" t="s">
        <v>5998</v>
      </c>
      <c r="AD1084" s="228" t="s">
        <v>348</v>
      </c>
      <c r="AE1084" s="228" t="s">
        <v>359</v>
      </c>
      <c r="AH1084" s="228" t="s">
        <v>641</v>
      </c>
      <c r="AJ1084" s="228"/>
      <c r="AK1084" s="228"/>
      <c r="BC1084" s="226"/>
    </row>
    <row r="1085" spans="1:55" ht="15.75" customHeight="1" thickBot="1">
      <c r="A1085" s="238"/>
      <c r="B1085" s="238"/>
      <c r="C1085" s="239"/>
      <c r="D1085" s="239"/>
      <c r="E1085" s="239"/>
      <c r="F1085" s="239"/>
      <c r="G1085" s="239"/>
      <c r="H1085" s="239"/>
      <c r="I1085" s="239"/>
      <c r="J1085" s="239"/>
      <c r="K1085" s="239"/>
      <c r="L1085" s="239"/>
      <c r="M1085" s="239"/>
      <c r="N1085" s="239"/>
      <c r="O1085" s="239"/>
      <c r="X1085" s="228"/>
      <c r="Y1085" s="228"/>
      <c r="Z1085" s="228" t="s">
        <v>348</v>
      </c>
      <c r="AA1085" s="228" t="s">
        <v>689</v>
      </c>
      <c r="AB1085" s="228" t="s">
        <v>5999</v>
      </c>
      <c r="AD1085" s="228" t="s">
        <v>348</v>
      </c>
      <c r="AE1085" s="228" t="s">
        <v>333</v>
      </c>
      <c r="AH1085" s="228" t="s">
        <v>638</v>
      </c>
      <c r="AJ1085" s="228"/>
      <c r="AK1085" s="228"/>
      <c r="BC1085" s="226"/>
    </row>
    <row r="1086" spans="1:55" ht="15.75" customHeight="1" thickBot="1">
      <c r="A1086" s="238"/>
      <c r="B1086" s="238"/>
      <c r="C1086" s="239"/>
      <c r="D1086" s="239"/>
      <c r="E1086" s="239"/>
      <c r="F1086" s="239"/>
      <c r="G1086" s="239"/>
      <c r="H1086" s="239"/>
      <c r="I1086" s="239"/>
      <c r="J1086" s="239"/>
      <c r="K1086" s="239"/>
      <c r="L1086" s="239"/>
      <c r="M1086" s="239"/>
      <c r="N1086" s="239"/>
      <c r="O1086" s="239"/>
      <c r="X1086" s="228"/>
      <c r="Y1086" s="228"/>
      <c r="Z1086" s="228" t="s">
        <v>317</v>
      </c>
      <c r="AA1086" s="228" t="s">
        <v>854</v>
      </c>
      <c r="AB1086" s="228" t="s">
        <v>6000</v>
      </c>
      <c r="AD1086" s="228" t="s">
        <v>317</v>
      </c>
      <c r="AE1086" s="228" t="s">
        <v>333</v>
      </c>
      <c r="AH1086" s="228" t="s">
        <v>635</v>
      </c>
      <c r="AJ1086" s="228"/>
      <c r="AK1086" s="228"/>
      <c r="BC1086" s="226"/>
    </row>
    <row r="1087" spans="1:55" ht="15.75" customHeight="1" thickBot="1">
      <c r="A1087" s="238"/>
      <c r="B1087" s="238"/>
      <c r="C1087" s="239"/>
      <c r="D1087" s="239"/>
      <c r="E1087" s="239"/>
      <c r="F1087" s="239"/>
      <c r="G1087" s="239"/>
      <c r="H1087" s="239"/>
      <c r="I1087" s="239"/>
      <c r="J1087" s="239"/>
      <c r="K1087" s="239"/>
      <c r="L1087" s="239"/>
      <c r="M1087" s="239"/>
      <c r="N1087" s="239"/>
      <c r="O1087" s="239"/>
      <c r="X1087" s="228"/>
      <c r="Y1087" s="228"/>
      <c r="Z1087" s="228" t="s">
        <v>333</v>
      </c>
      <c r="AA1087" s="228" t="s">
        <v>1017</v>
      </c>
      <c r="AB1087" s="228" t="s">
        <v>6001</v>
      </c>
      <c r="AD1087" s="228" t="s">
        <v>302</v>
      </c>
      <c r="AE1087" s="228" t="s">
        <v>359</v>
      </c>
      <c r="AH1087" s="228" t="s">
        <v>641</v>
      </c>
      <c r="AJ1087" s="228"/>
      <c r="AK1087" s="228"/>
      <c r="BC1087" s="226"/>
    </row>
    <row r="1088" spans="1:55" ht="15.75" customHeight="1" thickBot="1">
      <c r="A1088" s="238"/>
      <c r="B1088" s="238"/>
      <c r="C1088" s="239"/>
      <c r="D1088" s="239"/>
      <c r="E1088" s="239"/>
      <c r="F1088" s="239"/>
      <c r="G1088" s="239"/>
      <c r="H1088" s="239"/>
      <c r="I1088" s="239"/>
      <c r="J1088" s="239"/>
      <c r="K1088" s="239"/>
      <c r="L1088" s="239"/>
      <c r="M1088" s="239"/>
      <c r="N1088" s="239"/>
      <c r="O1088" s="239"/>
      <c r="X1088" s="228"/>
      <c r="Y1088" s="228"/>
      <c r="Z1088" s="228" t="s">
        <v>348</v>
      </c>
      <c r="AA1088" s="228" t="s">
        <v>1020</v>
      </c>
      <c r="AB1088" s="228" t="s">
        <v>6002</v>
      </c>
      <c r="AD1088" s="228" t="s">
        <v>348</v>
      </c>
      <c r="AE1088" s="228" t="s">
        <v>333</v>
      </c>
      <c r="AH1088" s="228" t="s">
        <v>641</v>
      </c>
      <c r="AJ1088" s="228"/>
      <c r="AK1088" s="228"/>
      <c r="BC1088" s="226"/>
    </row>
    <row r="1089" spans="1:55" ht="15.75" customHeight="1" thickBot="1">
      <c r="A1089" s="238"/>
      <c r="B1089" s="238"/>
      <c r="C1089" s="239"/>
      <c r="D1089" s="239"/>
      <c r="E1089" s="239"/>
      <c r="F1089" s="239"/>
      <c r="G1089" s="239"/>
      <c r="H1089" s="239"/>
      <c r="I1089" s="239"/>
      <c r="J1089" s="239"/>
      <c r="K1089" s="239"/>
      <c r="L1089" s="239"/>
      <c r="M1089" s="239"/>
      <c r="N1089" s="239"/>
      <c r="O1089" s="239"/>
      <c r="X1089" s="228"/>
      <c r="Y1089" s="228"/>
      <c r="Z1089" s="228" t="s">
        <v>317</v>
      </c>
      <c r="AA1089" s="228" t="s">
        <v>1263</v>
      </c>
      <c r="AB1089" s="228" t="s">
        <v>6003</v>
      </c>
      <c r="AD1089" s="228" t="s">
        <v>317</v>
      </c>
      <c r="AE1089" s="228" t="s">
        <v>302</v>
      </c>
      <c r="AH1089" s="228" t="s">
        <v>641</v>
      </c>
      <c r="AJ1089" s="228"/>
      <c r="AK1089" s="228"/>
      <c r="BC1089" s="226"/>
    </row>
    <row r="1090" spans="1:55" ht="15.75" customHeight="1" thickBot="1">
      <c r="A1090" s="238"/>
      <c r="B1090" s="238"/>
      <c r="C1090" s="239"/>
      <c r="D1090" s="239"/>
      <c r="E1090" s="239"/>
      <c r="F1090" s="239"/>
      <c r="G1090" s="239"/>
      <c r="H1090" s="239"/>
      <c r="I1090" s="239"/>
      <c r="J1090" s="239"/>
      <c r="K1090" s="239"/>
      <c r="L1090" s="239"/>
      <c r="M1090" s="239"/>
      <c r="N1090" s="239"/>
      <c r="O1090" s="239"/>
      <c r="X1090" s="228"/>
      <c r="Y1090" s="228"/>
      <c r="Z1090" s="228" t="s">
        <v>348</v>
      </c>
      <c r="AA1090" s="228" t="s">
        <v>1275</v>
      </c>
      <c r="AB1090" s="228" t="s">
        <v>6004</v>
      </c>
      <c r="AD1090" s="228" t="s">
        <v>348</v>
      </c>
      <c r="AE1090" s="228" t="s">
        <v>348</v>
      </c>
      <c r="AH1090" s="228" t="s">
        <v>641</v>
      </c>
      <c r="AJ1090" s="228"/>
      <c r="AK1090" s="228"/>
      <c r="BC1090" s="226"/>
    </row>
    <row r="1091" spans="1:55" ht="15.75" customHeight="1" thickBot="1">
      <c r="A1091" s="238"/>
      <c r="B1091" s="238"/>
      <c r="C1091" s="239"/>
      <c r="D1091" s="239"/>
      <c r="E1091" s="239"/>
      <c r="F1091" s="239"/>
      <c r="G1091" s="239"/>
      <c r="H1091" s="239"/>
      <c r="I1091" s="239"/>
      <c r="J1091" s="239"/>
      <c r="K1091" s="239"/>
      <c r="L1091" s="239"/>
      <c r="M1091" s="239"/>
      <c r="N1091" s="239"/>
      <c r="O1091" s="239"/>
      <c r="X1091" s="228"/>
      <c r="Y1091" s="228"/>
      <c r="Z1091" s="228" t="s">
        <v>302</v>
      </c>
      <c r="AA1091" s="228" t="s">
        <v>1374</v>
      </c>
      <c r="AB1091" s="228" t="s">
        <v>6005</v>
      </c>
      <c r="AD1091" s="228" t="s">
        <v>302</v>
      </c>
      <c r="AE1091" s="228" t="s">
        <v>283</v>
      </c>
      <c r="AH1091" s="228" t="s">
        <v>635</v>
      </c>
      <c r="AJ1091" s="228"/>
      <c r="AK1091" s="228"/>
      <c r="BC1091" s="226"/>
    </row>
    <row r="1092" spans="1:55" ht="15.75" customHeight="1" thickBot="1">
      <c r="A1092" s="238"/>
      <c r="B1092" s="238"/>
      <c r="C1092" s="239"/>
      <c r="D1092" s="239"/>
      <c r="E1092" s="239"/>
      <c r="F1092" s="239"/>
      <c r="G1092" s="239"/>
      <c r="H1092" s="239"/>
      <c r="I1092" s="239"/>
      <c r="J1092" s="239"/>
      <c r="K1092" s="239"/>
      <c r="L1092" s="239"/>
      <c r="M1092" s="239"/>
      <c r="N1092" s="239"/>
      <c r="O1092" s="239"/>
      <c r="X1092" s="228"/>
      <c r="Y1092" s="228"/>
      <c r="Z1092" s="228" t="s">
        <v>348</v>
      </c>
      <c r="AA1092" s="228" t="s">
        <v>1443</v>
      </c>
      <c r="AB1092" s="228" t="s">
        <v>6006</v>
      </c>
      <c r="AD1092" s="228" t="s">
        <v>348</v>
      </c>
      <c r="AE1092" s="228" t="s">
        <v>359</v>
      </c>
      <c r="AH1092" s="228" t="s">
        <v>635</v>
      </c>
      <c r="AJ1092" s="228"/>
      <c r="AK1092" s="228"/>
      <c r="BC1092" s="226"/>
    </row>
    <row r="1093" spans="1:55" ht="15.75" customHeight="1" thickBot="1">
      <c r="A1093" s="238"/>
      <c r="B1093" s="238"/>
      <c r="C1093" s="239"/>
      <c r="D1093" s="239"/>
      <c r="E1093" s="239"/>
      <c r="F1093" s="239"/>
      <c r="G1093" s="239"/>
      <c r="H1093" s="239"/>
      <c r="I1093" s="239"/>
      <c r="J1093" s="239"/>
      <c r="K1093" s="239"/>
      <c r="L1093" s="239"/>
      <c r="M1093" s="239"/>
      <c r="N1093" s="239"/>
      <c r="O1093" s="239"/>
      <c r="X1093" s="228"/>
      <c r="Y1093" s="228"/>
      <c r="Z1093" s="228" t="s">
        <v>302</v>
      </c>
      <c r="AA1093" s="228" t="s">
        <v>1496</v>
      </c>
      <c r="AB1093" s="228" t="s">
        <v>6007</v>
      </c>
      <c r="AD1093" s="228" t="s">
        <v>302</v>
      </c>
      <c r="AE1093" s="228" t="s">
        <v>302</v>
      </c>
      <c r="AH1093" s="228" t="s">
        <v>641</v>
      </c>
      <c r="AJ1093" s="228"/>
      <c r="AK1093" s="228"/>
      <c r="BC1093" s="226"/>
    </row>
    <row r="1094" spans="1:55" ht="15.75" customHeight="1" thickBot="1">
      <c r="A1094" s="238"/>
      <c r="B1094" s="238"/>
      <c r="C1094" s="239"/>
      <c r="D1094" s="239"/>
      <c r="E1094" s="239"/>
      <c r="F1094" s="239"/>
      <c r="G1094" s="239"/>
      <c r="H1094" s="239"/>
      <c r="I1094" s="239"/>
      <c r="J1094" s="239"/>
      <c r="K1094" s="239"/>
      <c r="L1094" s="239"/>
      <c r="M1094" s="239"/>
      <c r="N1094" s="239"/>
      <c r="O1094" s="239"/>
      <c r="X1094" s="228"/>
      <c r="Y1094" s="228"/>
      <c r="Z1094" s="228" t="s">
        <v>348</v>
      </c>
      <c r="AA1094" s="228" t="s">
        <v>1530</v>
      </c>
      <c r="AB1094" s="228" t="s">
        <v>6008</v>
      </c>
      <c r="AD1094" s="228" t="s">
        <v>348</v>
      </c>
      <c r="AE1094" s="228" t="s">
        <v>333</v>
      </c>
      <c r="AH1094" s="228" t="s">
        <v>641</v>
      </c>
      <c r="AJ1094" s="228"/>
      <c r="AK1094" s="228"/>
      <c r="BC1094" s="226"/>
    </row>
    <row r="1095" spans="1:55" ht="15.75" customHeight="1" thickBot="1">
      <c r="A1095" s="238"/>
      <c r="B1095" s="238"/>
      <c r="C1095" s="239"/>
      <c r="D1095" s="239"/>
      <c r="E1095" s="239"/>
      <c r="F1095" s="239"/>
      <c r="G1095" s="239"/>
      <c r="H1095" s="239"/>
      <c r="I1095" s="239"/>
      <c r="J1095" s="239"/>
      <c r="K1095" s="239"/>
      <c r="L1095" s="239"/>
      <c r="M1095" s="239"/>
      <c r="N1095" s="239"/>
      <c r="O1095" s="239"/>
      <c r="X1095" s="228"/>
      <c r="Y1095" s="228"/>
      <c r="Z1095" s="228" t="s">
        <v>333</v>
      </c>
      <c r="AA1095" s="228" t="s">
        <v>1537</v>
      </c>
      <c r="AB1095" s="228" t="s">
        <v>6009</v>
      </c>
      <c r="AD1095" s="228" t="s">
        <v>359</v>
      </c>
      <c r="AE1095" s="228" t="s">
        <v>302</v>
      </c>
      <c r="AH1095" s="228" t="s">
        <v>635</v>
      </c>
      <c r="AJ1095" s="228"/>
      <c r="AK1095" s="228"/>
      <c r="BC1095" s="226"/>
    </row>
    <row r="1096" spans="1:55" ht="15.75" customHeight="1" thickBot="1">
      <c r="A1096" s="238"/>
      <c r="B1096" s="238"/>
      <c r="C1096" s="239"/>
      <c r="D1096" s="239"/>
      <c r="E1096" s="239"/>
      <c r="F1096" s="239"/>
      <c r="G1096" s="239"/>
      <c r="H1096" s="239"/>
      <c r="I1096" s="239"/>
      <c r="J1096" s="239"/>
      <c r="K1096" s="239"/>
      <c r="L1096" s="239"/>
      <c r="M1096" s="239"/>
      <c r="N1096" s="239"/>
      <c r="O1096" s="239"/>
      <c r="X1096" s="228"/>
      <c r="Y1096" s="228"/>
      <c r="Z1096" s="228" t="s">
        <v>359</v>
      </c>
      <c r="AA1096" s="228" t="s">
        <v>1967</v>
      </c>
      <c r="AB1096" s="228" t="s">
        <v>6010</v>
      </c>
      <c r="AD1096" s="228" t="s">
        <v>359</v>
      </c>
      <c r="AE1096" s="228" t="s">
        <v>362</v>
      </c>
      <c r="AH1096" s="228" t="s">
        <v>663</v>
      </c>
      <c r="AJ1096" s="228"/>
      <c r="AK1096" s="228"/>
      <c r="BC1096" s="226"/>
    </row>
    <row r="1097" spans="1:55" ht="15.75" customHeight="1" thickBot="1">
      <c r="A1097" s="238"/>
      <c r="B1097" s="238"/>
      <c r="C1097" s="239"/>
      <c r="D1097" s="239"/>
      <c r="E1097" s="239"/>
      <c r="F1097" s="239"/>
      <c r="G1097" s="239"/>
      <c r="H1097" s="239"/>
      <c r="I1097" s="239"/>
      <c r="J1097" s="239"/>
      <c r="K1097" s="239"/>
      <c r="L1097" s="239"/>
      <c r="M1097" s="239"/>
      <c r="N1097" s="239"/>
      <c r="O1097" s="239"/>
      <c r="X1097" s="228"/>
      <c r="Y1097" s="228"/>
      <c r="Z1097" s="228" t="s">
        <v>302</v>
      </c>
      <c r="AA1097" s="228" t="s">
        <v>1975</v>
      </c>
      <c r="AB1097" s="228" t="s">
        <v>6011</v>
      </c>
      <c r="AD1097" s="228" t="s">
        <v>317</v>
      </c>
      <c r="AE1097" s="228" t="s">
        <v>283</v>
      </c>
      <c r="AH1097" s="228" t="s">
        <v>635</v>
      </c>
      <c r="AJ1097" s="228"/>
      <c r="AK1097" s="228"/>
      <c r="BC1097" s="226"/>
    </row>
    <row r="1098" spans="1:55" ht="15.75" customHeight="1" thickBot="1">
      <c r="A1098" s="238"/>
      <c r="B1098" s="238"/>
      <c r="C1098" s="239"/>
      <c r="D1098" s="239"/>
      <c r="E1098" s="239"/>
      <c r="F1098" s="239"/>
      <c r="G1098" s="239"/>
      <c r="H1098" s="239"/>
      <c r="I1098" s="239"/>
      <c r="J1098" s="239"/>
      <c r="K1098" s="239"/>
      <c r="L1098" s="239"/>
      <c r="M1098" s="239"/>
      <c r="N1098" s="239"/>
      <c r="O1098" s="239"/>
      <c r="X1098" s="228"/>
      <c r="Y1098" s="228"/>
      <c r="Z1098" s="228" t="s">
        <v>302</v>
      </c>
      <c r="AA1098" s="228" t="s">
        <v>2108</v>
      </c>
      <c r="AB1098" s="228" t="s">
        <v>6012</v>
      </c>
      <c r="AD1098" s="228" t="s">
        <v>283</v>
      </c>
      <c r="AE1098" s="228" t="s">
        <v>317</v>
      </c>
      <c r="AH1098" s="228" t="s">
        <v>663</v>
      </c>
      <c r="AJ1098" s="228"/>
      <c r="AK1098" s="228"/>
      <c r="BC1098" s="226"/>
    </row>
    <row r="1099" spans="1:55" ht="15.75" customHeight="1" thickBot="1">
      <c r="A1099" s="238"/>
      <c r="B1099" s="238"/>
      <c r="C1099" s="239"/>
      <c r="D1099" s="239"/>
      <c r="E1099" s="239"/>
      <c r="F1099" s="239"/>
      <c r="G1099" s="239"/>
      <c r="H1099" s="239"/>
      <c r="I1099" s="239"/>
      <c r="J1099" s="239"/>
      <c r="K1099" s="239"/>
      <c r="L1099" s="239"/>
      <c r="M1099" s="239"/>
      <c r="N1099" s="239"/>
      <c r="O1099" s="239"/>
      <c r="X1099" s="228"/>
      <c r="Y1099" s="228"/>
      <c r="Z1099" s="228" t="s">
        <v>348</v>
      </c>
      <c r="AA1099" s="228" t="s">
        <v>2266</v>
      </c>
      <c r="AB1099" s="228" t="s">
        <v>6013</v>
      </c>
      <c r="AD1099" s="228" t="s">
        <v>348</v>
      </c>
      <c r="AE1099" s="228" t="s">
        <v>359</v>
      </c>
      <c r="AH1099" s="228" t="s">
        <v>641</v>
      </c>
      <c r="AJ1099" s="228"/>
      <c r="AK1099" s="228"/>
      <c r="BC1099" s="226"/>
    </row>
    <row r="1100" spans="1:55" ht="15.75" customHeight="1" thickBot="1">
      <c r="A1100" s="238"/>
      <c r="B1100" s="238"/>
      <c r="C1100" s="239"/>
      <c r="D1100" s="239"/>
      <c r="E1100" s="239"/>
      <c r="F1100" s="239"/>
      <c r="G1100" s="239"/>
      <c r="H1100" s="239"/>
      <c r="I1100" s="239"/>
      <c r="J1100" s="239"/>
      <c r="K1100" s="239"/>
      <c r="L1100" s="239"/>
      <c r="M1100" s="239"/>
      <c r="N1100" s="239"/>
      <c r="O1100" s="239"/>
      <c r="X1100" s="228"/>
      <c r="Y1100" s="228"/>
      <c r="Z1100" s="228" t="s">
        <v>362</v>
      </c>
      <c r="AA1100" s="228" t="s">
        <v>2367</v>
      </c>
      <c r="AB1100" s="228" t="s">
        <v>6014</v>
      </c>
      <c r="AD1100" s="228" t="s">
        <v>359</v>
      </c>
      <c r="AE1100" s="228" t="s">
        <v>365</v>
      </c>
      <c r="AH1100" s="228" t="s">
        <v>635</v>
      </c>
      <c r="AJ1100" s="228"/>
      <c r="AK1100" s="228"/>
      <c r="BC1100" s="226"/>
    </row>
    <row r="1101" spans="1:55" ht="15.75" customHeight="1" thickBot="1">
      <c r="A1101" s="238"/>
      <c r="B1101" s="238"/>
      <c r="C1101" s="239"/>
      <c r="D1101" s="239"/>
      <c r="E1101" s="239"/>
      <c r="F1101" s="239"/>
      <c r="G1101" s="239"/>
      <c r="H1101" s="239"/>
      <c r="I1101" s="239"/>
      <c r="J1101" s="239"/>
      <c r="K1101" s="239"/>
      <c r="L1101" s="239"/>
      <c r="M1101" s="239"/>
      <c r="N1101" s="239"/>
      <c r="O1101" s="239"/>
      <c r="X1101" s="228"/>
      <c r="Y1101" s="228"/>
      <c r="Z1101" s="228" t="s">
        <v>348</v>
      </c>
      <c r="AA1101" s="228" t="s">
        <v>2584</v>
      </c>
      <c r="AB1101" s="228" t="s">
        <v>6015</v>
      </c>
      <c r="AD1101" s="228" t="s">
        <v>333</v>
      </c>
      <c r="AE1101" s="228" t="s">
        <v>359</v>
      </c>
      <c r="AH1101" s="228" t="s">
        <v>641</v>
      </c>
      <c r="AJ1101" s="228"/>
      <c r="AK1101" s="228"/>
      <c r="BC1101" s="226"/>
    </row>
    <row r="1102" spans="1:55" ht="15.75" customHeight="1" thickBot="1">
      <c r="A1102" s="238"/>
      <c r="B1102" s="238"/>
      <c r="C1102" s="239"/>
      <c r="D1102" s="239"/>
      <c r="E1102" s="239"/>
      <c r="F1102" s="239"/>
      <c r="G1102" s="239"/>
      <c r="H1102" s="239"/>
      <c r="I1102" s="239"/>
      <c r="J1102" s="239"/>
      <c r="K1102" s="239"/>
      <c r="L1102" s="239"/>
      <c r="M1102" s="239"/>
      <c r="N1102" s="239"/>
      <c r="O1102" s="239"/>
      <c r="X1102" s="228"/>
      <c r="Y1102" s="228"/>
      <c r="Z1102" s="228" t="s">
        <v>348</v>
      </c>
      <c r="AA1102" s="228" t="s">
        <v>2651</v>
      </c>
      <c r="AB1102" s="228" t="s">
        <v>6016</v>
      </c>
      <c r="AD1102" s="228" t="s">
        <v>359</v>
      </c>
      <c r="AE1102" s="228" t="s">
        <v>333</v>
      </c>
      <c r="AH1102" s="228" t="s">
        <v>641</v>
      </c>
      <c r="AJ1102" s="228"/>
      <c r="AK1102" s="228"/>
      <c r="BC1102" s="226"/>
    </row>
    <row r="1103" spans="1:55" ht="15.75" customHeight="1" thickBot="1">
      <c r="A1103" s="238"/>
      <c r="B1103" s="238"/>
      <c r="C1103" s="239"/>
      <c r="D1103" s="239"/>
      <c r="E1103" s="239"/>
      <c r="F1103" s="239"/>
      <c r="G1103" s="239"/>
      <c r="H1103" s="239"/>
      <c r="I1103" s="239"/>
      <c r="J1103" s="239"/>
      <c r="K1103" s="239"/>
      <c r="L1103" s="239"/>
      <c r="M1103" s="239"/>
      <c r="N1103" s="239"/>
      <c r="O1103" s="239"/>
      <c r="X1103" s="228"/>
      <c r="Y1103" s="228"/>
      <c r="Z1103" s="228" t="s">
        <v>317</v>
      </c>
      <c r="AA1103" s="228" t="s">
        <v>2690</v>
      </c>
      <c r="AB1103" s="228" t="s">
        <v>6017</v>
      </c>
      <c r="AD1103" s="228" t="s">
        <v>317</v>
      </c>
      <c r="AE1103" s="228" t="s">
        <v>302</v>
      </c>
      <c r="AH1103" s="228" t="s">
        <v>641</v>
      </c>
      <c r="AJ1103" s="228"/>
      <c r="AK1103" s="228"/>
      <c r="BC1103" s="226"/>
    </row>
    <row r="1104" spans="1:55" ht="15.75" customHeight="1" thickBot="1">
      <c r="A1104" s="238"/>
      <c r="B1104" s="238"/>
      <c r="C1104" s="239"/>
      <c r="D1104" s="239"/>
      <c r="E1104" s="239"/>
      <c r="F1104" s="239"/>
      <c r="G1104" s="239"/>
      <c r="H1104" s="239"/>
      <c r="I1104" s="239"/>
      <c r="J1104" s="239"/>
      <c r="K1104" s="239"/>
      <c r="L1104" s="239"/>
      <c r="M1104" s="239"/>
      <c r="N1104" s="239"/>
      <c r="O1104" s="239"/>
      <c r="X1104" s="228"/>
      <c r="Y1104" s="228"/>
      <c r="Z1104" s="228" t="s">
        <v>362</v>
      </c>
      <c r="AA1104" s="228" t="s">
        <v>703</v>
      </c>
      <c r="AB1104" s="228" t="s">
        <v>6018</v>
      </c>
      <c r="AD1104" s="228" t="s">
        <v>362</v>
      </c>
      <c r="AE1104" s="228" t="s">
        <v>359</v>
      </c>
      <c r="AH1104" s="228" t="s">
        <v>663</v>
      </c>
      <c r="AJ1104" s="228"/>
      <c r="AK1104" s="228"/>
      <c r="BC1104" s="226"/>
    </row>
    <row r="1105" spans="1:55" ht="15.75" customHeight="1" thickBot="1">
      <c r="A1105" s="238"/>
      <c r="B1105" s="238"/>
      <c r="C1105" s="239"/>
      <c r="D1105" s="239"/>
      <c r="E1105" s="239"/>
      <c r="F1105" s="239"/>
      <c r="G1105" s="239"/>
      <c r="H1105" s="239"/>
      <c r="I1105" s="239"/>
      <c r="J1105" s="239"/>
      <c r="K1105" s="239"/>
      <c r="L1105" s="239"/>
      <c r="M1105" s="239"/>
      <c r="N1105" s="239"/>
      <c r="O1105" s="239"/>
      <c r="X1105" s="228"/>
      <c r="Y1105" s="228"/>
      <c r="Z1105" s="228" t="s">
        <v>302</v>
      </c>
      <c r="AA1105" s="228" t="s">
        <v>777</v>
      </c>
      <c r="AB1105" s="228" t="s">
        <v>6019</v>
      </c>
      <c r="AD1105" s="228" t="s">
        <v>302</v>
      </c>
      <c r="AE1105" s="228" t="s">
        <v>317</v>
      </c>
      <c r="AH1105" s="228" t="s">
        <v>663</v>
      </c>
      <c r="AJ1105" s="228"/>
      <c r="AK1105" s="228"/>
      <c r="BC1105" s="226"/>
    </row>
    <row r="1106" spans="1:55" ht="15.75" customHeight="1" thickBot="1">
      <c r="A1106" s="238"/>
      <c r="B1106" s="238"/>
      <c r="C1106" s="239"/>
      <c r="D1106" s="239"/>
      <c r="E1106" s="239"/>
      <c r="F1106" s="239"/>
      <c r="G1106" s="239"/>
      <c r="H1106" s="239"/>
      <c r="I1106" s="239"/>
      <c r="J1106" s="239"/>
      <c r="K1106" s="239"/>
      <c r="L1106" s="239"/>
      <c r="M1106" s="239"/>
      <c r="N1106" s="239"/>
      <c r="O1106" s="239"/>
      <c r="X1106" s="228"/>
      <c r="Y1106" s="228"/>
      <c r="Z1106" s="228" t="s">
        <v>359</v>
      </c>
      <c r="AA1106" s="228" t="s">
        <v>805</v>
      </c>
      <c r="AB1106" s="228" t="s">
        <v>6020</v>
      </c>
      <c r="AD1106" s="228" t="s">
        <v>359</v>
      </c>
      <c r="AE1106" s="228" t="s">
        <v>348</v>
      </c>
      <c r="AH1106" s="228" t="s">
        <v>641</v>
      </c>
      <c r="AJ1106" s="228"/>
      <c r="AK1106" s="228"/>
      <c r="BC1106" s="226"/>
    </row>
    <row r="1107" spans="1:55" ht="15.75" customHeight="1" thickBot="1">
      <c r="A1107" s="238"/>
      <c r="B1107" s="238"/>
      <c r="C1107" s="239"/>
      <c r="D1107" s="239"/>
      <c r="E1107" s="239"/>
      <c r="F1107" s="239"/>
      <c r="G1107" s="239"/>
      <c r="H1107" s="239"/>
      <c r="I1107" s="239"/>
      <c r="J1107" s="239"/>
      <c r="K1107" s="239"/>
      <c r="L1107" s="239"/>
      <c r="M1107" s="239"/>
      <c r="N1107" s="239"/>
      <c r="O1107" s="239"/>
      <c r="X1107" s="228"/>
      <c r="Y1107" s="228"/>
      <c r="Z1107" s="228" t="s">
        <v>348</v>
      </c>
      <c r="AA1107" s="228" t="s">
        <v>955</v>
      </c>
      <c r="AB1107" s="228" t="s">
        <v>6021</v>
      </c>
      <c r="AD1107" s="228" t="s">
        <v>348</v>
      </c>
      <c r="AE1107" s="228" t="s">
        <v>333</v>
      </c>
      <c r="AH1107" s="228" t="s">
        <v>641</v>
      </c>
      <c r="AJ1107" s="228"/>
      <c r="AK1107" s="228"/>
      <c r="BC1107" s="226"/>
    </row>
    <row r="1108" spans="1:55" ht="15.75" customHeight="1" thickBot="1">
      <c r="A1108" s="238"/>
      <c r="B1108" s="238"/>
      <c r="C1108" s="239"/>
      <c r="D1108" s="239"/>
      <c r="E1108" s="239"/>
      <c r="F1108" s="239"/>
      <c r="G1108" s="239"/>
      <c r="H1108" s="239"/>
      <c r="I1108" s="239"/>
      <c r="J1108" s="239"/>
      <c r="K1108" s="239"/>
      <c r="L1108" s="239"/>
      <c r="M1108" s="239"/>
      <c r="N1108" s="239"/>
      <c r="O1108" s="239"/>
      <c r="X1108" s="228"/>
      <c r="Y1108" s="228"/>
      <c r="Z1108" s="228" t="s">
        <v>348</v>
      </c>
      <c r="AA1108" s="228" t="s">
        <v>989</v>
      </c>
      <c r="AB1108" s="228" t="s">
        <v>6022</v>
      </c>
      <c r="AD1108" s="228" t="s">
        <v>359</v>
      </c>
      <c r="AE1108" s="228" t="s">
        <v>333</v>
      </c>
      <c r="AH1108" s="228" t="s">
        <v>638</v>
      </c>
      <c r="AJ1108" s="228"/>
      <c r="AK1108" s="228"/>
      <c r="BC1108" s="226"/>
    </row>
    <row r="1109" spans="1:55" ht="15.75" customHeight="1" thickBot="1">
      <c r="A1109" s="238"/>
      <c r="B1109" s="238"/>
      <c r="C1109" s="239"/>
      <c r="D1109" s="239"/>
      <c r="E1109" s="239"/>
      <c r="F1109" s="239"/>
      <c r="G1109" s="239"/>
      <c r="H1109" s="239"/>
      <c r="I1109" s="239"/>
      <c r="J1109" s="239"/>
      <c r="K1109" s="239"/>
      <c r="L1109" s="239"/>
      <c r="M1109" s="239"/>
      <c r="N1109" s="239"/>
      <c r="O1109" s="239"/>
      <c r="X1109" s="228"/>
      <c r="Y1109" s="228"/>
      <c r="Z1109" s="228" t="s">
        <v>365</v>
      </c>
      <c r="AA1109" s="228" t="s">
        <v>997</v>
      </c>
      <c r="AB1109" s="228" t="s">
        <v>6023</v>
      </c>
      <c r="AD1109" s="228" t="s">
        <v>362</v>
      </c>
      <c r="AE1109" s="228" t="s">
        <v>368</v>
      </c>
      <c r="AH1109" s="228" t="s">
        <v>635</v>
      </c>
      <c r="AJ1109" s="228"/>
      <c r="AK1109" s="228"/>
      <c r="BC1109" s="226"/>
    </row>
    <row r="1110" spans="1:55" ht="15.75" customHeight="1" thickBot="1">
      <c r="A1110" s="238"/>
      <c r="B1110" s="238"/>
      <c r="C1110" s="239"/>
      <c r="D1110" s="239"/>
      <c r="E1110" s="239"/>
      <c r="F1110" s="239"/>
      <c r="G1110" s="239"/>
      <c r="H1110" s="239"/>
      <c r="I1110" s="239"/>
      <c r="J1110" s="239"/>
      <c r="K1110" s="239"/>
      <c r="L1110" s="239"/>
      <c r="M1110" s="239"/>
      <c r="N1110" s="239"/>
      <c r="O1110" s="239"/>
      <c r="X1110" s="228"/>
      <c r="Y1110" s="228"/>
      <c r="Z1110" s="228" t="s">
        <v>333</v>
      </c>
      <c r="AA1110" s="228" t="s">
        <v>1114</v>
      </c>
      <c r="AB1110" s="228" t="s">
        <v>6024</v>
      </c>
      <c r="AD1110" s="228" t="s">
        <v>333</v>
      </c>
      <c r="AE1110" s="228" t="s">
        <v>317</v>
      </c>
      <c r="AH1110" s="228" t="s">
        <v>638</v>
      </c>
      <c r="AJ1110" s="228"/>
      <c r="AK1110" s="228"/>
      <c r="BC1110" s="226"/>
    </row>
    <row r="1111" spans="1:55" ht="15.75" customHeight="1" thickBot="1">
      <c r="A1111" s="238"/>
      <c r="B1111" s="238"/>
      <c r="C1111" s="239"/>
      <c r="D1111" s="239"/>
      <c r="E1111" s="239"/>
      <c r="F1111" s="239"/>
      <c r="G1111" s="239"/>
      <c r="H1111" s="239"/>
      <c r="I1111" s="239"/>
      <c r="J1111" s="239"/>
      <c r="K1111" s="239"/>
      <c r="L1111" s="239"/>
      <c r="M1111" s="239"/>
      <c r="N1111" s="239"/>
      <c r="O1111" s="239"/>
      <c r="X1111" s="228"/>
      <c r="Y1111" s="228"/>
      <c r="Z1111" s="228" t="s">
        <v>362</v>
      </c>
      <c r="AA1111" s="228" t="s">
        <v>1317</v>
      </c>
      <c r="AB1111" s="228" t="s">
        <v>6025</v>
      </c>
      <c r="AD1111" s="228" t="s">
        <v>359</v>
      </c>
      <c r="AE1111" s="228" t="s">
        <v>368</v>
      </c>
      <c r="AH1111" s="228" t="s">
        <v>641</v>
      </c>
      <c r="AJ1111" s="228"/>
      <c r="AK1111" s="228"/>
      <c r="BC1111" s="226"/>
    </row>
    <row r="1112" spans="1:55" ht="15.75" customHeight="1" thickBot="1">
      <c r="A1112" s="238"/>
      <c r="B1112" s="238"/>
      <c r="C1112" s="239"/>
      <c r="D1112" s="239"/>
      <c r="E1112" s="239"/>
      <c r="F1112" s="239"/>
      <c r="G1112" s="239"/>
      <c r="H1112" s="239"/>
      <c r="I1112" s="239"/>
      <c r="J1112" s="239"/>
      <c r="K1112" s="239"/>
      <c r="L1112" s="239"/>
      <c r="M1112" s="239"/>
      <c r="N1112" s="239"/>
      <c r="O1112" s="239"/>
      <c r="X1112" s="228"/>
      <c r="Y1112" s="228"/>
      <c r="Z1112" s="228">
        <v>0</v>
      </c>
      <c r="AA1112" s="228" t="s">
        <v>1393</v>
      </c>
      <c r="AB1112" s="228" t="s">
        <v>6026</v>
      </c>
      <c r="AD1112" s="228">
        <v>0</v>
      </c>
      <c r="AE1112" s="228">
        <v>0</v>
      </c>
      <c r="AH1112" s="228" t="s">
        <v>635</v>
      </c>
      <c r="AJ1112" s="228"/>
      <c r="AK1112" s="228"/>
      <c r="BC1112" s="226"/>
    </row>
    <row r="1113" spans="1:55" ht="15.75" customHeight="1" thickBot="1">
      <c r="A1113" s="238"/>
      <c r="B1113" s="238"/>
      <c r="C1113" s="239"/>
      <c r="D1113" s="239"/>
      <c r="E1113" s="239"/>
      <c r="F1113" s="239"/>
      <c r="G1113" s="239"/>
      <c r="H1113" s="239"/>
      <c r="I1113" s="239"/>
      <c r="J1113" s="239"/>
      <c r="K1113" s="239"/>
      <c r="L1113" s="239"/>
      <c r="M1113" s="239"/>
      <c r="N1113" s="239"/>
      <c r="O1113" s="239"/>
      <c r="X1113" s="228"/>
      <c r="Y1113" s="228"/>
      <c r="Z1113" s="228" t="s">
        <v>348</v>
      </c>
      <c r="AA1113" s="228" t="s">
        <v>1415</v>
      </c>
      <c r="AB1113" s="228" t="s">
        <v>6027</v>
      </c>
      <c r="AD1113" s="228" t="s">
        <v>348</v>
      </c>
      <c r="AE1113" s="228" t="s">
        <v>359</v>
      </c>
      <c r="AH1113" s="228" t="s">
        <v>663</v>
      </c>
      <c r="AJ1113" s="228"/>
      <c r="AK1113" s="228"/>
      <c r="BC1113" s="226"/>
    </row>
    <row r="1114" spans="1:55" ht="15.75" customHeight="1" thickBot="1">
      <c r="A1114" s="238"/>
      <c r="B1114" s="238"/>
      <c r="C1114" s="239"/>
      <c r="D1114" s="239"/>
      <c r="E1114" s="239"/>
      <c r="F1114" s="239"/>
      <c r="G1114" s="239"/>
      <c r="H1114" s="239"/>
      <c r="I1114" s="239"/>
      <c r="J1114" s="239"/>
      <c r="K1114" s="239"/>
      <c r="L1114" s="239"/>
      <c r="M1114" s="239"/>
      <c r="N1114" s="239"/>
      <c r="O1114" s="239"/>
      <c r="X1114" s="228"/>
      <c r="Y1114" s="228"/>
      <c r="Z1114" s="228" t="s">
        <v>359</v>
      </c>
      <c r="AA1114" s="228" t="s">
        <v>1534</v>
      </c>
      <c r="AB1114" s="228" t="s">
        <v>6028</v>
      </c>
      <c r="AD1114" s="228" t="s">
        <v>359</v>
      </c>
      <c r="AE1114" s="228" t="s">
        <v>359</v>
      </c>
      <c r="AH1114" s="228" t="s">
        <v>635</v>
      </c>
      <c r="AJ1114" s="228"/>
      <c r="AK1114" s="228"/>
      <c r="BC1114" s="226"/>
    </row>
    <row r="1115" spans="1:55" ht="15.75" customHeight="1" thickBot="1">
      <c r="A1115" s="238"/>
      <c r="B1115" s="238"/>
      <c r="C1115" s="239"/>
      <c r="D1115" s="239"/>
      <c r="E1115" s="239"/>
      <c r="F1115" s="239"/>
      <c r="G1115" s="239"/>
      <c r="H1115" s="239"/>
      <c r="I1115" s="239"/>
      <c r="J1115" s="239"/>
      <c r="K1115" s="239"/>
      <c r="L1115" s="239"/>
      <c r="M1115" s="239"/>
      <c r="N1115" s="239"/>
      <c r="O1115" s="239"/>
      <c r="X1115" s="228"/>
      <c r="Y1115" s="228"/>
      <c r="Z1115" s="228" t="s">
        <v>333</v>
      </c>
      <c r="AA1115" s="228" t="s">
        <v>1671</v>
      </c>
      <c r="AB1115" s="228" t="s">
        <v>6029</v>
      </c>
      <c r="AD1115" s="228" t="s">
        <v>333</v>
      </c>
      <c r="AE1115" s="228" t="s">
        <v>333</v>
      </c>
      <c r="AH1115" s="228" t="s">
        <v>641</v>
      </c>
      <c r="AJ1115" s="228"/>
      <c r="AK1115" s="228"/>
      <c r="BC1115" s="226"/>
    </row>
    <row r="1116" spans="1:55" ht="15.75" customHeight="1" thickBot="1">
      <c r="A1116" s="238"/>
      <c r="B1116" s="238"/>
      <c r="C1116" s="239"/>
      <c r="D1116" s="239"/>
      <c r="E1116" s="239"/>
      <c r="F1116" s="239"/>
      <c r="G1116" s="239"/>
      <c r="H1116" s="239"/>
      <c r="I1116" s="239"/>
      <c r="J1116" s="239"/>
      <c r="K1116" s="239"/>
      <c r="L1116" s="239"/>
      <c r="M1116" s="239"/>
      <c r="N1116" s="239"/>
      <c r="O1116" s="239"/>
      <c r="X1116" s="228"/>
      <c r="Y1116" s="228"/>
      <c r="Z1116" s="228" t="s">
        <v>333</v>
      </c>
      <c r="AA1116" s="228" t="s">
        <v>1676</v>
      </c>
      <c r="AB1116" s="228" t="s">
        <v>6030</v>
      </c>
      <c r="AD1116" s="228" t="s">
        <v>333</v>
      </c>
      <c r="AE1116" s="228" t="s">
        <v>333</v>
      </c>
      <c r="AH1116" s="228" t="s">
        <v>641</v>
      </c>
      <c r="AJ1116" s="228"/>
      <c r="AK1116" s="228"/>
      <c r="BC1116" s="226"/>
    </row>
    <row r="1117" spans="1:55" ht="15.75" customHeight="1" thickBot="1">
      <c r="A1117" s="238"/>
      <c r="B1117" s="238"/>
      <c r="C1117" s="239"/>
      <c r="D1117" s="239"/>
      <c r="E1117" s="239"/>
      <c r="F1117" s="239"/>
      <c r="G1117" s="239"/>
      <c r="H1117" s="239"/>
      <c r="I1117" s="239"/>
      <c r="J1117" s="239"/>
      <c r="K1117" s="239"/>
      <c r="L1117" s="239"/>
      <c r="M1117" s="239"/>
      <c r="N1117" s="239"/>
      <c r="O1117" s="239"/>
      <c r="X1117" s="228"/>
      <c r="Y1117" s="228"/>
      <c r="Z1117" s="228" t="s">
        <v>333</v>
      </c>
      <c r="AA1117" s="228" t="s">
        <v>2104</v>
      </c>
      <c r="AB1117" s="228" t="s">
        <v>6031</v>
      </c>
      <c r="AD1117" s="228" t="s">
        <v>333</v>
      </c>
      <c r="AE1117" s="228" t="s">
        <v>348</v>
      </c>
      <c r="AH1117" s="228" t="s">
        <v>641</v>
      </c>
      <c r="AJ1117" s="228"/>
      <c r="AK1117" s="228"/>
      <c r="BC1117" s="226"/>
    </row>
    <row r="1118" spans="1:55" ht="15.75" customHeight="1" thickBot="1">
      <c r="A1118" s="238"/>
      <c r="B1118" s="238"/>
      <c r="C1118" s="239"/>
      <c r="D1118" s="239"/>
      <c r="E1118" s="239"/>
      <c r="F1118" s="239"/>
      <c r="G1118" s="239"/>
      <c r="H1118" s="239"/>
      <c r="I1118" s="239"/>
      <c r="J1118" s="239"/>
      <c r="K1118" s="239"/>
      <c r="L1118" s="239"/>
      <c r="M1118" s="239"/>
      <c r="N1118" s="239"/>
      <c r="O1118" s="239"/>
      <c r="X1118" s="228"/>
      <c r="Y1118" s="228"/>
      <c r="Z1118" s="228" t="s">
        <v>333</v>
      </c>
      <c r="AA1118" s="228" t="s">
        <v>2202</v>
      </c>
      <c r="AB1118" s="228" t="s">
        <v>6032</v>
      </c>
      <c r="AD1118" s="228" t="s">
        <v>348</v>
      </c>
      <c r="AE1118" s="228" t="s">
        <v>302</v>
      </c>
      <c r="AH1118" s="228" t="s">
        <v>635</v>
      </c>
      <c r="AJ1118" s="228"/>
      <c r="AK1118" s="228"/>
      <c r="BC1118" s="226"/>
    </row>
    <row r="1119" spans="1:55" ht="15.75" customHeight="1" thickBot="1">
      <c r="A1119" s="238"/>
      <c r="B1119" s="238"/>
      <c r="C1119" s="239"/>
      <c r="D1119" s="239"/>
      <c r="E1119" s="239"/>
      <c r="F1119" s="239"/>
      <c r="G1119" s="239"/>
      <c r="H1119" s="239"/>
      <c r="I1119" s="239"/>
      <c r="J1119" s="239"/>
      <c r="K1119" s="239"/>
      <c r="L1119" s="239"/>
      <c r="M1119" s="239"/>
      <c r="N1119" s="239"/>
      <c r="O1119" s="239"/>
      <c r="X1119" s="228"/>
      <c r="Y1119" s="228"/>
      <c r="Z1119" s="228" t="s">
        <v>283</v>
      </c>
      <c r="AA1119" s="228" t="s">
        <v>2405</v>
      </c>
      <c r="AB1119" s="228" t="s">
        <v>6033</v>
      </c>
      <c r="AD1119" s="228" t="s">
        <v>236</v>
      </c>
      <c r="AE1119" s="228" t="s">
        <v>317</v>
      </c>
      <c r="AH1119" s="228" t="s">
        <v>663</v>
      </c>
      <c r="AJ1119" s="228"/>
      <c r="AK1119" s="228"/>
      <c r="BC1119" s="226"/>
    </row>
    <row r="1120" spans="1:55" ht="15.75" customHeight="1" thickBot="1">
      <c r="A1120" s="238"/>
      <c r="B1120" s="238"/>
      <c r="C1120" s="239"/>
      <c r="D1120" s="239"/>
      <c r="E1120" s="239"/>
      <c r="F1120" s="239"/>
      <c r="G1120" s="239"/>
      <c r="H1120" s="239"/>
      <c r="I1120" s="239"/>
      <c r="J1120" s="239"/>
      <c r="K1120" s="239"/>
      <c r="L1120" s="239"/>
      <c r="M1120" s="239"/>
      <c r="N1120" s="239"/>
      <c r="O1120" s="239"/>
      <c r="X1120" s="228"/>
      <c r="Y1120" s="228"/>
      <c r="Z1120" s="228" t="s">
        <v>333</v>
      </c>
      <c r="AA1120" s="228" t="s">
        <v>2529</v>
      </c>
      <c r="AB1120" s="228" t="s">
        <v>6034</v>
      </c>
      <c r="AD1120" s="228" t="s">
        <v>348</v>
      </c>
      <c r="AE1120" s="228" t="s">
        <v>302</v>
      </c>
      <c r="AH1120" s="228" t="s">
        <v>635</v>
      </c>
      <c r="AJ1120" s="228"/>
      <c r="AK1120" s="228"/>
      <c r="BC1120" s="226"/>
    </row>
    <row r="1121" spans="1:55" ht="15.75" customHeight="1" thickBot="1">
      <c r="A1121" s="238"/>
      <c r="B1121" s="238"/>
      <c r="C1121" s="239"/>
      <c r="D1121" s="239"/>
      <c r="E1121" s="239"/>
      <c r="F1121" s="239"/>
      <c r="G1121" s="239"/>
      <c r="H1121" s="239"/>
      <c r="I1121" s="239"/>
      <c r="J1121" s="239"/>
      <c r="K1121" s="239"/>
      <c r="L1121" s="239"/>
      <c r="M1121" s="239"/>
      <c r="N1121" s="239"/>
      <c r="O1121" s="239"/>
      <c r="X1121" s="228"/>
      <c r="Y1121" s="228"/>
      <c r="Z1121" s="228" t="s">
        <v>333</v>
      </c>
      <c r="AA1121" s="228" t="s">
        <v>2606</v>
      </c>
      <c r="AB1121" s="228" t="s">
        <v>6035</v>
      </c>
      <c r="AD1121" s="228" t="s">
        <v>333</v>
      </c>
      <c r="AE1121" s="228" t="s">
        <v>333</v>
      </c>
      <c r="AH1121" s="228" t="s">
        <v>638</v>
      </c>
      <c r="AJ1121" s="228"/>
      <c r="AK1121" s="228"/>
      <c r="BC1121" s="226"/>
    </row>
    <row r="1122" spans="1:55" ht="15.75" customHeight="1" thickBot="1">
      <c r="A1122" s="238"/>
      <c r="B1122" s="238"/>
      <c r="C1122" s="239"/>
      <c r="D1122" s="239"/>
      <c r="E1122" s="239"/>
      <c r="F1122" s="239"/>
      <c r="G1122" s="239"/>
      <c r="H1122" s="239"/>
      <c r="I1122" s="239"/>
      <c r="J1122" s="239"/>
      <c r="K1122" s="239"/>
      <c r="L1122" s="239"/>
      <c r="M1122" s="239"/>
      <c r="N1122" s="239"/>
      <c r="O1122" s="239"/>
      <c r="X1122" s="228"/>
      <c r="Y1122" s="228"/>
      <c r="Z1122" s="228" t="s">
        <v>317</v>
      </c>
      <c r="AA1122" s="228" t="s">
        <v>2654</v>
      </c>
      <c r="AB1122" s="228" t="s">
        <v>6036</v>
      </c>
      <c r="AD1122" s="228" t="s">
        <v>333</v>
      </c>
      <c r="AE1122" s="228" t="s">
        <v>283</v>
      </c>
      <c r="AH1122" s="228" t="s">
        <v>635</v>
      </c>
      <c r="AJ1122" s="228"/>
      <c r="AK1122" s="228"/>
      <c r="BC1122" s="226"/>
    </row>
    <row r="1123" spans="1:55" ht="15.75" customHeight="1" thickBot="1">
      <c r="A1123" s="238"/>
      <c r="B1123" s="238"/>
      <c r="C1123" s="239"/>
      <c r="D1123" s="239"/>
      <c r="E1123" s="239"/>
      <c r="F1123" s="239"/>
      <c r="G1123" s="239"/>
      <c r="H1123" s="239"/>
      <c r="I1123" s="239"/>
      <c r="J1123" s="239"/>
      <c r="K1123" s="239"/>
      <c r="L1123" s="239"/>
      <c r="M1123" s="239"/>
      <c r="N1123" s="239"/>
      <c r="O1123" s="239"/>
      <c r="X1123" s="228"/>
      <c r="Y1123" s="228"/>
      <c r="Z1123" s="228" t="s">
        <v>348</v>
      </c>
      <c r="AA1123" s="228" t="s">
        <v>679</v>
      </c>
      <c r="AB1123" s="228" t="s">
        <v>6037</v>
      </c>
      <c r="AD1123" s="228" t="s">
        <v>348</v>
      </c>
      <c r="AE1123" s="228" t="s">
        <v>348</v>
      </c>
      <c r="AH1123" s="228" t="s">
        <v>641</v>
      </c>
      <c r="AJ1123" s="228"/>
      <c r="AK1123" s="228"/>
      <c r="BC1123" s="226"/>
    </row>
    <row r="1124" spans="1:55" ht="15.75" customHeight="1" thickBot="1">
      <c r="A1124" s="238"/>
      <c r="B1124" s="238"/>
      <c r="C1124" s="239"/>
      <c r="D1124" s="239"/>
      <c r="E1124" s="239"/>
      <c r="F1124" s="239"/>
      <c r="G1124" s="239"/>
      <c r="H1124" s="239"/>
      <c r="I1124" s="239"/>
      <c r="J1124" s="239"/>
      <c r="K1124" s="239"/>
      <c r="L1124" s="239"/>
      <c r="M1124" s="239"/>
      <c r="N1124" s="239"/>
      <c r="O1124" s="239"/>
      <c r="X1124" s="228"/>
      <c r="Y1124" s="228"/>
      <c r="Z1124" s="228" t="s">
        <v>261</v>
      </c>
      <c r="AA1124" s="228" t="s">
        <v>723</v>
      </c>
      <c r="AB1124" s="228" t="s">
        <v>6038</v>
      </c>
      <c r="AD1124" s="228" t="s">
        <v>236</v>
      </c>
      <c r="AE1124" s="228" t="s">
        <v>302</v>
      </c>
      <c r="AH1124" s="228" t="s">
        <v>663</v>
      </c>
      <c r="AJ1124" s="228"/>
      <c r="AK1124" s="228"/>
      <c r="BC1124" s="226"/>
    </row>
    <row r="1125" spans="1:55" ht="15.75" customHeight="1" thickBot="1">
      <c r="A1125" s="238"/>
      <c r="B1125" s="238"/>
      <c r="C1125" s="239"/>
      <c r="D1125" s="239"/>
      <c r="E1125" s="239"/>
      <c r="F1125" s="239"/>
      <c r="G1125" s="239"/>
      <c r="H1125" s="239"/>
      <c r="I1125" s="239"/>
      <c r="J1125" s="239"/>
      <c r="K1125" s="239"/>
      <c r="L1125" s="239"/>
      <c r="M1125" s="239"/>
      <c r="N1125" s="239"/>
      <c r="O1125" s="239"/>
      <c r="X1125" s="228"/>
      <c r="Y1125" s="228"/>
      <c r="Z1125" s="228" t="s">
        <v>317</v>
      </c>
      <c r="AA1125" s="228" t="s">
        <v>885</v>
      </c>
      <c r="AB1125" s="228" t="s">
        <v>6039</v>
      </c>
      <c r="AD1125" s="228" t="s">
        <v>302</v>
      </c>
      <c r="AE1125" s="228" t="s">
        <v>333</v>
      </c>
      <c r="AH1125" s="228" t="s">
        <v>635</v>
      </c>
      <c r="AJ1125" s="228"/>
      <c r="AK1125" s="228"/>
      <c r="BC1125" s="226"/>
    </row>
    <row r="1126" spans="1:55" ht="15.75" customHeight="1" thickBot="1">
      <c r="A1126" s="238"/>
      <c r="B1126" s="238"/>
      <c r="C1126" s="239"/>
      <c r="D1126" s="239"/>
      <c r="E1126" s="239"/>
      <c r="F1126" s="239"/>
      <c r="G1126" s="239"/>
      <c r="H1126" s="239"/>
      <c r="I1126" s="239"/>
      <c r="J1126" s="239"/>
      <c r="K1126" s="239"/>
      <c r="L1126" s="239"/>
      <c r="M1126" s="239"/>
      <c r="N1126" s="239"/>
      <c r="O1126" s="239"/>
      <c r="X1126" s="228"/>
      <c r="Y1126" s="228"/>
      <c r="Z1126" s="228" t="s">
        <v>348</v>
      </c>
      <c r="AA1126" s="228" t="s">
        <v>889</v>
      </c>
      <c r="AB1126" s="228" t="s">
        <v>6040</v>
      </c>
      <c r="AD1126" s="228" t="s">
        <v>348</v>
      </c>
      <c r="AE1126" s="228" t="s">
        <v>348</v>
      </c>
      <c r="AH1126" s="228" t="s">
        <v>641</v>
      </c>
      <c r="AJ1126" s="228"/>
      <c r="AK1126" s="228"/>
      <c r="BC1126" s="226"/>
    </row>
    <row r="1127" spans="1:55" ht="15.75" customHeight="1" thickBot="1">
      <c r="A1127" s="238"/>
      <c r="B1127" s="238"/>
      <c r="C1127" s="239"/>
      <c r="D1127" s="239"/>
      <c r="E1127" s="239"/>
      <c r="F1127" s="239"/>
      <c r="G1127" s="239"/>
      <c r="H1127" s="239"/>
      <c r="I1127" s="239"/>
      <c r="J1127" s="239"/>
      <c r="K1127" s="239"/>
      <c r="L1127" s="239"/>
      <c r="M1127" s="239"/>
      <c r="N1127" s="239"/>
      <c r="O1127" s="239"/>
      <c r="X1127" s="228"/>
      <c r="Y1127" s="228"/>
      <c r="Z1127" s="228" t="s">
        <v>317</v>
      </c>
      <c r="AA1127" s="228" t="s">
        <v>1133</v>
      </c>
      <c r="AB1127" s="228" t="s">
        <v>6041</v>
      </c>
      <c r="AD1127" s="228" t="s">
        <v>333</v>
      </c>
      <c r="AE1127" s="228" t="s">
        <v>302</v>
      </c>
      <c r="AH1127" s="228" t="s">
        <v>635</v>
      </c>
      <c r="AJ1127" s="228"/>
      <c r="AK1127" s="228"/>
      <c r="BC1127" s="226"/>
    </row>
    <row r="1128" spans="1:55" ht="15.75" customHeight="1" thickBot="1">
      <c r="A1128" s="238"/>
      <c r="B1128" s="238"/>
      <c r="C1128" s="239"/>
      <c r="D1128" s="239"/>
      <c r="E1128" s="239"/>
      <c r="F1128" s="239"/>
      <c r="G1128" s="239"/>
      <c r="H1128" s="239"/>
      <c r="I1128" s="239"/>
      <c r="J1128" s="239"/>
      <c r="K1128" s="239"/>
      <c r="L1128" s="239"/>
      <c r="M1128" s="239"/>
      <c r="N1128" s="239"/>
      <c r="O1128" s="239"/>
      <c r="X1128" s="228"/>
      <c r="Y1128" s="228"/>
      <c r="Z1128" s="228" t="s">
        <v>333</v>
      </c>
      <c r="AA1128" s="228" t="s">
        <v>1156</v>
      </c>
      <c r="AB1128" s="228" t="s">
        <v>6042</v>
      </c>
      <c r="AD1128" s="228" t="s">
        <v>333</v>
      </c>
      <c r="AE1128" s="228" t="s">
        <v>317</v>
      </c>
      <c r="AH1128" s="228" t="s">
        <v>638</v>
      </c>
      <c r="AJ1128" s="228"/>
      <c r="AK1128" s="228"/>
      <c r="BC1128" s="226"/>
    </row>
    <row r="1129" spans="1:55" ht="15.75" customHeight="1" thickBot="1">
      <c r="A1129" s="238"/>
      <c r="B1129" s="238"/>
      <c r="C1129" s="239"/>
      <c r="D1129" s="239"/>
      <c r="E1129" s="239"/>
      <c r="F1129" s="239"/>
      <c r="G1129" s="239"/>
      <c r="H1129" s="239"/>
      <c r="I1129" s="239"/>
      <c r="J1129" s="239"/>
      <c r="K1129" s="239"/>
      <c r="L1129" s="239"/>
      <c r="M1129" s="239"/>
      <c r="N1129" s="239"/>
      <c r="O1129" s="239"/>
      <c r="X1129" s="228"/>
      <c r="Y1129" s="228"/>
      <c r="Z1129" s="228" t="s">
        <v>348</v>
      </c>
      <c r="AA1129" s="228" t="s">
        <v>1191</v>
      </c>
      <c r="AB1129" s="228" t="s">
        <v>6043</v>
      </c>
      <c r="AD1129" s="228" t="s">
        <v>359</v>
      </c>
      <c r="AE1129" s="228" t="s">
        <v>317</v>
      </c>
      <c r="AH1129" s="228" t="s">
        <v>638</v>
      </c>
      <c r="AJ1129" s="228"/>
      <c r="AK1129" s="228"/>
      <c r="BC1129" s="226"/>
    </row>
    <row r="1130" spans="1:55" ht="15.75" customHeight="1" thickBot="1">
      <c r="A1130" s="238"/>
      <c r="B1130" s="238"/>
      <c r="C1130" s="239"/>
      <c r="D1130" s="239"/>
      <c r="E1130" s="239"/>
      <c r="F1130" s="239"/>
      <c r="G1130" s="239"/>
      <c r="H1130" s="239"/>
      <c r="I1130" s="239"/>
      <c r="J1130" s="239"/>
      <c r="K1130" s="239"/>
      <c r="L1130" s="239"/>
      <c r="M1130" s="239"/>
      <c r="N1130" s="239"/>
      <c r="O1130" s="239"/>
      <c r="X1130" s="228"/>
      <c r="Y1130" s="228"/>
      <c r="Z1130" s="228" t="s">
        <v>317</v>
      </c>
      <c r="AA1130" s="228" t="s">
        <v>1255</v>
      </c>
      <c r="AB1130" s="228" t="s">
        <v>6044</v>
      </c>
      <c r="AD1130" s="228" t="s">
        <v>333</v>
      </c>
      <c r="AE1130" s="228" t="s">
        <v>302</v>
      </c>
      <c r="AH1130" s="228" t="s">
        <v>638</v>
      </c>
      <c r="AJ1130" s="228"/>
      <c r="AK1130" s="228"/>
      <c r="BC1130" s="226"/>
    </row>
    <row r="1131" spans="1:55" ht="15.75" customHeight="1" thickBot="1">
      <c r="A1131" s="238"/>
      <c r="B1131" s="238"/>
      <c r="C1131" s="239"/>
      <c r="D1131" s="239"/>
      <c r="E1131" s="239"/>
      <c r="F1131" s="239"/>
      <c r="G1131" s="239"/>
      <c r="H1131" s="239"/>
      <c r="I1131" s="239"/>
      <c r="J1131" s="239"/>
      <c r="K1131" s="239"/>
      <c r="L1131" s="239"/>
      <c r="M1131" s="239"/>
      <c r="N1131" s="239"/>
      <c r="O1131" s="239"/>
      <c r="X1131" s="228"/>
      <c r="Y1131" s="228"/>
      <c r="Z1131" s="228" t="s">
        <v>283</v>
      </c>
      <c r="AA1131" s="228" t="s">
        <v>1378</v>
      </c>
      <c r="AB1131" s="228" t="s">
        <v>6045</v>
      </c>
      <c r="AD1131" s="228" t="s">
        <v>283</v>
      </c>
      <c r="AE1131" s="228" t="s">
        <v>261</v>
      </c>
      <c r="AH1131" s="228" t="s">
        <v>663</v>
      </c>
      <c r="AJ1131" s="228"/>
      <c r="AK1131" s="228"/>
      <c r="BC1131" s="226"/>
    </row>
    <row r="1132" spans="1:55" ht="15.75" customHeight="1" thickBot="1">
      <c r="A1132" s="238"/>
      <c r="B1132" s="238"/>
      <c r="C1132" s="239"/>
      <c r="D1132" s="239"/>
      <c r="E1132" s="239"/>
      <c r="F1132" s="239"/>
      <c r="G1132" s="239"/>
      <c r="H1132" s="239"/>
      <c r="I1132" s="239"/>
      <c r="J1132" s="239"/>
      <c r="K1132" s="239"/>
      <c r="L1132" s="239"/>
      <c r="M1132" s="239"/>
      <c r="N1132" s="239"/>
      <c r="O1132" s="239"/>
      <c r="X1132" s="228"/>
      <c r="Y1132" s="228"/>
      <c r="Z1132" s="228" t="s">
        <v>302</v>
      </c>
      <c r="AA1132" s="228" t="s">
        <v>1471</v>
      </c>
      <c r="AB1132" s="228" t="s">
        <v>6046</v>
      </c>
      <c r="AD1132" s="228" t="s">
        <v>348</v>
      </c>
      <c r="AE1132" s="228" t="s">
        <v>236</v>
      </c>
      <c r="AH1132" s="228" t="s">
        <v>635</v>
      </c>
      <c r="AJ1132" s="228"/>
      <c r="AK1132" s="228"/>
      <c r="BC1132" s="226"/>
    </row>
    <row r="1133" spans="1:55" ht="15.75" customHeight="1" thickBot="1">
      <c r="A1133" s="238"/>
      <c r="B1133" s="238"/>
      <c r="C1133" s="239"/>
      <c r="D1133" s="239"/>
      <c r="E1133" s="239"/>
      <c r="F1133" s="239"/>
      <c r="G1133" s="239"/>
      <c r="H1133" s="239"/>
      <c r="I1133" s="239"/>
      <c r="J1133" s="239"/>
      <c r="K1133" s="239"/>
      <c r="L1133" s="239"/>
      <c r="M1133" s="239"/>
      <c r="N1133" s="239"/>
      <c r="O1133" s="239"/>
      <c r="X1133" s="228"/>
      <c r="Y1133" s="228"/>
      <c r="Z1133" s="228">
        <v>0</v>
      </c>
      <c r="AA1133" s="228" t="s">
        <v>1548</v>
      </c>
      <c r="AB1133" s="228" t="s">
        <v>6047</v>
      </c>
      <c r="AD1133" s="228">
        <v>0</v>
      </c>
      <c r="AE1133" s="228">
        <v>0</v>
      </c>
      <c r="AH1133" s="228" t="s">
        <v>638</v>
      </c>
      <c r="AJ1133" s="228"/>
      <c r="AK1133" s="228"/>
      <c r="BC1133" s="226"/>
    </row>
    <row r="1134" spans="1:55" ht="15.75" customHeight="1" thickBot="1">
      <c r="A1134" s="238"/>
      <c r="B1134" s="238"/>
      <c r="C1134" s="239"/>
      <c r="D1134" s="239"/>
      <c r="E1134" s="239"/>
      <c r="F1134" s="239"/>
      <c r="G1134" s="239"/>
      <c r="H1134" s="239"/>
      <c r="I1134" s="239"/>
      <c r="J1134" s="239"/>
      <c r="K1134" s="239"/>
      <c r="L1134" s="239"/>
      <c r="M1134" s="239"/>
      <c r="N1134" s="239"/>
      <c r="O1134" s="239"/>
      <c r="X1134" s="228"/>
      <c r="Y1134" s="228"/>
      <c r="Z1134" s="228" t="s">
        <v>317</v>
      </c>
      <c r="AA1134" s="228" t="s">
        <v>1584</v>
      </c>
      <c r="AB1134" s="228" t="s">
        <v>6048</v>
      </c>
      <c r="AD1134" s="228" t="s">
        <v>302</v>
      </c>
      <c r="AE1134" s="228" t="s">
        <v>333</v>
      </c>
      <c r="AH1134" s="228" t="s">
        <v>635</v>
      </c>
      <c r="AJ1134" s="228"/>
      <c r="AK1134" s="228"/>
      <c r="BC1134" s="226"/>
    </row>
    <row r="1135" spans="1:55" ht="15.75" customHeight="1" thickBot="1">
      <c r="A1135" s="238"/>
      <c r="B1135" s="238"/>
      <c r="C1135" s="239"/>
      <c r="D1135" s="239"/>
      <c r="E1135" s="239"/>
      <c r="F1135" s="239"/>
      <c r="G1135" s="239"/>
      <c r="H1135" s="239"/>
      <c r="I1135" s="239"/>
      <c r="J1135" s="239"/>
      <c r="K1135" s="239"/>
      <c r="L1135" s="239"/>
      <c r="M1135" s="239"/>
      <c r="N1135" s="239"/>
      <c r="O1135" s="239"/>
      <c r="X1135" s="228"/>
      <c r="Y1135" s="228"/>
      <c r="Z1135" s="228" t="s">
        <v>317</v>
      </c>
      <c r="AA1135" s="228" t="s">
        <v>1588</v>
      </c>
      <c r="AB1135" s="228" t="s">
        <v>6049</v>
      </c>
      <c r="AD1135" s="228" t="s">
        <v>317</v>
      </c>
      <c r="AE1135" s="228" t="s">
        <v>317</v>
      </c>
      <c r="AH1135" s="228" t="s">
        <v>635</v>
      </c>
      <c r="AJ1135" s="228"/>
      <c r="AK1135" s="228"/>
      <c r="BC1135" s="226"/>
    </row>
    <row r="1136" spans="1:55" ht="15.75" customHeight="1" thickBot="1">
      <c r="A1136" s="238"/>
      <c r="B1136" s="238"/>
      <c r="C1136" s="239"/>
      <c r="D1136" s="239"/>
      <c r="E1136" s="239"/>
      <c r="F1136" s="239"/>
      <c r="G1136" s="239"/>
      <c r="H1136" s="239"/>
      <c r="I1136" s="239"/>
      <c r="J1136" s="239"/>
      <c r="K1136" s="239"/>
      <c r="L1136" s="239"/>
      <c r="M1136" s="239"/>
      <c r="N1136" s="239"/>
      <c r="O1136" s="239"/>
      <c r="X1136" s="228"/>
      <c r="Y1136" s="228"/>
      <c r="Z1136" s="228" t="s">
        <v>302</v>
      </c>
      <c r="AA1136" s="228" t="s">
        <v>1713</v>
      </c>
      <c r="AB1136" s="228" t="s">
        <v>6050</v>
      </c>
      <c r="AD1136" s="228" t="s">
        <v>302</v>
      </c>
      <c r="AE1136" s="228" t="s">
        <v>302</v>
      </c>
      <c r="AH1136" s="228" t="s">
        <v>641</v>
      </c>
      <c r="AJ1136" s="228"/>
      <c r="AK1136" s="228"/>
      <c r="BC1136" s="226"/>
    </row>
    <row r="1137" spans="1:55" ht="15.75" customHeight="1" thickBot="1">
      <c r="A1137" s="238"/>
      <c r="B1137" s="238"/>
      <c r="C1137" s="239"/>
      <c r="D1137" s="239"/>
      <c r="E1137" s="239"/>
      <c r="F1137" s="239"/>
      <c r="G1137" s="239"/>
      <c r="H1137" s="239"/>
      <c r="I1137" s="239"/>
      <c r="J1137" s="239"/>
      <c r="K1137" s="239"/>
      <c r="L1137" s="239"/>
      <c r="M1137" s="239"/>
      <c r="N1137" s="239"/>
      <c r="O1137" s="239"/>
      <c r="X1137" s="228"/>
      <c r="Y1137" s="228"/>
      <c r="Z1137" s="228" t="s">
        <v>333</v>
      </c>
      <c r="AA1137" s="228" t="s">
        <v>1716</v>
      </c>
      <c r="AB1137" s="228" t="s">
        <v>6051</v>
      </c>
      <c r="AD1137" s="228" t="s">
        <v>317</v>
      </c>
      <c r="AE1137" s="228" t="s">
        <v>359</v>
      </c>
      <c r="AH1137" s="228" t="s">
        <v>641</v>
      </c>
      <c r="AJ1137" s="228"/>
      <c r="AK1137" s="228"/>
      <c r="BC1137" s="226"/>
    </row>
    <row r="1138" spans="1:55" ht="15.75" customHeight="1" thickBot="1">
      <c r="A1138" s="238"/>
      <c r="B1138" s="238"/>
      <c r="C1138" s="239"/>
      <c r="D1138" s="239"/>
      <c r="E1138" s="239"/>
      <c r="F1138" s="239"/>
      <c r="G1138" s="239"/>
      <c r="H1138" s="239"/>
      <c r="I1138" s="239"/>
      <c r="J1138" s="239"/>
      <c r="K1138" s="239"/>
      <c r="L1138" s="239"/>
      <c r="M1138" s="239"/>
      <c r="N1138" s="239"/>
      <c r="O1138" s="239"/>
      <c r="X1138" s="228"/>
      <c r="Y1138" s="228"/>
      <c r="Z1138" s="228" t="s">
        <v>359</v>
      </c>
      <c r="AA1138" s="228" t="s">
        <v>1727</v>
      </c>
      <c r="AB1138" s="228" t="s">
        <v>6052</v>
      </c>
      <c r="AD1138" s="228" t="s">
        <v>359</v>
      </c>
      <c r="AE1138" s="228" t="s">
        <v>362</v>
      </c>
      <c r="AH1138" s="228" t="s">
        <v>641</v>
      </c>
      <c r="AJ1138" s="228"/>
      <c r="AK1138" s="228"/>
      <c r="BC1138" s="226"/>
    </row>
    <row r="1139" spans="1:55" ht="15.75" customHeight="1" thickBot="1">
      <c r="A1139" s="238"/>
      <c r="B1139" s="238"/>
      <c r="C1139" s="239"/>
      <c r="D1139" s="239"/>
      <c r="E1139" s="239"/>
      <c r="F1139" s="239"/>
      <c r="G1139" s="239"/>
      <c r="H1139" s="239"/>
      <c r="I1139" s="239"/>
      <c r="J1139" s="239"/>
      <c r="K1139" s="239"/>
      <c r="L1139" s="239"/>
      <c r="M1139" s="239"/>
      <c r="N1139" s="239"/>
      <c r="O1139" s="239"/>
      <c r="X1139" s="228"/>
      <c r="Y1139" s="228"/>
      <c r="Z1139" s="228" t="s">
        <v>333</v>
      </c>
      <c r="AA1139" s="228" t="s">
        <v>1940</v>
      </c>
      <c r="AB1139" s="228" t="s">
        <v>6053</v>
      </c>
      <c r="AD1139" s="228" t="s">
        <v>333</v>
      </c>
      <c r="AE1139" s="228" t="s">
        <v>333</v>
      </c>
      <c r="AH1139" s="228" t="s">
        <v>635</v>
      </c>
      <c r="AJ1139" s="228"/>
      <c r="AK1139" s="228"/>
      <c r="BC1139" s="226"/>
    </row>
    <row r="1140" spans="1:55" ht="15.75" customHeight="1" thickBot="1">
      <c r="A1140" s="238"/>
      <c r="B1140" s="238"/>
      <c r="C1140" s="239"/>
      <c r="D1140" s="239"/>
      <c r="E1140" s="239"/>
      <c r="F1140" s="239"/>
      <c r="G1140" s="239"/>
      <c r="H1140" s="239"/>
      <c r="I1140" s="239"/>
      <c r="J1140" s="239"/>
      <c r="K1140" s="239"/>
      <c r="L1140" s="239"/>
      <c r="M1140" s="239"/>
      <c r="N1140" s="239"/>
      <c r="O1140" s="239"/>
      <c r="X1140" s="228"/>
      <c r="Y1140" s="228"/>
      <c r="Z1140" s="228" t="s">
        <v>359</v>
      </c>
      <c r="AA1140" s="228" t="s">
        <v>2093</v>
      </c>
      <c r="AB1140" s="228" t="s">
        <v>6054</v>
      </c>
      <c r="AD1140" s="228" t="s">
        <v>348</v>
      </c>
      <c r="AE1140" s="228" t="s">
        <v>362</v>
      </c>
      <c r="AH1140" s="228" t="s">
        <v>663</v>
      </c>
      <c r="AJ1140" s="228"/>
      <c r="AK1140" s="228"/>
      <c r="BC1140" s="226"/>
    </row>
    <row r="1141" spans="1:55" ht="15.75" customHeight="1" thickBot="1">
      <c r="A1141" s="238"/>
      <c r="B1141" s="238"/>
      <c r="C1141" s="239"/>
      <c r="D1141" s="239"/>
      <c r="E1141" s="239"/>
      <c r="F1141" s="239"/>
      <c r="G1141" s="239"/>
      <c r="H1141" s="239"/>
      <c r="I1141" s="239"/>
      <c r="J1141" s="239"/>
      <c r="K1141" s="239"/>
      <c r="L1141" s="239"/>
      <c r="M1141" s="239"/>
      <c r="N1141" s="239"/>
      <c r="O1141" s="239"/>
      <c r="X1141" s="228"/>
      <c r="Y1141" s="228"/>
      <c r="Z1141" s="228" t="s">
        <v>317</v>
      </c>
      <c r="AA1141" s="228" t="s">
        <v>2162</v>
      </c>
      <c r="AB1141" s="228" t="s">
        <v>6055</v>
      </c>
      <c r="AD1141" s="228" t="s">
        <v>333</v>
      </c>
      <c r="AE1141" s="228" t="s">
        <v>302</v>
      </c>
      <c r="AH1141" s="228" t="s">
        <v>641</v>
      </c>
      <c r="AJ1141" s="228"/>
      <c r="AK1141" s="228"/>
      <c r="BC1141" s="226"/>
    </row>
    <row r="1142" spans="1:55" ht="15.75" customHeight="1" thickBot="1">
      <c r="A1142" s="238"/>
      <c r="B1142" s="238"/>
      <c r="C1142" s="239"/>
      <c r="D1142" s="239"/>
      <c r="E1142" s="239"/>
      <c r="F1142" s="239"/>
      <c r="G1142" s="239"/>
      <c r="H1142" s="239"/>
      <c r="I1142" s="239"/>
      <c r="J1142" s="239"/>
      <c r="K1142" s="239"/>
      <c r="L1142" s="239"/>
      <c r="M1142" s="239"/>
      <c r="N1142" s="239"/>
      <c r="O1142" s="239"/>
      <c r="X1142" s="228"/>
      <c r="Y1142" s="228"/>
      <c r="Z1142" s="228" t="s">
        <v>348</v>
      </c>
      <c r="AA1142" s="228" t="s">
        <v>2178</v>
      </c>
      <c r="AB1142" s="228" t="s">
        <v>6056</v>
      </c>
      <c r="AD1142" s="228" t="s">
        <v>348</v>
      </c>
      <c r="AE1142" s="228" t="s">
        <v>348</v>
      </c>
      <c r="AH1142" s="228" t="s">
        <v>641</v>
      </c>
      <c r="AJ1142" s="228"/>
      <c r="AK1142" s="228"/>
      <c r="BC1142" s="226"/>
    </row>
    <row r="1143" spans="1:55" ht="15.75" customHeight="1" thickBot="1">
      <c r="A1143" s="238"/>
      <c r="B1143" s="238"/>
      <c r="C1143" s="239"/>
      <c r="D1143" s="239"/>
      <c r="E1143" s="239"/>
      <c r="F1143" s="239"/>
      <c r="G1143" s="239"/>
      <c r="H1143" s="239"/>
      <c r="I1143" s="239"/>
      <c r="J1143" s="239"/>
      <c r="K1143" s="239"/>
      <c r="L1143" s="239"/>
      <c r="M1143" s="239"/>
      <c r="N1143" s="239"/>
      <c r="O1143" s="239"/>
      <c r="X1143" s="228"/>
      <c r="Y1143" s="228"/>
      <c r="Z1143" s="228" t="s">
        <v>359</v>
      </c>
      <c r="AA1143" s="228" t="s">
        <v>2343</v>
      </c>
      <c r="AB1143" s="228" t="s">
        <v>6057</v>
      </c>
      <c r="AD1143" s="228" t="s">
        <v>359</v>
      </c>
      <c r="AE1143" s="228" t="s">
        <v>359</v>
      </c>
      <c r="AH1143" s="228" t="s">
        <v>635</v>
      </c>
      <c r="AJ1143" s="228"/>
      <c r="AK1143" s="228"/>
      <c r="BC1143" s="226"/>
    </row>
    <row r="1144" spans="1:55" ht="15.75" customHeight="1" thickBot="1">
      <c r="A1144" s="238"/>
      <c r="B1144" s="238"/>
      <c r="C1144" s="239"/>
      <c r="D1144" s="239"/>
      <c r="E1144" s="239"/>
      <c r="F1144" s="239"/>
      <c r="G1144" s="239"/>
      <c r="H1144" s="239"/>
      <c r="I1144" s="239"/>
      <c r="J1144" s="239"/>
      <c r="K1144" s="239"/>
      <c r="L1144" s="239"/>
      <c r="M1144" s="239"/>
      <c r="N1144" s="239"/>
      <c r="O1144" s="239"/>
      <c r="X1144" s="228"/>
      <c r="Y1144" s="228"/>
      <c r="Z1144" s="228" t="s">
        <v>333</v>
      </c>
      <c r="AA1144" s="228" t="s">
        <v>2355</v>
      </c>
      <c r="AB1144" s="228" t="s">
        <v>6058</v>
      </c>
      <c r="AD1144" s="228" t="s">
        <v>348</v>
      </c>
      <c r="AE1144" s="228" t="s">
        <v>317</v>
      </c>
      <c r="AH1144" s="228" t="s">
        <v>638</v>
      </c>
      <c r="AJ1144" s="228"/>
      <c r="AK1144" s="228"/>
      <c r="BC1144" s="226"/>
    </row>
    <row r="1145" spans="1:55" ht="15.75" customHeight="1" thickBot="1">
      <c r="A1145" s="238"/>
      <c r="B1145" s="238"/>
      <c r="C1145" s="239"/>
      <c r="D1145" s="239"/>
      <c r="E1145" s="239"/>
      <c r="F1145" s="239"/>
      <c r="G1145" s="239"/>
      <c r="H1145" s="239"/>
      <c r="I1145" s="239"/>
      <c r="J1145" s="239"/>
      <c r="K1145" s="239"/>
      <c r="L1145" s="239"/>
      <c r="M1145" s="239"/>
      <c r="N1145" s="239"/>
      <c r="O1145" s="239"/>
      <c r="X1145" s="228"/>
      <c r="Y1145" s="228"/>
      <c r="Z1145" s="228" t="s">
        <v>348</v>
      </c>
      <c r="AA1145" s="228" t="s">
        <v>2472</v>
      </c>
      <c r="AB1145" s="228" t="s">
        <v>6059</v>
      </c>
      <c r="AD1145" s="228" t="s">
        <v>348</v>
      </c>
      <c r="AE1145" s="228" t="s">
        <v>348</v>
      </c>
      <c r="AH1145" s="228" t="s">
        <v>641</v>
      </c>
      <c r="AJ1145" s="228"/>
      <c r="AK1145" s="228"/>
      <c r="BC1145" s="226"/>
    </row>
    <row r="1146" spans="1:55" ht="15.75" customHeight="1" thickBot="1">
      <c r="A1146" s="238"/>
      <c r="B1146" s="238"/>
      <c r="C1146" s="239"/>
      <c r="D1146" s="239"/>
      <c r="E1146" s="239"/>
      <c r="F1146" s="239"/>
      <c r="G1146" s="239"/>
      <c r="H1146" s="239"/>
      <c r="I1146" s="239"/>
      <c r="J1146" s="239"/>
      <c r="K1146" s="239"/>
      <c r="L1146" s="239"/>
      <c r="M1146" s="239"/>
      <c r="N1146" s="239"/>
      <c r="O1146" s="239"/>
      <c r="X1146" s="228"/>
      <c r="Y1146" s="228"/>
      <c r="Z1146" s="228" t="s">
        <v>302</v>
      </c>
      <c r="AA1146" s="228" t="s">
        <v>2500</v>
      </c>
      <c r="AB1146" s="228" t="s">
        <v>6060</v>
      </c>
      <c r="AD1146" s="228" t="s">
        <v>302</v>
      </c>
      <c r="AE1146" s="228" t="s">
        <v>283</v>
      </c>
      <c r="AH1146" s="228" t="s">
        <v>635</v>
      </c>
      <c r="AJ1146" s="228"/>
      <c r="AK1146" s="228"/>
      <c r="BC1146" s="226"/>
    </row>
    <row r="1147" spans="1:55" ht="15.75" customHeight="1" thickBot="1">
      <c r="A1147" s="238"/>
      <c r="B1147" s="238"/>
      <c r="C1147" s="239"/>
      <c r="D1147" s="239"/>
      <c r="E1147" s="239"/>
      <c r="F1147" s="239"/>
      <c r="G1147" s="239"/>
      <c r="H1147" s="239"/>
      <c r="I1147" s="239"/>
      <c r="J1147" s="239"/>
      <c r="K1147" s="239"/>
      <c r="L1147" s="239"/>
      <c r="M1147" s="239"/>
      <c r="N1147" s="239"/>
      <c r="O1147" s="239"/>
      <c r="X1147" s="228"/>
      <c r="Y1147" s="228"/>
      <c r="Z1147" s="228" t="s">
        <v>348</v>
      </c>
      <c r="AA1147" s="228" t="s">
        <v>2527</v>
      </c>
      <c r="AB1147" s="228" t="s">
        <v>6061</v>
      </c>
      <c r="AD1147" s="228" t="s">
        <v>359</v>
      </c>
      <c r="AE1147" s="228" t="s">
        <v>333</v>
      </c>
      <c r="AH1147" s="228" t="s">
        <v>641</v>
      </c>
      <c r="AJ1147" s="228"/>
      <c r="AK1147" s="228"/>
      <c r="BC1147" s="226"/>
    </row>
    <row r="1148" spans="1:55" ht="15.75" customHeight="1" thickBot="1">
      <c r="A1148" s="238"/>
      <c r="B1148" s="238"/>
      <c r="C1148" s="239"/>
      <c r="D1148" s="239"/>
      <c r="E1148" s="239"/>
      <c r="F1148" s="239"/>
      <c r="G1148" s="239"/>
      <c r="H1148" s="239"/>
      <c r="I1148" s="239"/>
      <c r="J1148" s="239"/>
      <c r="K1148" s="239"/>
      <c r="L1148" s="239"/>
      <c r="M1148" s="239"/>
      <c r="N1148" s="239"/>
      <c r="O1148" s="239"/>
      <c r="X1148" s="228"/>
      <c r="Y1148" s="228"/>
      <c r="Z1148" s="228" t="s">
        <v>197</v>
      </c>
      <c r="AA1148" s="228" t="s">
        <v>2572</v>
      </c>
      <c r="AB1148" s="228" t="s">
        <v>6062</v>
      </c>
      <c r="AD1148" s="228" t="s">
        <v>197</v>
      </c>
      <c r="AE1148" s="228" t="s">
        <v>197</v>
      </c>
      <c r="AH1148" s="228" t="s">
        <v>663</v>
      </c>
      <c r="AJ1148" s="228"/>
      <c r="AK1148" s="228"/>
      <c r="BC1148" s="226"/>
    </row>
    <row r="1149" spans="1:55" ht="15.75" customHeight="1" thickBot="1">
      <c r="A1149" s="238"/>
      <c r="B1149" s="238"/>
      <c r="C1149" s="239"/>
      <c r="D1149" s="239"/>
      <c r="E1149" s="239"/>
      <c r="F1149" s="239"/>
      <c r="G1149" s="239"/>
      <c r="H1149" s="239"/>
      <c r="I1149" s="239"/>
      <c r="J1149" s="239"/>
      <c r="K1149" s="239"/>
      <c r="L1149" s="239"/>
      <c r="M1149" s="239"/>
      <c r="N1149" s="239"/>
      <c r="O1149" s="239"/>
      <c r="X1149" s="228"/>
      <c r="Y1149" s="228"/>
      <c r="Z1149" s="228" t="s">
        <v>362</v>
      </c>
      <c r="AA1149" s="228" t="s">
        <v>2574</v>
      </c>
      <c r="AB1149" s="228" t="s">
        <v>6063</v>
      </c>
      <c r="AD1149" s="228" t="s">
        <v>359</v>
      </c>
      <c r="AE1149" s="228" t="s">
        <v>368</v>
      </c>
      <c r="AH1149" s="228" t="s">
        <v>663</v>
      </c>
      <c r="AJ1149" s="228"/>
      <c r="AK1149" s="228"/>
      <c r="BC1149" s="226"/>
    </row>
    <row r="1150" spans="1:55" ht="15.75" customHeight="1" thickBot="1">
      <c r="A1150" s="238"/>
      <c r="B1150" s="238"/>
      <c r="C1150" s="239"/>
      <c r="D1150" s="239"/>
      <c r="E1150" s="239"/>
      <c r="F1150" s="239"/>
      <c r="G1150" s="239"/>
      <c r="H1150" s="239"/>
      <c r="I1150" s="239"/>
      <c r="J1150" s="239"/>
      <c r="K1150" s="239"/>
      <c r="L1150" s="239"/>
      <c r="M1150" s="239"/>
      <c r="N1150" s="239"/>
      <c r="O1150" s="239"/>
      <c r="X1150" s="228"/>
      <c r="Y1150" s="228"/>
      <c r="Z1150" s="228" t="s">
        <v>283</v>
      </c>
      <c r="AA1150" s="228" t="s">
        <v>2657</v>
      </c>
      <c r="AB1150" s="228" t="s">
        <v>6064</v>
      </c>
      <c r="AD1150" s="228" t="s">
        <v>283</v>
      </c>
      <c r="AE1150" s="228" t="s">
        <v>302</v>
      </c>
      <c r="AH1150" s="228" t="s">
        <v>641</v>
      </c>
      <c r="AJ1150" s="228"/>
      <c r="AK1150" s="228"/>
      <c r="BC1150" s="226"/>
    </row>
    <row r="1151" spans="1:55" ht="15.75" customHeight="1" thickBot="1">
      <c r="A1151" s="238"/>
      <c r="B1151" s="238"/>
      <c r="C1151" s="239"/>
      <c r="D1151" s="239"/>
      <c r="E1151" s="239"/>
      <c r="F1151" s="239"/>
      <c r="G1151" s="239"/>
      <c r="H1151" s="239"/>
      <c r="I1151" s="239"/>
      <c r="J1151" s="239"/>
      <c r="K1151" s="239"/>
      <c r="L1151" s="239"/>
      <c r="M1151" s="239"/>
      <c r="N1151" s="239"/>
      <c r="O1151" s="239"/>
      <c r="X1151" s="228"/>
      <c r="Y1151" s="228"/>
      <c r="Z1151" s="228" t="s">
        <v>317</v>
      </c>
      <c r="AA1151" s="228" t="s">
        <v>2661</v>
      </c>
      <c r="AB1151" s="228" t="s">
        <v>6065</v>
      </c>
      <c r="AD1151" s="228" t="s">
        <v>333</v>
      </c>
      <c r="AE1151" s="228" t="s">
        <v>302</v>
      </c>
      <c r="AH1151" s="228" t="s">
        <v>635</v>
      </c>
      <c r="AJ1151" s="228"/>
      <c r="AK1151" s="228"/>
      <c r="BC1151" s="226"/>
    </row>
    <row r="1152" spans="1:55" ht="15.75" customHeight="1" thickBot="1">
      <c r="A1152" s="238"/>
      <c r="B1152" s="238"/>
      <c r="C1152" s="239"/>
      <c r="D1152" s="239"/>
      <c r="E1152" s="239"/>
      <c r="F1152" s="239"/>
      <c r="G1152" s="239"/>
      <c r="H1152" s="239"/>
      <c r="I1152" s="239"/>
      <c r="J1152" s="239"/>
      <c r="K1152" s="239"/>
      <c r="L1152" s="239"/>
      <c r="M1152" s="239"/>
      <c r="N1152" s="239"/>
      <c r="O1152" s="239"/>
      <c r="X1152" s="228"/>
      <c r="Y1152" s="228"/>
      <c r="Z1152" s="228" t="s">
        <v>362</v>
      </c>
      <c r="AA1152" s="228" t="s">
        <v>2687</v>
      </c>
      <c r="AB1152" s="228" t="s">
        <v>6066</v>
      </c>
      <c r="AD1152" s="228" t="s">
        <v>359</v>
      </c>
      <c r="AE1152" s="228" t="s">
        <v>368</v>
      </c>
      <c r="AH1152" s="228" t="s">
        <v>635</v>
      </c>
      <c r="AJ1152" s="228"/>
      <c r="AK1152" s="228"/>
      <c r="BC1152" s="226"/>
    </row>
    <row r="1153" spans="1:55" ht="15.75" customHeight="1" thickBot="1">
      <c r="A1153" s="238"/>
      <c r="B1153" s="238"/>
      <c r="C1153" s="239"/>
      <c r="D1153" s="239"/>
      <c r="E1153" s="239"/>
      <c r="F1153" s="239"/>
      <c r="G1153" s="239"/>
      <c r="H1153" s="239"/>
      <c r="I1153" s="239"/>
      <c r="J1153" s="239"/>
      <c r="K1153" s="239"/>
      <c r="L1153" s="239"/>
      <c r="M1153" s="239"/>
      <c r="N1153" s="239"/>
      <c r="O1153" s="239"/>
      <c r="X1153" s="228"/>
      <c r="Y1153" s="228"/>
      <c r="Z1153" s="228" t="s">
        <v>348</v>
      </c>
      <c r="AA1153" s="228" t="s">
        <v>2737</v>
      </c>
      <c r="AB1153" s="228" t="s">
        <v>6067</v>
      </c>
      <c r="AD1153" s="228" t="s">
        <v>348</v>
      </c>
      <c r="AE1153" s="228" t="s">
        <v>333</v>
      </c>
      <c r="AH1153" s="228" t="s">
        <v>641</v>
      </c>
      <c r="AJ1153" s="228"/>
      <c r="AK1153" s="228"/>
      <c r="BC1153" s="226"/>
    </row>
    <row r="1154" spans="1:55" ht="15.75" customHeight="1" thickBot="1">
      <c r="A1154" s="238"/>
      <c r="B1154" s="238"/>
      <c r="C1154" s="239"/>
      <c r="D1154" s="239"/>
      <c r="E1154" s="239"/>
      <c r="F1154" s="239"/>
      <c r="G1154" s="239"/>
      <c r="H1154" s="239"/>
      <c r="I1154" s="239"/>
      <c r="J1154" s="239"/>
      <c r="K1154" s="239"/>
      <c r="L1154" s="239"/>
      <c r="M1154" s="239"/>
      <c r="N1154" s="239"/>
      <c r="O1154" s="239"/>
      <c r="X1154" s="228"/>
      <c r="Y1154" s="228"/>
      <c r="Z1154" s="228" t="s">
        <v>317</v>
      </c>
      <c r="AA1154" s="228" t="s">
        <v>680</v>
      </c>
      <c r="AB1154" s="228" t="s">
        <v>6068</v>
      </c>
      <c r="AD1154" s="228" t="s">
        <v>302</v>
      </c>
      <c r="AE1154" s="228" t="s">
        <v>333</v>
      </c>
      <c r="AH1154" s="228" t="s">
        <v>635</v>
      </c>
      <c r="AJ1154" s="228"/>
      <c r="AK1154" s="228"/>
      <c r="BC1154" s="226"/>
    </row>
    <row r="1155" spans="1:55" ht="15.75" customHeight="1" thickBot="1">
      <c r="A1155" s="238"/>
      <c r="B1155" s="238"/>
      <c r="C1155" s="239"/>
      <c r="D1155" s="239"/>
      <c r="E1155" s="239"/>
      <c r="F1155" s="239"/>
      <c r="G1155" s="239"/>
      <c r="H1155" s="239"/>
      <c r="I1155" s="239"/>
      <c r="J1155" s="239"/>
      <c r="K1155" s="239"/>
      <c r="L1155" s="239"/>
      <c r="M1155" s="239"/>
      <c r="N1155" s="239"/>
      <c r="O1155" s="239"/>
      <c r="X1155" s="228"/>
      <c r="Y1155" s="228"/>
      <c r="Z1155" s="228" t="s">
        <v>348</v>
      </c>
      <c r="AA1155" s="228" t="s">
        <v>806</v>
      </c>
      <c r="AB1155" s="228" t="s">
        <v>6069</v>
      </c>
      <c r="AD1155" s="228" t="s">
        <v>348</v>
      </c>
      <c r="AE1155" s="228" t="s">
        <v>333</v>
      </c>
      <c r="AH1155" s="228" t="s">
        <v>641</v>
      </c>
      <c r="AJ1155" s="228"/>
      <c r="AK1155" s="228"/>
      <c r="BC1155" s="226"/>
    </row>
    <row r="1156" spans="1:55" ht="15.75" customHeight="1" thickBot="1">
      <c r="A1156" s="238"/>
      <c r="B1156" s="238"/>
      <c r="C1156" s="239"/>
      <c r="D1156" s="239"/>
      <c r="E1156" s="239"/>
      <c r="F1156" s="239"/>
      <c r="G1156" s="239"/>
      <c r="H1156" s="239"/>
      <c r="I1156" s="239"/>
      <c r="J1156" s="239"/>
      <c r="K1156" s="239"/>
      <c r="L1156" s="239"/>
      <c r="M1156" s="239"/>
      <c r="N1156" s="239"/>
      <c r="O1156" s="239"/>
      <c r="X1156" s="228"/>
      <c r="Y1156" s="228"/>
      <c r="Z1156" s="228" t="s">
        <v>359</v>
      </c>
      <c r="AA1156" s="228" t="s">
        <v>998</v>
      </c>
      <c r="AB1156" s="228" t="s">
        <v>6070</v>
      </c>
      <c r="AD1156" s="228" t="s">
        <v>359</v>
      </c>
      <c r="AE1156" s="228" t="s">
        <v>348</v>
      </c>
      <c r="AH1156" s="228" t="s">
        <v>641</v>
      </c>
      <c r="AJ1156" s="228"/>
      <c r="AK1156" s="228"/>
      <c r="BC1156" s="226"/>
    </row>
    <row r="1157" spans="1:55" ht="15.75" customHeight="1" thickBot="1">
      <c r="A1157" s="238"/>
      <c r="B1157" s="238"/>
      <c r="C1157" s="239"/>
      <c r="D1157" s="239"/>
      <c r="E1157" s="239"/>
      <c r="F1157" s="239"/>
      <c r="G1157" s="239"/>
      <c r="H1157" s="239"/>
      <c r="I1157" s="239"/>
      <c r="J1157" s="239"/>
      <c r="K1157" s="239"/>
      <c r="L1157" s="239"/>
      <c r="M1157" s="239"/>
      <c r="N1157" s="239"/>
      <c r="O1157" s="239"/>
      <c r="X1157" s="228"/>
      <c r="Y1157" s="228"/>
      <c r="Z1157" s="228" t="s">
        <v>359</v>
      </c>
      <c r="AA1157" s="228" t="s">
        <v>1056</v>
      </c>
      <c r="AB1157" s="228" t="s">
        <v>6071</v>
      </c>
      <c r="AD1157" s="228" t="s">
        <v>359</v>
      </c>
      <c r="AE1157" s="228" t="s">
        <v>348</v>
      </c>
      <c r="AH1157" s="228" t="s">
        <v>641</v>
      </c>
      <c r="AJ1157" s="228"/>
      <c r="AK1157" s="228"/>
      <c r="BC1157" s="226"/>
    </row>
    <row r="1158" spans="1:55" ht="15.75" customHeight="1" thickBot="1">
      <c r="A1158" s="238"/>
      <c r="B1158" s="238"/>
      <c r="C1158" s="239"/>
      <c r="D1158" s="239"/>
      <c r="E1158" s="239"/>
      <c r="F1158" s="239"/>
      <c r="G1158" s="239"/>
      <c r="H1158" s="239"/>
      <c r="I1158" s="239"/>
      <c r="J1158" s="239"/>
      <c r="K1158" s="239"/>
      <c r="L1158" s="239"/>
      <c r="M1158" s="239"/>
      <c r="N1158" s="239"/>
      <c r="O1158" s="239"/>
      <c r="X1158" s="228"/>
      <c r="Y1158" s="228"/>
      <c r="Z1158" s="228" t="s">
        <v>348</v>
      </c>
      <c r="AA1158" s="228" t="s">
        <v>1181</v>
      </c>
      <c r="AB1158" s="228" t="s">
        <v>6072</v>
      </c>
      <c r="AD1158" s="228" t="s">
        <v>359</v>
      </c>
      <c r="AE1158" s="228" t="s">
        <v>317</v>
      </c>
      <c r="AH1158" s="228" t="s">
        <v>638</v>
      </c>
      <c r="AJ1158" s="228"/>
      <c r="AK1158" s="228"/>
      <c r="BC1158" s="226"/>
    </row>
    <row r="1159" spans="1:55" ht="15.75" customHeight="1" thickBot="1">
      <c r="A1159" s="238"/>
      <c r="B1159" s="238"/>
      <c r="C1159" s="239"/>
      <c r="D1159" s="239"/>
      <c r="E1159" s="239"/>
      <c r="F1159" s="239"/>
      <c r="G1159" s="239"/>
      <c r="H1159" s="239"/>
      <c r="I1159" s="239"/>
      <c r="J1159" s="239"/>
      <c r="K1159" s="239"/>
      <c r="L1159" s="239"/>
      <c r="M1159" s="239"/>
      <c r="N1159" s="239"/>
      <c r="O1159" s="239"/>
      <c r="X1159" s="228"/>
      <c r="Y1159" s="228"/>
      <c r="Z1159" s="228" t="s">
        <v>359</v>
      </c>
      <c r="AA1159" s="228" t="s">
        <v>1290</v>
      </c>
      <c r="AB1159" s="228" t="s">
        <v>6073</v>
      </c>
      <c r="AD1159" s="228" t="s">
        <v>362</v>
      </c>
      <c r="AE1159" s="228" t="s">
        <v>348</v>
      </c>
      <c r="AH1159" s="228" t="s">
        <v>641</v>
      </c>
      <c r="AJ1159" s="228"/>
      <c r="AK1159" s="228"/>
      <c r="BC1159" s="226"/>
    </row>
    <row r="1160" spans="1:55" ht="15.75" customHeight="1" thickBot="1">
      <c r="A1160" s="238"/>
      <c r="B1160" s="238"/>
      <c r="C1160" s="239"/>
      <c r="D1160" s="239"/>
      <c r="E1160" s="239"/>
      <c r="F1160" s="239"/>
      <c r="G1160" s="239"/>
      <c r="H1160" s="239"/>
      <c r="I1160" s="239"/>
      <c r="J1160" s="239"/>
      <c r="K1160" s="239"/>
      <c r="L1160" s="239"/>
      <c r="M1160" s="239"/>
      <c r="N1160" s="239"/>
      <c r="O1160" s="239"/>
      <c r="X1160" s="228"/>
      <c r="Y1160" s="228"/>
      <c r="Z1160" s="228" t="s">
        <v>333</v>
      </c>
      <c r="AA1160" s="228" t="s">
        <v>1585</v>
      </c>
      <c r="AB1160" s="228" t="s">
        <v>6074</v>
      </c>
      <c r="AD1160" s="228" t="s">
        <v>333</v>
      </c>
      <c r="AE1160" s="228" t="s">
        <v>317</v>
      </c>
      <c r="AH1160" s="228" t="s">
        <v>638</v>
      </c>
      <c r="AJ1160" s="228"/>
      <c r="AK1160" s="228"/>
      <c r="BC1160" s="226"/>
    </row>
    <row r="1161" spans="1:55" ht="15.75" customHeight="1" thickBot="1">
      <c r="A1161" s="238"/>
      <c r="B1161" s="238"/>
      <c r="C1161" s="239"/>
      <c r="D1161" s="239"/>
      <c r="E1161" s="239"/>
      <c r="F1161" s="239"/>
      <c r="G1161" s="239"/>
      <c r="H1161" s="239"/>
      <c r="I1161" s="239"/>
      <c r="J1161" s="239"/>
      <c r="K1161" s="239"/>
      <c r="L1161" s="239"/>
      <c r="M1161" s="239"/>
      <c r="N1161" s="239"/>
      <c r="O1161" s="239"/>
      <c r="X1161" s="228"/>
      <c r="Y1161" s="228"/>
      <c r="Z1161" s="228" t="s">
        <v>362</v>
      </c>
      <c r="AA1161" s="228" t="s">
        <v>1828</v>
      </c>
      <c r="AB1161" s="228" t="s">
        <v>6075</v>
      </c>
      <c r="AD1161" s="228" t="s">
        <v>362</v>
      </c>
      <c r="AE1161" s="228" t="s">
        <v>365</v>
      </c>
      <c r="AH1161" s="228" t="s">
        <v>663</v>
      </c>
      <c r="AJ1161" s="228"/>
      <c r="AK1161" s="228"/>
      <c r="BC1161" s="226"/>
    </row>
    <row r="1162" spans="1:55" ht="15.75" customHeight="1" thickBot="1">
      <c r="A1162" s="238"/>
      <c r="B1162" s="238"/>
      <c r="C1162" s="239"/>
      <c r="D1162" s="239"/>
      <c r="E1162" s="239"/>
      <c r="F1162" s="239"/>
      <c r="G1162" s="239"/>
      <c r="H1162" s="239"/>
      <c r="I1162" s="239"/>
      <c r="J1162" s="239"/>
      <c r="K1162" s="239"/>
      <c r="L1162" s="239"/>
      <c r="M1162" s="239"/>
      <c r="N1162" s="239"/>
      <c r="O1162" s="239"/>
      <c r="X1162" s="228"/>
      <c r="Y1162" s="228"/>
      <c r="Z1162" s="228" t="s">
        <v>317</v>
      </c>
      <c r="AA1162" s="228" t="s">
        <v>1832</v>
      </c>
      <c r="AB1162" s="228" t="s">
        <v>6076</v>
      </c>
      <c r="AD1162" s="228" t="s">
        <v>317</v>
      </c>
      <c r="AE1162" s="228" t="s">
        <v>317</v>
      </c>
      <c r="AH1162" s="228" t="s">
        <v>635</v>
      </c>
      <c r="AJ1162" s="228"/>
      <c r="AK1162" s="228"/>
      <c r="BC1162" s="226"/>
    </row>
    <row r="1163" spans="1:55" ht="15.75" customHeight="1" thickBot="1">
      <c r="A1163" s="238"/>
      <c r="B1163" s="238"/>
      <c r="C1163" s="239"/>
      <c r="D1163" s="239"/>
      <c r="E1163" s="239"/>
      <c r="F1163" s="239"/>
      <c r="G1163" s="239"/>
      <c r="H1163" s="239"/>
      <c r="I1163" s="239"/>
      <c r="J1163" s="239"/>
      <c r="K1163" s="239"/>
      <c r="L1163" s="239"/>
      <c r="M1163" s="239"/>
      <c r="N1163" s="239"/>
      <c r="O1163" s="239"/>
      <c r="X1163" s="228"/>
      <c r="Y1163" s="228"/>
      <c r="Z1163" s="228" t="s">
        <v>317</v>
      </c>
      <c r="AA1163" s="228" t="s">
        <v>1848</v>
      </c>
      <c r="AB1163" s="228" t="s">
        <v>6077</v>
      </c>
      <c r="AD1163" s="228" t="s">
        <v>317</v>
      </c>
      <c r="AE1163" s="228" t="s">
        <v>333</v>
      </c>
      <c r="AH1163" s="228" t="s">
        <v>635</v>
      </c>
      <c r="AJ1163" s="228"/>
      <c r="AK1163" s="228"/>
      <c r="BC1163" s="226"/>
    </row>
    <row r="1164" spans="1:55" ht="15.75" customHeight="1" thickBot="1">
      <c r="A1164" s="238"/>
      <c r="B1164" s="238"/>
      <c r="C1164" s="239"/>
      <c r="D1164" s="239"/>
      <c r="E1164" s="239"/>
      <c r="F1164" s="239"/>
      <c r="G1164" s="239"/>
      <c r="H1164" s="239"/>
      <c r="I1164" s="239"/>
      <c r="J1164" s="239"/>
      <c r="K1164" s="239"/>
      <c r="L1164" s="239"/>
      <c r="M1164" s="239"/>
      <c r="N1164" s="239"/>
      <c r="O1164" s="239"/>
      <c r="X1164" s="228"/>
      <c r="Y1164" s="228"/>
      <c r="Z1164" s="228" t="s">
        <v>317</v>
      </c>
      <c r="AA1164" s="228" t="s">
        <v>2105</v>
      </c>
      <c r="AB1164" s="228" t="s">
        <v>6078</v>
      </c>
      <c r="AD1164" s="228" t="s">
        <v>317</v>
      </c>
      <c r="AE1164" s="228" t="s">
        <v>317</v>
      </c>
      <c r="AH1164" s="228" t="s">
        <v>638</v>
      </c>
      <c r="AJ1164" s="228"/>
      <c r="AK1164" s="228"/>
      <c r="BC1164" s="226"/>
    </row>
    <row r="1165" spans="1:55" ht="15.75" customHeight="1" thickBot="1">
      <c r="A1165" s="238"/>
      <c r="B1165" s="238"/>
      <c r="C1165" s="239"/>
      <c r="D1165" s="239"/>
      <c r="E1165" s="239"/>
      <c r="F1165" s="239"/>
      <c r="G1165" s="239"/>
      <c r="H1165" s="239"/>
      <c r="I1165" s="239"/>
      <c r="J1165" s="239"/>
      <c r="K1165" s="239"/>
      <c r="L1165" s="239"/>
      <c r="M1165" s="239"/>
      <c r="N1165" s="239"/>
      <c r="O1165" s="239"/>
      <c r="X1165" s="228"/>
      <c r="Y1165" s="228"/>
      <c r="Z1165" s="228" t="s">
        <v>359</v>
      </c>
      <c r="AA1165" s="228" t="s">
        <v>2109</v>
      </c>
      <c r="AB1165" s="228" t="s">
        <v>6079</v>
      </c>
      <c r="AD1165" s="228" t="s">
        <v>359</v>
      </c>
      <c r="AE1165" s="228" t="s">
        <v>362</v>
      </c>
      <c r="AH1165" s="228" t="s">
        <v>635</v>
      </c>
      <c r="AJ1165" s="228"/>
      <c r="AK1165" s="228"/>
      <c r="BC1165" s="226"/>
    </row>
    <row r="1166" spans="1:55" ht="15.75" customHeight="1" thickBot="1">
      <c r="A1166" s="238"/>
      <c r="B1166" s="238"/>
      <c r="C1166" s="239"/>
      <c r="D1166" s="239"/>
      <c r="E1166" s="239"/>
      <c r="F1166" s="239"/>
      <c r="G1166" s="239"/>
      <c r="H1166" s="239"/>
      <c r="I1166" s="239"/>
      <c r="J1166" s="239"/>
      <c r="K1166" s="239"/>
      <c r="L1166" s="239"/>
      <c r="M1166" s="239"/>
      <c r="N1166" s="239"/>
      <c r="O1166" s="239"/>
      <c r="X1166" s="228"/>
      <c r="Y1166" s="228"/>
      <c r="Z1166" s="228" t="s">
        <v>362</v>
      </c>
      <c r="AA1166" s="228" t="s">
        <v>2215</v>
      </c>
      <c r="AB1166" s="228" t="s">
        <v>6080</v>
      </c>
      <c r="AD1166" s="228" t="s">
        <v>348</v>
      </c>
      <c r="AE1166" s="228" t="s">
        <v>368</v>
      </c>
      <c r="AH1166" s="228" t="s">
        <v>641</v>
      </c>
      <c r="AJ1166" s="228"/>
      <c r="AK1166" s="228"/>
      <c r="BC1166" s="226"/>
    </row>
    <row r="1167" spans="1:55" ht="15.75" customHeight="1" thickBot="1">
      <c r="A1167" s="238"/>
      <c r="B1167" s="238"/>
      <c r="C1167" s="239"/>
      <c r="D1167" s="239"/>
      <c r="E1167" s="239"/>
      <c r="F1167" s="239"/>
      <c r="G1167" s="239"/>
      <c r="H1167" s="239"/>
      <c r="I1167" s="239"/>
      <c r="J1167" s="239"/>
      <c r="K1167" s="239"/>
      <c r="L1167" s="239"/>
      <c r="M1167" s="239"/>
      <c r="N1167" s="239"/>
      <c r="O1167" s="239"/>
      <c r="X1167" s="228"/>
      <c r="Y1167" s="228"/>
      <c r="Z1167" s="228" t="s">
        <v>302</v>
      </c>
      <c r="AA1167" s="228" t="s">
        <v>2267</v>
      </c>
      <c r="AB1167" s="228" t="s">
        <v>6081</v>
      </c>
      <c r="AD1167" s="228" t="s">
        <v>302</v>
      </c>
      <c r="AE1167" s="228" t="s">
        <v>302</v>
      </c>
      <c r="AH1167" s="228" t="s">
        <v>641</v>
      </c>
      <c r="AJ1167" s="228"/>
      <c r="AK1167" s="228"/>
      <c r="BC1167" s="226"/>
    </row>
    <row r="1168" spans="1:55" ht="15.75" customHeight="1" thickBot="1">
      <c r="A1168" s="238"/>
      <c r="B1168" s="238"/>
      <c r="C1168" s="239"/>
      <c r="D1168" s="239"/>
      <c r="E1168" s="239"/>
      <c r="F1168" s="239"/>
      <c r="G1168" s="239"/>
      <c r="H1168" s="239"/>
      <c r="I1168" s="239"/>
      <c r="J1168" s="239"/>
      <c r="K1168" s="239"/>
      <c r="L1168" s="239"/>
      <c r="M1168" s="239"/>
      <c r="N1168" s="239"/>
      <c r="O1168" s="239"/>
      <c r="X1168" s="228"/>
      <c r="Y1168" s="228"/>
      <c r="Z1168" s="228" t="s">
        <v>302</v>
      </c>
      <c r="AA1168" s="228" t="s">
        <v>2305</v>
      </c>
      <c r="AB1168" s="228" t="s">
        <v>6082</v>
      </c>
      <c r="AD1168" s="228" t="s">
        <v>302</v>
      </c>
      <c r="AE1168" s="228" t="s">
        <v>302</v>
      </c>
      <c r="AH1168" s="228" t="s">
        <v>641</v>
      </c>
      <c r="AJ1168" s="228"/>
      <c r="AK1168" s="228"/>
      <c r="BC1168" s="226"/>
    </row>
    <row r="1169" spans="1:55" ht="15.75" customHeight="1" thickBot="1">
      <c r="A1169" s="238"/>
      <c r="B1169" s="238"/>
      <c r="C1169" s="239"/>
      <c r="D1169" s="239"/>
      <c r="E1169" s="239"/>
      <c r="F1169" s="239"/>
      <c r="G1169" s="239"/>
      <c r="H1169" s="239"/>
      <c r="I1169" s="239"/>
      <c r="J1169" s="239"/>
      <c r="K1169" s="239"/>
      <c r="L1169" s="239"/>
      <c r="M1169" s="239"/>
      <c r="N1169" s="239"/>
      <c r="O1169" s="239"/>
      <c r="X1169" s="228"/>
      <c r="Y1169" s="228"/>
      <c r="Z1169" s="228" t="s">
        <v>317</v>
      </c>
      <c r="AA1169" s="228" t="s">
        <v>2344</v>
      </c>
      <c r="AB1169" s="228" t="s">
        <v>6083</v>
      </c>
      <c r="AD1169" s="228" t="s">
        <v>317</v>
      </c>
      <c r="AE1169" s="228" t="s">
        <v>317</v>
      </c>
      <c r="AH1169" s="228" t="s">
        <v>638</v>
      </c>
      <c r="AJ1169" s="228"/>
      <c r="AK1169" s="228"/>
      <c r="BC1169" s="226"/>
    </row>
    <row r="1170" spans="1:55" ht="15.75" customHeight="1" thickBot="1">
      <c r="A1170" s="238"/>
      <c r="B1170" s="238"/>
      <c r="C1170" s="239"/>
      <c r="D1170" s="239"/>
      <c r="E1170" s="239"/>
      <c r="F1170" s="239"/>
      <c r="G1170" s="239"/>
      <c r="H1170" s="239"/>
      <c r="I1170" s="239"/>
      <c r="J1170" s="239"/>
      <c r="K1170" s="239"/>
      <c r="L1170" s="239"/>
      <c r="M1170" s="239"/>
      <c r="N1170" s="239"/>
      <c r="O1170" s="239"/>
      <c r="X1170" s="228"/>
      <c r="Y1170" s="228"/>
      <c r="Z1170" s="228" t="s">
        <v>317</v>
      </c>
      <c r="AA1170" s="228" t="s">
        <v>2406</v>
      </c>
      <c r="AB1170" s="228" t="s">
        <v>6084</v>
      </c>
      <c r="AD1170" s="228" t="s">
        <v>317</v>
      </c>
      <c r="AE1170" s="228" t="s">
        <v>317</v>
      </c>
      <c r="AH1170" s="228" t="s">
        <v>635</v>
      </c>
      <c r="AJ1170" s="228"/>
      <c r="AK1170" s="228"/>
      <c r="BC1170" s="226"/>
    </row>
    <row r="1171" spans="1:55" ht="15.75" customHeight="1" thickBot="1">
      <c r="A1171" s="238"/>
      <c r="B1171" s="238"/>
      <c r="C1171" s="239"/>
      <c r="D1171" s="239"/>
      <c r="E1171" s="239"/>
      <c r="F1171" s="239"/>
      <c r="G1171" s="239"/>
      <c r="H1171" s="239"/>
      <c r="I1171" s="239"/>
      <c r="J1171" s="239"/>
      <c r="K1171" s="239"/>
      <c r="L1171" s="239"/>
      <c r="M1171" s="239"/>
      <c r="N1171" s="239"/>
      <c r="O1171" s="239"/>
      <c r="X1171" s="228"/>
      <c r="Y1171" s="228"/>
      <c r="Z1171" s="228" t="s">
        <v>302</v>
      </c>
      <c r="AA1171" s="228" t="s">
        <v>2473</v>
      </c>
      <c r="AB1171" s="228" t="s">
        <v>6085</v>
      </c>
      <c r="AD1171" s="228" t="s">
        <v>302</v>
      </c>
      <c r="AE1171" s="228" t="s">
        <v>317</v>
      </c>
      <c r="AH1171" s="228" t="s">
        <v>663</v>
      </c>
      <c r="AJ1171" s="228"/>
      <c r="AK1171" s="228"/>
      <c r="BC1171" s="226"/>
    </row>
    <row r="1172" spans="1:55" ht="15.75" customHeight="1" thickBot="1">
      <c r="A1172" s="238"/>
      <c r="B1172" s="238"/>
      <c r="C1172" s="239"/>
      <c r="D1172" s="239"/>
      <c r="E1172" s="239"/>
      <c r="F1172" s="239"/>
      <c r="G1172" s="239"/>
      <c r="H1172" s="239"/>
      <c r="I1172" s="239"/>
      <c r="J1172" s="239"/>
      <c r="K1172" s="239"/>
      <c r="L1172" s="239"/>
      <c r="M1172" s="239"/>
      <c r="N1172" s="239"/>
      <c r="O1172" s="239"/>
      <c r="X1172" s="228"/>
      <c r="Y1172" s="228"/>
      <c r="Z1172" s="228" t="s">
        <v>359</v>
      </c>
      <c r="AA1172" s="228" t="s">
        <v>2585</v>
      </c>
      <c r="AB1172" s="228" t="s">
        <v>6086</v>
      </c>
      <c r="AD1172" s="228" t="s">
        <v>359</v>
      </c>
      <c r="AE1172" s="228" t="s">
        <v>359</v>
      </c>
      <c r="AH1172" s="228" t="s">
        <v>663</v>
      </c>
      <c r="AJ1172" s="228"/>
      <c r="AK1172" s="228"/>
      <c r="BC1172" s="226"/>
    </row>
    <row r="1173" spans="1:55" ht="15.75" customHeight="1" thickBot="1">
      <c r="A1173" s="238"/>
      <c r="B1173" s="238"/>
      <c r="C1173" s="239"/>
      <c r="D1173" s="239"/>
      <c r="E1173" s="239"/>
      <c r="F1173" s="239"/>
      <c r="G1173" s="239"/>
      <c r="H1173" s="239"/>
      <c r="I1173" s="239"/>
      <c r="J1173" s="239"/>
      <c r="K1173" s="239"/>
      <c r="L1173" s="239"/>
      <c r="M1173" s="239"/>
      <c r="N1173" s="239"/>
      <c r="O1173" s="239"/>
      <c r="X1173" s="228"/>
      <c r="Y1173" s="228"/>
      <c r="Z1173" s="228" t="s">
        <v>348</v>
      </c>
      <c r="AA1173" s="228" t="s">
        <v>2691</v>
      </c>
      <c r="AB1173" s="228" t="s">
        <v>6087</v>
      </c>
      <c r="AD1173" s="228" t="s">
        <v>348</v>
      </c>
      <c r="AE1173" s="228" t="s">
        <v>333</v>
      </c>
      <c r="AH1173" s="228" t="s">
        <v>641</v>
      </c>
      <c r="AJ1173" s="228"/>
      <c r="AK1173" s="228"/>
      <c r="BC1173" s="226"/>
    </row>
    <row r="1174" spans="1:55" ht="15.75" customHeight="1" thickBot="1">
      <c r="A1174" s="238"/>
      <c r="B1174" s="238"/>
      <c r="C1174" s="239"/>
      <c r="D1174" s="239"/>
      <c r="E1174" s="239"/>
      <c r="F1174" s="239"/>
      <c r="G1174" s="239"/>
      <c r="H1174" s="239"/>
      <c r="I1174" s="239"/>
      <c r="J1174" s="239"/>
      <c r="K1174" s="239"/>
      <c r="L1174" s="239"/>
      <c r="M1174" s="239"/>
      <c r="N1174" s="239"/>
      <c r="O1174" s="239"/>
      <c r="X1174" s="228"/>
      <c r="Y1174" s="228"/>
      <c r="Z1174" s="228" t="s">
        <v>333</v>
      </c>
      <c r="AA1174" s="228" t="s">
        <v>724</v>
      </c>
      <c r="AB1174" s="228" t="s">
        <v>6088</v>
      </c>
      <c r="AD1174" s="228" t="s">
        <v>317</v>
      </c>
      <c r="AE1174" s="228" t="s">
        <v>348</v>
      </c>
      <c r="AH1174" s="228" t="s">
        <v>641</v>
      </c>
      <c r="AJ1174" s="228"/>
      <c r="AK1174" s="228"/>
      <c r="BC1174" s="226"/>
    </row>
    <row r="1175" spans="1:55" ht="15.75" customHeight="1" thickBot="1">
      <c r="A1175" s="238"/>
      <c r="B1175" s="238"/>
      <c r="C1175" s="239"/>
      <c r="D1175" s="239"/>
      <c r="E1175" s="239"/>
      <c r="F1175" s="239"/>
      <c r="G1175" s="239"/>
      <c r="H1175" s="239"/>
      <c r="I1175" s="239"/>
      <c r="J1175" s="239"/>
      <c r="K1175" s="239"/>
      <c r="L1175" s="239"/>
      <c r="M1175" s="239"/>
      <c r="N1175" s="239"/>
      <c r="O1175" s="239"/>
      <c r="X1175" s="228"/>
      <c r="Y1175" s="228"/>
      <c r="Z1175" s="228" t="s">
        <v>348</v>
      </c>
      <c r="AA1175" s="228" t="s">
        <v>886</v>
      </c>
      <c r="AB1175" s="228" t="s">
        <v>6089</v>
      </c>
      <c r="AD1175" s="228" t="s">
        <v>348</v>
      </c>
      <c r="AE1175" s="228" t="s">
        <v>359</v>
      </c>
      <c r="AH1175" s="228" t="s">
        <v>635</v>
      </c>
      <c r="AJ1175" s="228"/>
      <c r="AK1175" s="228"/>
      <c r="BC1175" s="226"/>
    </row>
    <row r="1176" spans="1:55" ht="15.75" customHeight="1" thickBot="1">
      <c r="A1176" s="238"/>
      <c r="B1176" s="238"/>
      <c r="C1176" s="239"/>
      <c r="D1176" s="239"/>
      <c r="E1176" s="239"/>
      <c r="F1176" s="239"/>
      <c r="G1176" s="239"/>
      <c r="H1176" s="239"/>
      <c r="I1176" s="239"/>
      <c r="J1176" s="239"/>
      <c r="K1176" s="239"/>
      <c r="L1176" s="239"/>
      <c r="M1176" s="239"/>
      <c r="N1176" s="239"/>
      <c r="O1176" s="239"/>
      <c r="X1176" s="228"/>
      <c r="Y1176" s="228"/>
      <c r="Z1176" s="228" t="s">
        <v>359</v>
      </c>
      <c r="AA1176" s="228" t="s">
        <v>987</v>
      </c>
      <c r="AB1176" s="228" t="s">
        <v>6090</v>
      </c>
      <c r="AD1176" s="228" t="s">
        <v>359</v>
      </c>
      <c r="AE1176" s="228" t="s">
        <v>359</v>
      </c>
      <c r="AH1176" s="228" t="s">
        <v>663</v>
      </c>
      <c r="AJ1176" s="228"/>
      <c r="AK1176" s="228"/>
      <c r="BC1176" s="226"/>
    </row>
    <row r="1177" spans="1:55" ht="15.75" customHeight="1" thickBot="1">
      <c r="A1177" s="238"/>
      <c r="B1177" s="238"/>
      <c r="C1177" s="239"/>
      <c r="D1177" s="239"/>
      <c r="E1177" s="239"/>
      <c r="F1177" s="239"/>
      <c r="G1177" s="239"/>
      <c r="H1177" s="239"/>
      <c r="I1177" s="239"/>
      <c r="J1177" s="239"/>
      <c r="K1177" s="239"/>
      <c r="L1177" s="239"/>
      <c r="M1177" s="239"/>
      <c r="N1177" s="239"/>
      <c r="O1177" s="239"/>
      <c r="X1177" s="228"/>
      <c r="Y1177" s="228"/>
      <c r="Z1177" s="228" t="s">
        <v>317</v>
      </c>
      <c r="AA1177" s="228" t="s">
        <v>1134</v>
      </c>
      <c r="AB1177" s="228" t="s">
        <v>6091</v>
      </c>
      <c r="AD1177" s="228" t="s">
        <v>302</v>
      </c>
      <c r="AE1177" s="228" t="s">
        <v>333</v>
      </c>
      <c r="AH1177" s="228" t="s">
        <v>635</v>
      </c>
      <c r="AJ1177" s="228"/>
      <c r="AK1177" s="228"/>
      <c r="BC1177" s="226"/>
    </row>
    <row r="1178" spans="1:55" ht="15.75" customHeight="1" thickBot="1">
      <c r="A1178" s="238"/>
      <c r="B1178" s="238"/>
      <c r="C1178" s="239"/>
      <c r="D1178" s="239"/>
      <c r="E1178" s="239"/>
      <c r="F1178" s="239"/>
      <c r="G1178" s="239"/>
      <c r="H1178" s="239"/>
      <c r="I1178" s="239"/>
      <c r="J1178" s="239"/>
      <c r="K1178" s="239"/>
      <c r="L1178" s="239"/>
      <c r="M1178" s="239"/>
      <c r="N1178" s="239"/>
      <c r="O1178" s="239"/>
      <c r="X1178" s="228"/>
      <c r="Y1178" s="228"/>
      <c r="Z1178" s="228" t="s">
        <v>302</v>
      </c>
      <c r="AA1178" s="228" t="s">
        <v>1137</v>
      </c>
      <c r="AB1178" s="228" t="s">
        <v>6092</v>
      </c>
      <c r="AD1178" s="228" t="s">
        <v>302</v>
      </c>
      <c r="AE1178" s="228" t="s">
        <v>317</v>
      </c>
      <c r="AH1178" s="228" t="s">
        <v>663</v>
      </c>
      <c r="AJ1178" s="228"/>
      <c r="AK1178" s="228"/>
      <c r="BC1178" s="226"/>
    </row>
    <row r="1179" spans="1:55" ht="15.75" customHeight="1" thickBot="1">
      <c r="A1179" s="238"/>
      <c r="B1179" s="238"/>
      <c r="C1179" s="239"/>
      <c r="D1179" s="239"/>
      <c r="E1179" s="239"/>
      <c r="F1179" s="239"/>
      <c r="G1179" s="239"/>
      <c r="H1179" s="239"/>
      <c r="I1179" s="239"/>
      <c r="J1179" s="239"/>
      <c r="K1179" s="239"/>
      <c r="L1179" s="239"/>
      <c r="M1179" s="239"/>
      <c r="N1179" s="239"/>
      <c r="O1179" s="239"/>
      <c r="X1179" s="228"/>
      <c r="Y1179" s="228"/>
      <c r="Z1179" s="228" t="s">
        <v>348</v>
      </c>
      <c r="AA1179" s="228" t="s">
        <v>1157</v>
      </c>
      <c r="AB1179" s="228" t="s">
        <v>6093</v>
      </c>
      <c r="AD1179" s="228" t="s">
        <v>348</v>
      </c>
      <c r="AE1179" s="228" t="s">
        <v>359</v>
      </c>
      <c r="AH1179" s="228" t="s">
        <v>635</v>
      </c>
      <c r="AJ1179" s="228"/>
      <c r="AK1179" s="228"/>
      <c r="BC1179" s="226"/>
    </row>
    <row r="1180" spans="1:55" ht="15.75" customHeight="1" thickBot="1">
      <c r="A1180" s="238"/>
      <c r="B1180" s="238"/>
      <c r="C1180" s="239"/>
      <c r="D1180" s="239"/>
      <c r="E1180" s="239"/>
      <c r="F1180" s="239"/>
      <c r="G1180" s="239"/>
      <c r="H1180" s="239"/>
      <c r="I1180" s="239"/>
      <c r="J1180" s="239"/>
      <c r="K1180" s="239"/>
      <c r="L1180" s="239"/>
      <c r="M1180" s="239"/>
      <c r="N1180" s="239"/>
      <c r="O1180" s="239"/>
      <c r="X1180" s="228"/>
      <c r="Y1180" s="228"/>
      <c r="Z1180" s="228" t="s">
        <v>317</v>
      </c>
      <c r="AA1180" s="228" t="s">
        <v>1256</v>
      </c>
      <c r="AB1180" s="228" t="s">
        <v>6094</v>
      </c>
      <c r="AD1180" s="228"/>
      <c r="AE1180" s="228"/>
      <c r="AH1180" s="228" t="s">
        <v>635</v>
      </c>
      <c r="AJ1180" s="228"/>
      <c r="AK1180" s="228"/>
      <c r="BC1180" s="226"/>
    </row>
    <row r="1181" spans="1:55" ht="15.75" customHeight="1" thickBot="1">
      <c r="A1181" s="238"/>
      <c r="B1181" s="238"/>
      <c r="C1181" s="239"/>
      <c r="D1181" s="239"/>
      <c r="E1181" s="239"/>
      <c r="F1181" s="239"/>
      <c r="G1181" s="239"/>
      <c r="H1181" s="239"/>
      <c r="I1181" s="239"/>
      <c r="J1181" s="239"/>
      <c r="K1181" s="239"/>
      <c r="L1181" s="239"/>
      <c r="M1181" s="239"/>
      <c r="N1181" s="239"/>
      <c r="O1181" s="239"/>
      <c r="X1181" s="228"/>
      <c r="Y1181" s="228"/>
      <c r="Z1181" s="228" t="s">
        <v>283</v>
      </c>
      <c r="AA1181" s="228" t="s">
        <v>1287</v>
      </c>
      <c r="AB1181" s="228" t="s">
        <v>6095</v>
      </c>
      <c r="AD1181" s="228" t="s">
        <v>283</v>
      </c>
      <c r="AE1181" s="228" t="s">
        <v>302</v>
      </c>
      <c r="AH1181" s="228" t="s">
        <v>641</v>
      </c>
      <c r="AJ1181" s="228"/>
      <c r="AK1181" s="228"/>
      <c r="BC1181" s="226"/>
    </row>
    <row r="1182" spans="1:55" ht="15.75" customHeight="1" thickBot="1">
      <c r="A1182" s="238"/>
      <c r="B1182" s="238"/>
      <c r="C1182" s="239"/>
      <c r="D1182" s="239"/>
      <c r="E1182" s="239"/>
      <c r="F1182" s="239"/>
      <c r="G1182" s="239"/>
      <c r="H1182" s="239"/>
      <c r="I1182" s="239"/>
      <c r="J1182" s="239"/>
      <c r="K1182" s="239"/>
      <c r="L1182" s="239"/>
      <c r="M1182" s="239"/>
      <c r="N1182" s="239"/>
      <c r="O1182" s="239"/>
      <c r="X1182" s="228"/>
      <c r="Y1182" s="228"/>
      <c r="Z1182" s="228" t="s">
        <v>302</v>
      </c>
      <c r="AA1182" s="228" t="s">
        <v>1472</v>
      </c>
      <c r="AB1182" s="228" t="s">
        <v>6096</v>
      </c>
      <c r="AD1182" s="228" t="s">
        <v>302</v>
      </c>
      <c r="AE1182" s="228" t="s">
        <v>302</v>
      </c>
      <c r="AH1182" s="228" t="s">
        <v>641</v>
      </c>
      <c r="AJ1182" s="228"/>
      <c r="AK1182" s="228"/>
      <c r="BC1182" s="226"/>
    </row>
    <row r="1183" spans="1:55" ht="15.75" customHeight="1" thickBot="1">
      <c r="A1183" s="238"/>
      <c r="B1183" s="238"/>
      <c r="C1183" s="239"/>
      <c r="D1183" s="239"/>
      <c r="E1183" s="239"/>
      <c r="F1183" s="239"/>
      <c r="G1183" s="239"/>
      <c r="H1183" s="239"/>
      <c r="I1183" s="239"/>
      <c r="J1183" s="239"/>
      <c r="K1183" s="239"/>
      <c r="L1183" s="239"/>
      <c r="M1183" s="239"/>
      <c r="N1183" s="239"/>
      <c r="O1183" s="239"/>
      <c r="X1183" s="228"/>
      <c r="Y1183" s="228"/>
      <c r="Z1183" s="228" t="s">
        <v>317</v>
      </c>
      <c r="AA1183" s="228" t="s">
        <v>1580</v>
      </c>
      <c r="AB1183" s="228" t="s">
        <v>6097</v>
      </c>
      <c r="AD1183" s="228" t="s">
        <v>333</v>
      </c>
      <c r="AE1183" s="228" t="s">
        <v>302</v>
      </c>
      <c r="AH1183" s="228" t="s">
        <v>641</v>
      </c>
      <c r="AJ1183" s="228"/>
      <c r="AK1183" s="228"/>
      <c r="BC1183" s="226"/>
    </row>
    <row r="1184" spans="1:55" ht="15.75" customHeight="1" thickBot="1">
      <c r="A1184" s="238"/>
      <c r="B1184" s="238"/>
      <c r="C1184" s="239"/>
      <c r="D1184" s="239"/>
      <c r="E1184" s="239"/>
      <c r="F1184" s="239"/>
      <c r="G1184" s="239"/>
      <c r="H1184" s="239"/>
      <c r="I1184" s="239"/>
      <c r="J1184" s="239"/>
      <c r="K1184" s="239"/>
      <c r="L1184" s="239"/>
      <c r="M1184" s="239"/>
      <c r="N1184" s="239"/>
      <c r="O1184" s="239"/>
      <c r="X1184" s="228"/>
      <c r="Y1184" s="228"/>
      <c r="Z1184" s="228" t="s">
        <v>362</v>
      </c>
      <c r="AA1184" s="228" t="s">
        <v>1589</v>
      </c>
      <c r="AB1184" s="228" t="s">
        <v>6098</v>
      </c>
      <c r="AD1184" s="228" t="s">
        <v>362</v>
      </c>
      <c r="AE1184" s="228" t="s">
        <v>365</v>
      </c>
      <c r="AH1184" s="228" t="s">
        <v>663</v>
      </c>
      <c r="AJ1184" s="228"/>
      <c r="AK1184" s="228"/>
      <c r="BC1184" s="226"/>
    </row>
    <row r="1185" spans="1:55" ht="15.75" customHeight="1" thickBot="1">
      <c r="A1185" s="238"/>
      <c r="B1185" s="238"/>
      <c r="C1185" s="239"/>
      <c r="D1185" s="239"/>
      <c r="E1185" s="239"/>
      <c r="F1185" s="239"/>
      <c r="G1185" s="239"/>
      <c r="H1185" s="239"/>
      <c r="I1185" s="239"/>
      <c r="J1185" s="239"/>
      <c r="K1185" s="239"/>
      <c r="L1185" s="239"/>
      <c r="M1185" s="239"/>
      <c r="N1185" s="239"/>
      <c r="O1185" s="239"/>
      <c r="X1185" s="228"/>
      <c r="Y1185" s="228"/>
      <c r="Z1185" s="228" t="s">
        <v>348</v>
      </c>
      <c r="AA1185" s="228" t="s">
        <v>1628</v>
      </c>
      <c r="AB1185" s="228" t="s">
        <v>6099</v>
      </c>
      <c r="AD1185" s="228" t="s">
        <v>348</v>
      </c>
      <c r="AE1185" s="228" t="s">
        <v>359</v>
      </c>
      <c r="AH1185" s="228" t="s">
        <v>635</v>
      </c>
      <c r="AJ1185" s="228"/>
      <c r="AK1185" s="228"/>
      <c r="BC1185" s="226"/>
    </row>
    <row r="1186" spans="1:55" ht="15.75" customHeight="1" thickBot="1">
      <c r="A1186" s="238"/>
      <c r="B1186" s="238"/>
      <c r="C1186" s="239"/>
      <c r="D1186" s="239"/>
      <c r="E1186" s="239"/>
      <c r="F1186" s="239"/>
      <c r="G1186" s="239"/>
      <c r="H1186" s="239"/>
      <c r="I1186" s="239"/>
      <c r="J1186" s="239"/>
      <c r="K1186" s="239"/>
      <c r="L1186" s="239"/>
      <c r="M1186" s="239"/>
      <c r="N1186" s="239"/>
      <c r="O1186" s="239"/>
      <c r="X1186" s="228"/>
      <c r="Y1186" s="228"/>
      <c r="Z1186" s="228" t="s">
        <v>333</v>
      </c>
      <c r="AA1186" s="228" t="s">
        <v>1714</v>
      </c>
      <c r="AB1186" s="228" t="s">
        <v>6100</v>
      </c>
      <c r="AD1186" s="228" t="s">
        <v>333</v>
      </c>
      <c r="AE1186" s="228" t="s">
        <v>317</v>
      </c>
      <c r="AH1186" s="228" t="s">
        <v>638</v>
      </c>
      <c r="AJ1186" s="228"/>
      <c r="AK1186" s="228"/>
      <c r="BC1186" s="226"/>
    </row>
    <row r="1187" spans="1:55" ht="15.75" customHeight="1" thickBot="1">
      <c r="A1187" s="238"/>
      <c r="B1187" s="238"/>
      <c r="C1187" s="239"/>
      <c r="D1187" s="239"/>
      <c r="E1187" s="239"/>
      <c r="F1187" s="239"/>
      <c r="G1187" s="239"/>
      <c r="H1187" s="239"/>
      <c r="I1187" s="239"/>
      <c r="J1187" s="239"/>
      <c r="K1187" s="239"/>
      <c r="L1187" s="239"/>
      <c r="M1187" s="239"/>
      <c r="N1187" s="239"/>
      <c r="O1187" s="239"/>
      <c r="X1187" s="228"/>
      <c r="Y1187" s="228"/>
      <c r="Z1187" s="228" t="s">
        <v>317</v>
      </c>
      <c r="AA1187" s="228" t="s">
        <v>1728</v>
      </c>
      <c r="AB1187" s="228" t="s">
        <v>6101</v>
      </c>
      <c r="AD1187" s="228" t="s">
        <v>302</v>
      </c>
      <c r="AE1187" s="228" t="s">
        <v>333</v>
      </c>
      <c r="AH1187" s="228" t="s">
        <v>635</v>
      </c>
      <c r="AJ1187" s="228"/>
      <c r="AK1187" s="228"/>
      <c r="BC1187" s="226"/>
    </row>
    <row r="1188" spans="1:55" ht="15.75" customHeight="1" thickBot="1">
      <c r="A1188" s="238"/>
      <c r="B1188" s="238"/>
      <c r="C1188" s="239"/>
      <c r="D1188" s="239"/>
      <c r="E1188" s="239"/>
      <c r="F1188" s="239"/>
      <c r="G1188" s="239"/>
      <c r="H1188" s="239"/>
      <c r="I1188" s="239"/>
      <c r="J1188" s="239"/>
      <c r="K1188" s="239"/>
      <c r="L1188" s="239"/>
      <c r="M1188" s="239"/>
      <c r="N1188" s="239"/>
      <c r="O1188" s="239"/>
      <c r="X1188" s="228"/>
      <c r="Y1188" s="228"/>
      <c r="Z1188" s="228" t="s">
        <v>359</v>
      </c>
      <c r="AA1188" s="228" t="s">
        <v>1782</v>
      </c>
      <c r="AB1188" s="228" t="s">
        <v>6102</v>
      </c>
      <c r="AD1188" s="228" t="s">
        <v>359</v>
      </c>
      <c r="AE1188" s="228" t="s">
        <v>359</v>
      </c>
      <c r="AH1188" s="228" t="s">
        <v>641</v>
      </c>
      <c r="AJ1188" s="228"/>
      <c r="AK1188" s="228"/>
      <c r="BC1188" s="226"/>
    </row>
    <row r="1189" spans="1:55" ht="15.75" customHeight="1" thickBot="1">
      <c r="A1189" s="238"/>
      <c r="B1189" s="238"/>
      <c r="C1189" s="239"/>
      <c r="D1189" s="239"/>
      <c r="E1189" s="239"/>
      <c r="F1189" s="239"/>
      <c r="G1189" s="239"/>
      <c r="H1189" s="239"/>
      <c r="I1189" s="239"/>
      <c r="J1189" s="239"/>
      <c r="K1189" s="239"/>
      <c r="L1189" s="239"/>
      <c r="M1189" s="239"/>
      <c r="N1189" s="239"/>
      <c r="O1189" s="239"/>
      <c r="X1189" s="228"/>
      <c r="Y1189" s="228"/>
      <c r="Z1189" s="228" t="s">
        <v>362</v>
      </c>
      <c r="AA1189" s="228" t="s">
        <v>1813</v>
      </c>
      <c r="AB1189" s="228" t="s">
        <v>6103</v>
      </c>
      <c r="AD1189" s="228" t="s">
        <v>359</v>
      </c>
      <c r="AE1189" s="228" t="s">
        <v>365</v>
      </c>
      <c r="AH1189" s="228" t="s">
        <v>663</v>
      </c>
      <c r="AJ1189" s="228"/>
      <c r="AK1189" s="228"/>
      <c r="BC1189" s="226"/>
    </row>
    <row r="1190" spans="1:55" ht="15.75" customHeight="1" thickBot="1">
      <c r="A1190" s="238"/>
      <c r="B1190" s="238"/>
      <c r="C1190" s="239"/>
      <c r="D1190" s="239"/>
      <c r="E1190" s="239"/>
      <c r="F1190" s="239"/>
      <c r="G1190" s="239"/>
      <c r="H1190" s="239"/>
      <c r="I1190" s="239"/>
      <c r="J1190" s="239"/>
      <c r="K1190" s="239"/>
      <c r="L1190" s="239"/>
      <c r="M1190" s="239"/>
      <c r="N1190" s="239"/>
      <c r="O1190" s="239"/>
      <c r="X1190" s="228"/>
      <c r="Y1190" s="228"/>
      <c r="Z1190" s="228" t="s">
        <v>317</v>
      </c>
      <c r="AA1190" s="228" t="s">
        <v>2136</v>
      </c>
      <c r="AB1190" s="228" t="s">
        <v>6104</v>
      </c>
      <c r="AD1190" s="228" t="s">
        <v>302</v>
      </c>
      <c r="AE1190" s="228" t="s">
        <v>333</v>
      </c>
      <c r="AH1190" s="228" t="s">
        <v>635</v>
      </c>
      <c r="AJ1190" s="228"/>
      <c r="AK1190" s="228"/>
      <c r="BC1190" s="226"/>
    </row>
    <row r="1191" spans="1:55" ht="15.75" customHeight="1" thickBot="1">
      <c r="A1191" s="238"/>
      <c r="B1191" s="238"/>
      <c r="C1191" s="239"/>
      <c r="D1191" s="239"/>
      <c r="E1191" s="239"/>
      <c r="F1191" s="239"/>
      <c r="G1191" s="239"/>
      <c r="H1191" s="239"/>
      <c r="I1191" s="239"/>
      <c r="J1191" s="239"/>
      <c r="K1191" s="239"/>
      <c r="L1191" s="239"/>
      <c r="M1191" s="239"/>
      <c r="N1191" s="239"/>
      <c r="O1191" s="239"/>
      <c r="X1191" s="228"/>
      <c r="Y1191" s="228"/>
      <c r="Z1191" s="228"/>
      <c r="AA1191" s="228" t="s">
        <v>2163</v>
      </c>
      <c r="AB1191" s="228" t="s">
        <v>6105</v>
      </c>
      <c r="AD1191" s="228" t="s">
        <v>283</v>
      </c>
      <c r="AE1191" s="228" t="s">
        <v>189</v>
      </c>
      <c r="AH1191" s="228"/>
      <c r="AJ1191" s="228"/>
      <c r="AK1191" s="228"/>
      <c r="BC1191" s="226"/>
    </row>
    <row r="1192" spans="1:55" ht="15.75" customHeight="1" thickBot="1">
      <c r="A1192" s="238"/>
      <c r="B1192" s="238"/>
      <c r="C1192" s="239"/>
      <c r="D1192" s="239"/>
      <c r="E1192" s="239"/>
      <c r="F1192" s="239"/>
      <c r="G1192" s="239"/>
      <c r="H1192" s="239"/>
      <c r="I1192" s="239"/>
      <c r="J1192" s="239"/>
      <c r="K1192" s="239"/>
      <c r="L1192" s="239"/>
      <c r="M1192" s="239"/>
      <c r="N1192" s="239"/>
      <c r="O1192" s="239"/>
      <c r="X1192" s="228"/>
      <c r="Y1192" s="228"/>
      <c r="Z1192" s="228" t="s">
        <v>348</v>
      </c>
      <c r="AA1192" s="228" t="s">
        <v>2179</v>
      </c>
      <c r="AB1192" s="228" t="s">
        <v>6106</v>
      </c>
      <c r="AD1192" s="228" t="s">
        <v>359</v>
      </c>
      <c r="AE1192" s="228" t="s">
        <v>333</v>
      </c>
      <c r="AH1192" s="228" t="s">
        <v>641</v>
      </c>
      <c r="AJ1192" s="228"/>
      <c r="AK1192" s="228"/>
      <c r="BC1192" s="226"/>
    </row>
    <row r="1193" spans="1:55" ht="15.75" customHeight="1" thickBot="1">
      <c r="A1193" s="238"/>
      <c r="B1193" s="238"/>
      <c r="C1193" s="239"/>
      <c r="D1193" s="239"/>
      <c r="E1193" s="239"/>
      <c r="F1193" s="239"/>
      <c r="G1193" s="239"/>
      <c r="H1193" s="239"/>
      <c r="I1193" s="239"/>
      <c r="J1193" s="239"/>
      <c r="K1193" s="239"/>
      <c r="L1193" s="239"/>
      <c r="M1193" s="239"/>
      <c r="N1193" s="239"/>
      <c r="O1193" s="239"/>
      <c r="X1193" s="228"/>
      <c r="Y1193" s="228"/>
      <c r="Z1193" s="228" t="s">
        <v>348</v>
      </c>
      <c r="AA1193" s="228" t="s">
        <v>2183</v>
      </c>
      <c r="AB1193" s="228" t="s">
        <v>6107</v>
      </c>
      <c r="AD1193" s="228" t="s">
        <v>348</v>
      </c>
      <c r="AE1193" s="228" t="s">
        <v>333</v>
      </c>
      <c r="AH1193" s="228" t="s">
        <v>641</v>
      </c>
      <c r="AJ1193" s="228"/>
      <c r="AK1193" s="228"/>
      <c r="BC1193" s="226"/>
    </row>
    <row r="1194" spans="1:55" ht="15.75" customHeight="1" thickBot="1">
      <c r="A1194" s="238"/>
      <c r="B1194" s="238"/>
      <c r="C1194" s="239"/>
      <c r="D1194" s="239"/>
      <c r="E1194" s="239"/>
      <c r="F1194" s="239"/>
      <c r="G1194" s="239"/>
      <c r="H1194" s="239"/>
      <c r="I1194" s="239"/>
      <c r="J1194" s="239"/>
      <c r="K1194" s="239"/>
      <c r="L1194" s="239"/>
      <c r="M1194" s="239"/>
      <c r="N1194" s="239"/>
      <c r="O1194" s="239"/>
      <c r="X1194" s="228"/>
      <c r="Y1194" s="228"/>
      <c r="Z1194" s="228" t="s">
        <v>333</v>
      </c>
      <c r="AA1194" s="228" t="s">
        <v>2368</v>
      </c>
      <c r="AB1194" s="228" t="s">
        <v>6108</v>
      </c>
      <c r="AD1194" s="228" t="s">
        <v>333</v>
      </c>
      <c r="AE1194" s="228" t="s">
        <v>348</v>
      </c>
      <c r="AH1194" s="228" t="s">
        <v>641</v>
      </c>
      <c r="AJ1194" s="228"/>
      <c r="AK1194" s="228"/>
      <c r="BC1194" s="226"/>
    </row>
    <row r="1195" spans="1:55" ht="15.75" customHeight="1" thickBot="1">
      <c r="A1195" s="238"/>
      <c r="B1195" s="238"/>
      <c r="C1195" s="239"/>
      <c r="D1195" s="239"/>
      <c r="E1195" s="239"/>
      <c r="F1195" s="239"/>
      <c r="G1195" s="239"/>
      <c r="H1195" s="239"/>
      <c r="I1195" s="239"/>
      <c r="J1195" s="239"/>
      <c r="K1195" s="239"/>
      <c r="L1195" s="239"/>
      <c r="M1195" s="239"/>
      <c r="N1195" s="239"/>
      <c r="O1195" s="239"/>
      <c r="X1195" s="228"/>
      <c r="Y1195" s="228"/>
      <c r="Z1195" s="228" t="s">
        <v>333</v>
      </c>
      <c r="AA1195" s="228" t="s">
        <v>2379</v>
      </c>
      <c r="AB1195" s="228" t="s">
        <v>6109</v>
      </c>
      <c r="AD1195" s="228" t="s">
        <v>359</v>
      </c>
      <c r="AE1195" s="228" t="s">
        <v>302</v>
      </c>
      <c r="AH1195" s="228" t="s">
        <v>635</v>
      </c>
      <c r="AJ1195" s="228"/>
      <c r="AK1195" s="228"/>
      <c r="BC1195" s="226"/>
    </row>
    <row r="1196" spans="1:55" ht="15.75" customHeight="1" thickBot="1">
      <c r="A1196" s="238"/>
      <c r="B1196" s="238"/>
      <c r="C1196" s="239"/>
      <c r="D1196" s="239"/>
      <c r="E1196" s="239"/>
      <c r="F1196" s="239"/>
      <c r="G1196" s="239"/>
      <c r="H1196" s="239"/>
      <c r="I1196" s="239"/>
      <c r="J1196" s="239"/>
      <c r="K1196" s="239"/>
      <c r="L1196" s="239"/>
      <c r="M1196" s="239"/>
      <c r="N1196" s="239"/>
      <c r="O1196" s="239"/>
      <c r="X1196" s="228"/>
      <c r="Y1196" s="228"/>
      <c r="Z1196" s="228" t="s">
        <v>317</v>
      </c>
      <c r="AA1196" s="228" t="s">
        <v>2501</v>
      </c>
      <c r="AB1196" s="228" t="s">
        <v>6110</v>
      </c>
      <c r="AD1196" s="228" t="s">
        <v>317</v>
      </c>
      <c r="AE1196" s="228" t="s">
        <v>302</v>
      </c>
      <c r="AH1196" s="228" t="s">
        <v>635</v>
      </c>
      <c r="AJ1196" s="228"/>
      <c r="AK1196" s="228"/>
      <c r="BC1196" s="226"/>
    </row>
    <row r="1197" spans="1:55" ht="15.75" customHeight="1" thickBot="1">
      <c r="A1197" s="238"/>
      <c r="B1197" s="238"/>
      <c r="C1197" s="239"/>
      <c r="D1197" s="239"/>
      <c r="E1197" s="239"/>
      <c r="F1197" s="239"/>
      <c r="G1197" s="239"/>
      <c r="H1197" s="239"/>
      <c r="I1197" s="239"/>
      <c r="J1197" s="239"/>
      <c r="K1197" s="239"/>
      <c r="L1197" s="239"/>
      <c r="M1197" s="239"/>
      <c r="N1197" s="239"/>
      <c r="O1197" s="239"/>
      <c r="X1197" s="228"/>
      <c r="Y1197" s="228"/>
      <c r="Z1197" s="228" t="s">
        <v>333</v>
      </c>
      <c r="AA1197" s="228" t="s">
        <v>2573</v>
      </c>
      <c r="AB1197" s="228" t="s">
        <v>6111</v>
      </c>
      <c r="AD1197" s="228" t="s">
        <v>348</v>
      </c>
      <c r="AE1197" s="228" t="s">
        <v>317</v>
      </c>
      <c r="AH1197" s="228" t="s">
        <v>635</v>
      </c>
      <c r="AJ1197" s="228"/>
      <c r="AK1197" s="228"/>
      <c r="BC1197" s="226"/>
    </row>
    <row r="1198" spans="1:55" ht="15.75" customHeight="1" thickBot="1">
      <c r="A1198" s="238"/>
      <c r="B1198" s="238"/>
      <c r="C1198" s="239"/>
      <c r="D1198" s="239"/>
      <c r="E1198" s="239"/>
      <c r="F1198" s="239"/>
      <c r="G1198" s="239"/>
      <c r="H1198" s="239"/>
      <c r="I1198" s="239"/>
      <c r="J1198" s="239"/>
      <c r="K1198" s="239"/>
      <c r="L1198" s="239"/>
      <c r="M1198" s="239"/>
      <c r="N1198" s="239"/>
      <c r="O1198" s="239"/>
      <c r="X1198" s="228"/>
      <c r="Y1198" s="228"/>
      <c r="Z1198" s="228" t="s">
        <v>359</v>
      </c>
      <c r="AA1198" s="228" t="s">
        <v>2673</v>
      </c>
      <c r="AB1198" s="228" t="s">
        <v>6112</v>
      </c>
      <c r="AD1198" s="228" t="s">
        <v>359</v>
      </c>
      <c r="AE1198" s="228" t="s">
        <v>359</v>
      </c>
      <c r="AH1198" s="228" t="s">
        <v>635</v>
      </c>
      <c r="AJ1198" s="228"/>
      <c r="AK1198" s="228"/>
      <c r="BC1198" s="226"/>
    </row>
    <row r="1199" spans="1:55" ht="15.75" customHeight="1" thickBot="1">
      <c r="A1199" s="238"/>
      <c r="B1199" s="238"/>
      <c r="C1199" s="239"/>
      <c r="D1199" s="239"/>
      <c r="E1199" s="239"/>
      <c r="F1199" s="239"/>
      <c r="G1199" s="239"/>
      <c r="H1199" s="239"/>
      <c r="I1199" s="239"/>
      <c r="J1199" s="239"/>
      <c r="K1199" s="239"/>
      <c r="L1199" s="239"/>
      <c r="M1199" s="239"/>
      <c r="N1199" s="239"/>
      <c r="O1199" s="239"/>
      <c r="X1199" s="228"/>
      <c r="Y1199" s="228"/>
      <c r="Z1199" s="228" t="s">
        <v>359</v>
      </c>
      <c r="AA1199" s="228" t="s">
        <v>654</v>
      </c>
      <c r="AB1199" s="228" t="s">
        <v>6113</v>
      </c>
      <c r="AD1199" s="228" t="s">
        <v>348</v>
      </c>
      <c r="AE1199" s="228" t="s">
        <v>362</v>
      </c>
      <c r="AH1199" s="228" t="s">
        <v>641</v>
      </c>
      <c r="AJ1199" s="228"/>
      <c r="AK1199" s="228"/>
      <c r="BC1199" s="226"/>
    </row>
    <row r="1200" spans="1:55" ht="15.75" customHeight="1" thickBot="1">
      <c r="A1200" s="238"/>
      <c r="B1200" s="238"/>
      <c r="C1200" s="239"/>
      <c r="D1200" s="239"/>
      <c r="E1200" s="239"/>
      <c r="F1200" s="239"/>
      <c r="G1200" s="239"/>
      <c r="H1200" s="239"/>
      <c r="I1200" s="239"/>
      <c r="J1200" s="239"/>
      <c r="K1200" s="239"/>
      <c r="L1200" s="239"/>
      <c r="M1200" s="239"/>
      <c r="N1200" s="239"/>
      <c r="O1200" s="239"/>
      <c r="X1200" s="228"/>
      <c r="Y1200" s="228"/>
      <c r="Z1200" s="228" t="s">
        <v>348</v>
      </c>
      <c r="AA1200" s="228" t="s">
        <v>685</v>
      </c>
      <c r="AB1200" s="228" t="s">
        <v>6114</v>
      </c>
      <c r="AD1200" s="228" t="s">
        <v>359</v>
      </c>
      <c r="AE1200" s="228" t="s">
        <v>333</v>
      </c>
      <c r="AH1200" s="228" t="s">
        <v>638</v>
      </c>
      <c r="AJ1200" s="228"/>
      <c r="AK1200" s="228"/>
      <c r="BC1200" s="226"/>
    </row>
    <row r="1201" spans="1:55" ht="15.75" customHeight="1" thickBot="1">
      <c r="A1201" s="238"/>
      <c r="B1201" s="238"/>
      <c r="C1201" s="239"/>
      <c r="D1201" s="239"/>
      <c r="E1201" s="239"/>
      <c r="F1201" s="239"/>
      <c r="G1201" s="239"/>
      <c r="H1201" s="239"/>
      <c r="I1201" s="239"/>
      <c r="J1201" s="239"/>
      <c r="K1201" s="239"/>
      <c r="L1201" s="239"/>
      <c r="M1201" s="239"/>
      <c r="N1201" s="239"/>
      <c r="O1201" s="239"/>
      <c r="X1201" s="228"/>
      <c r="Y1201" s="228"/>
      <c r="Z1201" s="228" t="s">
        <v>333</v>
      </c>
      <c r="AA1201" s="228" t="s">
        <v>1115</v>
      </c>
      <c r="AB1201" s="228" t="s">
        <v>6115</v>
      </c>
      <c r="AD1201" s="228" t="s">
        <v>348</v>
      </c>
      <c r="AE1201" s="228" t="s">
        <v>302</v>
      </c>
      <c r="AH1201" s="228" t="s">
        <v>635</v>
      </c>
      <c r="AJ1201" s="228"/>
      <c r="AK1201" s="228"/>
      <c r="BC1201" s="226"/>
    </row>
    <row r="1202" spans="1:55" ht="15.75" customHeight="1" thickBot="1">
      <c r="A1202" s="238"/>
      <c r="B1202" s="238"/>
      <c r="C1202" s="239"/>
      <c r="D1202" s="239"/>
      <c r="E1202" s="239"/>
      <c r="F1202" s="239"/>
      <c r="G1202" s="239"/>
      <c r="H1202" s="239"/>
      <c r="I1202" s="239"/>
      <c r="J1202" s="239"/>
      <c r="K1202" s="239"/>
      <c r="L1202" s="239"/>
      <c r="M1202" s="239"/>
      <c r="N1202" s="239"/>
      <c r="O1202" s="239"/>
      <c r="X1202" s="228"/>
      <c r="Y1202" s="228"/>
      <c r="Z1202" s="228" t="s">
        <v>317</v>
      </c>
      <c r="AA1202" s="228" t="s">
        <v>1245</v>
      </c>
      <c r="AB1202" s="228" t="s">
        <v>6116</v>
      </c>
      <c r="AD1202" s="228" t="s">
        <v>333</v>
      </c>
      <c r="AE1202" s="228" t="s">
        <v>283</v>
      </c>
      <c r="AH1202" s="228" t="s">
        <v>635</v>
      </c>
      <c r="AJ1202" s="228"/>
      <c r="AK1202" s="228"/>
      <c r="BC1202" s="226"/>
    </row>
    <row r="1203" spans="1:55" ht="15.75" customHeight="1" thickBot="1">
      <c r="A1203" s="238"/>
      <c r="B1203" s="238"/>
      <c r="C1203" s="239"/>
      <c r="D1203" s="239"/>
      <c r="E1203" s="239"/>
      <c r="F1203" s="239"/>
      <c r="G1203" s="239"/>
      <c r="H1203" s="239"/>
      <c r="I1203" s="239"/>
      <c r="J1203" s="239"/>
      <c r="K1203" s="239"/>
      <c r="L1203" s="239"/>
      <c r="M1203" s="239"/>
      <c r="N1203" s="239"/>
      <c r="O1203" s="239"/>
      <c r="X1203" s="228"/>
      <c r="Y1203" s="228"/>
      <c r="Z1203" s="228" t="s">
        <v>317</v>
      </c>
      <c r="AA1203" s="228" t="s">
        <v>1294</v>
      </c>
      <c r="AB1203" s="228" t="s">
        <v>6117</v>
      </c>
      <c r="AD1203" s="228" t="s">
        <v>317</v>
      </c>
      <c r="AE1203" s="228" t="s">
        <v>317</v>
      </c>
      <c r="AH1203" s="228" t="s">
        <v>638</v>
      </c>
      <c r="AJ1203" s="228"/>
      <c r="AK1203" s="228"/>
      <c r="BC1203" s="226"/>
    </row>
    <row r="1204" spans="1:55" ht="15.75" customHeight="1" thickBot="1">
      <c r="A1204" s="238"/>
      <c r="B1204" s="238"/>
      <c r="C1204" s="239"/>
      <c r="D1204" s="239"/>
      <c r="E1204" s="239"/>
      <c r="F1204" s="239"/>
      <c r="G1204" s="239"/>
      <c r="H1204" s="239"/>
      <c r="I1204" s="239"/>
      <c r="J1204" s="239"/>
      <c r="K1204" s="239"/>
      <c r="L1204" s="239"/>
      <c r="M1204" s="239"/>
      <c r="N1204" s="239"/>
      <c r="O1204" s="239"/>
      <c r="X1204" s="228"/>
      <c r="Y1204" s="228"/>
      <c r="Z1204" s="228" t="s">
        <v>348</v>
      </c>
      <c r="AA1204" s="228" t="s">
        <v>1328</v>
      </c>
      <c r="AB1204" s="228" t="s">
        <v>6118</v>
      </c>
      <c r="AD1204" s="228" t="s">
        <v>348</v>
      </c>
      <c r="AE1204" s="228" t="s">
        <v>348</v>
      </c>
      <c r="AH1204" s="228" t="s">
        <v>641</v>
      </c>
      <c r="AJ1204" s="228"/>
      <c r="AK1204" s="228"/>
      <c r="BC1204" s="226"/>
    </row>
    <row r="1205" spans="1:55" ht="15.75" customHeight="1" thickBot="1">
      <c r="A1205" s="238"/>
      <c r="B1205" s="238"/>
      <c r="C1205" s="239"/>
      <c r="D1205" s="239"/>
      <c r="E1205" s="239"/>
      <c r="F1205" s="239"/>
      <c r="G1205" s="239"/>
      <c r="H1205" s="239"/>
      <c r="I1205" s="239"/>
      <c r="J1205" s="239"/>
      <c r="K1205" s="239"/>
      <c r="L1205" s="239"/>
      <c r="M1205" s="239"/>
      <c r="N1205" s="239"/>
      <c r="O1205" s="239"/>
      <c r="X1205" s="228"/>
      <c r="Y1205" s="228"/>
      <c r="Z1205" s="228" t="s">
        <v>348</v>
      </c>
      <c r="AA1205" s="228" t="s">
        <v>1379</v>
      </c>
      <c r="AB1205" s="228" t="s">
        <v>6119</v>
      </c>
      <c r="AD1205" s="228" t="s">
        <v>348</v>
      </c>
      <c r="AE1205" s="228" t="s">
        <v>359</v>
      </c>
      <c r="AH1205" s="228" t="s">
        <v>663</v>
      </c>
      <c r="AJ1205" s="228"/>
      <c r="AK1205" s="228"/>
      <c r="BC1205" s="226"/>
    </row>
    <row r="1206" spans="1:55" ht="15.75" customHeight="1" thickBot="1">
      <c r="A1206" s="238"/>
      <c r="B1206" s="238"/>
      <c r="C1206" s="239"/>
      <c r="D1206" s="239"/>
      <c r="E1206" s="239"/>
      <c r="F1206" s="239"/>
      <c r="G1206" s="239"/>
      <c r="H1206" s="239"/>
      <c r="I1206" s="239"/>
      <c r="J1206" s="239"/>
      <c r="K1206" s="239"/>
      <c r="L1206" s="239"/>
      <c r="M1206" s="239"/>
      <c r="N1206" s="239"/>
      <c r="O1206" s="239"/>
      <c r="X1206" s="228"/>
      <c r="Y1206" s="228"/>
      <c r="Z1206" s="228" t="s">
        <v>362</v>
      </c>
      <c r="AA1206" s="228" t="s">
        <v>1416</v>
      </c>
      <c r="AB1206" s="228" t="s">
        <v>6120</v>
      </c>
      <c r="AD1206" s="228" t="s">
        <v>359</v>
      </c>
      <c r="AE1206" s="228" t="s">
        <v>368</v>
      </c>
      <c r="AH1206" s="228" t="s">
        <v>663</v>
      </c>
      <c r="AJ1206" s="228"/>
      <c r="AK1206" s="228"/>
      <c r="BC1206" s="226"/>
    </row>
    <row r="1207" spans="1:55" ht="15.75" customHeight="1" thickBot="1">
      <c r="A1207" s="238"/>
      <c r="B1207" s="238"/>
      <c r="C1207" s="239"/>
      <c r="D1207" s="239"/>
      <c r="E1207" s="239"/>
      <c r="F1207" s="239"/>
      <c r="G1207" s="239"/>
      <c r="H1207" s="239"/>
      <c r="I1207" s="239"/>
      <c r="J1207" s="239"/>
      <c r="K1207" s="239"/>
      <c r="L1207" s="239"/>
      <c r="M1207" s="239"/>
      <c r="N1207" s="239"/>
      <c r="O1207" s="239"/>
      <c r="X1207" s="228"/>
      <c r="Y1207" s="228"/>
      <c r="Z1207" s="228" t="s">
        <v>348</v>
      </c>
      <c r="AA1207" s="228" t="s">
        <v>1501</v>
      </c>
      <c r="AB1207" s="228" t="s">
        <v>6121</v>
      </c>
      <c r="AD1207" s="228" t="s">
        <v>348</v>
      </c>
      <c r="AE1207" s="228" t="s">
        <v>333</v>
      </c>
      <c r="AH1207" s="228" t="s">
        <v>638</v>
      </c>
      <c r="AJ1207" s="228"/>
      <c r="AK1207" s="228"/>
      <c r="BC1207" s="226"/>
    </row>
    <row r="1208" spans="1:55" ht="15.75" customHeight="1" thickBot="1">
      <c r="A1208" s="238"/>
      <c r="B1208" s="238"/>
      <c r="C1208" s="239"/>
      <c r="D1208" s="239"/>
      <c r="E1208" s="239"/>
      <c r="F1208" s="239"/>
      <c r="G1208" s="239"/>
      <c r="H1208" s="239"/>
      <c r="I1208" s="239"/>
      <c r="J1208" s="239"/>
      <c r="K1208" s="239"/>
      <c r="L1208" s="239"/>
      <c r="M1208" s="239"/>
      <c r="N1208" s="239"/>
      <c r="O1208" s="239"/>
      <c r="X1208" s="228"/>
      <c r="Y1208" s="228"/>
      <c r="Z1208" s="228" t="s">
        <v>359</v>
      </c>
      <c r="AA1208" s="228" t="s">
        <v>1549</v>
      </c>
      <c r="AB1208" s="228" t="s">
        <v>6122</v>
      </c>
      <c r="AD1208" s="228" t="s">
        <v>359</v>
      </c>
      <c r="AE1208" s="228" t="s">
        <v>362</v>
      </c>
      <c r="AH1208" s="228" t="s">
        <v>635</v>
      </c>
      <c r="AJ1208" s="228"/>
      <c r="AK1208" s="228"/>
      <c r="BC1208" s="226"/>
    </row>
    <row r="1209" spans="1:55" ht="15.75" customHeight="1" thickBot="1">
      <c r="A1209" s="238"/>
      <c r="B1209" s="238"/>
      <c r="C1209" s="239"/>
      <c r="D1209" s="239"/>
      <c r="E1209" s="239"/>
      <c r="F1209" s="239"/>
      <c r="G1209" s="239"/>
      <c r="H1209" s="239"/>
      <c r="I1209" s="239"/>
      <c r="J1209" s="239"/>
      <c r="K1209" s="239"/>
      <c r="L1209" s="239"/>
      <c r="M1209" s="239"/>
      <c r="N1209" s="239"/>
      <c r="O1209" s="239"/>
      <c r="X1209" s="228"/>
      <c r="Y1209" s="228"/>
      <c r="Z1209" s="228" t="s">
        <v>302</v>
      </c>
      <c r="AA1209" s="228" t="s">
        <v>1631</v>
      </c>
      <c r="AB1209" s="228" t="s">
        <v>6123</v>
      </c>
      <c r="AD1209" s="228" t="s">
        <v>283</v>
      </c>
      <c r="AE1209" s="228" t="s">
        <v>317</v>
      </c>
      <c r="AH1209" s="228" t="s">
        <v>663</v>
      </c>
      <c r="AJ1209" s="228"/>
      <c r="AK1209" s="228"/>
      <c r="BC1209" s="226"/>
    </row>
    <row r="1210" spans="1:55" ht="15.75" customHeight="1" thickBot="1">
      <c r="A1210" s="238"/>
      <c r="B1210" s="238"/>
      <c r="C1210" s="239"/>
      <c r="D1210" s="239"/>
      <c r="E1210" s="239"/>
      <c r="F1210" s="239"/>
      <c r="G1210" s="239"/>
      <c r="H1210" s="239"/>
      <c r="I1210" s="239"/>
      <c r="J1210" s="239"/>
      <c r="K1210" s="239"/>
      <c r="L1210" s="239"/>
      <c r="M1210" s="239"/>
      <c r="N1210" s="239"/>
      <c r="O1210" s="239"/>
      <c r="X1210" s="228"/>
      <c r="Y1210" s="228"/>
      <c r="Z1210" s="228" t="s">
        <v>348</v>
      </c>
      <c r="AA1210" s="228" t="s">
        <v>1717</v>
      </c>
      <c r="AB1210" s="228" t="s">
        <v>6124</v>
      </c>
      <c r="AD1210" s="228" t="s">
        <v>348</v>
      </c>
      <c r="AE1210" s="228" t="s">
        <v>359</v>
      </c>
      <c r="AH1210" s="228" t="s">
        <v>641</v>
      </c>
      <c r="AJ1210" s="228"/>
      <c r="AK1210" s="228"/>
      <c r="BC1210" s="226"/>
    </row>
    <row r="1211" spans="1:55" ht="15.75" customHeight="1" thickBot="1">
      <c r="A1211" s="238"/>
      <c r="B1211" s="238"/>
      <c r="C1211" s="239"/>
      <c r="D1211" s="239"/>
      <c r="E1211" s="239"/>
      <c r="F1211" s="239"/>
      <c r="G1211" s="239"/>
      <c r="H1211" s="239"/>
      <c r="I1211" s="239"/>
      <c r="J1211" s="239"/>
      <c r="K1211" s="239"/>
      <c r="L1211" s="239"/>
      <c r="M1211" s="239"/>
      <c r="N1211" s="239"/>
      <c r="O1211" s="239"/>
      <c r="X1211" s="228"/>
      <c r="Y1211" s="228"/>
      <c r="Z1211" s="228">
        <v>0</v>
      </c>
      <c r="AA1211" s="228" t="s">
        <v>1825</v>
      </c>
      <c r="AB1211" s="228" t="s">
        <v>6125</v>
      </c>
      <c r="AD1211" s="228"/>
      <c r="AE1211" s="228"/>
      <c r="AH1211" s="228" t="s">
        <v>635</v>
      </c>
      <c r="AJ1211" s="228"/>
      <c r="AK1211" s="228"/>
      <c r="BC1211" s="226"/>
    </row>
    <row r="1212" spans="1:55" ht="15.75" customHeight="1" thickBot="1">
      <c r="A1212" s="238"/>
      <c r="B1212" s="238"/>
      <c r="C1212" s="239"/>
      <c r="D1212" s="239"/>
      <c r="E1212" s="239"/>
      <c r="F1212" s="239"/>
      <c r="G1212" s="239"/>
      <c r="H1212" s="239"/>
      <c r="I1212" s="239"/>
      <c r="J1212" s="239"/>
      <c r="K1212" s="239"/>
      <c r="L1212" s="239"/>
      <c r="M1212" s="239"/>
      <c r="N1212" s="239"/>
      <c r="O1212" s="239"/>
      <c r="X1212" s="228"/>
      <c r="Y1212" s="228"/>
      <c r="Z1212" s="228" t="s">
        <v>348</v>
      </c>
      <c r="AA1212" s="228" t="s">
        <v>1861</v>
      </c>
      <c r="AB1212" s="228" t="s">
        <v>6126</v>
      </c>
      <c r="AD1212" s="228" t="s">
        <v>348</v>
      </c>
      <c r="AE1212" s="228" t="s">
        <v>333</v>
      </c>
      <c r="AH1212" s="228" t="s">
        <v>638</v>
      </c>
      <c r="AJ1212" s="228"/>
      <c r="AK1212" s="228"/>
      <c r="BC1212" s="226"/>
    </row>
    <row r="1213" spans="1:55" ht="15.75" customHeight="1" thickBot="1">
      <c r="A1213" s="238"/>
      <c r="B1213" s="238"/>
      <c r="C1213" s="239"/>
      <c r="D1213" s="239"/>
      <c r="E1213" s="239"/>
      <c r="F1213" s="239"/>
      <c r="G1213" s="239"/>
      <c r="H1213" s="239"/>
      <c r="I1213" s="239"/>
      <c r="J1213" s="239"/>
      <c r="K1213" s="239"/>
      <c r="L1213" s="239"/>
      <c r="M1213" s="239"/>
      <c r="N1213" s="239"/>
      <c r="O1213" s="239"/>
      <c r="X1213" s="228"/>
      <c r="Y1213" s="228"/>
      <c r="Z1213" s="228" t="s">
        <v>317</v>
      </c>
      <c r="AA1213" s="228" t="s">
        <v>1941</v>
      </c>
      <c r="AB1213" s="228" t="s">
        <v>6127</v>
      </c>
      <c r="AD1213" s="228" t="s">
        <v>317</v>
      </c>
      <c r="AE1213" s="228" t="s">
        <v>317</v>
      </c>
      <c r="AH1213" s="228" t="s">
        <v>635</v>
      </c>
      <c r="AJ1213" s="228"/>
      <c r="AK1213" s="228"/>
      <c r="BC1213" s="226"/>
    </row>
    <row r="1214" spans="1:55" ht="15.75" customHeight="1" thickBot="1">
      <c r="A1214" s="238"/>
      <c r="B1214" s="238"/>
      <c r="C1214" s="239"/>
      <c r="D1214" s="239"/>
      <c r="E1214" s="239"/>
      <c r="F1214" s="239"/>
      <c r="G1214" s="239"/>
      <c r="H1214" s="239"/>
      <c r="I1214" s="239"/>
      <c r="J1214" s="239"/>
      <c r="K1214" s="239"/>
      <c r="L1214" s="239"/>
      <c r="M1214" s="239"/>
      <c r="N1214" s="239"/>
      <c r="O1214" s="239"/>
      <c r="X1214" s="228"/>
      <c r="Y1214" s="228"/>
      <c r="Z1214" s="228" t="s">
        <v>302</v>
      </c>
      <c r="AA1214" s="228" t="s">
        <v>2094</v>
      </c>
      <c r="AB1214" s="228" t="s">
        <v>6128</v>
      </c>
      <c r="AD1214" s="228" t="s">
        <v>302</v>
      </c>
      <c r="AE1214" s="228" t="s">
        <v>302</v>
      </c>
      <c r="AH1214" s="228" t="s">
        <v>641</v>
      </c>
      <c r="AJ1214" s="228"/>
      <c r="AK1214" s="228"/>
      <c r="BC1214" s="226"/>
    </row>
    <row r="1215" spans="1:55" ht="15.75" customHeight="1" thickBot="1">
      <c r="A1215" s="238"/>
      <c r="B1215" s="238"/>
      <c r="C1215" s="239"/>
      <c r="D1215" s="239"/>
      <c r="E1215" s="239"/>
      <c r="F1215" s="239"/>
      <c r="G1215" s="239"/>
      <c r="H1215" s="239"/>
      <c r="I1215" s="239"/>
      <c r="J1215" s="239"/>
      <c r="K1215" s="239"/>
      <c r="L1215" s="239"/>
      <c r="M1215" s="239"/>
      <c r="N1215" s="239"/>
      <c r="O1215" s="239"/>
      <c r="X1215" s="228"/>
      <c r="Y1215" s="228"/>
      <c r="Z1215" s="228" t="s">
        <v>317</v>
      </c>
      <c r="AA1215" s="228" t="s">
        <v>2200</v>
      </c>
      <c r="AB1215" s="228" t="s">
        <v>6129</v>
      </c>
      <c r="AD1215" s="228" t="s">
        <v>317</v>
      </c>
      <c r="AE1215" s="228" t="s">
        <v>333</v>
      </c>
      <c r="AH1215" s="228" t="s">
        <v>635</v>
      </c>
      <c r="AJ1215" s="228"/>
      <c r="AK1215" s="228"/>
      <c r="BC1215" s="226"/>
    </row>
    <row r="1216" spans="1:55" ht="15.75" customHeight="1" thickBot="1">
      <c r="A1216" s="238"/>
      <c r="B1216" s="238"/>
      <c r="C1216" s="239"/>
      <c r="D1216" s="239"/>
      <c r="E1216" s="239"/>
      <c r="F1216" s="239"/>
      <c r="G1216" s="239"/>
      <c r="H1216" s="239"/>
      <c r="I1216" s="239"/>
      <c r="J1216" s="239"/>
      <c r="K1216" s="239"/>
      <c r="L1216" s="239"/>
      <c r="M1216" s="239"/>
      <c r="N1216" s="239"/>
      <c r="O1216" s="239"/>
      <c r="X1216" s="228"/>
      <c r="Y1216" s="228"/>
      <c r="Z1216" s="228" t="s">
        <v>317</v>
      </c>
      <c r="AA1216" s="228" t="s">
        <v>2203</v>
      </c>
      <c r="AB1216" s="228" t="s">
        <v>6130</v>
      </c>
      <c r="AD1216" s="228" t="s">
        <v>317</v>
      </c>
      <c r="AE1216" s="228" t="s">
        <v>317</v>
      </c>
      <c r="AH1216" s="228" t="s">
        <v>638</v>
      </c>
      <c r="AJ1216" s="228"/>
      <c r="AK1216" s="228"/>
      <c r="BC1216" s="226"/>
    </row>
    <row r="1217" spans="1:55" ht="15.75" customHeight="1" thickBot="1">
      <c r="A1217" s="238"/>
      <c r="B1217" s="238"/>
      <c r="C1217" s="239"/>
      <c r="D1217" s="239"/>
      <c r="E1217" s="239"/>
      <c r="F1217" s="239"/>
      <c r="G1217" s="239"/>
      <c r="H1217" s="239"/>
      <c r="I1217" s="239"/>
      <c r="J1217" s="239"/>
      <c r="K1217" s="239"/>
      <c r="L1217" s="239"/>
      <c r="M1217" s="239"/>
      <c r="N1217" s="239"/>
      <c r="O1217" s="239"/>
      <c r="X1217" s="228"/>
      <c r="Y1217" s="228"/>
      <c r="Z1217" s="228" t="s">
        <v>359</v>
      </c>
      <c r="AA1217" s="228" t="s">
        <v>2332</v>
      </c>
      <c r="AB1217" s="228" t="s">
        <v>6131</v>
      </c>
      <c r="AD1217" s="228" t="s">
        <v>359</v>
      </c>
      <c r="AE1217" s="228" t="s">
        <v>348</v>
      </c>
      <c r="AH1217" s="228" t="s">
        <v>663</v>
      </c>
      <c r="AJ1217" s="228"/>
      <c r="AK1217" s="228"/>
      <c r="BC1217" s="226"/>
    </row>
    <row r="1218" spans="1:55" ht="15.75" customHeight="1" thickBot="1">
      <c r="A1218" s="238"/>
      <c r="B1218" s="238"/>
      <c r="C1218" s="239"/>
      <c r="D1218" s="239"/>
      <c r="E1218" s="239"/>
      <c r="F1218" s="239"/>
      <c r="G1218" s="239"/>
      <c r="H1218" s="239"/>
      <c r="I1218" s="239"/>
      <c r="J1218" s="239"/>
      <c r="K1218" s="239"/>
      <c r="L1218" s="239"/>
      <c r="M1218" s="239"/>
      <c r="N1218" s="239"/>
      <c r="O1218" s="239"/>
      <c r="X1218" s="228"/>
      <c r="Y1218" s="228"/>
      <c r="Z1218" s="228" t="s">
        <v>317</v>
      </c>
      <c r="AA1218" s="228" t="s">
        <v>2356</v>
      </c>
      <c r="AB1218" s="228" t="s">
        <v>6132</v>
      </c>
      <c r="AD1218" s="228" t="s">
        <v>317</v>
      </c>
      <c r="AE1218" s="228" t="s">
        <v>333</v>
      </c>
      <c r="AH1218" s="228" t="s">
        <v>635</v>
      </c>
      <c r="AJ1218" s="228"/>
      <c r="AK1218" s="228"/>
      <c r="BC1218" s="226"/>
    </row>
    <row r="1219" spans="1:55" ht="15.75" customHeight="1" thickBot="1">
      <c r="A1219" s="238"/>
      <c r="B1219" s="238"/>
      <c r="C1219" s="239"/>
      <c r="D1219" s="239"/>
      <c r="E1219" s="239"/>
      <c r="F1219" s="239"/>
      <c r="G1219" s="239"/>
      <c r="H1219" s="239"/>
      <c r="I1219" s="239"/>
      <c r="J1219" s="239"/>
      <c r="K1219" s="239"/>
      <c r="L1219" s="239"/>
      <c r="M1219" s="239"/>
      <c r="N1219" s="239"/>
      <c r="O1219" s="239"/>
      <c r="X1219" s="228"/>
      <c r="Y1219" s="228"/>
      <c r="Z1219" s="228" t="s">
        <v>302</v>
      </c>
      <c r="AA1219" s="228" t="s">
        <v>2655</v>
      </c>
      <c r="AB1219" s="228" t="s">
        <v>6133</v>
      </c>
      <c r="AD1219" s="228" t="s">
        <v>302</v>
      </c>
      <c r="AE1219" s="228" t="s">
        <v>302</v>
      </c>
      <c r="AH1219" s="228" t="s">
        <v>635</v>
      </c>
      <c r="AJ1219" s="228"/>
      <c r="AK1219" s="228"/>
      <c r="BC1219" s="226"/>
    </row>
    <row r="1220" spans="1:55" ht="15.75" customHeight="1" thickBot="1">
      <c r="A1220" s="238"/>
      <c r="B1220" s="238"/>
      <c r="C1220" s="239"/>
      <c r="D1220" s="239"/>
      <c r="E1220" s="239"/>
      <c r="F1220" s="239"/>
      <c r="G1220" s="239"/>
      <c r="H1220" s="239"/>
      <c r="I1220" s="239"/>
      <c r="J1220" s="239"/>
      <c r="K1220" s="239"/>
      <c r="L1220" s="239"/>
      <c r="M1220" s="239"/>
      <c r="N1220" s="239"/>
      <c r="O1220" s="239"/>
      <c r="X1220" s="228"/>
      <c r="Y1220" s="228"/>
      <c r="Z1220" s="228" t="s">
        <v>359</v>
      </c>
      <c r="AA1220" s="228" t="s">
        <v>2658</v>
      </c>
      <c r="AB1220" s="228" t="s">
        <v>6134</v>
      </c>
      <c r="AD1220" s="228" t="s">
        <v>359</v>
      </c>
      <c r="AE1220" s="228" t="s">
        <v>359</v>
      </c>
      <c r="AH1220" s="228" t="s">
        <v>635</v>
      </c>
      <c r="AJ1220" s="228"/>
      <c r="AK1220" s="228"/>
      <c r="BC1220" s="226"/>
    </row>
    <row r="1221" spans="1:55" ht="15.75" customHeight="1" thickBot="1">
      <c r="A1221" s="238"/>
      <c r="B1221" s="238"/>
      <c r="C1221" s="239"/>
      <c r="D1221" s="239"/>
      <c r="E1221" s="239"/>
      <c r="F1221" s="239"/>
      <c r="G1221" s="239"/>
      <c r="H1221" s="239"/>
      <c r="I1221" s="239"/>
      <c r="J1221" s="239"/>
      <c r="K1221" s="239"/>
      <c r="L1221" s="239"/>
      <c r="M1221" s="239"/>
      <c r="N1221" s="239"/>
      <c r="O1221" s="239"/>
      <c r="X1221" s="228"/>
      <c r="Y1221" s="228"/>
      <c r="Z1221" s="228" t="s">
        <v>302</v>
      </c>
      <c r="AA1221" s="228" t="s">
        <v>2688</v>
      </c>
      <c r="AB1221" s="228" t="s">
        <v>6135</v>
      </c>
      <c r="AD1221" s="228" t="s">
        <v>283</v>
      </c>
      <c r="AE1221" s="228" t="s">
        <v>317</v>
      </c>
      <c r="AH1221" s="228" t="s">
        <v>663</v>
      </c>
      <c r="AJ1221" s="228"/>
      <c r="AK1221" s="228"/>
      <c r="BC1221" s="226"/>
    </row>
    <row r="1222" spans="1:55" ht="15.75" customHeight="1" thickBot="1">
      <c r="A1222" s="238"/>
      <c r="B1222" s="238"/>
      <c r="C1222" s="239"/>
      <c r="D1222" s="239"/>
      <c r="E1222" s="239"/>
      <c r="F1222" s="239"/>
      <c r="G1222" s="239"/>
      <c r="H1222" s="239"/>
      <c r="I1222" s="239"/>
      <c r="J1222" s="239"/>
      <c r="K1222" s="239"/>
      <c r="L1222" s="239"/>
      <c r="M1222" s="239"/>
      <c r="N1222" s="239"/>
      <c r="O1222" s="239"/>
      <c r="X1222" s="228"/>
      <c r="Y1222" s="228"/>
      <c r="Z1222" s="228" t="s">
        <v>333</v>
      </c>
      <c r="AA1222" s="228" t="s">
        <v>690</v>
      </c>
      <c r="AB1222" s="228" t="s">
        <v>6136</v>
      </c>
      <c r="AD1222" s="228" t="s">
        <v>333</v>
      </c>
      <c r="AE1222" s="228" t="s">
        <v>348</v>
      </c>
      <c r="AH1222" s="228" t="s">
        <v>641</v>
      </c>
      <c r="AJ1222" s="228"/>
      <c r="AK1222" s="228"/>
      <c r="BC1222" s="226"/>
    </row>
    <row r="1223" spans="1:55" ht="15.75" customHeight="1" thickBot="1">
      <c r="A1223" s="238"/>
      <c r="B1223" s="238"/>
      <c r="C1223" s="239"/>
      <c r="D1223" s="239"/>
      <c r="E1223" s="239"/>
      <c r="F1223" s="239"/>
      <c r="G1223" s="239"/>
      <c r="H1223" s="239"/>
      <c r="I1223" s="239"/>
      <c r="J1223" s="239"/>
      <c r="K1223" s="239"/>
      <c r="L1223" s="239"/>
      <c r="M1223" s="239"/>
      <c r="N1223" s="239"/>
      <c r="O1223" s="239"/>
      <c r="X1223" s="228"/>
      <c r="Y1223" s="228"/>
      <c r="Z1223" s="228" t="s">
        <v>317</v>
      </c>
      <c r="AA1223" s="228" t="s">
        <v>855</v>
      </c>
      <c r="AB1223" s="228" t="s">
        <v>6137</v>
      </c>
      <c r="AD1223" s="228" t="s">
        <v>317</v>
      </c>
      <c r="AE1223" s="228" t="s">
        <v>317</v>
      </c>
      <c r="AH1223" s="228" t="s">
        <v>638</v>
      </c>
      <c r="AJ1223" s="228"/>
      <c r="AK1223" s="228"/>
      <c r="BC1223" s="226"/>
    </row>
    <row r="1224" spans="1:55" ht="15.75" customHeight="1" thickBot="1">
      <c r="A1224" s="238"/>
      <c r="B1224" s="238"/>
      <c r="C1224" s="239"/>
      <c r="D1224" s="239"/>
      <c r="E1224" s="239"/>
      <c r="F1224" s="239"/>
      <c r="G1224" s="239"/>
      <c r="H1224" s="239"/>
      <c r="I1224" s="239"/>
      <c r="J1224" s="239"/>
      <c r="K1224" s="239"/>
      <c r="L1224" s="239"/>
      <c r="M1224" s="239"/>
      <c r="N1224" s="239"/>
      <c r="O1224" s="239"/>
      <c r="X1224" s="228"/>
      <c r="Y1224" s="228"/>
      <c r="Z1224" s="228" t="s">
        <v>317</v>
      </c>
      <c r="AA1224" s="228" t="s">
        <v>890</v>
      </c>
      <c r="AB1224" s="228" t="s">
        <v>6138</v>
      </c>
      <c r="AD1224" s="228" t="s">
        <v>302</v>
      </c>
      <c r="AE1224" s="228" t="s">
        <v>333</v>
      </c>
      <c r="AH1224" s="228" t="s">
        <v>635</v>
      </c>
      <c r="AJ1224" s="228"/>
      <c r="AK1224" s="228"/>
      <c r="BC1224" s="226"/>
    </row>
    <row r="1225" spans="1:55" ht="15.75" customHeight="1" thickBot="1">
      <c r="A1225" s="238"/>
      <c r="B1225" s="238"/>
      <c r="C1225" s="239"/>
      <c r="D1225" s="239"/>
      <c r="E1225" s="239"/>
      <c r="F1225" s="239"/>
      <c r="G1225" s="239"/>
      <c r="H1225" s="239"/>
      <c r="I1225" s="239"/>
      <c r="J1225" s="239"/>
      <c r="K1225" s="239"/>
      <c r="L1225" s="239"/>
      <c r="M1225" s="239"/>
      <c r="N1225" s="239"/>
      <c r="O1225" s="239"/>
      <c r="X1225" s="228"/>
      <c r="Y1225" s="228"/>
      <c r="Z1225" s="228" t="s">
        <v>317</v>
      </c>
      <c r="AA1225" s="228" t="s">
        <v>937</v>
      </c>
      <c r="AB1225" s="228" t="s">
        <v>6139</v>
      </c>
      <c r="AD1225" s="228" t="s">
        <v>317</v>
      </c>
      <c r="AE1225" s="228" t="s">
        <v>317</v>
      </c>
      <c r="AH1225" s="228" t="s">
        <v>635</v>
      </c>
      <c r="AJ1225" s="228"/>
      <c r="AK1225" s="228"/>
      <c r="BC1225" s="226"/>
    </row>
    <row r="1226" spans="1:55" ht="15.75" customHeight="1" thickBot="1">
      <c r="A1226" s="238"/>
      <c r="B1226" s="238"/>
      <c r="C1226" s="239"/>
      <c r="D1226" s="239"/>
      <c r="E1226" s="239"/>
      <c r="F1226" s="239"/>
      <c r="G1226" s="239"/>
      <c r="H1226" s="239"/>
      <c r="I1226" s="239"/>
      <c r="J1226" s="239"/>
      <c r="K1226" s="239"/>
      <c r="L1226" s="239"/>
      <c r="M1226" s="239"/>
      <c r="N1226" s="239"/>
      <c r="O1226" s="239"/>
      <c r="X1226" s="228"/>
      <c r="Y1226" s="228"/>
      <c r="Z1226" s="228" t="s">
        <v>317</v>
      </c>
      <c r="AA1226" s="228" t="s">
        <v>1021</v>
      </c>
      <c r="AB1226" s="228" t="s">
        <v>6140</v>
      </c>
      <c r="AD1226" s="228" t="s">
        <v>317</v>
      </c>
      <c r="AE1226" s="228" t="s">
        <v>317</v>
      </c>
      <c r="AH1226" s="228" t="s">
        <v>638</v>
      </c>
      <c r="AJ1226" s="228"/>
      <c r="AK1226" s="228"/>
      <c r="BC1226" s="226"/>
    </row>
    <row r="1227" spans="1:55" ht="15.75" customHeight="1" thickBot="1">
      <c r="A1227" s="238"/>
      <c r="B1227" s="238"/>
      <c r="C1227" s="239"/>
      <c r="D1227" s="239"/>
      <c r="E1227" s="239"/>
      <c r="F1227" s="239"/>
      <c r="G1227" s="239"/>
      <c r="H1227" s="239"/>
      <c r="I1227" s="239"/>
      <c r="J1227" s="239"/>
      <c r="K1227" s="239"/>
      <c r="L1227" s="239"/>
      <c r="M1227" s="239"/>
      <c r="N1227" s="239"/>
      <c r="O1227" s="239"/>
      <c r="X1227" s="228"/>
      <c r="Y1227" s="228"/>
      <c r="Z1227" s="228" t="s">
        <v>333</v>
      </c>
      <c r="AA1227" s="228" t="s">
        <v>1042</v>
      </c>
      <c r="AB1227" s="228" t="s">
        <v>6141</v>
      </c>
      <c r="AD1227" s="228" t="s">
        <v>333</v>
      </c>
      <c r="AE1227" s="228" t="s">
        <v>333</v>
      </c>
      <c r="AH1227" s="228" t="s">
        <v>641</v>
      </c>
      <c r="AJ1227" s="228"/>
      <c r="AK1227" s="228"/>
      <c r="BC1227" s="226"/>
    </row>
    <row r="1228" spans="1:55" ht="15.75" customHeight="1" thickBot="1">
      <c r="A1228" s="238"/>
      <c r="B1228" s="238"/>
      <c r="C1228" s="239"/>
      <c r="D1228" s="239"/>
      <c r="E1228" s="239"/>
      <c r="F1228" s="239"/>
      <c r="G1228" s="239"/>
      <c r="H1228" s="239"/>
      <c r="I1228" s="239"/>
      <c r="J1228" s="239"/>
      <c r="K1228" s="239"/>
      <c r="L1228" s="239"/>
      <c r="M1228" s="239"/>
      <c r="N1228" s="239"/>
      <c r="O1228" s="239"/>
      <c r="X1228" s="228"/>
      <c r="Y1228" s="228"/>
      <c r="Z1228" s="228" t="s">
        <v>362</v>
      </c>
      <c r="AA1228" s="228" t="s">
        <v>1075</v>
      </c>
      <c r="AB1228" s="228" t="s">
        <v>6142</v>
      </c>
      <c r="AD1228" s="228" t="s">
        <v>359</v>
      </c>
      <c r="AE1228" s="228" t="s">
        <v>365</v>
      </c>
      <c r="AH1228" s="228" t="s">
        <v>635</v>
      </c>
      <c r="AJ1228" s="228"/>
      <c r="AK1228" s="228"/>
      <c r="BC1228" s="226"/>
    </row>
    <row r="1229" spans="1:55" ht="15.75" customHeight="1" thickBot="1">
      <c r="A1229" s="238"/>
      <c r="B1229" s="238"/>
      <c r="C1229" s="239"/>
      <c r="D1229" s="239"/>
      <c r="E1229" s="239"/>
      <c r="F1229" s="239"/>
      <c r="G1229" s="239"/>
      <c r="H1229" s="239"/>
      <c r="I1229" s="239"/>
      <c r="J1229" s="239"/>
      <c r="K1229" s="239"/>
      <c r="L1229" s="239"/>
      <c r="M1229" s="239"/>
      <c r="N1229" s="239"/>
      <c r="O1229" s="239"/>
      <c r="X1229" s="228"/>
      <c r="Y1229" s="228"/>
      <c r="Z1229" s="228" t="s">
        <v>317</v>
      </c>
      <c r="AA1229" s="228" t="s">
        <v>1192</v>
      </c>
      <c r="AB1229" s="228" t="s">
        <v>6143</v>
      </c>
      <c r="AD1229" s="228" t="s">
        <v>317</v>
      </c>
      <c r="AE1229" s="228" t="s">
        <v>317</v>
      </c>
      <c r="AH1229" s="228" t="s">
        <v>635</v>
      </c>
      <c r="AJ1229" s="228"/>
      <c r="AK1229" s="228"/>
      <c r="BC1229" s="226"/>
    </row>
    <row r="1230" spans="1:55" ht="15.75" customHeight="1" thickBot="1">
      <c r="A1230" s="238"/>
      <c r="B1230" s="238"/>
      <c r="C1230" s="239"/>
      <c r="D1230" s="239"/>
      <c r="E1230" s="239"/>
      <c r="F1230" s="239"/>
      <c r="G1230" s="239"/>
      <c r="H1230" s="239"/>
      <c r="I1230" s="239"/>
      <c r="J1230" s="239"/>
      <c r="K1230" s="239"/>
      <c r="L1230" s="239"/>
      <c r="M1230" s="239"/>
      <c r="N1230" s="239"/>
      <c r="O1230" s="239"/>
      <c r="X1230" s="228"/>
      <c r="Y1230" s="228"/>
      <c r="Z1230" s="228" t="s">
        <v>317</v>
      </c>
      <c r="AA1230" s="228" t="s">
        <v>1260</v>
      </c>
      <c r="AB1230" s="228" t="s">
        <v>6144</v>
      </c>
      <c r="AD1230" s="228" t="s">
        <v>333</v>
      </c>
      <c r="AE1230" s="228" t="s">
        <v>302</v>
      </c>
      <c r="AH1230" s="228" t="s">
        <v>635</v>
      </c>
      <c r="AJ1230" s="228"/>
      <c r="AK1230" s="228"/>
      <c r="BC1230" s="226"/>
    </row>
    <row r="1231" spans="1:55" ht="15.75" customHeight="1" thickBot="1">
      <c r="A1231" s="238"/>
      <c r="B1231" s="238"/>
      <c r="C1231" s="239"/>
      <c r="D1231" s="239"/>
      <c r="E1231" s="239"/>
      <c r="F1231" s="239"/>
      <c r="G1231" s="239"/>
      <c r="H1231" s="239"/>
      <c r="I1231" s="239"/>
      <c r="J1231" s="239"/>
      <c r="K1231" s="239"/>
      <c r="L1231" s="239"/>
      <c r="M1231" s="239"/>
      <c r="N1231" s="239"/>
      <c r="O1231" s="239"/>
      <c r="X1231" s="228"/>
      <c r="Y1231" s="228"/>
      <c r="Z1231" s="228" t="s">
        <v>333</v>
      </c>
      <c r="AA1231" s="228" t="s">
        <v>1264</v>
      </c>
      <c r="AB1231" s="228" t="s">
        <v>6145</v>
      </c>
      <c r="AD1231" s="228" t="s">
        <v>333</v>
      </c>
      <c r="AE1231" s="228" t="s">
        <v>333</v>
      </c>
      <c r="AH1231" s="228" t="s">
        <v>638</v>
      </c>
      <c r="AJ1231" s="228"/>
      <c r="AK1231" s="228"/>
      <c r="BC1231" s="226"/>
    </row>
    <row r="1232" spans="1:55" ht="15.75" customHeight="1" thickBot="1">
      <c r="A1232" s="238"/>
      <c r="B1232" s="238"/>
      <c r="C1232" s="239"/>
      <c r="D1232" s="239"/>
      <c r="E1232" s="239"/>
      <c r="F1232" s="239"/>
      <c r="G1232" s="239"/>
      <c r="H1232" s="239"/>
      <c r="I1232" s="239"/>
      <c r="J1232" s="239"/>
      <c r="K1232" s="239"/>
      <c r="L1232" s="239"/>
      <c r="M1232" s="239"/>
      <c r="N1232" s="239"/>
      <c r="O1232" s="239"/>
      <c r="X1232" s="228"/>
      <c r="Y1232" s="228"/>
      <c r="Z1232" s="228" t="s">
        <v>333</v>
      </c>
      <c r="AA1232" s="228" t="s">
        <v>1391</v>
      </c>
      <c r="AB1232" s="228" t="s">
        <v>6146</v>
      </c>
      <c r="AD1232" s="228" t="s">
        <v>333</v>
      </c>
      <c r="AE1232" s="228" t="s">
        <v>317</v>
      </c>
      <c r="AH1232" s="228" t="s">
        <v>638</v>
      </c>
      <c r="AJ1232" s="228"/>
      <c r="AK1232" s="228"/>
      <c r="BC1232" s="226"/>
    </row>
    <row r="1233" spans="1:55" ht="15.75" customHeight="1" thickBot="1">
      <c r="A1233" s="238"/>
      <c r="B1233" s="238"/>
      <c r="C1233" s="239"/>
      <c r="D1233" s="239"/>
      <c r="E1233" s="239"/>
      <c r="F1233" s="239"/>
      <c r="G1233" s="239"/>
      <c r="H1233" s="239"/>
      <c r="I1233" s="239"/>
      <c r="J1233" s="239"/>
      <c r="K1233" s="239"/>
      <c r="L1233" s="239"/>
      <c r="M1233" s="239"/>
      <c r="N1233" s="239"/>
      <c r="O1233" s="239"/>
      <c r="X1233" s="228"/>
      <c r="Y1233" s="228"/>
      <c r="Z1233" s="228" t="s">
        <v>302</v>
      </c>
      <c r="AA1233" s="228" t="s">
        <v>1494</v>
      </c>
      <c r="AB1233" s="228" t="s">
        <v>6147</v>
      </c>
      <c r="AD1233" s="228" t="s">
        <v>283</v>
      </c>
      <c r="AE1233" s="228" t="s">
        <v>317</v>
      </c>
      <c r="AH1233" s="228" t="s">
        <v>663</v>
      </c>
      <c r="AJ1233" s="228"/>
      <c r="AK1233" s="228"/>
      <c r="BC1233" s="226"/>
    </row>
    <row r="1234" spans="1:55" ht="15.75" customHeight="1" thickBot="1">
      <c r="A1234" s="238"/>
      <c r="B1234" s="238"/>
      <c r="C1234" s="239"/>
      <c r="D1234" s="239"/>
      <c r="E1234" s="239"/>
      <c r="F1234" s="239"/>
      <c r="G1234" s="239"/>
      <c r="H1234" s="239"/>
      <c r="I1234" s="239"/>
      <c r="J1234" s="239"/>
      <c r="K1234" s="239"/>
      <c r="L1234" s="239"/>
      <c r="M1234" s="239"/>
      <c r="N1234" s="239"/>
      <c r="O1234" s="239"/>
      <c r="X1234" s="228"/>
      <c r="Y1234" s="228"/>
      <c r="Z1234" s="228" t="s">
        <v>348</v>
      </c>
      <c r="AA1234" s="228" t="s">
        <v>1538</v>
      </c>
      <c r="AB1234" s="228" t="s">
        <v>6148</v>
      </c>
      <c r="AD1234" s="228" t="s">
        <v>348</v>
      </c>
      <c r="AE1234" s="228" t="s">
        <v>333</v>
      </c>
      <c r="AH1234" s="228" t="s">
        <v>641</v>
      </c>
      <c r="AJ1234" s="228"/>
      <c r="AK1234" s="228"/>
      <c r="BC1234" s="226"/>
    </row>
    <row r="1235" spans="1:55" ht="15.75" customHeight="1" thickBot="1">
      <c r="A1235" s="238"/>
      <c r="B1235" s="238"/>
      <c r="C1235" s="239"/>
      <c r="D1235" s="239"/>
      <c r="E1235" s="239"/>
      <c r="F1235" s="239"/>
      <c r="G1235" s="239"/>
      <c r="H1235" s="239"/>
      <c r="I1235" s="239"/>
      <c r="J1235" s="239"/>
      <c r="K1235" s="239"/>
      <c r="L1235" s="239"/>
      <c r="M1235" s="239"/>
      <c r="N1235" s="239"/>
      <c r="O1235" s="239"/>
      <c r="X1235" s="228"/>
      <c r="Y1235" s="228"/>
      <c r="Z1235" s="228" t="s">
        <v>348</v>
      </c>
      <c r="AA1235" s="228" t="s">
        <v>1643</v>
      </c>
      <c r="AB1235" s="228" t="s">
        <v>6149</v>
      </c>
      <c r="AD1235" s="228" t="s">
        <v>348</v>
      </c>
      <c r="AE1235" s="228" t="s">
        <v>348</v>
      </c>
      <c r="AH1235" s="228" t="s">
        <v>641</v>
      </c>
      <c r="AJ1235" s="228"/>
      <c r="AK1235" s="228"/>
      <c r="BC1235" s="226"/>
    </row>
    <row r="1236" spans="1:55" ht="15.75" customHeight="1" thickBot="1">
      <c r="A1236" s="238"/>
      <c r="B1236" s="238"/>
      <c r="C1236" s="239"/>
      <c r="D1236" s="239"/>
      <c r="E1236" s="239"/>
      <c r="F1236" s="239"/>
      <c r="G1236" s="239"/>
      <c r="H1236" s="239"/>
      <c r="I1236" s="239"/>
      <c r="J1236" s="239"/>
      <c r="K1236" s="239"/>
      <c r="L1236" s="239"/>
      <c r="M1236" s="239"/>
      <c r="N1236" s="239"/>
      <c r="O1236" s="239"/>
      <c r="X1236" s="228"/>
      <c r="Y1236" s="228"/>
      <c r="Z1236" s="228" t="s">
        <v>333</v>
      </c>
      <c r="AA1236" s="228" t="s">
        <v>2068</v>
      </c>
      <c r="AB1236" s="228" t="s">
        <v>6150</v>
      </c>
      <c r="AD1236" s="228" t="s">
        <v>317</v>
      </c>
      <c r="AE1236" s="228" t="s">
        <v>348</v>
      </c>
      <c r="AH1236" s="228" t="s">
        <v>635</v>
      </c>
      <c r="AJ1236" s="228"/>
      <c r="AK1236" s="228"/>
      <c r="BC1236" s="226"/>
    </row>
    <row r="1237" spans="1:55" ht="15.75" customHeight="1" thickBot="1">
      <c r="A1237" s="238"/>
      <c r="B1237" s="238"/>
      <c r="C1237" s="239"/>
      <c r="D1237" s="239"/>
      <c r="E1237" s="239"/>
      <c r="F1237" s="239"/>
      <c r="G1237" s="239"/>
      <c r="H1237" s="239"/>
      <c r="I1237" s="239"/>
      <c r="J1237" s="239"/>
      <c r="K1237" s="239"/>
      <c r="L1237" s="239"/>
      <c r="M1237" s="239"/>
      <c r="N1237" s="239"/>
      <c r="O1237" s="239"/>
      <c r="X1237" s="228"/>
      <c r="Y1237" s="228"/>
      <c r="Z1237" s="228" t="s">
        <v>283</v>
      </c>
      <c r="AA1237" s="228" t="s">
        <v>2263</v>
      </c>
      <c r="AB1237" s="228" t="s">
        <v>6151</v>
      </c>
      <c r="AD1237" s="228" t="s">
        <v>283</v>
      </c>
      <c r="AE1237" s="228" t="s">
        <v>283</v>
      </c>
      <c r="AH1237" s="228" t="s">
        <v>635</v>
      </c>
      <c r="AJ1237" s="228"/>
      <c r="AK1237" s="228"/>
      <c r="BC1237" s="226"/>
    </row>
    <row r="1238" spans="1:55" ht="15.75" customHeight="1" thickBot="1">
      <c r="A1238" s="238"/>
      <c r="B1238" s="238"/>
      <c r="C1238" s="239"/>
      <c r="D1238" s="239"/>
      <c r="E1238" s="239"/>
      <c r="F1238" s="239"/>
      <c r="G1238" s="239"/>
      <c r="H1238" s="239"/>
      <c r="I1238" s="239"/>
      <c r="J1238" s="239"/>
      <c r="K1238" s="239"/>
      <c r="L1238" s="239"/>
      <c r="M1238" s="239"/>
      <c r="N1238" s="239"/>
      <c r="O1238" s="239"/>
      <c r="X1238" s="228"/>
      <c r="Y1238" s="228"/>
      <c r="Z1238" s="228" t="s">
        <v>283</v>
      </c>
      <c r="AA1238" s="228" t="s">
        <v>2282</v>
      </c>
      <c r="AB1238" s="228" t="s">
        <v>6152</v>
      </c>
      <c r="AD1238" s="228" t="s">
        <v>283</v>
      </c>
      <c r="AE1238" s="228" t="s">
        <v>283</v>
      </c>
      <c r="AH1238" s="228" t="s">
        <v>635</v>
      </c>
      <c r="AJ1238" s="228"/>
      <c r="AK1238" s="228"/>
      <c r="BC1238" s="226"/>
    </row>
    <row r="1239" spans="1:55" ht="15.75" customHeight="1" thickBot="1">
      <c r="A1239" s="238"/>
      <c r="B1239" s="238"/>
      <c r="C1239" s="239"/>
      <c r="D1239" s="239"/>
      <c r="E1239" s="239"/>
      <c r="F1239" s="239"/>
      <c r="G1239" s="239"/>
      <c r="H1239" s="239"/>
      <c r="I1239" s="239"/>
      <c r="J1239" s="239"/>
      <c r="K1239" s="239"/>
      <c r="L1239" s="239"/>
      <c r="M1239" s="239"/>
      <c r="N1239" s="239"/>
      <c r="O1239" s="239"/>
      <c r="X1239" s="228"/>
      <c r="Y1239" s="228"/>
      <c r="Z1239" s="228" t="s">
        <v>317</v>
      </c>
      <c r="AA1239" s="228" t="s">
        <v>2403</v>
      </c>
      <c r="AB1239" s="228" t="s">
        <v>6153</v>
      </c>
      <c r="AD1239" s="228" t="s">
        <v>317</v>
      </c>
      <c r="AE1239" s="228" t="s">
        <v>317</v>
      </c>
      <c r="AH1239" s="228" t="s">
        <v>663</v>
      </c>
      <c r="AJ1239" s="228"/>
      <c r="AK1239" s="228"/>
      <c r="BC1239" s="226"/>
    </row>
    <row r="1240" spans="1:55" ht="15.75" customHeight="1" thickBot="1">
      <c r="A1240" s="238"/>
      <c r="B1240" s="238"/>
      <c r="C1240" s="239"/>
      <c r="D1240" s="239"/>
      <c r="E1240" s="239"/>
      <c r="F1240" s="239"/>
      <c r="G1240" s="239"/>
      <c r="H1240" s="239"/>
      <c r="I1240" s="239"/>
      <c r="J1240" s="239"/>
      <c r="K1240" s="239"/>
      <c r="L1240" s="239"/>
      <c r="M1240" s="239"/>
      <c r="N1240" s="239"/>
      <c r="O1240" s="239"/>
      <c r="X1240" s="228"/>
      <c r="Y1240" s="228"/>
      <c r="Z1240" s="228" t="s">
        <v>333</v>
      </c>
      <c r="AA1240" s="228" t="s">
        <v>2528</v>
      </c>
      <c r="AB1240" s="228" t="s">
        <v>6154</v>
      </c>
      <c r="AD1240" s="228" t="s">
        <v>348</v>
      </c>
      <c r="AE1240" s="228" t="s">
        <v>302</v>
      </c>
      <c r="AH1240" s="228" t="s">
        <v>635</v>
      </c>
      <c r="AJ1240" s="228"/>
      <c r="AK1240" s="228"/>
      <c r="BC1240" s="226"/>
    </row>
    <row r="1241" spans="1:55" ht="15.75" customHeight="1" thickBot="1">
      <c r="A1241" s="238"/>
      <c r="B1241" s="238"/>
      <c r="C1241" s="239"/>
      <c r="D1241" s="239"/>
      <c r="E1241" s="239"/>
      <c r="F1241" s="239"/>
      <c r="G1241" s="239"/>
      <c r="H1241" s="239"/>
      <c r="I1241" s="239"/>
      <c r="J1241" s="239"/>
      <c r="K1241" s="239"/>
      <c r="L1241" s="239"/>
      <c r="M1241" s="239"/>
      <c r="N1241" s="239"/>
      <c r="O1241" s="239"/>
      <c r="X1241" s="228"/>
      <c r="Y1241" s="228"/>
      <c r="Z1241" s="228" t="s">
        <v>333</v>
      </c>
      <c r="AA1241" s="228" t="s">
        <v>2575</v>
      </c>
      <c r="AB1241" s="228" t="s">
        <v>6155</v>
      </c>
      <c r="AD1241" s="228" t="s">
        <v>333</v>
      </c>
      <c r="AE1241" s="228" t="s">
        <v>348</v>
      </c>
      <c r="AH1241" s="228" t="s">
        <v>641</v>
      </c>
      <c r="AJ1241" s="228"/>
      <c r="AK1241" s="228"/>
      <c r="BC1241" s="226"/>
    </row>
    <row r="1242" spans="1:55" ht="15.75" customHeight="1" thickBot="1">
      <c r="A1242" s="238"/>
      <c r="B1242" s="238"/>
      <c r="C1242" s="239"/>
      <c r="D1242" s="239"/>
      <c r="E1242" s="239"/>
      <c r="F1242" s="239"/>
      <c r="G1242" s="239"/>
      <c r="H1242" s="239"/>
      <c r="I1242" s="239"/>
      <c r="J1242" s="239"/>
      <c r="K1242" s="239"/>
      <c r="L1242" s="239"/>
      <c r="M1242" s="239"/>
      <c r="N1242" s="239"/>
      <c r="O1242" s="239"/>
      <c r="X1242" s="228"/>
      <c r="Y1242" s="228"/>
      <c r="Z1242" s="228" t="s">
        <v>362</v>
      </c>
      <c r="AA1242" s="228" t="s">
        <v>2596</v>
      </c>
      <c r="AB1242" s="228" t="s">
        <v>6156</v>
      </c>
      <c r="AD1242" s="228" t="s">
        <v>362</v>
      </c>
      <c r="AE1242" s="228" t="s">
        <v>359</v>
      </c>
      <c r="AH1242" s="228" t="s">
        <v>641</v>
      </c>
      <c r="AJ1242" s="228"/>
      <c r="AK1242" s="228"/>
      <c r="BC1242" s="226"/>
    </row>
    <row r="1243" spans="1:55" ht="15.75" customHeight="1" thickBot="1">
      <c r="A1243" s="238"/>
      <c r="B1243" s="238"/>
      <c r="C1243" s="239"/>
      <c r="D1243" s="239"/>
      <c r="E1243" s="239"/>
      <c r="F1243" s="239"/>
      <c r="G1243" s="239"/>
      <c r="H1243" s="239"/>
      <c r="I1243" s="239"/>
      <c r="J1243" s="239"/>
      <c r="K1243" s="239"/>
      <c r="L1243" s="239"/>
      <c r="M1243" s="239"/>
      <c r="N1243" s="239"/>
      <c r="O1243" s="239"/>
      <c r="X1243" s="228"/>
      <c r="Y1243" s="228"/>
      <c r="Z1243" s="228" t="s">
        <v>359</v>
      </c>
      <c r="AA1243" s="228" t="s">
        <v>2662</v>
      </c>
      <c r="AB1243" s="228" t="s">
        <v>6157</v>
      </c>
      <c r="AD1243" s="228" t="s">
        <v>359</v>
      </c>
      <c r="AE1243" s="228" t="s">
        <v>362</v>
      </c>
      <c r="AH1243" s="228" t="s">
        <v>641</v>
      </c>
      <c r="AJ1243" s="228"/>
      <c r="AK1243" s="228"/>
      <c r="BC1243" s="226"/>
    </row>
    <row r="1244" spans="1:55" ht="15.75" customHeight="1" thickBot="1">
      <c r="A1244" s="238"/>
      <c r="B1244" s="238"/>
      <c r="C1244" s="239"/>
      <c r="D1244" s="239"/>
      <c r="E1244" s="239"/>
      <c r="F1244" s="239"/>
      <c r="G1244" s="239"/>
      <c r="H1244" s="239"/>
      <c r="I1244" s="239"/>
      <c r="J1244" s="239"/>
      <c r="K1244" s="239"/>
      <c r="L1244" s="239"/>
      <c r="M1244" s="239"/>
      <c r="N1244" s="239"/>
      <c r="O1244" s="239"/>
      <c r="X1244" s="228"/>
      <c r="Y1244" s="228"/>
      <c r="Z1244" s="228" t="s">
        <v>359</v>
      </c>
      <c r="AA1244" s="228" t="s">
        <v>2738</v>
      </c>
      <c r="AB1244" s="228" t="s">
        <v>6158</v>
      </c>
      <c r="AD1244" s="228" t="s">
        <v>359</v>
      </c>
      <c r="AE1244" s="228" t="s">
        <v>359</v>
      </c>
      <c r="AH1244" s="228" t="s">
        <v>663</v>
      </c>
      <c r="AJ1244" s="228"/>
      <c r="AK1244" s="228"/>
      <c r="BC1244" s="226"/>
    </row>
    <row r="1245" spans="1:55" ht="15.75" customHeight="1" thickBot="1">
      <c r="A1245" s="238"/>
      <c r="B1245" s="238"/>
      <c r="C1245" s="239"/>
      <c r="D1245" s="239"/>
      <c r="E1245" s="239"/>
      <c r="F1245" s="239"/>
      <c r="G1245" s="239"/>
      <c r="H1245" s="239"/>
      <c r="I1245" s="239"/>
      <c r="J1245" s="239"/>
      <c r="K1245" s="239"/>
      <c r="L1245" s="239"/>
      <c r="M1245" s="239"/>
      <c r="N1245" s="239"/>
      <c r="O1245" s="239"/>
      <c r="X1245" s="228"/>
      <c r="Y1245" s="228"/>
      <c r="Z1245" s="228" t="s">
        <v>317</v>
      </c>
      <c r="AA1245" s="228" t="s">
        <v>2751</v>
      </c>
      <c r="AB1245" s="228" t="s">
        <v>6159</v>
      </c>
      <c r="AD1245" s="228" t="s">
        <v>317</v>
      </c>
      <c r="AE1245" s="228" t="s">
        <v>317</v>
      </c>
      <c r="AH1245" s="228" t="s">
        <v>638</v>
      </c>
      <c r="AJ1245" s="228"/>
      <c r="AK1245" s="228"/>
      <c r="BC1245" s="226"/>
    </row>
    <row r="1246" spans="1:55" ht="15.75" customHeight="1" thickBot="1">
      <c r="A1246" s="238"/>
      <c r="B1246" s="238"/>
      <c r="C1246" s="239"/>
      <c r="D1246" s="239"/>
      <c r="E1246" s="239"/>
      <c r="F1246" s="239"/>
      <c r="G1246" s="239"/>
      <c r="H1246" s="239"/>
      <c r="I1246" s="239"/>
      <c r="J1246" s="239"/>
      <c r="K1246" s="239"/>
      <c r="L1246" s="239"/>
      <c r="M1246" s="239"/>
      <c r="N1246" s="239"/>
      <c r="O1246" s="239"/>
      <c r="X1246" s="228"/>
      <c r="Y1246" s="228"/>
      <c r="Z1246" s="228" t="s">
        <v>359</v>
      </c>
      <c r="AA1246" s="228" t="s">
        <v>756</v>
      </c>
      <c r="AB1246" s="228" t="s">
        <v>6160</v>
      </c>
      <c r="AD1246" s="228" t="s">
        <v>359</v>
      </c>
      <c r="AE1246" s="228" t="s">
        <v>359</v>
      </c>
      <c r="AH1246" s="228" t="s">
        <v>635</v>
      </c>
      <c r="AJ1246" s="228"/>
      <c r="AK1246" s="228"/>
      <c r="BC1246" s="226"/>
    </row>
    <row r="1247" spans="1:55" ht="15.75" customHeight="1" thickBot="1">
      <c r="A1247" s="238"/>
      <c r="B1247" s="238"/>
      <c r="C1247" s="239"/>
      <c r="D1247" s="239"/>
      <c r="E1247" s="239"/>
      <c r="F1247" s="239"/>
      <c r="G1247" s="239"/>
      <c r="H1247" s="239"/>
      <c r="I1247" s="239"/>
      <c r="J1247" s="239"/>
      <c r="K1247" s="239"/>
      <c r="L1247" s="239"/>
      <c r="M1247" s="239"/>
      <c r="N1247" s="239"/>
      <c r="O1247" s="239"/>
      <c r="X1247" s="228"/>
      <c r="Y1247" s="228"/>
      <c r="Z1247" s="228" t="s">
        <v>348</v>
      </c>
      <c r="AA1247" s="228" t="s">
        <v>875</v>
      </c>
      <c r="AB1247" s="228" t="s">
        <v>6161</v>
      </c>
      <c r="AD1247" s="228" t="s">
        <v>348</v>
      </c>
      <c r="AE1247" s="228" t="s">
        <v>333</v>
      </c>
      <c r="AH1247" s="228" t="s">
        <v>638</v>
      </c>
      <c r="AJ1247" s="228"/>
      <c r="AK1247" s="228"/>
      <c r="BC1247" s="226"/>
    </row>
    <row r="1248" spans="1:55" ht="15.75" customHeight="1" thickBot="1">
      <c r="A1248" s="238"/>
      <c r="B1248" s="238"/>
      <c r="C1248" s="239"/>
      <c r="D1248" s="239"/>
      <c r="E1248" s="239"/>
      <c r="F1248" s="239"/>
      <c r="G1248" s="239"/>
      <c r="H1248" s="239"/>
      <c r="I1248" s="239"/>
      <c r="J1248" s="239"/>
      <c r="K1248" s="239"/>
      <c r="L1248" s="239"/>
      <c r="M1248" s="239"/>
      <c r="N1248" s="239"/>
      <c r="O1248" s="239"/>
      <c r="X1248" s="228"/>
      <c r="Y1248" s="228"/>
      <c r="Z1248" s="228" t="s">
        <v>348</v>
      </c>
      <c r="AA1248" s="228" t="s">
        <v>894</v>
      </c>
      <c r="AB1248" s="228" t="s">
        <v>6162</v>
      </c>
      <c r="AD1248" s="228" t="s">
        <v>348</v>
      </c>
      <c r="AE1248" s="228" t="s">
        <v>359</v>
      </c>
      <c r="AH1248" s="228" t="s">
        <v>641</v>
      </c>
      <c r="AJ1248" s="228"/>
      <c r="AK1248" s="228"/>
      <c r="BC1248" s="226"/>
    </row>
    <row r="1249" spans="1:55" ht="15.75" customHeight="1" thickBot="1">
      <c r="A1249" s="238"/>
      <c r="B1249" s="238"/>
      <c r="C1249" s="239"/>
      <c r="D1249" s="239"/>
      <c r="E1249" s="239"/>
      <c r="F1249" s="239"/>
      <c r="G1249" s="239"/>
      <c r="H1249" s="239"/>
      <c r="I1249" s="239"/>
      <c r="J1249" s="239"/>
      <c r="K1249" s="239"/>
      <c r="L1249" s="239"/>
      <c r="M1249" s="239"/>
      <c r="N1249" s="239"/>
      <c r="O1249" s="239"/>
      <c r="X1249" s="228"/>
      <c r="Y1249" s="228"/>
      <c r="Z1249" s="228" t="s">
        <v>283</v>
      </c>
      <c r="AA1249" s="228" t="s">
        <v>910</v>
      </c>
      <c r="AB1249" s="228" t="s">
        <v>6163</v>
      </c>
      <c r="AD1249" s="228" t="s">
        <v>261</v>
      </c>
      <c r="AE1249" s="228" t="s">
        <v>317</v>
      </c>
      <c r="AH1249" s="228" t="s">
        <v>663</v>
      </c>
      <c r="AJ1249" s="228"/>
      <c r="AK1249" s="228"/>
      <c r="BC1249" s="226"/>
    </row>
    <row r="1250" spans="1:55" ht="15.75" customHeight="1" thickBot="1">
      <c r="A1250" s="238"/>
      <c r="B1250" s="238"/>
      <c r="C1250" s="239"/>
      <c r="D1250" s="239"/>
      <c r="E1250" s="239"/>
      <c r="F1250" s="239"/>
      <c r="G1250" s="239"/>
      <c r="H1250" s="239"/>
      <c r="I1250" s="239"/>
      <c r="J1250" s="239"/>
      <c r="K1250" s="239"/>
      <c r="L1250" s="239"/>
      <c r="M1250" s="239"/>
      <c r="N1250" s="239"/>
      <c r="O1250" s="239"/>
      <c r="X1250" s="228"/>
      <c r="Y1250" s="228"/>
      <c r="Z1250" s="228" t="s">
        <v>302</v>
      </c>
      <c r="AA1250" s="228" t="s">
        <v>994</v>
      </c>
      <c r="AB1250" s="228" t="s">
        <v>6164</v>
      </c>
      <c r="AD1250" s="228" t="s">
        <v>283</v>
      </c>
      <c r="AE1250" s="228" t="s">
        <v>317</v>
      </c>
      <c r="AH1250" s="228" t="s">
        <v>663</v>
      </c>
      <c r="AJ1250" s="228"/>
      <c r="AK1250" s="228"/>
      <c r="BC1250" s="226"/>
    </row>
    <row r="1251" spans="1:55" ht="15.75" customHeight="1" thickBot="1">
      <c r="A1251" s="238"/>
      <c r="B1251" s="238"/>
      <c r="C1251" s="239"/>
      <c r="D1251" s="239"/>
      <c r="E1251" s="239"/>
      <c r="F1251" s="239"/>
      <c r="G1251" s="239"/>
      <c r="H1251" s="239"/>
      <c r="I1251" s="239"/>
      <c r="J1251" s="239"/>
      <c r="K1251" s="239"/>
      <c r="L1251" s="239"/>
      <c r="M1251" s="239"/>
      <c r="N1251" s="239"/>
      <c r="O1251" s="239"/>
      <c r="X1251" s="228"/>
      <c r="Y1251" s="228"/>
      <c r="Z1251" s="228" t="s">
        <v>283</v>
      </c>
      <c r="AA1251" s="228" t="s">
        <v>1018</v>
      </c>
      <c r="AB1251" s="228" t="s">
        <v>6165</v>
      </c>
      <c r="AD1251" s="228" t="s">
        <v>283</v>
      </c>
      <c r="AE1251" s="228" t="s">
        <v>283</v>
      </c>
      <c r="AH1251" s="228" t="s">
        <v>635</v>
      </c>
      <c r="AJ1251" s="228"/>
      <c r="AK1251" s="228"/>
      <c r="BC1251" s="226"/>
    </row>
    <row r="1252" spans="1:55" ht="15.75" customHeight="1" thickBot="1">
      <c r="A1252" s="238"/>
      <c r="B1252" s="238"/>
      <c r="C1252" s="239"/>
      <c r="D1252" s="239"/>
      <c r="E1252" s="239"/>
      <c r="F1252" s="239"/>
      <c r="G1252" s="239"/>
      <c r="H1252" s="239"/>
      <c r="I1252" s="239"/>
      <c r="J1252" s="239"/>
      <c r="K1252" s="239"/>
      <c r="L1252" s="239"/>
      <c r="M1252" s="239"/>
      <c r="N1252" s="239"/>
      <c r="O1252" s="239"/>
      <c r="X1252" s="228"/>
      <c r="Y1252" s="228"/>
      <c r="Z1252" s="228" t="s">
        <v>362</v>
      </c>
      <c r="AA1252" s="228" t="s">
        <v>1276</v>
      </c>
      <c r="AB1252" s="228" t="s">
        <v>6166</v>
      </c>
      <c r="AD1252" s="228" t="s">
        <v>348</v>
      </c>
      <c r="AE1252" s="228" t="s">
        <v>368</v>
      </c>
      <c r="AH1252" s="228" t="s">
        <v>663</v>
      </c>
      <c r="AJ1252" s="228"/>
      <c r="AK1252" s="228"/>
      <c r="BC1252" s="226"/>
    </row>
    <row r="1253" spans="1:55" ht="15.75" customHeight="1" thickBot="1">
      <c r="A1253" s="238"/>
      <c r="B1253" s="238"/>
      <c r="C1253" s="239"/>
      <c r="D1253" s="239"/>
      <c r="E1253" s="239"/>
      <c r="F1253" s="239"/>
      <c r="G1253" s="239"/>
      <c r="H1253" s="239"/>
      <c r="I1253" s="239"/>
      <c r="J1253" s="239"/>
      <c r="K1253" s="239"/>
      <c r="L1253" s="239"/>
      <c r="M1253" s="239"/>
      <c r="N1253" s="239"/>
      <c r="O1253" s="239"/>
      <c r="X1253" s="228"/>
      <c r="Y1253" s="228"/>
      <c r="Z1253" s="228" t="s">
        <v>348</v>
      </c>
      <c r="AA1253" s="228" t="s">
        <v>1306</v>
      </c>
      <c r="AB1253" s="228" t="s">
        <v>6167</v>
      </c>
      <c r="AD1253" s="228" t="s">
        <v>359</v>
      </c>
      <c r="AE1253" s="228" t="s">
        <v>333</v>
      </c>
      <c r="AH1253" s="228" t="s">
        <v>638</v>
      </c>
      <c r="AJ1253" s="228"/>
      <c r="AK1253" s="228"/>
      <c r="BC1253" s="226"/>
    </row>
    <row r="1254" spans="1:55" ht="15.75" customHeight="1" thickBot="1">
      <c r="A1254" s="238"/>
      <c r="B1254" s="238"/>
      <c r="C1254" s="239"/>
      <c r="D1254" s="239"/>
      <c r="E1254" s="239"/>
      <c r="F1254" s="239"/>
      <c r="G1254" s="239"/>
      <c r="H1254" s="239"/>
      <c r="I1254" s="239"/>
      <c r="J1254" s="239"/>
      <c r="K1254" s="239"/>
      <c r="L1254" s="239"/>
      <c r="M1254" s="239"/>
      <c r="N1254" s="239"/>
      <c r="O1254" s="239"/>
      <c r="X1254" s="228"/>
      <c r="Y1254" s="228"/>
      <c r="Z1254" s="228" t="s">
        <v>317</v>
      </c>
      <c r="AA1254" s="228" t="s">
        <v>1318</v>
      </c>
      <c r="AB1254" s="228" t="s">
        <v>6168</v>
      </c>
      <c r="AD1254" s="228" t="s">
        <v>317</v>
      </c>
      <c r="AE1254" s="228" t="s">
        <v>317</v>
      </c>
      <c r="AH1254" s="228" t="s">
        <v>638</v>
      </c>
      <c r="AJ1254" s="228"/>
      <c r="AK1254" s="228"/>
      <c r="BC1254" s="226"/>
    </row>
    <row r="1255" spans="1:55" ht="15.75" customHeight="1" thickBot="1">
      <c r="A1255" s="238"/>
      <c r="B1255" s="238"/>
      <c r="C1255" s="239"/>
      <c r="D1255" s="239"/>
      <c r="E1255" s="239"/>
      <c r="F1255" s="239"/>
      <c r="G1255" s="239"/>
      <c r="H1255" s="239"/>
      <c r="I1255" s="239"/>
      <c r="J1255" s="239"/>
      <c r="K1255" s="239"/>
      <c r="L1255" s="239"/>
      <c r="M1255" s="239"/>
      <c r="N1255" s="239"/>
      <c r="O1255" s="239"/>
      <c r="X1255" s="228"/>
      <c r="Y1255" s="228"/>
      <c r="Z1255" s="228">
        <v>0</v>
      </c>
      <c r="AA1255" s="228" t="s">
        <v>1444</v>
      </c>
      <c r="AB1255" s="228" t="s">
        <v>6169</v>
      </c>
      <c r="AD1255" s="228">
        <v>0</v>
      </c>
      <c r="AE1255" s="228">
        <v>0</v>
      </c>
      <c r="AH1255" s="228" t="s">
        <v>641</v>
      </c>
      <c r="AJ1255" s="228"/>
      <c r="AK1255" s="228"/>
      <c r="BC1255" s="226"/>
    </row>
    <row r="1256" spans="1:55" ht="15.75" customHeight="1" thickBot="1">
      <c r="A1256" s="238"/>
      <c r="B1256" s="238"/>
      <c r="C1256" s="239"/>
      <c r="D1256" s="239"/>
      <c r="E1256" s="239"/>
      <c r="F1256" s="239"/>
      <c r="G1256" s="239"/>
      <c r="H1256" s="239"/>
      <c r="I1256" s="239"/>
      <c r="J1256" s="239"/>
      <c r="K1256" s="239"/>
      <c r="L1256" s="239"/>
      <c r="M1256" s="239"/>
      <c r="N1256" s="239"/>
      <c r="O1256" s="239"/>
      <c r="X1256" s="228"/>
      <c r="Y1256" s="228"/>
      <c r="Z1256" s="228" t="s">
        <v>348</v>
      </c>
      <c r="AA1256" s="228" t="s">
        <v>1531</v>
      </c>
      <c r="AB1256" s="228" t="s">
        <v>6170</v>
      </c>
      <c r="AD1256" s="228" t="s">
        <v>348</v>
      </c>
      <c r="AE1256" s="228" t="s">
        <v>359</v>
      </c>
      <c r="AH1256" s="228" t="s">
        <v>635</v>
      </c>
      <c r="AJ1256" s="228"/>
      <c r="AK1256" s="228"/>
      <c r="BC1256" s="226"/>
    </row>
    <row r="1257" spans="1:55" ht="15.75" customHeight="1" thickBot="1">
      <c r="A1257" s="238"/>
      <c r="B1257" s="238"/>
      <c r="C1257" s="239"/>
      <c r="D1257" s="239"/>
      <c r="E1257" s="239"/>
      <c r="F1257" s="239"/>
      <c r="G1257" s="239"/>
      <c r="H1257" s="239"/>
      <c r="I1257" s="239"/>
      <c r="J1257" s="239"/>
      <c r="K1257" s="239"/>
      <c r="L1257" s="239"/>
      <c r="M1257" s="239"/>
      <c r="N1257" s="239"/>
      <c r="O1257" s="239"/>
      <c r="X1257" s="228"/>
      <c r="Y1257" s="228"/>
      <c r="Z1257" s="228" t="s">
        <v>348</v>
      </c>
      <c r="AA1257" s="228" t="s">
        <v>1535</v>
      </c>
      <c r="AB1257" s="228" t="s">
        <v>6171</v>
      </c>
      <c r="AD1257" s="228" t="s">
        <v>348</v>
      </c>
      <c r="AE1257" s="228" t="s">
        <v>333</v>
      </c>
      <c r="AH1257" s="228" t="s">
        <v>641</v>
      </c>
      <c r="AJ1257" s="228"/>
      <c r="AK1257" s="228"/>
      <c r="BC1257" s="226"/>
    </row>
    <row r="1258" spans="1:55" ht="15.75" customHeight="1" thickBot="1">
      <c r="A1258" s="238"/>
      <c r="B1258" s="238"/>
      <c r="C1258" s="239"/>
      <c r="D1258" s="239"/>
      <c r="E1258" s="239"/>
      <c r="F1258" s="239"/>
      <c r="G1258" s="239"/>
      <c r="H1258" s="239"/>
      <c r="I1258" s="239"/>
      <c r="J1258" s="239"/>
      <c r="K1258" s="239"/>
      <c r="L1258" s="239"/>
      <c r="M1258" s="239"/>
      <c r="N1258" s="239"/>
      <c r="O1258" s="239"/>
      <c r="X1258" s="228"/>
      <c r="Y1258" s="228"/>
      <c r="Z1258" s="228" t="s">
        <v>359</v>
      </c>
      <c r="AA1258" s="228" t="s">
        <v>1583</v>
      </c>
      <c r="AB1258" s="228" t="s">
        <v>6172</v>
      </c>
      <c r="AD1258" s="228" t="s">
        <v>359</v>
      </c>
      <c r="AE1258" s="228" t="s">
        <v>362</v>
      </c>
      <c r="AH1258" s="228" t="s">
        <v>641</v>
      </c>
      <c r="AJ1258" s="228"/>
      <c r="AK1258" s="228"/>
      <c r="BC1258" s="226"/>
    </row>
    <row r="1259" spans="1:55" ht="15.75" customHeight="1" thickBot="1">
      <c r="A1259" s="238"/>
      <c r="B1259" s="238"/>
      <c r="C1259" s="239"/>
      <c r="D1259" s="239"/>
      <c r="E1259" s="239"/>
      <c r="F1259" s="239"/>
      <c r="G1259" s="239"/>
      <c r="H1259" s="239"/>
      <c r="I1259" s="239"/>
      <c r="J1259" s="239"/>
      <c r="K1259" s="239"/>
      <c r="L1259" s="239"/>
      <c r="M1259" s="239"/>
      <c r="N1259" s="239"/>
      <c r="O1259" s="239"/>
      <c r="X1259" s="228"/>
      <c r="Y1259" s="228"/>
      <c r="Z1259" s="228" t="s">
        <v>348</v>
      </c>
      <c r="AA1259" s="228" t="s">
        <v>1605</v>
      </c>
      <c r="AB1259" s="228" t="s">
        <v>6173</v>
      </c>
      <c r="AD1259" s="228" t="s">
        <v>348</v>
      </c>
      <c r="AE1259" s="228" t="s">
        <v>348</v>
      </c>
      <c r="AH1259" s="228" t="s">
        <v>641</v>
      </c>
      <c r="AJ1259" s="228"/>
      <c r="AK1259" s="228"/>
      <c r="BC1259" s="226"/>
    </row>
    <row r="1260" spans="1:55" ht="15.75" customHeight="1" thickBot="1">
      <c r="A1260" s="238"/>
      <c r="B1260" s="238"/>
      <c r="C1260" s="239"/>
      <c r="D1260" s="239"/>
      <c r="E1260" s="239"/>
      <c r="F1260" s="239"/>
      <c r="G1260" s="239"/>
      <c r="H1260" s="239"/>
      <c r="I1260" s="239"/>
      <c r="J1260" s="239"/>
      <c r="K1260" s="239"/>
      <c r="L1260" s="239"/>
      <c r="M1260" s="239"/>
      <c r="N1260" s="239"/>
      <c r="O1260" s="239"/>
      <c r="X1260" s="228"/>
      <c r="Y1260" s="228"/>
      <c r="Z1260" s="228" t="s">
        <v>359</v>
      </c>
      <c r="AA1260" s="228" t="s">
        <v>1625</v>
      </c>
      <c r="AB1260" s="228" t="s">
        <v>6174</v>
      </c>
      <c r="AD1260" s="228" t="s">
        <v>359</v>
      </c>
      <c r="AE1260" s="228" t="s">
        <v>362</v>
      </c>
      <c r="AH1260" s="228" t="s">
        <v>663</v>
      </c>
      <c r="AJ1260" s="228"/>
      <c r="AK1260" s="228"/>
      <c r="BC1260" s="226"/>
    </row>
    <row r="1261" spans="1:55" ht="15.75" customHeight="1" thickBot="1">
      <c r="A1261" s="238"/>
      <c r="B1261" s="238"/>
      <c r="C1261" s="239"/>
      <c r="D1261" s="239"/>
      <c r="E1261" s="239"/>
      <c r="F1261" s="239"/>
      <c r="G1261" s="239"/>
      <c r="H1261" s="239"/>
      <c r="I1261" s="239"/>
      <c r="J1261" s="239"/>
      <c r="K1261" s="239"/>
      <c r="L1261" s="239"/>
      <c r="M1261" s="239"/>
      <c r="N1261" s="239"/>
      <c r="O1261" s="239"/>
      <c r="X1261" s="228"/>
      <c r="Y1261" s="228"/>
      <c r="Z1261" s="228" t="s">
        <v>348</v>
      </c>
      <c r="AA1261" s="228" t="s">
        <v>1677</v>
      </c>
      <c r="AB1261" s="228" t="s">
        <v>6175</v>
      </c>
      <c r="AD1261" s="228" t="s">
        <v>348</v>
      </c>
      <c r="AE1261" s="228" t="s">
        <v>359</v>
      </c>
      <c r="AH1261" s="228" t="s">
        <v>641</v>
      </c>
      <c r="AJ1261" s="228"/>
      <c r="AK1261" s="228"/>
      <c r="BC1261" s="226"/>
    </row>
    <row r="1262" spans="1:55" ht="15.75" customHeight="1" thickBot="1">
      <c r="A1262" s="238"/>
      <c r="B1262" s="238"/>
      <c r="C1262" s="239"/>
      <c r="D1262" s="239"/>
      <c r="E1262" s="239"/>
      <c r="F1262" s="239"/>
      <c r="G1262" s="239"/>
      <c r="H1262" s="239"/>
      <c r="I1262" s="239"/>
      <c r="J1262" s="239"/>
      <c r="K1262" s="239"/>
      <c r="L1262" s="239"/>
      <c r="M1262" s="239"/>
      <c r="N1262" s="239"/>
      <c r="O1262" s="239"/>
      <c r="X1262" s="228"/>
      <c r="Y1262" s="228"/>
      <c r="Z1262" s="228" t="s">
        <v>333</v>
      </c>
      <c r="AA1262" s="228" t="s">
        <v>1968</v>
      </c>
      <c r="AB1262" s="228" t="s">
        <v>6176</v>
      </c>
      <c r="AD1262" s="228" t="s">
        <v>333</v>
      </c>
      <c r="AE1262" s="228" t="s">
        <v>348</v>
      </c>
      <c r="AH1262" s="228" t="s">
        <v>641</v>
      </c>
      <c r="AJ1262" s="228"/>
      <c r="AK1262" s="228"/>
      <c r="BC1262" s="226"/>
    </row>
    <row r="1263" spans="1:55" ht="15.75" customHeight="1" thickBot="1">
      <c r="A1263" s="238"/>
      <c r="B1263" s="238"/>
      <c r="C1263" s="239"/>
      <c r="D1263" s="239"/>
      <c r="E1263" s="239"/>
      <c r="F1263" s="239"/>
      <c r="G1263" s="239"/>
      <c r="H1263" s="239"/>
      <c r="I1263" s="239"/>
      <c r="J1263" s="239"/>
      <c r="K1263" s="239"/>
      <c r="L1263" s="239"/>
      <c r="M1263" s="239"/>
      <c r="N1263" s="239"/>
      <c r="O1263" s="239"/>
      <c r="X1263" s="228"/>
      <c r="Y1263" s="228"/>
      <c r="Z1263" s="228" t="s">
        <v>317</v>
      </c>
      <c r="AA1263" s="228" t="s">
        <v>1976</v>
      </c>
      <c r="AB1263" s="228" t="s">
        <v>6177</v>
      </c>
      <c r="AD1263" s="228" t="s">
        <v>317</v>
      </c>
      <c r="AE1263" s="228" t="s">
        <v>302</v>
      </c>
      <c r="AH1263" s="228" t="s">
        <v>638</v>
      </c>
      <c r="AJ1263" s="228"/>
      <c r="AK1263" s="228"/>
      <c r="BC1263" s="226"/>
    </row>
    <row r="1264" spans="1:55" ht="15.75" customHeight="1" thickBot="1">
      <c r="A1264" s="238"/>
      <c r="B1264" s="238"/>
      <c r="C1264" s="239"/>
      <c r="D1264" s="239"/>
      <c r="E1264" s="239"/>
      <c r="F1264" s="239"/>
      <c r="G1264" s="239"/>
      <c r="H1264" s="239"/>
      <c r="I1264" s="239"/>
      <c r="J1264" s="239"/>
      <c r="K1264" s="239"/>
      <c r="L1264" s="239"/>
      <c r="M1264" s="239"/>
      <c r="N1264" s="239"/>
      <c r="O1264" s="239"/>
      <c r="X1264" s="228"/>
      <c r="Y1264" s="228"/>
      <c r="Z1264" s="228" t="s">
        <v>261</v>
      </c>
      <c r="AA1264" s="228" t="s">
        <v>2187</v>
      </c>
      <c r="AB1264" s="228" t="s">
        <v>6178</v>
      </c>
      <c r="AD1264" s="228"/>
      <c r="AE1264" s="228"/>
      <c r="AH1264" s="228" t="s">
        <v>635</v>
      </c>
      <c r="AJ1264" s="228"/>
      <c r="AK1264" s="228"/>
      <c r="BC1264" s="226"/>
    </row>
    <row r="1265" spans="1:55" ht="15.75" customHeight="1" thickBot="1">
      <c r="A1265" s="238"/>
      <c r="B1265" s="238"/>
      <c r="C1265" s="239"/>
      <c r="D1265" s="239"/>
      <c r="E1265" s="239"/>
      <c r="F1265" s="239"/>
      <c r="G1265" s="239"/>
      <c r="H1265" s="239"/>
      <c r="I1265" s="239"/>
      <c r="J1265" s="239"/>
      <c r="K1265" s="239"/>
      <c r="L1265" s="239"/>
      <c r="M1265" s="239"/>
      <c r="N1265" s="239"/>
      <c r="O1265" s="239"/>
      <c r="X1265" s="228"/>
      <c r="Y1265" s="228"/>
      <c r="Z1265" s="228" t="s">
        <v>333</v>
      </c>
      <c r="AA1265" s="228" t="s">
        <v>2391</v>
      </c>
      <c r="AB1265" s="228" t="s">
        <v>6179</v>
      </c>
      <c r="AD1265" s="228" t="s">
        <v>348</v>
      </c>
      <c r="AE1265" s="228" t="s">
        <v>317</v>
      </c>
      <c r="AH1265" s="228" t="s">
        <v>638</v>
      </c>
      <c r="AJ1265" s="228"/>
      <c r="AK1265" s="228"/>
      <c r="BC1265" s="226"/>
    </row>
    <row r="1266" spans="1:55" ht="15.75" customHeight="1" thickBot="1">
      <c r="A1266" s="238"/>
      <c r="B1266" s="238"/>
      <c r="C1266" s="239"/>
      <c r="D1266" s="239"/>
      <c r="E1266" s="239"/>
      <c r="F1266" s="239"/>
      <c r="G1266" s="239"/>
      <c r="H1266" s="239"/>
      <c r="I1266" s="239"/>
      <c r="J1266" s="239"/>
      <c r="K1266" s="239"/>
      <c r="L1266" s="239"/>
      <c r="M1266" s="239"/>
      <c r="N1266" s="239"/>
      <c r="O1266" s="239"/>
      <c r="X1266" s="228"/>
      <c r="Y1266" s="228"/>
      <c r="Z1266" s="228" t="s">
        <v>348</v>
      </c>
      <c r="AA1266" s="228" t="s">
        <v>2607</v>
      </c>
      <c r="AB1266" s="228" t="s">
        <v>6180</v>
      </c>
      <c r="AD1266" s="228" t="s">
        <v>348</v>
      </c>
      <c r="AE1266" s="228" t="s">
        <v>333</v>
      </c>
      <c r="AH1266" s="228" t="s">
        <v>638</v>
      </c>
      <c r="AJ1266" s="228"/>
      <c r="AK1266" s="228"/>
      <c r="BC1266" s="226"/>
    </row>
    <row r="1267" spans="1:55" ht="15.75" customHeight="1" thickBot="1">
      <c r="A1267" s="238"/>
      <c r="B1267" s="238"/>
      <c r="C1267" s="239"/>
      <c r="D1267" s="239"/>
      <c r="E1267" s="239"/>
      <c r="F1267" s="239"/>
      <c r="G1267" s="239"/>
      <c r="H1267" s="239"/>
      <c r="I1267" s="239"/>
      <c r="J1267" s="239"/>
      <c r="K1267" s="239"/>
      <c r="L1267" s="239"/>
      <c r="M1267" s="239"/>
      <c r="N1267" s="239"/>
      <c r="O1267" s="239"/>
      <c r="X1267" s="228"/>
      <c r="Y1267" s="228"/>
      <c r="Z1267" s="228" t="s">
        <v>302</v>
      </c>
      <c r="AA1267" s="228" t="s">
        <v>2652</v>
      </c>
      <c r="AB1267" s="228" t="s">
        <v>6181</v>
      </c>
      <c r="AD1267" s="228" t="s">
        <v>302</v>
      </c>
      <c r="AE1267" s="228" t="s">
        <v>283</v>
      </c>
      <c r="AH1267" s="228" t="s">
        <v>641</v>
      </c>
      <c r="AJ1267" s="228"/>
      <c r="AK1267" s="228"/>
      <c r="BC1267" s="226"/>
    </row>
    <row r="1268" spans="1:55" ht="15.75" customHeight="1" thickBot="1">
      <c r="A1268" s="238"/>
      <c r="B1268" s="238"/>
      <c r="C1268" s="239"/>
      <c r="D1268" s="239"/>
      <c r="E1268" s="239"/>
      <c r="F1268" s="239"/>
      <c r="G1268" s="239"/>
      <c r="H1268" s="239"/>
      <c r="I1268" s="239"/>
      <c r="J1268" s="239"/>
      <c r="K1268" s="239"/>
      <c r="L1268" s="239"/>
      <c r="M1268" s="239"/>
      <c r="N1268" s="239"/>
      <c r="O1268" s="239"/>
      <c r="X1268" s="228"/>
      <c r="Y1268" s="228"/>
      <c r="Z1268" s="228" t="s">
        <v>359</v>
      </c>
      <c r="AA1268" s="228" t="s">
        <v>2685</v>
      </c>
      <c r="AB1268" s="228" t="s">
        <v>6182</v>
      </c>
      <c r="AD1268" s="228" t="s">
        <v>359</v>
      </c>
      <c r="AE1268" s="228" t="s">
        <v>362</v>
      </c>
      <c r="AH1268" s="228" t="s">
        <v>635</v>
      </c>
      <c r="AJ1268" s="228"/>
      <c r="AK1268" s="228"/>
      <c r="BC1268" s="226"/>
    </row>
    <row r="1269" spans="1:55" ht="15.75" customHeight="1" thickBot="1">
      <c r="A1269" s="238"/>
      <c r="B1269" s="238"/>
      <c r="C1269" s="239"/>
      <c r="D1269" s="239"/>
      <c r="E1269" s="239"/>
      <c r="F1269" s="239"/>
      <c r="G1269" s="239"/>
      <c r="H1269" s="239"/>
      <c r="I1269" s="239"/>
      <c r="J1269" s="239"/>
      <c r="K1269" s="239"/>
      <c r="L1269" s="239"/>
      <c r="M1269" s="239"/>
      <c r="N1269" s="239"/>
      <c r="O1269" s="239"/>
      <c r="X1269" s="228"/>
      <c r="Y1269" s="228"/>
      <c r="Z1269" s="228">
        <v>0</v>
      </c>
      <c r="AA1269" s="228" t="s">
        <v>687</v>
      </c>
      <c r="AB1269" s="228" t="s">
        <v>6183</v>
      </c>
      <c r="AD1269" s="228">
        <v>0</v>
      </c>
      <c r="AE1269" s="228">
        <v>0</v>
      </c>
      <c r="AH1269" s="228" t="s">
        <v>635</v>
      </c>
      <c r="AJ1269" s="228"/>
      <c r="AK1269" s="228"/>
      <c r="BC1269" s="226"/>
    </row>
    <row r="1270" spans="1:55" ht="15.75" customHeight="1" thickBot="1">
      <c r="A1270" s="238"/>
      <c r="B1270" s="238"/>
      <c r="C1270" s="239"/>
      <c r="D1270" s="239"/>
      <c r="E1270" s="239"/>
      <c r="F1270" s="239"/>
      <c r="G1270" s="239"/>
      <c r="H1270" s="239"/>
      <c r="I1270" s="239"/>
      <c r="J1270" s="239"/>
      <c r="K1270" s="239"/>
      <c r="L1270" s="239"/>
      <c r="M1270" s="239"/>
      <c r="N1270" s="239"/>
      <c r="O1270" s="239"/>
      <c r="X1270" s="228"/>
      <c r="Y1270" s="228"/>
      <c r="Z1270" s="228" t="s">
        <v>359</v>
      </c>
      <c r="AA1270" s="228" t="s">
        <v>704</v>
      </c>
      <c r="AB1270" s="228" t="s">
        <v>6184</v>
      </c>
      <c r="AD1270" s="228" t="s">
        <v>359</v>
      </c>
      <c r="AE1270" s="228" t="s">
        <v>359</v>
      </c>
      <c r="AH1270" s="228" t="s">
        <v>641</v>
      </c>
      <c r="AJ1270" s="228"/>
      <c r="AK1270" s="228"/>
      <c r="BC1270" s="226"/>
    </row>
    <row r="1271" spans="1:55" ht="15.75" customHeight="1" thickBot="1">
      <c r="A1271" s="238"/>
      <c r="B1271" s="238"/>
      <c r="C1271" s="239"/>
      <c r="D1271" s="239"/>
      <c r="E1271" s="239"/>
      <c r="F1271" s="239"/>
      <c r="G1271" s="239"/>
      <c r="H1271" s="239"/>
      <c r="I1271" s="239"/>
      <c r="J1271" s="239"/>
      <c r="K1271" s="239"/>
      <c r="L1271" s="239"/>
      <c r="M1271" s="239"/>
      <c r="N1271" s="239"/>
      <c r="O1271" s="239"/>
      <c r="X1271" s="228"/>
      <c r="Y1271" s="228"/>
      <c r="Z1271" s="228" t="s">
        <v>348</v>
      </c>
      <c r="AA1271" s="228" t="s">
        <v>726</v>
      </c>
      <c r="AB1271" s="228" t="s">
        <v>6185</v>
      </c>
      <c r="AD1271" s="228" t="s">
        <v>348</v>
      </c>
      <c r="AE1271" s="228" t="s">
        <v>348</v>
      </c>
      <c r="AH1271" s="228" t="s">
        <v>641</v>
      </c>
      <c r="AJ1271" s="228"/>
      <c r="AK1271" s="228"/>
      <c r="BC1271" s="226"/>
    </row>
    <row r="1272" spans="1:55" ht="15.75" customHeight="1" thickBot="1">
      <c r="A1272" s="238"/>
      <c r="B1272" s="238"/>
      <c r="C1272" s="239"/>
      <c r="D1272" s="239"/>
      <c r="E1272" s="239"/>
      <c r="F1272" s="239"/>
      <c r="G1272" s="239"/>
      <c r="H1272" s="239"/>
      <c r="I1272" s="239"/>
      <c r="J1272" s="239"/>
      <c r="K1272" s="239"/>
      <c r="L1272" s="239"/>
      <c r="M1272" s="239"/>
      <c r="N1272" s="239"/>
      <c r="O1272" s="239"/>
      <c r="X1272" s="228"/>
      <c r="Y1272" s="228"/>
      <c r="Z1272" s="228" t="s">
        <v>348</v>
      </c>
      <c r="AA1272" s="228" t="s">
        <v>751</v>
      </c>
      <c r="AB1272" s="228" t="s">
        <v>6186</v>
      </c>
      <c r="AD1272" s="228" t="s">
        <v>348</v>
      </c>
      <c r="AE1272" s="228" t="s">
        <v>348</v>
      </c>
      <c r="AH1272" s="228" t="s">
        <v>635</v>
      </c>
      <c r="AJ1272" s="228"/>
      <c r="AK1272" s="228"/>
      <c r="BC1272" s="226"/>
    </row>
    <row r="1273" spans="1:55" ht="15.75" customHeight="1" thickBot="1">
      <c r="A1273" s="238"/>
      <c r="B1273" s="238"/>
      <c r="C1273" s="239"/>
      <c r="D1273" s="239"/>
      <c r="E1273" s="239"/>
      <c r="F1273" s="239"/>
      <c r="G1273" s="239"/>
      <c r="H1273" s="239"/>
      <c r="I1273" s="239"/>
      <c r="J1273" s="239"/>
      <c r="K1273" s="239"/>
      <c r="L1273" s="239"/>
      <c r="M1273" s="239"/>
      <c r="N1273" s="239"/>
      <c r="O1273" s="239"/>
      <c r="X1273" s="228"/>
      <c r="Y1273" s="228"/>
      <c r="Z1273" s="228" t="s">
        <v>348</v>
      </c>
      <c r="AA1273" s="228" t="s">
        <v>774</v>
      </c>
      <c r="AB1273" s="228" t="s">
        <v>6187</v>
      </c>
      <c r="AD1273" s="228" t="s">
        <v>348</v>
      </c>
      <c r="AE1273" s="228" t="s">
        <v>359</v>
      </c>
      <c r="AH1273" s="228" t="s">
        <v>663</v>
      </c>
      <c r="AJ1273" s="228"/>
      <c r="AK1273" s="228"/>
      <c r="BC1273" s="226"/>
    </row>
    <row r="1274" spans="1:55" ht="15.75" customHeight="1" thickBot="1">
      <c r="A1274" s="238"/>
      <c r="B1274" s="238"/>
      <c r="C1274" s="239"/>
      <c r="D1274" s="239"/>
      <c r="E1274" s="239"/>
      <c r="F1274" s="239"/>
      <c r="G1274" s="239"/>
      <c r="H1274" s="239"/>
      <c r="I1274" s="239"/>
      <c r="J1274" s="239"/>
      <c r="K1274" s="239"/>
      <c r="L1274" s="239"/>
      <c r="M1274" s="239"/>
      <c r="N1274" s="239"/>
      <c r="O1274" s="239"/>
      <c r="X1274" s="228"/>
      <c r="Y1274" s="228"/>
      <c r="Z1274" s="228" t="s">
        <v>333</v>
      </c>
      <c r="AA1274" s="228" t="s">
        <v>778</v>
      </c>
      <c r="AB1274" s="228" t="s">
        <v>6188</v>
      </c>
      <c r="AD1274" s="228" t="s">
        <v>359</v>
      </c>
      <c r="AE1274" s="228" t="s">
        <v>302</v>
      </c>
      <c r="AH1274" s="228" t="s">
        <v>635</v>
      </c>
      <c r="AJ1274" s="228"/>
      <c r="AK1274" s="228"/>
      <c r="BC1274" s="226"/>
    </row>
    <row r="1275" spans="1:55" ht="15.75" customHeight="1" thickBot="1">
      <c r="A1275" s="238"/>
      <c r="B1275" s="238"/>
      <c r="C1275" s="239"/>
      <c r="D1275" s="239"/>
      <c r="E1275" s="239"/>
      <c r="F1275" s="239"/>
      <c r="G1275" s="239"/>
      <c r="H1275" s="239"/>
      <c r="I1275" s="239"/>
      <c r="J1275" s="239"/>
      <c r="K1275" s="239"/>
      <c r="L1275" s="239"/>
      <c r="M1275" s="239"/>
      <c r="N1275" s="239"/>
      <c r="O1275" s="239"/>
      <c r="X1275" s="228"/>
      <c r="Y1275" s="228"/>
      <c r="Z1275" s="228" t="s">
        <v>283</v>
      </c>
      <c r="AA1275" s="228" t="s">
        <v>905</v>
      </c>
      <c r="AB1275" s="228" t="s">
        <v>6189</v>
      </c>
      <c r="AD1275" s="228" t="s">
        <v>283</v>
      </c>
      <c r="AE1275" s="228" t="s">
        <v>302</v>
      </c>
      <c r="AH1275" s="228" t="s">
        <v>641</v>
      </c>
      <c r="AJ1275" s="228"/>
      <c r="AK1275" s="228"/>
      <c r="BC1275" s="226"/>
    </row>
    <row r="1276" spans="1:55" ht="15.75" customHeight="1" thickBot="1">
      <c r="A1276" s="238"/>
      <c r="B1276" s="238"/>
      <c r="C1276" s="239"/>
      <c r="D1276" s="239"/>
      <c r="E1276" s="239"/>
      <c r="F1276" s="239"/>
      <c r="G1276" s="239"/>
      <c r="H1276" s="239"/>
      <c r="I1276" s="239"/>
      <c r="J1276" s="239"/>
      <c r="K1276" s="239"/>
      <c r="L1276" s="239"/>
      <c r="M1276" s="239"/>
      <c r="N1276" s="239"/>
      <c r="O1276" s="239"/>
      <c r="X1276" s="228"/>
      <c r="Y1276" s="228"/>
      <c r="Z1276" s="228" t="s">
        <v>359</v>
      </c>
      <c r="AA1276" s="228" t="s">
        <v>956</v>
      </c>
      <c r="AB1276" s="228" t="s">
        <v>6190</v>
      </c>
      <c r="AD1276" s="228" t="s">
        <v>359</v>
      </c>
      <c r="AE1276" s="228" t="s">
        <v>348</v>
      </c>
      <c r="AH1276" s="228" t="s">
        <v>663</v>
      </c>
      <c r="AJ1276" s="228"/>
      <c r="AK1276" s="228"/>
      <c r="BC1276" s="226"/>
    </row>
    <row r="1277" spans="1:55" ht="15.75" customHeight="1" thickBot="1">
      <c r="A1277" s="238"/>
      <c r="B1277" s="238"/>
      <c r="C1277" s="239"/>
      <c r="D1277" s="239"/>
      <c r="E1277" s="239"/>
      <c r="F1277" s="239"/>
      <c r="G1277" s="239"/>
      <c r="H1277" s="239"/>
      <c r="I1277" s="239"/>
      <c r="J1277" s="239"/>
      <c r="K1277" s="239"/>
      <c r="L1277" s="239"/>
      <c r="M1277" s="239"/>
      <c r="N1277" s="239"/>
      <c r="O1277" s="239"/>
      <c r="X1277" s="228"/>
      <c r="Y1277" s="228"/>
      <c r="Z1277" s="228" t="s">
        <v>333</v>
      </c>
      <c r="AA1277" s="228" t="s">
        <v>990</v>
      </c>
      <c r="AB1277" s="228" t="s">
        <v>6191</v>
      </c>
      <c r="AD1277" s="228" t="s">
        <v>333</v>
      </c>
      <c r="AE1277" s="228" t="s">
        <v>317</v>
      </c>
      <c r="AH1277" s="228" t="s">
        <v>638</v>
      </c>
      <c r="AJ1277" s="228"/>
      <c r="AK1277" s="228"/>
      <c r="BC1277" s="226"/>
    </row>
    <row r="1278" spans="1:55" ht="15.75" customHeight="1" thickBot="1">
      <c r="A1278" s="238"/>
      <c r="B1278" s="238"/>
      <c r="C1278" s="239"/>
      <c r="D1278" s="239"/>
      <c r="E1278" s="239"/>
      <c r="F1278" s="239"/>
      <c r="G1278" s="239"/>
      <c r="H1278" s="239"/>
      <c r="I1278" s="239"/>
      <c r="J1278" s="239"/>
      <c r="K1278" s="239"/>
      <c r="L1278" s="239"/>
      <c r="M1278" s="239"/>
      <c r="N1278" s="239"/>
      <c r="O1278" s="239"/>
      <c r="X1278" s="228"/>
      <c r="Y1278" s="228"/>
      <c r="Z1278" s="228" t="s">
        <v>333</v>
      </c>
      <c r="AA1278" s="228" t="s">
        <v>1045</v>
      </c>
      <c r="AB1278" s="228" t="s">
        <v>6192</v>
      </c>
      <c r="AD1278" s="228" t="s">
        <v>333</v>
      </c>
      <c r="AE1278" s="228" t="s">
        <v>317</v>
      </c>
      <c r="AH1278" s="228" t="s">
        <v>638</v>
      </c>
      <c r="AJ1278" s="228"/>
      <c r="AK1278" s="228"/>
      <c r="BC1278" s="226"/>
    </row>
    <row r="1279" spans="1:55" ht="15.75" customHeight="1" thickBot="1">
      <c r="A1279" s="238"/>
      <c r="B1279" s="238"/>
      <c r="C1279" s="239"/>
      <c r="D1279" s="239"/>
      <c r="E1279" s="239"/>
      <c r="F1279" s="239"/>
      <c r="G1279" s="239"/>
      <c r="H1279" s="239"/>
      <c r="I1279" s="239"/>
      <c r="J1279" s="239"/>
      <c r="K1279" s="239"/>
      <c r="L1279" s="239"/>
      <c r="M1279" s="239"/>
      <c r="N1279" s="239"/>
      <c r="O1279" s="239"/>
      <c r="X1279" s="228"/>
      <c r="Y1279" s="228"/>
      <c r="Z1279" s="228" t="s">
        <v>317</v>
      </c>
      <c r="AA1279" s="228" t="s">
        <v>1375</v>
      </c>
      <c r="AB1279" s="228" t="s">
        <v>6193</v>
      </c>
      <c r="AD1279" s="228" t="s">
        <v>317</v>
      </c>
      <c r="AE1279" s="228" t="s">
        <v>302</v>
      </c>
      <c r="AH1279" s="228" t="s">
        <v>641</v>
      </c>
      <c r="AJ1279" s="228"/>
      <c r="AK1279" s="228"/>
      <c r="BC1279" s="226"/>
    </row>
    <row r="1280" spans="1:55" ht="15.75" customHeight="1" thickBot="1">
      <c r="A1280" s="238"/>
      <c r="B1280" s="238"/>
      <c r="C1280" s="239"/>
      <c r="D1280" s="239"/>
      <c r="E1280" s="239"/>
      <c r="F1280" s="239"/>
      <c r="G1280" s="239"/>
      <c r="H1280" s="239"/>
      <c r="I1280" s="239"/>
      <c r="J1280" s="239"/>
      <c r="K1280" s="239"/>
      <c r="L1280" s="239"/>
      <c r="M1280" s="239"/>
      <c r="N1280" s="239"/>
      <c r="O1280" s="239"/>
      <c r="X1280" s="228"/>
      <c r="Y1280" s="228"/>
      <c r="Z1280" s="228" t="s">
        <v>261</v>
      </c>
      <c r="AA1280" s="228" t="s">
        <v>1394</v>
      </c>
      <c r="AB1280" s="228" t="s">
        <v>6194</v>
      </c>
      <c r="AD1280" s="228" t="s">
        <v>261</v>
      </c>
      <c r="AE1280" s="228" t="s">
        <v>283</v>
      </c>
      <c r="AH1280" s="228" t="s">
        <v>641</v>
      </c>
      <c r="AJ1280" s="228"/>
      <c r="AK1280" s="228"/>
      <c r="BC1280" s="226"/>
    </row>
    <row r="1281" spans="1:55" ht="15.75" customHeight="1" thickBot="1">
      <c r="A1281" s="238"/>
      <c r="B1281" s="238"/>
      <c r="C1281" s="239"/>
      <c r="D1281" s="239"/>
      <c r="E1281" s="239"/>
      <c r="F1281" s="239"/>
      <c r="G1281" s="239"/>
      <c r="H1281" s="239"/>
      <c r="I1281" s="239"/>
      <c r="J1281" s="239"/>
      <c r="K1281" s="239"/>
      <c r="L1281" s="239"/>
      <c r="M1281" s="239"/>
      <c r="N1281" s="239"/>
      <c r="O1281" s="239"/>
      <c r="X1281" s="228"/>
      <c r="Y1281" s="228"/>
      <c r="Z1281" s="228" t="s">
        <v>283</v>
      </c>
      <c r="AA1281" s="228" t="s">
        <v>1464</v>
      </c>
      <c r="AB1281" s="228" t="s">
        <v>6195</v>
      </c>
      <c r="AD1281" s="228" t="s">
        <v>283</v>
      </c>
      <c r="AE1281" s="228" t="s">
        <v>302</v>
      </c>
      <c r="AH1281" s="228" t="s">
        <v>641</v>
      </c>
      <c r="AJ1281" s="228"/>
      <c r="AK1281" s="228"/>
      <c r="BC1281" s="226"/>
    </row>
    <row r="1282" spans="1:55" ht="15.75" customHeight="1" thickBot="1">
      <c r="A1282" s="238"/>
      <c r="B1282" s="238"/>
      <c r="C1282" s="239"/>
      <c r="D1282" s="239"/>
      <c r="E1282" s="239"/>
      <c r="F1282" s="239"/>
      <c r="G1282" s="239"/>
      <c r="H1282" s="239"/>
      <c r="I1282" s="239"/>
      <c r="J1282" s="239"/>
      <c r="K1282" s="239"/>
      <c r="L1282" s="239"/>
      <c r="M1282" s="239"/>
      <c r="N1282" s="239"/>
      <c r="O1282" s="239"/>
      <c r="X1282" s="228"/>
      <c r="Y1282" s="228"/>
      <c r="Z1282" s="228" t="s">
        <v>348</v>
      </c>
      <c r="AA1282" s="228" t="s">
        <v>1497</v>
      </c>
      <c r="AB1282" s="228" t="s">
        <v>6196</v>
      </c>
      <c r="AD1282" s="228" t="s">
        <v>348</v>
      </c>
      <c r="AE1282" s="228" t="s">
        <v>359</v>
      </c>
      <c r="AH1282" s="228" t="s">
        <v>641</v>
      </c>
      <c r="AJ1282" s="228"/>
      <c r="AK1282" s="228"/>
      <c r="BC1282" s="226"/>
    </row>
    <row r="1283" spans="1:55" ht="15.75" customHeight="1" thickBot="1">
      <c r="A1283" s="238"/>
      <c r="B1283" s="238"/>
      <c r="C1283" s="239"/>
      <c r="D1283" s="239"/>
      <c r="E1283" s="239"/>
      <c r="F1283" s="239"/>
      <c r="G1283" s="239"/>
      <c r="H1283" s="239"/>
      <c r="I1283" s="239"/>
      <c r="J1283" s="239"/>
      <c r="K1283" s="239"/>
      <c r="L1283" s="239"/>
      <c r="M1283" s="239"/>
      <c r="N1283" s="239"/>
      <c r="O1283" s="239"/>
      <c r="X1283" s="228"/>
      <c r="Y1283" s="228"/>
      <c r="Z1283" s="228" t="s">
        <v>317</v>
      </c>
      <c r="AA1283" s="228" t="s">
        <v>1505</v>
      </c>
      <c r="AB1283" s="228" t="s">
        <v>6197</v>
      </c>
      <c r="AD1283" s="228" t="s">
        <v>317</v>
      </c>
      <c r="AE1283" s="228" t="s">
        <v>317</v>
      </c>
      <c r="AH1283" s="228" t="s">
        <v>638</v>
      </c>
      <c r="AJ1283" s="228"/>
      <c r="AK1283" s="228"/>
      <c r="BC1283" s="226"/>
    </row>
    <row r="1284" spans="1:55" ht="15.75" customHeight="1" thickBot="1">
      <c r="A1284" s="238"/>
      <c r="B1284" s="238"/>
      <c r="C1284" s="239"/>
      <c r="D1284" s="239"/>
      <c r="E1284" s="239"/>
      <c r="F1284" s="239"/>
      <c r="G1284" s="239"/>
      <c r="H1284" s="239"/>
      <c r="I1284" s="239"/>
      <c r="J1284" s="239"/>
      <c r="K1284" s="239"/>
      <c r="L1284" s="239"/>
      <c r="M1284" s="239"/>
      <c r="N1284" s="239"/>
      <c r="O1284" s="239"/>
      <c r="X1284" s="228"/>
      <c r="Y1284" s="228"/>
      <c r="Z1284" s="228" t="s">
        <v>283</v>
      </c>
      <c r="AA1284" s="228" t="s">
        <v>1576</v>
      </c>
      <c r="AB1284" s="228" t="s">
        <v>6198</v>
      </c>
      <c r="AD1284" s="228" t="s">
        <v>283</v>
      </c>
      <c r="AE1284" s="228" t="s">
        <v>283</v>
      </c>
      <c r="AH1284" s="228" t="s">
        <v>635</v>
      </c>
      <c r="AJ1284" s="228"/>
      <c r="AK1284" s="228"/>
      <c r="BC1284" s="226"/>
    </row>
    <row r="1285" spans="1:55" ht="15.75" customHeight="1" thickBot="1">
      <c r="A1285" s="238"/>
      <c r="B1285" s="238"/>
      <c r="C1285" s="239"/>
      <c r="D1285" s="239"/>
      <c r="E1285" s="239"/>
      <c r="F1285" s="239"/>
      <c r="G1285" s="239"/>
      <c r="H1285" s="239"/>
      <c r="I1285" s="239"/>
      <c r="J1285" s="239"/>
      <c r="K1285" s="239"/>
      <c r="L1285" s="239"/>
      <c r="M1285" s="239"/>
      <c r="N1285" s="239"/>
      <c r="O1285" s="239"/>
      <c r="X1285" s="228"/>
      <c r="Y1285" s="228"/>
      <c r="Z1285" s="228" t="s">
        <v>302</v>
      </c>
      <c r="AA1285" s="228" t="s">
        <v>1601</v>
      </c>
      <c r="AB1285" s="228" t="s">
        <v>6199</v>
      </c>
      <c r="AD1285" s="228" t="s">
        <v>302</v>
      </c>
      <c r="AE1285" s="228" t="s">
        <v>317</v>
      </c>
      <c r="AH1285" s="228" t="s">
        <v>663</v>
      </c>
      <c r="AJ1285" s="228"/>
      <c r="AK1285" s="228"/>
      <c r="BC1285" s="226"/>
    </row>
    <row r="1286" spans="1:55" ht="15.75" customHeight="1" thickBot="1">
      <c r="A1286" s="238"/>
      <c r="B1286" s="238"/>
      <c r="C1286" s="239"/>
      <c r="D1286" s="239"/>
      <c r="E1286" s="239"/>
      <c r="F1286" s="239"/>
      <c r="G1286" s="239"/>
      <c r="H1286" s="239"/>
      <c r="I1286" s="239"/>
      <c r="J1286" s="239"/>
      <c r="K1286" s="239"/>
      <c r="L1286" s="239"/>
      <c r="M1286" s="239"/>
      <c r="N1286" s="239"/>
      <c r="O1286" s="239"/>
      <c r="X1286" s="228"/>
      <c r="Y1286" s="228"/>
      <c r="Z1286" s="228" t="s">
        <v>333</v>
      </c>
      <c r="AA1286" s="228" t="s">
        <v>1672</v>
      </c>
      <c r="AB1286" s="228" t="s">
        <v>6200</v>
      </c>
      <c r="AD1286" s="228" t="s">
        <v>317</v>
      </c>
      <c r="AE1286" s="228" t="s">
        <v>359</v>
      </c>
      <c r="AH1286" s="228" t="s">
        <v>641</v>
      </c>
      <c r="AJ1286" s="228"/>
      <c r="AK1286" s="228"/>
      <c r="BC1286" s="226"/>
    </row>
    <row r="1287" spans="1:55" ht="15.75" customHeight="1" thickBot="1">
      <c r="A1287" s="238"/>
      <c r="B1287" s="238"/>
      <c r="C1287" s="239"/>
      <c r="D1287" s="239"/>
      <c r="E1287" s="239"/>
      <c r="F1287" s="239"/>
      <c r="G1287" s="239"/>
      <c r="H1287" s="239"/>
      <c r="I1287" s="239"/>
      <c r="J1287" s="239"/>
      <c r="K1287" s="239"/>
      <c r="L1287" s="239"/>
      <c r="M1287" s="239"/>
      <c r="N1287" s="239"/>
      <c r="O1287" s="239"/>
      <c r="X1287" s="228"/>
      <c r="Y1287" s="228"/>
      <c r="Z1287" s="228" t="s">
        <v>362</v>
      </c>
      <c r="AA1287" s="228" t="s">
        <v>1698</v>
      </c>
      <c r="AB1287" s="228" t="s">
        <v>6201</v>
      </c>
      <c r="AD1287" s="228" t="s">
        <v>348</v>
      </c>
      <c r="AE1287" s="228" t="s">
        <v>368</v>
      </c>
      <c r="AH1287" s="228" t="s">
        <v>635</v>
      </c>
      <c r="AJ1287" s="228"/>
      <c r="AK1287" s="228"/>
      <c r="BC1287" s="226"/>
    </row>
    <row r="1288" spans="1:55" ht="15.75" customHeight="1" thickBot="1">
      <c r="A1288" s="238"/>
      <c r="B1288" s="238"/>
      <c r="C1288" s="239"/>
      <c r="D1288" s="239"/>
      <c r="E1288" s="239"/>
      <c r="F1288" s="239"/>
      <c r="G1288" s="239"/>
      <c r="H1288" s="239"/>
      <c r="I1288" s="239"/>
      <c r="J1288" s="239"/>
      <c r="K1288" s="239"/>
      <c r="L1288" s="239"/>
      <c r="M1288" s="239"/>
      <c r="N1288" s="239"/>
      <c r="O1288" s="239"/>
      <c r="X1288" s="228"/>
      <c r="Y1288" s="228"/>
      <c r="Z1288" s="228" t="s">
        <v>359</v>
      </c>
      <c r="AA1288" s="228" t="s">
        <v>1810</v>
      </c>
      <c r="AB1288" s="228" t="s">
        <v>6202</v>
      </c>
      <c r="AD1288" s="228" t="s">
        <v>359</v>
      </c>
      <c r="AE1288" s="228" t="s">
        <v>362</v>
      </c>
      <c r="AH1288" s="228" t="s">
        <v>635</v>
      </c>
      <c r="AJ1288" s="228"/>
      <c r="AK1288" s="228"/>
      <c r="BC1288" s="226"/>
    </row>
    <row r="1289" spans="1:55" ht="15.75" customHeight="1" thickBot="1">
      <c r="A1289" s="238"/>
      <c r="B1289" s="238"/>
      <c r="C1289" s="239"/>
      <c r="D1289" s="239"/>
      <c r="E1289" s="239"/>
      <c r="F1289" s="239"/>
      <c r="G1289" s="239"/>
      <c r="H1289" s="239"/>
      <c r="I1289" s="239"/>
      <c r="J1289" s="239"/>
      <c r="K1289" s="239"/>
      <c r="L1289" s="239"/>
      <c r="M1289" s="239"/>
      <c r="N1289" s="239"/>
      <c r="O1289" s="239"/>
      <c r="X1289" s="228"/>
      <c r="Y1289" s="228"/>
      <c r="Z1289" s="228" t="s">
        <v>317</v>
      </c>
      <c r="AA1289" s="228" t="s">
        <v>1844</v>
      </c>
      <c r="AB1289" s="228" t="s">
        <v>6203</v>
      </c>
      <c r="AD1289" s="228" t="s">
        <v>317</v>
      </c>
      <c r="AE1289" s="228" t="s">
        <v>302</v>
      </c>
      <c r="AH1289" s="228" t="s">
        <v>641</v>
      </c>
      <c r="AJ1289" s="228"/>
      <c r="AK1289" s="228"/>
      <c r="BC1289" s="226"/>
    </row>
    <row r="1290" spans="1:55" ht="15.75" customHeight="1" thickBot="1">
      <c r="A1290" s="238"/>
      <c r="B1290" s="238"/>
      <c r="C1290" s="239"/>
      <c r="D1290" s="239"/>
      <c r="E1290" s="239"/>
      <c r="F1290" s="239"/>
      <c r="G1290" s="239"/>
      <c r="H1290" s="239"/>
      <c r="I1290" s="239"/>
      <c r="J1290" s="239"/>
      <c r="K1290" s="239"/>
      <c r="L1290" s="239"/>
      <c r="M1290" s="239"/>
      <c r="N1290" s="239"/>
      <c r="O1290" s="239"/>
      <c r="X1290" s="228"/>
      <c r="Y1290" s="228"/>
      <c r="Z1290" s="228" t="s">
        <v>236</v>
      </c>
      <c r="AA1290" s="228" t="s">
        <v>1864</v>
      </c>
      <c r="AB1290" s="228" t="s">
        <v>6204</v>
      </c>
      <c r="AD1290" s="228" t="s">
        <v>236</v>
      </c>
      <c r="AE1290" s="228" t="s">
        <v>261</v>
      </c>
      <c r="AH1290" s="228" t="s">
        <v>635</v>
      </c>
      <c r="AJ1290" s="228"/>
      <c r="AK1290" s="228"/>
      <c r="BC1290" s="226"/>
    </row>
    <row r="1291" spans="1:55" ht="15.75" customHeight="1" thickBot="1">
      <c r="A1291" s="238"/>
      <c r="B1291" s="238"/>
      <c r="C1291" s="239"/>
      <c r="D1291" s="239"/>
      <c r="E1291" s="239"/>
      <c r="F1291" s="239"/>
      <c r="G1291" s="239"/>
      <c r="H1291" s="239"/>
      <c r="I1291" s="239"/>
      <c r="J1291" s="239"/>
      <c r="K1291" s="239"/>
      <c r="L1291" s="239"/>
      <c r="M1291" s="239"/>
      <c r="N1291" s="239"/>
      <c r="O1291" s="239"/>
      <c r="X1291" s="228"/>
      <c r="Y1291" s="228"/>
      <c r="Z1291" s="228" t="s">
        <v>359</v>
      </c>
      <c r="AA1291" s="228" t="s">
        <v>1891</v>
      </c>
      <c r="AB1291" s="228" t="s">
        <v>6205</v>
      </c>
      <c r="AD1291" s="228" t="s">
        <v>359</v>
      </c>
      <c r="AE1291" s="228" t="s">
        <v>359</v>
      </c>
      <c r="AH1291" s="228" t="s">
        <v>641</v>
      </c>
      <c r="AJ1291" s="228"/>
      <c r="AK1291" s="228"/>
      <c r="BC1291" s="226"/>
    </row>
    <row r="1292" spans="1:55" ht="15.75" customHeight="1" thickBot="1">
      <c r="A1292" s="238"/>
      <c r="B1292" s="238"/>
      <c r="C1292" s="239"/>
      <c r="D1292" s="239"/>
      <c r="E1292" s="239"/>
      <c r="F1292" s="239"/>
      <c r="G1292" s="239"/>
      <c r="H1292" s="239"/>
      <c r="I1292" s="239"/>
      <c r="J1292" s="239"/>
      <c r="K1292" s="239"/>
      <c r="L1292" s="239"/>
      <c r="M1292" s="239"/>
      <c r="N1292" s="239"/>
      <c r="O1292" s="239"/>
      <c r="X1292" s="228"/>
      <c r="Y1292" s="228"/>
      <c r="Z1292" s="228" t="s">
        <v>211</v>
      </c>
      <c r="AA1292" s="228" t="s">
        <v>1979</v>
      </c>
      <c r="AB1292" s="228" t="s">
        <v>6206</v>
      </c>
      <c r="AD1292" s="228" t="s">
        <v>631</v>
      </c>
      <c r="AE1292" s="228" t="s">
        <v>261</v>
      </c>
      <c r="AH1292" s="228" t="s">
        <v>635</v>
      </c>
      <c r="AJ1292" s="228"/>
      <c r="AK1292" s="228"/>
      <c r="BC1292" s="226"/>
    </row>
    <row r="1293" spans="1:55" ht="15.75" customHeight="1" thickBot="1">
      <c r="A1293" s="238"/>
      <c r="B1293" s="238"/>
      <c r="C1293" s="239"/>
      <c r="D1293" s="239"/>
      <c r="E1293" s="239"/>
      <c r="F1293" s="239"/>
      <c r="G1293" s="239"/>
      <c r="H1293" s="239"/>
      <c r="I1293" s="239"/>
      <c r="J1293" s="239"/>
      <c r="K1293" s="239"/>
      <c r="L1293" s="239"/>
      <c r="M1293" s="239"/>
      <c r="N1293" s="239"/>
      <c r="O1293" s="239"/>
      <c r="X1293" s="228"/>
      <c r="Y1293" s="228"/>
      <c r="Z1293" s="228" t="s">
        <v>333</v>
      </c>
      <c r="AA1293" s="228" t="s">
        <v>2113</v>
      </c>
      <c r="AB1293" s="228" t="s">
        <v>6207</v>
      </c>
      <c r="AD1293" s="228" t="s">
        <v>333</v>
      </c>
      <c r="AE1293" s="228" t="s">
        <v>348</v>
      </c>
      <c r="AH1293" s="228" t="s">
        <v>641</v>
      </c>
      <c r="AJ1293" s="228"/>
      <c r="AK1293" s="228"/>
      <c r="BC1293" s="226"/>
    </row>
    <row r="1294" spans="1:55" ht="15.75" customHeight="1" thickBot="1">
      <c r="A1294" s="238"/>
      <c r="B1294" s="238"/>
      <c r="C1294" s="239"/>
      <c r="D1294" s="239"/>
      <c r="E1294" s="239"/>
      <c r="F1294" s="239"/>
      <c r="G1294" s="239"/>
      <c r="H1294" s="239"/>
      <c r="I1294" s="239"/>
      <c r="J1294" s="239"/>
      <c r="K1294" s="239"/>
      <c r="L1294" s="239"/>
      <c r="M1294" s="239"/>
      <c r="N1294" s="239"/>
      <c r="O1294" s="239"/>
      <c r="X1294" s="228"/>
      <c r="Y1294" s="228"/>
      <c r="Z1294" s="228" t="s">
        <v>317</v>
      </c>
      <c r="AA1294" s="228" t="s">
        <v>2125</v>
      </c>
      <c r="AB1294" s="228" t="s">
        <v>6208</v>
      </c>
      <c r="AD1294" s="228" t="s">
        <v>317</v>
      </c>
      <c r="AE1294" s="228" t="s">
        <v>333</v>
      </c>
      <c r="AH1294" s="228" t="s">
        <v>635</v>
      </c>
      <c r="AJ1294" s="228"/>
      <c r="AK1294" s="228"/>
      <c r="BC1294" s="226"/>
    </row>
    <row r="1295" spans="1:55" ht="15.75" customHeight="1" thickBot="1">
      <c r="A1295" s="238"/>
      <c r="B1295" s="238"/>
      <c r="C1295" s="239"/>
      <c r="D1295" s="239"/>
      <c r="E1295" s="239"/>
      <c r="F1295" s="239"/>
      <c r="G1295" s="239"/>
      <c r="H1295" s="239"/>
      <c r="I1295" s="239"/>
      <c r="J1295" s="239"/>
      <c r="K1295" s="239"/>
      <c r="L1295" s="239"/>
      <c r="M1295" s="239"/>
      <c r="N1295" s="239"/>
      <c r="O1295" s="239"/>
      <c r="X1295" s="228"/>
      <c r="Y1295" s="228"/>
      <c r="Z1295" s="228" t="s">
        <v>348</v>
      </c>
      <c r="AA1295" s="228" t="s">
        <v>2271</v>
      </c>
      <c r="AB1295" s="228" t="s">
        <v>6209</v>
      </c>
      <c r="AD1295" s="228" t="s">
        <v>348</v>
      </c>
      <c r="AE1295" s="228" t="s">
        <v>348</v>
      </c>
      <c r="AH1295" s="228" t="s">
        <v>641</v>
      </c>
      <c r="AJ1295" s="228"/>
      <c r="AK1295" s="228"/>
      <c r="BC1295" s="226"/>
    </row>
    <row r="1296" spans="1:55" ht="15.75" customHeight="1" thickBot="1">
      <c r="A1296" s="238"/>
      <c r="B1296" s="238"/>
      <c r="C1296" s="239"/>
      <c r="D1296" s="239"/>
      <c r="E1296" s="239"/>
      <c r="F1296" s="239"/>
      <c r="G1296" s="239"/>
      <c r="H1296" s="239"/>
      <c r="I1296" s="239"/>
      <c r="J1296" s="239"/>
      <c r="K1296" s="239"/>
      <c r="L1296" s="239"/>
      <c r="M1296" s="239"/>
      <c r="N1296" s="239"/>
      <c r="O1296" s="239"/>
      <c r="X1296" s="228"/>
      <c r="Y1296" s="228"/>
      <c r="Z1296" s="228" t="s">
        <v>348</v>
      </c>
      <c r="AA1296" s="228" t="s">
        <v>2530</v>
      </c>
      <c r="AB1296" s="228" t="s">
        <v>6210</v>
      </c>
      <c r="AD1296" s="228" t="s">
        <v>348</v>
      </c>
      <c r="AE1296" s="228" t="s">
        <v>333</v>
      </c>
      <c r="AH1296" s="228" t="s">
        <v>638</v>
      </c>
      <c r="AJ1296" s="228"/>
      <c r="AK1296" s="228"/>
      <c r="BC1296" s="226"/>
    </row>
    <row r="1297" spans="1:55" ht="15.75" customHeight="1" thickBot="1">
      <c r="A1297" s="238"/>
      <c r="B1297" s="238"/>
      <c r="C1297" s="239"/>
      <c r="D1297" s="239"/>
      <c r="E1297" s="239"/>
      <c r="F1297" s="239"/>
      <c r="G1297" s="239"/>
      <c r="H1297" s="239"/>
      <c r="I1297" s="239"/>
      <c r="J1297" s="239"/>
      <c r="K1297" s="239"/>
      <c r="L1297" s="239"/>
      <c r="M1297" s="239"/>
      <c r="N1297" s="239"/>
      <c r="O1297" s="239"/>
      <c r="X1297" s="228"/>
      <c r="Y1297" s="228"/>
      <c r="Z1297" s="228" t="s">
        <v>359</v>
      </c>
      <c r="AA1297" s="228" t="s">
        <v>2616</v>
      </c>
      <c r="AB1297" s="228" t="s">
        <v>6211</v>
      </c>
      <c r="AD1297" s="228" t="s">
        <v>359</v>
      </c>
      <c r="AE1297" s="228" t="s">
        <v>359</v>
      </c>
      <c r="AH1297" s="228" t="s">
        <v>663</v>
      </c>
      <c r="AJ1297" s="228"/>
      <c r="AK1297" s="228"/>
      <c r="BC1297" s="226"/>
    </row>
    <row r="1298" spans="1:55" ht="15.75" customHeight="1" thickBot="1">
      <c r="A1298" s="238"/>
      <c r="B1298" s="238"/>
      <c r="C1298" s="239"/>
      <c r="D1298" s="239"/>
      <c r="E1298" s="239"/>
      <c r="F1298" s="239"/>
      <c r="G1298" s="239"/>
      <c r="H1298" s="239"/>
      <c r="I1298" s="239"/>
      <c r="J1298" s="239"/>
      <c r="K1298" s="239"/>
      <c r="L1298" s="239"/>
      <c r="M1298" s="239"/>
      <c r="N1298" s="239"/>
      <c r="O1298" s="239"/>
      <c r="X1298" s="228"/>
      <c r="Y1298" s="228"/>
      <c r="Z1298" s="228" t="s">
        <v>317</v>
      </c>
      <c r="AA1298" s="228" t="s">
        <v>2719</v>
      </c>
      <c r="AB1298" s="228" t="s">
        <v>6212</v>
      </c>
      <c r="AD1298" s="228" t="s">
        <v>317</v>
      </c>
      <c r="AE1298" s="228" t="s">
        <v>333</v>
      </c>
      <c r="AH1298" s="228" t="s">
        <v>635</v>
      </c>
      <c r="AJ1298" s="228"/>
      <c r="AK1298" s="228"/>
      <c r="BC1298" s="226"/>
    </row>
    <row r="1299" spans="1:55" ht="15.75" customHeight="1" thickBot="1">
      <c r="A1299" s="238"/>
      <c r="B1299" s="238"/>
      <c r="C1299" s="239"/>
      <c r="D1299" s="239"/>
      <c r="E1299" s="239"/>
      <c r="F1299" s="239"/>
      <c r="G1299" s="239"/>
      <c r="H1299" s="239"/>
      <c r="I1299" s="239"/>
      <c r="J1299" s="239"/>
      <c r="K1299" s="239"/>
      <c r="L1299" s="239"/>
      <c r="M1299" s="239"/>
      <c r="N1299" s="239"/>
      <c r="O1299" s="239"/>
      <c r="X1299" s="228"/>
      <c r="Y1299" s="228"/>
      <c r="Z1299" s="228" t="s">
        <v>317</v>
      </c>
      <c r="AA1299" s="228" t="s">
        <v>2748</v>
      </c>
      <c r="AB1299" s="228" t="s">
        <v>6213</v>
      </c>
      <c r="AD1299" s="228" t="s">
        <v>302</v>
      </c>
      <c r="AE1299" s="228" t="s">
        <v>333</v>
      </c>
      <c r="AH1299" s="228" t="s">
        <v>635</v>
      </c>
      <c r="AJ1299" s="228"/>
      <c r="AK1299" s="228"/>
      <c r="BC1299" s="226"/>
    </row>
    <row r="1300" spans="1:55" ht="15.75" customHeight="1" thickBot="1">
      <c r="A1300" s="238"/>
      <c r="B1300" s="238"/>
      <c r="C1300" s="239"/>
      <c r="D1300" s="239"/>
      <c r="E1300" s="239"/>
      <c r="F1300" s="239"/>
      <c r="G1300" s="239"/>
      <c r="H1300" s="239"/>
      <c r="I1300" s="239"/>
      <c r="J1300" s="239"/>
      <c r="K1300" s="239"/>
      <c r="L1300" s="239"/>
      <c r="M1300" s="239"/>
      <c r="N1300" s="239"/>
      <c r="O1300" s="239"/>
      <c r="X1300" s="228"/>
      <c r="Y1300" s="228"/>
      <c r="Z1300" s="228" t="s">
        <v>348</v>
      </c>
      <c r="AA1300" s="228" t="s">
        <v>637</v>
      </c>
      <c r="AB1300" s="228" t="s">
        <v>6214</v>
      </c>
      <c r="AD1300" s="228" t="s">
        <v>359</v>
      </c>
      <c r="AE1300" s="228" t="s">
        <v>333</v>
      </c>
      <c r="AH1300" s="228" t="s">
        <v>638</v>
      </c>
      <c r="AJ1300" s="228"/>
      <c r="AK1300" s="228"/>
      <c r="BC1300" s="226"/>
    </row>
    <row r="1301" spans="1:55" ht="15.75" customHeight="1" thickBot="1">
      <c r="A1301" s="238"/>
      <c r="B1301" s="238"/>
      <c r="C1301" s="239"/>
      <c r="D1301" s="239"/>
      <c r="E1301" s="239"/>
      <c r="F1301" s="239"/>
      <c r="G1301" s="239"/>
      <c r="H1301" s="239"/>
      <c r="I1301" s="239"/>
      <c r="J1301" s="239"/>
      <c r="K1301" s="239"/>
      <c r="L1301" s="239"/>
      <c r="M1301" s="239"/>
      <c r="N1301" s="239"/>
      <c r="O1301" s="239"/>
      <c r="X1301" s="228"/>
      <c r="Y1301" s="228"/>
      <c r="Z1301" s="228" t="s">
        <v>302</v>
      </c>
      <c r="AA1301" s="228" t="s">
        <v>1003</v>
      </c>
      <c r="AB1301" s="228" t="s">
        <v>6215</v>
      </c>
      <c r="AD1301" s="228" t="s">
        <v>283</v>
      </c>
      <c r="AE1301" s="228" t="s">
        <v>317</v>
      </c>
      <c r="AH1301" s="228" t="s">
        <v>663</v>
      </c>
      <c r="AJ1301" s="228"/>
      <c r="AK1301" s="228"/>
      <c r="BC1301" s="226"/>
    </row>
    <row r="1302" spans="1:55" ht="15.75" customHeight="1" thickBot="1">
      <c r="A1302" s="238"/>
      <c r="B1302" s="238"/>
      <c r="C1302" s="239"/>
      <c r="D1302" s="239"/>
      <c r="E1302" s="239"/>
      <c r="F1302" s="239"/>
      <c r="G1302" s="239"/>
      <c r="H1302" s="239"/>
      <c r="I1302" s="239"/>
      <c r="J1302" s="239"/>
      <c r="K1302" s="239"/>
      <c r="L1302" s="239"/>
      <c r="M1302" s="239"/>
      <c r="N1302" s="239"/>
      <c r="O1302" s="239"/>
      <c r="X1302" s="228"/>
      <c r="Y1302" s="228"/>
      <c r="Z1302" s="228" t="s">
        <v>317</v>
      </c>
      <c r="AA1302" s="228" t="s">
        <v>1027</v>
      </c>
      <c r="AB1302" s="228" t="s">
        <v>6216</v>
      </c>
      <c r="AD1302" s="228" t="s">
        <v>317</v>
      </c>
      <c r="AE1302" s="228" t="s">
        <v>317</v>
      </c>
      <c r="AH1302" s="228" t="s">
        <v>638</v>
      </c>
      <c r="AJ1302" s="228"/>
      <c r="AK1302" s="228"/>
      <c r="BC1302" s="226"/>
    </row>
    <row r="1303" spans="1:55" ht="15.75" customHeight="1" thickBot="1">
      <c r="A1303" s="238"/>
      <c r="B1303" s="238"/>
      <c r="C1303" s="239"/>
      <c r="D1303" s="239"/>
      <c r="E1303" s="239"/>
      <c r="F1303" s="239"/>
      <c r="G1303" s="239"/>
      <c r="H1303" s="239"/>
      <c r="I1303" s="239"/>
      <c r="J1303" s="239"/>
      <c r="K1303" s="239"/>
      <c r="L1303" s="239"/>
      <c r="M1303" s="239"/>
      <c r="N1303" s="239"/>
      <c r="O1303" s="239"/>
      <c r="X1303" s="228"/>
      <c r="Y1303" s="228"/>
      <c r="Z1303" s="228" t="s">
        <v>317</v>
      </c>
      <c r="AA1303" s="228" t="s">
        <v>1061</v>
      </c>
      <c r="AB1303" s="228" t="s">
        <v>6217</v>
      </c>
      <c r="AD1303" s="228" t="s">
        <v>317</v>
      </c>
      <c r="AE1303" s="228" t="s">
        <v>333</v>
      </c>
      <c r="AH1303" s="228" t="s">
        <v>641</v>
      </c>
      <c r="AJ1303" s="228"/>
      <c r="AK1303" s="228"/>
      <c r="BC1303" s="226"/>
    </row>
    <row r="1304" spans="1:55" ht="15.75" customHeight="1" thickBot="1">
      <c r="A1304" s="238"/>
      <c r="B1304" s="238"/>
      <c r="C1304" s="239"/>
      <c r="D1304" s="239"/>
      <c r="E1304" s="239"/>
      <c r="F1304" s="239"/>
      <c r="G1304" s="239"/>
      <c r="H1304" s="239"/>
      <c r="I1304" s="239"/>
      <c r="J1304" s="239"/>
      <c r="K1304" s="239"/>
      <c r="L1304" s="239"/>
      <c r="M1304" s="239"/>
      <c r="N1304" s="239"/>
      <c r="O1304" s="239"/>
      <c r="X1304" s="228"/>
      <c r="Y1304" s="228"/>
      <c r="Z1304" s="228" t="s">
        <v>359</v>
      </c>
      <c r="AA1304" s="228" t="s">
        <v>1109</v>
      </c>
      <c r="AB1304" s="228" t="s">
        <v>6218</v>
      </c>
      <c r="AD1304" s="228" t="s">
        <v>359</v>
      </c>
      <c r="AE1304" s="228" t="s">
        <v>359</v>
      </c>
      <c r="AH1304" s="228" t="s">
        <v>635</v>
      </c>
      <c r="AJ1304" s="228"/>
      <c r="AK1304" s="228"/>
      <c r="BC1304" s="226"/>
    </row>
    <row r="1305" spans="1:55" ht="15.75" customHeight="1" thickBot="1">
      <c r="A1305" s="238"/>
      <c r="B1305" s="238"/>
      <c r="C1305" s="239"/>
      <c r="D1305" s="239"/>
      <c r="E1305" s="239"/>
      <c r="F1305" s="239"/>
      <c r="G1305" s="239"/>
      <c r="H1305" s="239"/>
      <c r="I1305" s="239"/>
      <c r="J1305" s="239"/>
      <c r="K1305" s="239"/>
      <c r="L1305" s="239"/>
      <c r="M1305" s="239"/>
      <c r="N1305" s="239"/>
      <c r="O1305" s="239"/>
      <c r="X1305" s="228"/>
      <c r="Y1305" s="228"/>
      <c r="Z1305" s="228" t="s">
        <v>333</v>
      </c>
      <c r="AA1305" s="228" t="s">
        <v>1143</v>
      </c>
      <c r="AB1305" s="228" t="s">
        <v>6219</v>
      </c>
      <c r="AD1305" s="228" t="s">
        <v>317</v>
      </c>
      <c r="AE1305" s="228" t="s">
        <v>348</v>
      </c>
      <c r="AH1305" s="228" t="s">
        <v>641</v>
      </c>
      <c r="AJ1305" s="228"/>
      <c r="AK1305" s="228"/>
      <c r="BC1305" s="226"/>
    </row>
    <row r="1306" spans="1:55" ht="15.75" customHeight="1" thickBot="1">
      <c r="A1306" s="238"/>
      <c r="B1306" s="238"/>
      <c r="C1306" s="239"/>
      <c r="D1306" s="239"/>
      <c r="E1306" s="239"/>
      <c r="F1306" s="239"/>
      <c r="G1306" s="239"/>
      <c r="H1306" s="239"/>
      <c r="I1306" s="239"/>
      <c r="J1306" s="239"/>
      <c r="K1306" s="239"/>
      <c r="L1306" s="239"/>
      <c r="M1306" s="239"/>
      <c r="N1306" s="239"/>
      <c r="O1306" s="239"/>
      <c r="X1306" s="228"/>
      <c r="Y1306" s="228"/>
      <c r="Z1306" s="228" t="s">
        <v>348</v>
      </c>
      <c r="AA1306" s="228" t="s">
        <v>1281</v>
      </c>
      <c r="AB1306" s="228" t="s">
        <v>6220</v>
      </c>
      <c r="AD1306" s="228" t="s">
        <v>348</v>
      </c>
      <c r="AE1306" s="228" t="s">
        <v>348</v>
      </c>
      <c r="AH1306" s="228" t="s">
        <v>641</v>
      </c>
      <c r="AJ1306" s="228"/>
      <c r="AK1306" s="228"/>
      <c r="BC1306" s="226"/>
    </row>
    <row r="1307" spans="1:55" ht="15.75" customHeight="1" thickBot="1">
      <c r="A1307" s="238"/>
      <c r="B1307" s="238"/>
      <c r="C1307" s="239"/>
      <c r="D1307" s="239"/>
      <c r="E1307" s="239"/>
      <c r="F1307" s="239"/>
      <c r="G1307" s="239"/>
      <c r="H1307" s="239"/>
      <c r="I1307" s="239"/>
      <c r="J1307" s="239"/>
      <c r="K1307" s="239"/>
      <c r="L1307" s="239"/>
      <c r="M1307" s="239"/>
      <c r="N1307" s="239"/>
      <c r="O1307" s="239"/>
      <c r="X1307" s="228"/>
      <c r="Y1307" s="228"/>
      <c r="Z1307" s="228" t="s">
        <v>359</v>
      </c>
      <c r="AA1307" s="228" t="s">
        <v>1300</v>
      </c>
      <c r="AB1307" s="228" t="s">
        <v>6221</v>
      </c>
      <c r="AD1307" s="228" t="s">
        <v>348</v>
      </c>
      <c r="AE1307" s="228" t="s">
        <v>365</v>
      </c>
      <c r="AH1307" s="228" t="s">
        <v>641</v>
      </c>
      <c r="AJ1307" s="228"/>
      <c r="AK1307" s="228"/>
      <c r="BC1307" s="226"/>
    </row>
    <row r="1308" spans="1:55" ht="15.75" customHeight="1" thickBot="1">
      <c r="A1308" s="238"/>
      <c r="B1308" s="238"/>
      <c r="C1308" s="239"/>
      <c r="D1308" s="239"/>
      <c r="E1308" s="239"/>
      <c r="F1308" s="239"/>
      <c r="G1308" s="239"/>
      <c r="H1308" s="239"/>
      <c r="I1308" s="239"/>
      <c r="J1308" s="239"/>
      <c r="K1308" s="239"/>
      <c r="L1308" s="239"/>
      <c r="M1308" s="239"/>
      <c r="N1308" s="239"/>
      <c r="O1308" s="239"/>
      <c r="X1308" s="228"/>
      <c r="Y1308" s="228"/>
      <c r="Z1308" s="228" t="s">
        <v>362</v>
      </c>
      <c r="AA1308" s="228" t="s">
        <v>1399</v>
      </c>
      <c r="AB1308" s="228" t="s">
        <v>6222</v>
      </c>
      <c r="AD1308" s="228" t="s">
        <v>362</v>
      </c>
      <c r="AE1308" s="228" t="s">
        <v>359</v>
      </c>
      <c r="AH1308" s="228" t="s">
        <v>663</v>
      </c>
      <c r="AJ1308" s="228"/>
      <c r="AK1308" s="228"/>
      <c r="BC1308" s="226"/>
    </row>
    <row r="1309" spans="1:55" ht="15.75" customHeight="1" thickBot="1">
      <c r="A1309" s="238"/>
      <c r="B1309" s="238"/>
      <c r="C1309" s="239"/>
      <c r="D1309" s="239"/>
      <c r="E1309" s="239"/>
      <c r="F1309" s="239"/>
      <c r="G1309" s="239"/>
      <c r="H1309" s="239"/>
      <c r="I1309" s="239"/>
      <c r="J1309" s="239"/>
      <c r="K1309" s="239"/>
      <c r="L1309" s="239"/>
      <c r="M1309" s="239"/>
      <c r="N1309" s="239"/>
      <c r="O1309" s="239"/>
      <c r="X1309" s="228"/>
      <c r="Y1309" s="228"/>
      <c r="Z1309" s="228" t="s">
        <v>348</v>
      </c>
      <c r="AA1309" s="228" t="s">
        <v>1408</v>
      </c>
      <c r="AB1309" s="228" t="s">
        <v>6223</v>
      </c>
      <c r="AD1309" s="228" t="s">
        <v>348</v>
      </c>
      <c r="AE1309" s="228" t="s">
        <v>359</v>
      </c>
      <c r="AH1309" s="228" t="s">
        <v>635</v>
      </c>
      <c r="AJ1309" s="228"/>
      <c r="AK1309" s="228"/>
      <c r="BC1309" s="226"/>
    </row>
    <row r="1310" spans="1:55" ht="15.75" customHeight="1" thickBot="1">
      <c r="A1310" s="238"/>
      <c r="B1310" s="238"/>
      <c r="C1310" s="239"/>
      <c r="D1310" s="239"/>
      <c r="E1310" s="239"/>
      <c r="F1310" s="239"/>
      <c r="G1310" s="239"/>
      <c r="H1310" s="239"/>
      <c r="I1310" s="239"/>
      <c r="J1310" s="239"/>
      <c r="K1310" s="239"/>
      <c r="L1310" s="239"/>
      <c r="M1310" s="239"/>
      <c r="N1310" s="239"/>
      <c r="O1310" s="239"/>
      <c r="X1310" s="228"/>
      <c r="Y1310" s="228"/>
      <c r="Z1310" s="228" t="s">
        <v>333</v>
      </c>
      <c r="AA1310" s="228" t="s">
        <v>1450</v>
      </c>
      <c r="AB1310" s="228" t="s">
        <v>6224</v>
      </c>
      <c r="AD1310" s="228" t="s">
        <v>333</v>
      </c>
      <c r="AE1310" s="228" t="s">
        <v>333</v>
      </c>
      <c r="AH1310" s="228" t="s">
        <v>641</v>
      </c>
      <c r="AJ1310" s="228"/>
      <c r="AK1310" s="228"/>
      <c r="BC1310" s="226"/>
    </row>
    <row r="1311" spans="1:55" ht="15.75" customHeight="1" thickBot="1">
      <c r="A1311" s="238"/>
      <c r="B1311" s="238"/>
      <c r="C1311" s="239"/>
      <c r="D1311" s="239"/>
      <c r="E1311" s="239"/>
      <c r="F1311" s="239"/>
      <c r="G1311" s="239"/>
      <c r="H1311" s="239"/>
      <c r="I1311" s="239"/>
      <c r="J1311" s="239"/>
      <c r="K1311" s="239"/>
      <c r="L1311" s="239"/>
      <c r="M1311" s="239"/>
      <c r="N1311" s="239"/>
      <c r="O1311" s="239"/>
      <c r="X1311" s="228"/>
      <c r="Y1311" s="228"/>
      <c r="Z1311" s="228" t="s">
        <v>333</v>
      </c>
      <c r="AA1311" s="228" t="s">
        <v>1479</v>
      </c>
      <c r="AB1311" s="228" t="s">
        <v>6225</v>
      </c>
      <c r="AD1311" s="228" t="s">
        <v>333</v>
      </c>
      <c r="AE1311" s="228" t="s">
        <v>348</v>
      </c>
      <c r="AH1311" s="228" t="s">
        <v>641</v>
      </c>
      <c r="AJ1311" s="228"/>
      <c r="AK1311" s="228"/>
      <c r="BC1311" s="226"/>
    </row>
    <row r="1312" spans="1:55" ht="15.75" customHeight="1" thickBot="1">
      <c r="A1312" s="238"/>
      <c r="B1312" s="238"/>
      <c r="C1312" s="239"/>
      <c r="D1312" s="239"/>
      <c r="E1312" s="239"/>
      <c r="F1312" s="239"/>
      <c r="G1312" s="239"/>
      <c r="H1312" s="239"/>
      <c r="I1312" s="239"/>
      <c r="J1312" s="239"/>
      <c r="K1312" s="239"/>
      <c r="L1312" s="239"/>
      <c r="M1312" s="239"/>
      <c r="N1312" s="239"/>
      <c r="O1312" s="239"/>
      <c r="X1312" s="228"/>
      <c r="Y1312" s="228"/>
      <c r="Z1312" s="228" t="s">
        <v>317</v>
      </c>
      <c r="AA1312" s="228" t="s">
        <v>1488</v>
      </c>
      <c r="AB1312" s="228" t="s">
        <v>6226</v>
      </c>
      <c r="AD1312" s="228" t="s">
        <v>317</v>
      </c>
      <c r="AE1312" s="228" t="s">
        <v>333</v>
      </c>
      <c r="AH1312" s="228" t="s">
        <v>635</v>
      </c>
      <c r="AJ1312" s="228"/>
      <c r="AK1312" s="228"/>
      <c r="BC1312" s="226"/>
    </row>
    <row r="1313" spans="1:55" ht="15.75" customHeight="1" thickBot="1">
      <c r="A1313" s="238"/>
      <c r="B1313" s="238"/>
      <c r="C1313" s="239"/>
      <c r="D1313" s="239"/>
      <c r="E1313" s="239"/>
      <c r="F1313" s="239"/>
      <c r="G1313" s="239"/>
      <c r="H1313" s="239"/>
      <c r="I1313" s="239"/>
      <c r="J1313" s="239"/>
      <c r="K1313" s="239"/>
      <c r="L1313" s="239"/>
      <c r="M1313" s="239"/>
      <c r="N1313" s="239"/>
      <c r="O1313" s="239"/>
      <c r="X1313" s="228"/>
      <c r="Y1313" s="228"/>
      <c r="Z1313" s="228" t="s">
        <v>302</v>
      </c>
      <c r="AA1313" s="228" t="s">
        <v>1524</v>
      </c>
      <c r="AB1313" s="228" t="s">
        <v>6227</v>
      </c>
      <c r="AD1313" s="228" t="s">
        <v>283</v>
      </c>
      <c r="AE1313" s="228" t="s">
        <v>317</v>
      </c>
      <c r="AH1313" s="228" t="s">
        <v>663</v>
      </c>
      <c r="AJ1313" s="228"/>
      <c r="AK1313" s="228"/>
      <c r="BC1313" s="226"/>
    </row>
    <row r="1314" spans="1:55" ht="15.75" customHeight="1" thickBot="1">
      <c r="A1314" s="238"/>
      <c r="B1314" s="238"/>
      <c r="C1314" s="239"/>
      <c r="D1314" s="239"/>
      <c r="E1314" s="239"/>
      <c r="F1314" s="239"/>
      <c r="G1314" s="239"/>
      <c r="H1314" s="239"/>
      <c r="I1314" s="239"/>
      <c r="J1314" s="239"/>
      <c r="K1314" s="239"/>
      <c r="L1314" s="239"/>
      <c r="M1314" s="239"/>
      <c r="N1314" s="239"/>
      <c r="O1314" s="239"/>
      <c r="X1314" s="228"/>
      <c r="Y1314" s="228"/>
      <c r="Z1314" s="228" t="s">
        <v>302</v>
      </c>
      <c r="AA1314" s="228" t="s">
        <v>1896</v>
      </c>
      <c r="AB1314" s="228" t="s">
        <v>6228</v>
      </c>
      <c r="AD1314" s="228" t="s">
        <v>302</v>
      </c>
      <c r="AE1314" s="228" t="s">
        <v>317</v>
      </c>
      <c r="AH1314" s="228" t="s">
        <v>638</v>
      </c>
      <c r="AJ1314" s="228"/>
      <c r="AK1314" s="228"/>
      <c r="BC1314" s="226"/>
    </row>
    <row r="1315" spans="1:55" ht="15.75" customHeight="1" thickBot="1">
      <c r="A1315" s="238"/>
      <c r="B1315" s="238"/>
      <c r="C1315" s="239"/>
      <c r="D1315" s="239"/>
      <c r="E1315" s="239"/>
      <c r="F1315" s="239"/>
      <c r="G1315" s="239"/>
      <c r="H1315" s="239"/>
      <c r="I1315" s="239"/>
      <c r="J1315" s="239"/>
      <c r="K1315" s="239"/>
      <c r="L1315" s="239"/>
      <c r="M1315" s="239"/>
      <c r="N1315" s="239"/>
      <c r="O1315" s="239"/>
      <c r="X1315" s="228"/>
      <c r="Y1315" s="228"/>
      <c r="Z1315" s="228" t="s">
        <v>283</v>
      </c>
      <c r="AA1315" s="228" t="s">
        <v>2025</v>
      </c>
      <c r="AB1315" s="228" t="s">
        <v>6229</v>
      </c>
      <c r="AD1315" s="228" t="s">
        <v>236</v>
      </c>
      <c r="AE1315" s="228" t="s">
        <v>317</v>
      </c>
      <c r="AH1315" s="228" t="s">
        <v>663</v>
      </c>
      <c r="AJ1315" s="228"/>
      <c r="AK1315" s="228"/>
      <c r="BC1315" s="226"/>
    </row>
    <row r="1316" spans="1:55" ht="15.75" customHeight="1" thickBot="1">
      <c r="A1316" s="238"/>
      <c r="B1316" s="238"/>
      <c r="C1316" s="239"/>
      <c r="D1316" s="239"/>
      <c r="E1316" s="239"/>
      <c r="F1316" s="239"/>
      <c r="G1316" s="239"/>
      <c r="H1316" s="239"/>
      <c r="I1316" s="239"/>
      <c r="J1316" s="239"/>
      <c r="K1316" s="239"/>
      <c r="L1316" s="239"/>
      <c r="M1316" s="239"/>
      <c r="N1316" s="239"/>
      <c r="O1316" s="239"/>
      <c r="X1316" s="228"/>
      <c r="Y1316" s="228"/>
      <c r="Z1316" s="228" t="s">
        <v>197</v>
      </c>
      <c r="AA1316" s="228" t="s">
        <v>2041</v>
      </c>
      <c r="AB1316" s="228" t="s">
        <v>6230</v>
      </c>
      <c r="AD1316" s="228" t="s">
        <v>197</v>
      </c>
      <c r="AE1316" s="228" t="s">
        <v>197</v>
      </c>
      <c r="AH1316" s="228" t="s">
        <v>635</v>
      </c>
      <c r="AJ1316" s="228"/>
      <c r="AK1316" s="228"/>
      <c r="BC1316" s="226"/>
    </row>
    <row r="1317" spans="1:55" ht="15.75" customHeight="1" thickBot="1">
      <c r="A1317" s="238"/>
      <c r="B1317" s="238"/>
      <c r="C1317" s="239"/>
      <c r="D1317" s="239"/>
      <c r="E1317" s="239"/>
      <c r="F1317" s="239"/>
      <c r="G1317" s="239"/>
      <c r="H1317" s="239"/>
      <c r="I1317" s="239"/>
      <c r="J1317" s="239"/>
      <c r="K1317" s="239"/>
      <c r="L1317" s="239"/>
      <c r="M1317" s="239"/>
      <c r="N1317" s="239"/>
      <c r="O1317" s="239"/>
      <c r="X1317" s="228"/>
      <c r="Y1317" s="228"/>
      <c r="Z1317" s="228" t="s">
        <v>333</v>
      </c>
      <c r="AA1317" s="228" t="s">
        <v>2057</v>
      </c>
      <c r="AB1317" s="228" t="s">
        <v>6231</v>
      </c>
      <c r="AD1317" s="228" t="s">
        <v>333</v>
      </c>
      <c r="AE1317" s="228" t="s">
        <v>317</v>
      </c>
      <c r="AH1317" s="228" t="s">
        <v>638</v>
      </c>
      <c r="AJ1317" s="228"/>
      <c r="AK1317" s="228"/>
      <c r="BC1317" s="226"/>
    </row>
    <row r="1318" spans="1:55" ht="15.75" customHeight="1" thickBot="1">
      <c r="A1318" s="238"/>
      <c r="B1318" s="238"/>
      <c r="C1318" s="239"/>
      <c r="D1318" s="239"/>
      <c r="E1318" s="239"/>
      <c r="F1318" s="239"/>
      <c r="G1318" s="239"/>
      <c r="H1318" s="239"/>
      <c r="I1318" s="239"/>
      <c r="J1318" s="239"/>
      <c r="K1318" s="239"/>
      <c r="L1318" s="239"/>
      <c r="M1318" s="239"/>
      <c r="N1318" s="239"/>
      <c r="O1318" s="239"/>
      <c r="X1318" s="228"/>
      <c r="Y1318" s="228"/>
      <c r="Z1318" s="228" t="s">
        <v>317</v>
      </c>
      <c r="AA1318" s="228" t="s">
        <v>2220</v>
      </c>
      <c r="AB1318" s="228" t="s">
        <v>6232</v>
      </c>
      <c r="AD1318" s="228" t="s">
        <v>317</v>
      </c>
      <c r="AE1318" s="228" t="s">
        <v>302</v>
      </c>
      <c r="AH1318" s="228" t="s">
        <v>663</v>
      </c>
      <c r="AJ1318" s="228"/>
      <c r="AK1318" s="228"/>
      <c r="BC1318" s="226"/>
    </row>
    <row r="1319" spans="1:55" ht="15.75" customHeight="1" thickBot="1">
      <c r="A1319" s="238"/>
      <c r="B1319" s="238"/>
      <c r="C1319" s="239"/>
      <c r="D1319" s="239"/>
      <c r="E1319" s="239"/>
      <c r="F1319" s="239"/>
      <c r="G1319" s="239"/>
      <c r="H1319" s="239"/>
      <c r="I1319" s="239"/>
      <c r="J1319" s="239"/>
      <c r="K1319" s="239"/>
      <c r="L1319" s="239"/>
      <c r="M1319" s="239"/>
      <c r="N1319" s="239"/>
      <c r="O1319" s="239"/>
      <c r="X1319" s="228"/>
      <c r="Y1319" s="228"/>
      <c r="Z1319" s="228" t="s">
        <v>359</v>
      </c>
      <c r="AA1319" s="228" t="s">
        <v>2249</v>
      </c>
      <c r="AB1319" s="228" t="s">
        <v>6233</v>
      </c>
      <c r="AD1319" s="228" t="s">
        <v>359</v>
      </c>
      <c r="AE1319" s="228" t="s">
        <v>359</v>
      </c>
      <c r="AH1319" s="228" t="s">
        <v>663</v>
      </c>
      <c r="AJ1319" s="228"/>
      <c r="AK1319" s="228"/>
      <c r="BC1319" s="226"/>
    </row>
    <row r="1320" spans="1:55" ht="15.75" customHeight="1" thickBot="1">
      <c r="A1320" s="238"/>
      <c r="B1320" s="238"/>
      <c r="C1320" s="239"/>
      <c r="D1320" s="239"/>
      <c r="E1320" s="239"/>
      <c r="F1320" s="239"/>
      <c r="G1320" s="239"/>
      <c r="H1320" s="239"/>
      <c r="I1320" s="239"/>
      <c r="J1320" s="239"/>
      <c r="K1320" s="239"/>
      <c r="L1320" s="239"/>
      <c r="M1320" s="239"/>
      <c r="N1320" s="239"/>
      <c r="O1320" s="239"/>
      <c r="X1320" s="228"/>
      <c r="Y1320" s="228"/>
      <c r="Z1320" s="228" t="s">
        <v>333</v>
      </c>
      <c r="AA1320" s="228" t="s">
        <v>2276</v>
      </c>
      <c r="AB1320" s="228" t="s">
        <v>6234</v>
      </c>
      <c r="AD1320" s="228" t="s">
        <v>348</v>
      </c>
      <c r="AE1320" s="228" t="s">
        <v>317</v>
      </c>
      <c r="AH1320" s="228" t="s">
        <v>638</v>
      </c>
      <c r="AJ1320" s="228"/>
      <c r="AK1320" s="228"/>
      <c r="BC1320" s="226"/>
    </row>
    <row r="1321" spans="1:55" ht="15.75" customHeight="1" thickBot="1">
      <c r="A1321" s="238"/>
      <c r="B1321" s="238"/>
      <c r="C1321" s="239"/>
      <c r="D1321" s="239"/>
      <c r="E1321" s="239"/>
      <c r="F1321" s="239"/>
      <c r="G1321" s="239"/>
      <c r="H1321" s="239"/>
      <c r="I1321" s="239"/>
      <c r="J1321" s="239"/>
      <c r="K1321" s="239"/>
      <c r="L1321" s="239"/>
      <c r="M1321" s="239"/>
      <c r="N1321" s="239"/>
      <c r="O1321" s="239"/>
      <c r="X1321" s="228"/>
      <c r="Y1321" s="228"/>
      <c r="Z1321" s="228" t="s">
        <v>333</v>
      </c>
      <c r="AA1321" s="228" t="s">
        <v>2287</v>
      </c>
      <c r="AB1321" s="228" t="s">
        <v>6235</v>
      </c>
      <c r="AD1321" s="228" t="s">
        <v>348</v>
      </c>
      <c r="AE1321" s="228" t="s">
        <v>317</v>
      </c>
      <c r="AH1321" s="228" t="s">
        <v>638</v>
      </c>
      <c r="AJ1321" s="228"/>
      <c r="AK1321" s="228"/>
      <c r="BC1321" s="226"/>
    </row>
    <row r="1322" spans="1:55" ht="15.75" customHeight="1" thickBot="1">
      <c r="A1322" s="238"/>
      <c r="B1322" s="238"/>
      <c r="C1322" s="239"/>
      <c r="D1322" s="239"/>
      <c r="E1322" s="239"/>
      <c r="F1322" s="239"/>
      <c r="G1322" s="239"/>
      <c r="H1322" s="239"/>
      <c r="I1322" s="239"/>
      <c r="J1322" s="239"/>
      <c r="K1322" s="239"/>
      <c r="L1322" s="239"/>
      <c r="M1322" s="239"/>
      <c r="N1322" s="239"/>
      <c r="O1322" s="239"/>
      <c r="X1322" s="228"/>
      <c r="Y1322" s="228"/>
      <c r="Z1322" s="228" t="s">
        <v>283</v>
      </c>
      <c r="AA1322" s="228" t="s">
        <v>2385</v>
      </c>
      <c r="AB1322" s="228" t="s">
        <v>6236</v>
      </c>
      <c r="AD1322" s="228" t="s">
        <v>283</v>
      </c>
      <c r="AE1322" s="228" t="s">
        <v>261</v>
      </c>
      <c r="AH1322" s="228" t="s">
        <v>635</v>
      </c>
      <c r="AJ1322" s="228"/>
      <c r="AK1322" s="228"/>
      <c r="BC1322" s="226"/>
    </row>
    <row r="1323" spans="1:55" ht="15.75" customHeight="1" thickBot="1">
      <c r="A1323" s="238"/>
      <c r="B1323" s="238"/>
      <c r="C1323" s="239"/>
      <c r="D1323" s="239"/>
      <c r="E1323" s="239"/>
      <c r="F1323" s="239"/>
      <c r="G1323" s="239"/>
      <c r="H1323" s="239"/>
      <c r="I1323" s="239"/>
      <c r="J1323" s="239"/>
      <c r="K1323" s="239"/>
      <c r="L1323" s="239"/>
      <c r="M1323" s="239"/>
      <c r="N1323" s="239"/>
      <c r="O1323" s="239"/>
      <c r="X1323" s="228"/>
      <c r="Y1323" s="228"/>
      <c r="Z1323" s="228" t="s">
        <v>348</v>
      </c>
      <c r="AA1323" s="228" t="s">
        <v>2411</v>
      </c>
      <c r="AB1323" s="228" t="s">
        <v>6237</v>
      </c>
      <c r="AD1323" s="228" t="s">
        <v>348</v>
      </c>
      <c r="AE1323" s="228" t="s">
        <v>333</v>
      </c>
      <c r="AH1323" s="228" t="s">
        <v>638</v>
      </c>
      <c r="AJ1323" s="228"/>
      <c r="AK1323" s="228"/>
      <c r="BC1323" s="226"/>
    </row>
    <row r="1324" spans="1:55" ht="15.75" customHeight="1" thickBot="1">
      <c r="A1324" s="238"/>
      <c r="B1324" s="238"/>
      <c r="C1324" s="239"/>
      <c r="D1324" s="239"/>
      <c r="E1324" s="239"/>
      <c r="F1324" s="239"/>
      <c r="G1324" s="239"/>
      <c r="H1324" s="239"/>
      <c r="I1324" s="239"/>
      <c r="J1324" s="239"/>
      <c r="K1324" s="239"/>
      <c r="L1324" s="239"/>
      <c r="M1324" s="239"/>
      <c r="N1324" s="239"/>
      <c r="O1324" s="239"/>
      <c r="X1324" s="228"/>
      <c r="Y1324" s="228"/>
      <c r="Z1324" s="228" t="s">
        <v>333</v>
      </c>
      <c r="AA1324" s="228" t="s">
        <v>2495</v>
      </c>
      <c r="AB1324" s="228" t="s">
        <v>6238</v>
      </c>
      <c r="AD1324" s="228" t="s">
        <v>348</v>
      </c>
      <c r="AE1324" s="228" t="s">
        <v>317</v>
      </c>
      <c r="AH1324" s="228" t="s">
        <v>638</v>
      </c>
      <c r="AJ1324" s="228"/>
      <c r="AK1324" s="228"/>
      <c r="BC1324" s="226"/>
    </row>
    <row r="1325" spans="1:55" ht="15.75" customHeight="1" thickBot="1">
      <c r="A1325" s="238"/>
      <c r="B1325" s="238"/>
      <c r="C1325" s="239"/>
      <c r="D1325" s="239"/>
      <c r="E1325" s="239"/>
      <c r="F1325" s="239"/>
      <c r="G1325" s="239"/>
      <c r="H1325" s="239"/>
      <c r="I1325" s="239"/>
      <c r="J1325" s="239"/>
      <c r="K1325" s="239"/>
      <c r="L1325" s="239"/>
      <c r="M1325" s="239"/>
      <c r="N1325" s="239"/>
      <c r="O1325" s="239"/>
      <c r="X1325" s="228"/>
      <c r="Y1325" s="228"/>
      <c r="Z1325" s="228" t="s">
        <v>302</v>
      </c>
      <c r="AA1325" s="228" t="s">
        <v>2506</v>
      </c>
      <c r="AB1325" s="228" t="s">
        <v>6239</v>
      </c>
      <c r="AD1325" s="228" t="s">
        <v>283</v>
      </c>
      <c r="AE1325" s="228" t="s">
        <v>317</v>
      </c>
      <c r="AH1325" s="228" t="s">
        <v>663</v>
      </c>
      <c r="AJ1325" s="228"/>
      <c r="AK1325" s="228"/>
      <c r="BC1325" s="226"/>
    </row>
    <row r="1326" spans="1:55" ht="15.75" customHeight="1" thickBot="1">
      <c r="A1326" s="238"/>
      <c r="B1326" s="238"/>
      <c r="C1326" s="239"/>
      <c r="D1326" s="239"/>
      <c r="E1326" s="239"/>
      <c r="F1326" s="239"/>
      <c r="G1326" s="239"/>
      <c r="H1326" s="239"/>
      <c r="I1326" s="239"/>
      <c r="J1326" s="239"/>
      <c r="K1326" s="239"/>
      <c r="L1326" s="239"/>
      <c r="M1326" s="239"/>
      <c r="N1326" s="239"/>
      <c r="O1326" s="239"/>
      <c r="X1326" s="228"/>
      <c r="Y1326" s="228"/>
      <c r="Z1326" s="228" t="s">
        <v>359</v>
      </c>
      <c r="AA1326" s="228" t="s">
        <v>2514</v>
      </c>
      <c r="AB1326" s="228" t="s">
        <v>6240</v>
      </c>
      <c r="AD1326" s="228" t="s">
        <v>359</v>
      </c>
      <c r="AE1326" s="228" t="s">
        <v>359</v>
      </c>
      <c r="AH1326" s="228" t="s">
        <v>641</v>
      </c>
      <c r="AJ1326" s="228"/>
      <c r="AK1326" s="228"/>
      <c r="BC1326" s="226"/>
    </row>
    <row r="1327" spans="1:55" ht="15.75" customHeight="1" thickBot="1">
      <c r="A1327" s="238"/>
      <c r="B1327" s="238"/>
      <c r="C1327" s="239"/>
      <c r="D1327" s="239"/>
      <c r="E1327" s="239"/>
      <c r="F1327" s="239"/>
      <c r="G1327" s="239"/>
      <c r="H1327" s="239"/>
      <c r="I1327" s="239"/>
      <c r="J1327" s="239"/>
      <c r="K1327" s="239"/>
      <c r="L1327" s="239"/>
      <c r="M1327" s="239"/>
      <c r="N1327" s="239"/>
      <c r="O1327" s="239"/>
      <c r="X1327" s="228"/>
      <c r="Y1327" s="228"/>
      <c r="Z1327" s="228" t="s">
        <v>333</v>
      </c>
      <c r="AA1327" s="228" t="s">
        <v>2579</v>
      </c>
      <c r="AB1327" s="228" t="s">
        <v>6241</v>
      </c>
      <c r="AD1327" s="228" t="s">
        <v>359</v>
      </c>
      <c r="AE1327" s="228" t="s">
        <v>302</v>
      </c>
      <c r="AH1327" s="228" t="s">
        <v>635</v>
      </c>
      <c r="AJ1327" s="228"/>
      <c r="AK1327" s="228"/>
      <c r="BC1327" s="226"/>
    </row>
    <row r="1328" spans="1:55" ht="15.75" customHeight="1" thickBot="1">
      <c r="A1328" s="238"/>
      <c r="B1328" s="238"/>
      <c r="C1328" s="239"/>
      <c r="D1328" s="239"/>
      <c r="E1328" s="239"/>
      <c r="F1328" s="239"/>
      <c r="G1328" s="239"/>
      <c r="H1328" s="239"/>
      <c r="I1328" s="239"/>
      <c r="J1328" s="239"/>
      <c r="K1328" s="239"/>
      <c r="L1328" s="239"/>
      <c r="M1328" s="239"/>
      <c r="N1328" s="239"/>
      <c r="O1328" s="239"/>
      <c r="X1328" s="228"/>
      <c r="Y1328" s="228"/>
      <c r="Z1328" s="228" t="s">
        <v>333</v>
      </c>
      <c r="AA1328" s="228" t="s">
        <v>2601</v>
      </c>
      <c r="AB1328" s="228" t="s">
        <v>6242</v>
      </c>
      <c r="AD1328" s="228" t="s">
        <v>348</v>
      </c>
      <c r="AE1328" s="228" t="s">
        <v>317</v>
      </c>
      <c r="AH1328" s="228" t="s">
        <v>638</v>
      </c>
      <c r="AJ1328" s="228"/>
      <c r="AK1328" s="228"/>
      <c r="BC1328" s="226"/>
    </row>
    <row r="1329" spans="1:55" ht="15.75" customHeight="1" thickBot="1">
      <c r="A1329" s="238"/>
      <c r="B1329" s="238"/>
      <c r="C1329" s="239"/>
      <c r="D1329" s="239"/>
      <c r="E1329" s="239"/>
      <c r="F1329" s="239"/>
      <c r="G1329" s="239"/>
      <c r="H1329" s="239"/>
      <c r="I1329" s="239"/>
      <c r="J1329" s="239"/>
      <c r="K1329" s="239"/>
      <c r="L1329" s="239"/>
      <c r="M1329" s="239"/>
      <c r="N1329" s="239"/>
      <c r="O1329" s="239"/>
      <c r="X1329" s="228"/>
      <c r="Y1329" s="228"/>
      <c r="Z1329" s="228" t="s">
        <v>348</v>
      </c>
      <c r="AA1329" s="228" t="s">
        <v>786</v>
      </c>
      <c r="AB1329" s="228" t="s">
        <v>6243</v>
      </c>
      <c r="AD1329" s="228" t="s">
        <v>348</v>
      </c>
      <c r="AE1329" s="228" t="s">
        <v>348</v>
      </c>
      <c r="AH1329" s="228" t="s">
        <v>641</v>
      </c>
      <c r="AJ1329" s="228"/>
      <c r="AK1329" s="228"/>
      <c r="BC1329" s="226"/>
    </row>
    <row r="1330" spans="1:55" ht="15.75" customHeight="1" thickBot="1">
      <c r="A1330" s="238"/>
      <c r="B1330" s="238"/>
      <c r="C1330" s="239"/>
      <c r="D1330" s="239"/>
      <c r="E1330" s="239"/>
      <c r="F1330" s="239"/>
      <c r="G1330" s="239"/>
      <c r="H1330" s="239"/>
      <c r="I1330" s="239"/>
      <c r="J1330" s="239"/>
      <c r="K1330" s="239"/>
      <c r="L1330" s="239"/>
      <c r="M1330" s="239"/>
      <c r="N1330" s="239"/>
      <c r="O1330" s="239"/>
      <c r="X1330" s="228"/>
      <c r="Y1330" s="228"/>
      <c r="Z1330" s="228" t="s">
        <v>348</v>
      </c>
      <c r="AA1330" s="228" t="s">
        <v>819</v>
      </c>
      <c r="AB1330" s="228" t="s">
        <v>6244</v>
      </c>
      <c r="AD1330" s="228" t="s">
        <v>333</v>
      </c>
      <c r="AE1330" s="228" t="s">
        <v>362</v>
      </c>
      <c r="AH1330" s="228" t="s">
        <v>663</v>
      </c>
      <c r="AJ1330" s="228"/>
      <c r="AK1330" s="228"/>
      <c r="BC1330" s="226"/>
    </row>
    <row r="1331" spans="1:55" ht="15.75" customHeight="1" thickBot="1">
      <c r="A1331" s="238"/>
      <c r="B1331" s="238"/>
      <c r="C1331" s="239"/>
      <c r="D1331" s="239"/>
      <c r="E1331" s="239"/>
      <c r="F1331" s="239"/>
      <c r="G1331" s="239"/>
      <c r="H1331" s="239"/>
      <c r="I1331" s="239"/>
      <c r="J1331" s="239"/>
      <c r="K1331" s="239"/>
      <c r="L1331" s="239"/>
      <c r="M1331" s="239"/>
      <c r="N1331" s="239"/>
      <c r="O1331" s="239"/>
      <c r="X1331" s="228"/>
      <c r="Y1331" s="228"/>
      <c r="Z1331" s="228" t="s">
        <v>333</v>
      </c>
      <c r="AA1331" s="228" t="s">
        <v>1164</v>
      </c>
      <c r="AB1331" s="228" t="s">
        <v>6245</v>
      </c>
      <c r="AD1331" s="228" t="s">
        <v>333</v>
      </c>
      <c r="AE1331" s="228" t="s">
        <v>333</v>
      </c>
      <c r="AH1331" s="228" t="s">
        <v>641</v>
      </c>
      <c r="AJ1331" s="228"/>
      <c r="AK1331" s="228"/>
      <c r="BC1331" s="226"/>
    </row>
    <row r="1332" spans="1:55" ht="15.75" customHeight="1" thickBot="1">
      <c r="A1332" s="238"/>
      <c r="B1332" s="238"/>
      <c r="C1332" s="239"/>
      <c r="D1332" s="239"/>
      <c r="E1332" s="239"/>
      <c r="F1332" s="239"/>
      <c r="G1332" s="239"/>
      <c r="H1332" s="239"/>
      <c r="I1332" s="239"/>
      <c r="J1332" s="239"/>
      <c r="K1332" s="239"/>
      <c r="L1332" s="239"/>
      <c r="M1332" s="239"/>
      <c r="N1332" s="239"/>
      <c r="O1332" s="239"/>
      <c r="X1332" s="228"/>
      <c r="Y1332" s="228"/>
      <c r="Z1332" s="228" t="s">
        <v>317</v>
      </c>
      <c r="AA1332" s="228" t="s">
        <v>1198</v>
      </c>
      <c r="AB1332" s="228" t="s">
        <v>6246</v>
      </c>
      <c r="AD1332" s="228" t="s">
        <v>302</v>
      </c>
      <c r="AE1332" s="228" t="s">
        <v>348</v>
      </c>
      <c r="AH1332" s="228" t="s">
        <v>635</v>
      </c>
      <c r="AJ1332" s="228"/>
      <c r="AK1332" s="228"/>
      <c r="BC1332" s="226"/>
    </row>
    <row r="1333" spans="1:55" ht="15.75" customHeight="1" thickBot="1">
      <c r="A1333" s="238"/>
      <c r="B1333" s="238"/>
      <c r="C1333" s="239"/>
      <c r="D1333" s="239"/>
      <c r="E1333" s="239"/>
      <c r="F1333" s="239"/>
      <c r="G1333" s="239"/>
      <c r="H1333" s="239"/>
      <c r="I1333" s="239"/>
      <c r="J1333" s="239"/>
      <c r="K1333" s="239"/>
      <c r="L1333" s="239"/>
      <c r="M1333" s="239"/>
      <c r="N1333" s="239"/>
      <c r="O1333" s="239"/>
      <c r="X1333" s="228"/>
      <c r="Y1333" s="228"/>
      <c r="Z1333" s="228" t="s">
        <v>359</v>
      </c>
      <c r="AA1333" s="228" t="s">
        <v>1511</v>
      </c>
      <c r="AB1333" s="228" t="s">
        <v>6247</v>
      </c>
      <c r="AD1333" s="228" t="s">
        <v>359</v>
      </c>
      <c r="AE1333" s="228" t="s">
        <v>359</v>
      </c>
      <c r="AH1333" s="228" t="s">
        <v>635</v>
      </c>
      <c r="AJ1333" s="228"/>
      <c r="AK1333" s="228"/>
      <c r="BC1333" s="226"/>
    </row>
    <row r="1334" spans="1:55" ht="15.75" customHeight="1" thickBot="1">
      <c r="A1334" s="238"/>
      <c r="B1334" s="238"/>
      <c r="C1334" s="239"/>
      <c r="D1334" s="239"/>
      <c r="E1334" s="239"/>
      <c r="F1334" s="239"/>
      <c r="G1334" s="239"/>
      <c r="H1334" s="239"/>
      <c r="I1334" s="239"/>
      <c r="J1334" s="239"/>
      <c r="K1334" s="239"/>
      <c r="L1334" s="239"/>
      <c r="M1334" s="239"/>
      <c r="N1334" s="239"/>
      <c r="O1334" s="239"/>
      <c r="X1334" s="228"/>
      <c r="Y1334" s="228"/>
      <c r="Z1334" s="228" t="s">
        <v>317</v>
      </c>
      <c r="AA1334" s="228" t="s">
        <v>1595</v>
      </c>
      <c r="AB1334" s="228" t="s">
        <v>6248</v>
      </c>
      <c r="AD1334" s="228" t="s">
        <v>302</v>
      </c>
      <c r="AE1334" s="228" t="s">
        <v>333</v>
      </c>
      <c r="AH1334" s="228" t="s">
        <v>635</v>
      </c>
      <c r="AJ1334" s="228"/>
      <c r="AK1334" s="228"/>
      <c r="BC1334" s="226"/>
    </row>
    <row r="1335" spans="1:55" ht="15.75" customHeight="1" thickBot="1">
      <c r="A1335" s="238"/>
      <c r="B1335" s="238"/>
      <c r="C1335" s="239"/>
      <c r="D1335" s="239"/>
      <c r="E1335" s="239"/>
      <c r="F1335" s="239"/>
      <c r="G1335" s="239"/>
      <c r="H1335" s="239"/>
      <c r="I1335" s="239"/>
      <c r="J1335" s="239"/>
      <c r="K1335" s="239"/>
      <c r="L1335" s="239"/>
      <c r="M1335" s="239"/>
      <c r="N1335" s="239"/>
      <c r="O1335" s="239"/>
      <c r="X1335" s="228"/>
      <c r="Y1335" s="228"/>
      <c r="Z1335" s="228" t="s">
        <v>359</v>
      </c>
      <c r="AA1335" s="228" t="s">
        <v>1610</v>
      </c>
      <c r="AB1335" s="228" t="s">
        <v>6249</v>
      </c>
      <c r="AD1335" s="228" t="s">
        <v>359</v>
      </c>
      <c r="AE1335" s="228" t="s">
        <v>359</v>
      </c>
      <c r="AH1335" s="228" t="s">
        <v>635</v>
      </c>
      <c r="AJ1335" s="228"/>
      <c r="AK1335" s="228"/>
      <c r="BC1335" s="226"/>
    </row>
    <row r="1336" spans="1:55" ht="15.75" customHeight="1" thickBot="1">
      <c r="A1336" s="238"/>
      <c r="B1336" s="238"/>
      <c r="C1336" s="239"/>
      <c r="D1336" s="239"/>
      <c r="E1336" s="239"/>
      <c r="F1336" s="239"/>
      <c r="G1336" s="239"/>
      <c r="H1336" s="239"/>
      <c r="I1336" s="239"/>
      <c r="J1336" s="239"/>
      <c r="K1336" s="239"/>
      <c r="L1336" s="239"/>
      <c r="M1336" s="239"/>
      <c r="N1336" s="239"/>
      <c r="O1336" s="239"/>
      <c r="X1336" s="228"/>
      <c r="Y1336" s="228"/>
      <c r="Z1336" s="228" t="s">
        <v>359</v>
      </c>
      <c r="AA1336" s="228" t="s">
        <v>1657</v>
      </c>
      <c r="AB1336" s="228" t="s">
        <v>6250</v>
      </c>
      <c r="AD1336" s="228" t="s">
        <v>359</v>
      </c>
      <c r="AE1336" s="228" t="s">
        <v>359</v>
      </c>
      <c r="AH1336" s="228" t="s">
        <v>641</v>
      </c>
      <c r="AJ1336" s="228"/>
      <c r="AK1336" s="228"/>
      <c r="BC1336" s="226"/>
    </row>
    <row r="1337" spans="1:55" ht="15.75" customHeight="1" thickBot="1">
      <c r="A1337" s="238"/>
      <c r="B1337" s="238"/>
      <c r="C1337" s="239"/>
      <c r="D1337" s="239"/>
      <c r="E1337" s="239"/>
      <c r="F1337" s="239"/>
      <c r="G1337" s="239"/>
      <c r="H1337" s="239"/>
      <c r="I1337" s="239"/>
      <c r="J1337" s="239"/>
      <c r="K1337" s="239"/>
      <c r="L1337" s="239"/>
      <c r="M1337" s="239"/>
      <c r="N1337" s="239"/>
      <c r="O1337" s="239"/>
      <c r="X1337" s="228"/>
      <c r="Y1337" s="228"/>
      <c r="Z1337" s="228" t="s">
        <v>348</v>
      </c>
      <c r="AA1337" s="228" t="s">
        <v>1682</v>
      </c>
      <c r="AB1337" s="228" t="s">
        <v>6251</v>
      </c>
      <c r="AD1337" s="228" t="s">
        <v>348</v>
      </c>
      <c r="AE1337" s="228" t="s">
        <v>333</v>
      </c>
      <c r="AH1337" s="228" t="s">
        <v>641</v>
      </c>
      <c r="AJ1337" s="228"/>
      <c r="AK1337" s="228"/>
      <c r="BC1337" s="226"/>
    </row>
    <row r="1338" spans="1:55" ht="15.75" customHeight="1" thickBot="1">
      <c r="A1338" s="238"/>
      <c r="B1338" s="238"/>
      <c r="C1338" s="239"/>
      <c r="D1338" s="239"/>
      <c r="E1338" s="239"/>
      <c r="F1338" s="239"/>
      <c r="G1338" s="239"/>
      <c r="H1338" s="239"/>
      <c r="I1338" s="239"/>
      <c r="J1338" s="239"/>
      <c r="K1338" s="239"/>
      <c r="L1338" s="239"/>
      <c r="M1338" s="239"/>
      <c r="N1338" s="239"/>
      <c r="O1338" s="239"/>
      <c r="X1338" s="228"/>
      <c r="Y1338" s="228"/>
      <c r="Z1338" s="228" t="s">
        <v>348</v>
      </c>
      <c r="AA1338" s="228" t="s">
        <v>1708</v>
      </c>
      <c r="AB1338" s="228" t="s">
        <v>6252</v>
      </c>
      <c r="AD1338" s="228" t="s">
        <v>348</v>
      </c>
      <c r="AE1338" s="228" t="s">
        <v>359</v>
      </c>
      <c r="AH1338" s="228" t="s">
        <v>641</v>
      </c>
      <c r="AJ1338" s="228"/>
      <c r="AK1338" s="228"/>
      <c r="BC1338" s="226"/>
    </row>
    <row r="1339" spans="1:55" ht="15.75" customHeight="1" thickBot="1">
      <c r="A1339" s="238"/>
      <c r="B1339" s="238"/>
      <c r="C1339" s="239"/>
      <c r="D1339" s="239"/>
      <c r="E1339" s="239"/>
      <c r="F1339" s="239"/>
      <c r="G1339" s="239"/>
      <c r="H1339" s="239"/>
      <c r="I1339" s="239"/>
      <c r="J1339" s="239"/>
      <c r="K1339" s="239"/>
      <c r="L1339" s="239"/>
      <c r="M1339" s="239"/>
      <c r="N1339" s="239"/>
      <c r="O1339" s="239"/>
      <c r="X1339" s="228"/>
      <c r="Y1339" s="228"/>
      <c r="Z1339" s="228" t="s">
        <v>348</v>
      </c>
      <c r="AA1339" s="228" t="s">
        <v>1739</v>
      </c>
      <c r="AB1339" s="228" t="s">
        <v>6253</v>
      </c>
      <c r="AD1339" s="228" t="s">
        <v>359</v>
      </c>
      <c r="AE1339" s="228" t="s">
        <v>333</v>
      </c>
      <c r="AH1339" s="228" t="s">
        <v>638</v>
      </c>
      <c r="AJ1339" s="228"/>
      <c r="AK1339" s="228"/>
      <c r="BC1339" s="226"/>
    </row>
    <row r="1340" spans="1:55" ht="15.75" customHeight="1" thickBot="1">
      <c r="A1340" s="238"/>
      <c r="B1340" s="238"/>
      <c r="C1340" s="239"/>
      <c r="D1340" s="239"/>
      <c r="E1340" s="239"/>
      <c r="F1340" s="239"/>
      <c r="G1340" s="239"/>
      <c r="H1340" s="239"/>
      <c r="I1340" s="239"/>
      <c r="J1340" s="239"/>
      <c r="K1340" s="239"/>
      <c r="L1340" s="239"/>
      <c r="M1340" s="239"/>
      <c r="N1340" s="239"/>
      <c r="O1340" s="239"/>
      <c r="X1340" s="228"/>
      <c r="Y1340" s="228"/>
      <c r="Z1340" s="228" t="s">
        <v>348</v>
      </c>
      <c r="AA1340" s="228" t="s">
        <v>1855</v>
      </c>
      <c r="AB1340" s="228" t="s">
        <v>6254</v>
      </c>
      <c r="AD1340" s="228" t="s">
        <v>348</v>
      </c>
      <c r="AE1340" s="228" t="s">
        <v>359</v>
      </c>
      <c r="AH1340" s="228" t="s">
        <v>641</v>
      </c>
      <c r="AJ1340" s="228"/>
      <c r="AK1340" s="228"/>
      <c r="BC1340" s="226"/>
    </row>
    <row r="1341" spans="1:55" ht="15.75" customHeight="1" thickBot="1">
      <c r="A1341" s="238"/>
      <c r="B1341" s="238"/>
      <c r="C1341" s="239"/>
      <c r="D1341" s="239"/>
      <c r="E1341" s="239"/>
      <c r="F1341" s="239"/>
      <c r="G1341" s="239"/>
      <c r="H1341" s="239"/>
      <c r="I1341" s="239"/>
      <c r="J1341" s="239"/>
      <c r="K1341" s="239"/>
      <c r="L1341" s="239"/>
      <c r="M1341" s="239"/>
      <c r="N1341" s="239"/>
      <c r="O1341" s="239"/>
      <c r="X1341" s="228"/>
      <c r="Y1341" s="228"/>
      <c r="Z1341" s="228" t="s">
        <v>333</v>
      </c>
      <c r="AA1341" s="228" t="s">
        <v>1962</v>
      </c>
      <c r="AB1341" s="228" t="s">
        <v>6255</v>
      </c>
      <c r="AD1341" s="228" t="s">
        <v>333</v>
      </c>
      <c r="AE1341" s="228" t="s">
        <v>333</v>
      </c>
      <c r="AH1341" s="228" t="s">
        <v>635</v>
      </c>
      <c r="AJ1341" s="228"/>
      <c r="AK1341" s="228"/>
      <c r="BC1341" s="226"/>
    </row>
    <row r="1342" spans="1:55" ht="15.75" customHeight="1" thickBot="1">
      <c r="A1342" s="238"/>
      <c r="B1342" s="238"/>
      <c r="C1342" s="239"/>
      <c r="D1342" s="239"/>
      <c r="E1342" s="239"/>
      <c r="F1342" s="239"/>
      <c r="G1342" s="239"/>
      <c r="H1342" s="239"/>
      <c r="I1342" s="239"/>
      <c r="J1342" s="239"/>
      <c r="K1342" s="239"/>
      <c r="L1342" s="239"/>
      <c r="M1342" s="239"/>
      <c r="N1342" s="239"/>
      <c r="O1342" s="239"/>
      <c r="X1342" s="228"/>
      <c r="Y1342" s="228"/>
      <c r="Z1342" s="228" t="s">
        <v>348</v>
      </c>
      <c r="AA1342" s="228" t="s">
        <v>1993</v>
      </c>
      <c r="AB1342" s="228" t="s">
        <v>6256</v>
      </c>
      <c r="AD1342" s="228" t="s">
        <v>348</v>
      </c>
      <c r="AE1342" s="228" t="s">
        <v>348</v>
      </c>
      <c r="AH1342" s="228" t="s">
        <v>641</v>
      </c>
      <c r="AJ1342" s="228"/>
      <c r="AK1342" s="228"/>
      <c r="BC1342" s="226"/>
    </row>
    <row r="1343" spans="1:55" ht="15.75" customHeight="1" thickBot="1">
      <c r="A1343" s="238"/>
      <c r="B1343" s="238"/>
      <c r="C1343" s="239"/>
      <c r="D1343" s="239"/>
      <c r="E1343" s="239"/>
      <c r="F1343" s="239"/>
      <c r="G1343" s="239"/>
      <c r="H1343" s="239"/>
      <c r="I1343" s="239"/>
      <c r="J1343" s="239"/>
      <c r="K1343" s="239"/>
      <c r="L1343" s="239"/>
      <c r="M1343" s="239"/>
      <c r="N1343" s="239"/>
      <c r="O1343" s="239"/>
      <c r="X1343" s="228"/>
      <c r="Y1343" s="228"/>
      <c r="Z1343" s="228" t="s">
        <v>348</v>
      </c>
      <c r="AA1343" s="228" t="s">
        <v>2017</v>
      </c>
      <c r="AB1343" s="228" t="s">
        <v>6257</v>
      </c>
      <c r="AD1343" s="228" t="s">
        <v>333</v>
      </c>
      <c r="AE1343" s="228" t="s">
        <v>359</v>
      </c>
      <c r="AH1343" s="228" t="s">
        <v>663</v>
      </c>
      <c r="AJ1343" s="228"/>
      <c r="AK1343" s="228"/>
      <c r="BC1343" s="226"/>
    </row>
    <row r="1344" spans="1:55" ht="15.75" customHeight="1" thickBot="1">
      <c r="A1344" s="238"/>
      <c r="B1344" s="238"/>
      <c r="C1344" s="239"/>
      <c r="D1344" s="239"/>
      <c r="E1344" s="239"/>
      <c r="F1344" s="239"/>
      <c r="G1344" s="239"/>
      <c r="H1344" s="239"/>
      <c r="I1344" s="239"/>
      <c r="J1344" s="239"/>
      <c r="K1344" s="239"/>
      <c r="L1344" s="239"/>
      <c r="M1344" s="239"/>
      <c r="N1344" s="239"/>
      <c r="O1344" s="239"/>
      <c r="X1344" s="228"/>
      <c r="Y1344" s="228"/>
      <c r="Z1344" s="228" t="s">
        <v>333</v>
      </c>
      <c r="AA1344" s="228" t="s">
        <v>2072</v>
      </c>
      <c r="AB1344" s="228" t="s">
        <v>6258</v>
      </c>
      <c r="AD1344" s="228" t="s">
        <v>317</v>
      </c>
      <c r="AE1344" s="228" t="s">
        <v>348</v>
      </c>
      <c r="AH1344" s="228" t="s">
        <v>641</v>
      </c>
      <c r="AJ1344" s="228"/>
      <c r="AK1344" s="228"/>
      <c r="BC1344" s="226"/>
    </row>
    <row r="1345" spans="1:55" ht="15.75" customHeight="1" thickBot="1">
      <c r="A1345" s="238"/>
      <c r="B1345" s="238"/>
      <c r="C1345" s="239"/>
      <c r="D1345" s="239"/>
      <c r="E1345" s="239"/>
      <c r="F1345" s="239"/>
      <c r="G1345" s="239"/>
      <c r="H1345" s="239"/>
      <c r="I1345" s="239"/>
      <c r="J1345" s="239"/>
      <c r="K1345" s="239"/>
      <c r="L1345" s="239"/>
      <c r="M1345" s="239"/>
      <c r="N1345" s="239"/>
      <c r="O1345" s="239"/>
      <c r="X1345" s="228"/>
      <c r="Y1345" s="228"/>
      <c r="Z1345" s="228" t="s">
        <v>362</v>
      </c>
      <c r="AA1345" s="228" t="s">
        <v>2099</v>
      </c>
      <c r="AB1345" s="228" t="s">
        <v>6259</v>
      </c>
      <c r="AD1345" s="228" t="s">
        <v>359</v>
      </c>
      <c r="AE1345" s="228" t="s">
        <v>368</v>
      </c>
      <c r="AH1345" s="228" t="s">
        <v>635</v>
      </c>
      <c r="AJ1345" s="228"/>
      <c r="AK1345" s="228"/>
      <c r="BC1345" s="226"/>
    </row>
    <row r="1346" spans="1:55" ht="15.75" customHeight="1" thickBot="1">
      <c r="A1346" s="238"/>
      <c r="B1346" s="238"/>
      <c r="C1346" s="239"/>
      <c r="D1346" s="239"/>
      <c r="E1346" s="239"/>
      <c r="F1346" s="239"/>
      <c r="G1346" s="239"/>
      <c r="H1346" s="239"/>
      <c r="I1346" s="239"/>
      <c r="J1346" s="239"/>
      <c r="K1346" s="239"/>
      <c r="L1346" s="239"/>
      <c r="M1346" s="239"/>
      <c r="N1346" s="239"/>
      <c r="O1346" s="239"/>
      <c r="X1346" s="228"/>
      <c r="Y1346" s="228"/>
      <c r="Z1346" s="228" t="s">
        <v>359</v>
      </c>
      <c r="AA1346" s="228" t="s">
        <v>2157</v>
      </c>
      <c r="AB1346" s="228" t="s">
        <v>6260</v>
      </c>
      <c r="AD1346" s="228" t="s">
        <v>359</v>
      </c>
      <c r="AE1346" s="228" t="s">
        <v>348</v>
      </c>
      <c r="AH1346" s="228" t="s">
        <v>641</v>
      </c>
      <c r="AJ1346" s="228"/>
      <c r="AK1346" s="228"/>
      <c r="BC1346" s="226"/>
    </row>
    <row r="1347" spans="1:55" ht="15.75" customHeight="1" thickBot="1">
      <c r="A1347" s="238"/>
      <c r="B1347" s="238"/>
      <c r="C1347" s="239"/>
      <c r="D1347" s="239"/>
      <c r="E1347" s="239"/>
      <c r="F1347" s="239"/>
      <c r="G1347" s="239"/>
      <c r="H1347" s="239"/>
      <c r="I1347" s="239"/>
      <c r="J1347" s="239"/>
      <c r="K1347" s="239"/>
      <c r="L1347" s="239"/>
      <c r="M1347" s="239"/>
      <c r="N1347" s="239"/>
      <c r="O1347" s="239"/>
      <c r="X1347" s="228"/>
      <c r="Y1347" s="228"/>
      <c r="Z1347" s="228"/>
      <c r="AA1347" s="228" t="s">
        <v>2241</v>
      </c>
      <c r="AB1347" s="228" t="s">
        <v>6261</v>
      </c>
      <c r="AD1347" s="228">
        <v>0</v>
      </c>
      <c r="AE1347" s="228">
        <v>0</v>
      </c>
      <c r="AH1347" s="228" t="s">
        <v>635</v>
      </c>
      <c r="AJ1347" s="228"/>
      <c r="AK1347" s="228"/>
      <c r="BC1347" s="226"/>
    </row>
    <row r="1348" spans="1:55" ht="15.75" customHeight="1" thickBot="1">
      <c r="A1348" s="238"/>
      <c r="B1348" s="238"/>
      <c r="C1348" s="239"/>
      <c r="D1348" s="239"/>
      <c r="E1348" s="239"/>
      <c r="F1348" s="239"/>
      <c r="G1348" s="239"/>
      <c r="H1348" s="239"/>
      <c r="I1348" s="239"/>
      <c r="J1348" s="239"/>
      <c r="K1348" s="239"/>
      <c r="L1348" s="239"/>
      <c r="M1348" s="239"/>
      <c r="N1348" s="239"/>
      <c r="O1348" s="239"/>
      <c r="X1348" s="228"/>
      <c r="Y1348" s="228"/>
      <c r="Z1348" s="228" t="s">
        <v>348</v>
      </c>
      <c r="AA1348" s="228" t="s">
        <v>2257</v>
      </c>
      <c r="AB1348" s="228" t="s">
        <v>6262</v>
      </c>
      <c r="AD1348" s="228" t="s">
        <v>348</v>
      </c>
      <c r="AE1348" s="228" t="s">
        <v>333</v>
      </c>
      <c r="AH1348" s="228" t="s">
        <v>638</v>
      </c>
      <c r="AJ1348" s="228"/>
      <c r="AK1348" s="228"/>
      <c r="BC1348" s="226"/>
    </row>
    <row r="1349" spans="1:55" ht="15.75" customHeight="1" thickBot="1">
      <c r="A1349" s="238"/>
      <c r="B1349" s="238"/>
      <c r="C1349" s="239"/>
      <c r="D1349" s="239"/>
      <c r="E1349" s="239"/>
      <c r="F1349" s="239"/>
      <c r="G1349" s="239"/>
      <c r="H1349" s="239"/>
      <c r="I1349" s="239"/>
      <c r="J1349" s="239"/>
      <c r="K1349" s="239"/>
      <c r="L1349" s="239"/>
      <c r="M1349" s="239"/>
      <c r="N1349" s="239"/>
      <c r="O1349" s="239"/>
      <c r="X1349" s="228"/>
      <c r="Y1349" s="228"/>
      <c r="Z1349" s="228" t="s">
        <v>348</v>
      </c>
      <c r="AA1349" s="228" t="s">
        <v>2350</v>
      </c>
      <c r="AB1349" s="228" t="s">
        <v>6263</v>
      </c>
      <c r="AD1349" s="228" t="s">
        <v>348</v>
      </c>
      <c r="AE1349" s="228" t="s">
        <v>359</v>
      </c>
      <c r="AH1349" s="228" t="s">
        <v>663</v>
      </c>
      <c r="AJ1349" s="228"/>
      <c r="AK1349" s="228"/>
      <c r="BC1349" s="226"/>
    </row>
    <row r="1350" spans="1:55" ht="15.75" customHeight="1" thickBot="1">
      <c r="A1350" s="238"/>
      <c r="B1350" s="238"/>
      <c r="C1350" s="239"/>
      <c r="D1350" s="239"/>
      <c r="E1350" s="239"/>
      <c r="F1350" s="239"/>
      <c r="G1350" s="239"/>
      <c r="H1350" s="239"/>
      <c r="I1350" s="239"/>
      <c r="J1350" s="239"/>
      <c r="K1350" s="239"/>
      <c r="L1350" s="239"/>
      <c r="M1350" s="239"/>
      <c r="N1350" s="239"/>
      <c r="O1350" s="239"/>
      <c r="X1350" s="228"/>
      <c r="Y1350" s="228"/>
      <c r="Z1350" s="228" t="s">
        <v>359</v>
      </c>
      <c r="AA1350" s="228" t="s">
        <v>2373</v>
      </c>
      <c r="AB1350" s="228" t="s">
        <v>6264</v>
      </c>
      <c r="AD1350" s="228" t="s">
        <v>359</v>
      </c>
      <c r="AE1350" s="228" t="s">
        <v>359</v>
      </c>
      <c r="AH1350" s="228" t="s">
        <v>663</v>
      </c>
      <c r="AJ1350" s="228"/>
      <c r="AK1350" s="228"/>
      <c r="BC1350" s="226"/>
    </row>
    <row r="1351" spans="1:55" ht="15.75" customHeight="1" thickBot="1">
      <c r="A1351" s="238"/>
      <c r="B1351" s="238"/>
      <c r="C1351" s="239"/>
      <c r="D1351" s="239"/>
      <c r="E1351" s="239"/>
      <c r="F1351" s="239"/>
      <c r="G1351" s="239"/>
      <c r="H1351" s="239"/>
      <c r="I1351" s="239"/>
      <c r="J1351" s="239"/>
      <c r="K1351" s="239"/>
      <c r="L1351" s="239"/>
      <c r="M1351" s="239"/>
      <c r="N1351" s="239"/>
      <c r="O1351" s="239"/>
      <c r="X1351" s="228"/>
      <c r="Y1351" s="228"/>
      <c r="Z1351" s="228" t="s">
        <v>362</v>
      </c>
      <c r="AA1351" s="228" t="s">
        <v>2427</v>
      </c>
      <c r="AB1351" s="228" t="s">
        <v>6265</v>
      </c>
      <c r="AD1351" s="228" t="s">
        <v>362</v>
      </c>
      <c r="AE1351" s="228" t="s">
        <v>362</v>
      </c>
      <c r="AH1351" s="228" t="s">
        <v>635</v>
      </c>
      <c r="AJ1351" s="228"/>
      <c r="AK1351" s="228"/>
      <c r="BC1351" s="226"/>
    </row>
    <row r="1352" spans="1:55" ht="15.75" customHeight="1" thickBot="1">
      <c r="A1352" s="238"/>
      <c r="B1352" s="238"/>
      <c r="C1352" s="239"/>
      <c r="D1352" s="239"/>
      <c r="E1352" s="239"/>
      <c r="F1352" s="239"/>
      <c r="G1352" s="239"/>
      <c r="H1352" s="239"/>
      <c r="I1352" s="239"/>
      <c r="J1352" s="239"/>
      <c r="K1352" s="239"/>
      <c r="L1352" s="239"/>
      <c r="M1352" s="239"/>
      <c r="N1352" s="239"/>
      <c r="O1352" s="239"/>
      <c r="X1352" s="228"/>
      <c r="Y1352" s="228"/>
      <c r="Z1352" s="228" t="s">
        <v>317</v>
      </c>
      <c r="AA1352" s="228" t="s">
        <v>2451</v>
      </c>
      <c r="AB1352" s="228" t="s">
        <v>6266</v>
      </c>
      <c r="AD1352" s="228" t="s">
        <v>333</v>
      </c>
      <c r="AE1352" s="228" t="s">
        <v>302</v>
      </c>
      <c r="AH1352" s="228" t="s">
        <v>641</v>
      </c>
      <c r="AJ1352" s="228"/>
      <c r="AK1352" s="228"/>
      <c r="BC1352" s="226"/>
    </row>
    <row r="1353" spans="1:55" ht="15.75" customHeight="1" thickBot="1">
      <c r="A1353" s="238"/>
      <c r="B1353" s="238"/>
      <c r="C1353" s="239"/>
      <c r="D1353" s="239"/>
      <c r="E1353" s="239"/>
      <c r="F1353" s="239"/>
      <c r="G1353" s="239"/>
      <c r="H1353" s="239"/>
      <c r="I1353" s="239"/>
      <c r="J1353" s="239"/>
      <c r="K1353" s="239"/>
      <c r="L1353" s="239"/>
      <c r="M1353" s="239"/>
      <c r="N1353" s="239"/>
      <c r="O1353" s="239"/>
      <c r="X1353" s="228"/>
      <c r="Y1353" s="228"/>
      <c r="Z1353" s="228" t="s">
        <v>222</v>
      </c>
      <c r="AA1353" s="228" t="s">
        <v>2459</v>
      </c>
      <c r="AB1353" s="228" t="s">
        <v>6267</v>
      </c>
      <c r="AD1353" s="228" t="s">
        <v>283</v>
      </c>
      <c r="AE1353" s="228" t="s">
        <v>211</v>
      </c>
      <c r="AH1353" s="228"/>
      <c r="AJ1353" s="228"/>
      <c r="AK1353" s="228"/>
      <c r="BC1353" s="226"/>
    </row>
    <row r="1354" spans="1:55" ht="15.75" customHeight="1" thickBot="1">
      <c r="A1354" s="238"/>
      <c r="B1354" s="238"/>
      <c r="C1354" s="239"/>
      <c r="D1354" s="239"/>
      <c r="E1354" s="239"/>
      <c r="F1354" s="239"/>
      <c r="G1354" s="239"/>
      <c r="H1354" s="239"/>
      <c r="I1354" s="239"/>
      <c r="J1354" s="239"/>
      <c r="K1354" s="239"/>
      <c r="L1354" s="239"/>
      <c r="M1354" s="239"/>
      <c r="N1354" s="239"/>
      <c r="O1354" s="239"/>
      <c r="X1354" s="228"/>
      <c r="Y1354" s="228"/>
      <c r="Z1354" s="228" t="s">
        <v>283</v>
      </c>
      <c r="AA1354" s="228" t="s">
        <v>2705</v>
      </c>
      <c r="AB1354" s="228" t="s">
        <v>6268</v>
      </c>
      <c r="AD1354" s="228" t="s">
        <v>302</v>
      </c>
      <c r="AE1354" s="228" t="s">
        <v>236</v>
      </c>
      <c r="AH1354" s="228" t="s">
        <v>635</v>
      </c>
      <c r="AJ1354" s="228"/>
      <c r="AK1354" s="228"/>
      <c r="BC1354" s="226"/>
    </row>
    <row r="1355" spans="1:55" ht="15.75" customHeight="1" thickBot="1">
      <c r="A1355" s="238"/>
      <c r="B1355" s="238"/>
      <c r="C1355" s="239"/>
      <c r="D1355" s="239"/>
      <c r="E1355" s="239"/>
      <c r="F1355" s="239"/>
      <c r="G1355" s="239"/>
      <c r="H1355" s="239"/>
      <c r="I1355" s="239"/>
      <c r="J1355" s="239"/>
      <c r="K1355" s="239"/>
      <c r="L1355" s="239"/>
      <c r="M1355" s="239"/>
      <c r="N1355" s="239"/>
      <c r="O1355" s="239"/>
      <c r="X1355" s="228"/>
      <c r="Y1355" s="228"/>
      <c r="Z1355" s="228" t="s">
        <v>348</v>
      </c>
      <c r="AA1355" s="228" t="s">
        <v>839</v>
      </c>
      <c r="AB1355" s="228" t="s">
        <v>6269</v>
      </c>
      <c r="AD1355" s="228" t="s">
        <v>359</v>
      </c>
      <c r="AE1355" s="228" t="s">
        <v>317</v>
      </c>
      <c r="AH1355" s="228" t="s">
        <v>638</v>
      </c>
      <c r="AJ1355" s="228"/>
      <c r="AK1355" s="228"/>
      <c r="BC1355" s="226"/>
    </row>
    <row r="1356" spans="1:55" ht="15.75" customHeight="1" thickBot="1">
      <c r="A1356" s="238"/>
      <c r="B1356" s="238"/>
      <c r="C1356" s="239"/>
      <c r="D1356" s="239"/>
      <c r="E1356" s="239"/>
      <c r="F1356" s="239"/>
      <c r="G1356" s="239"/>
      <c r="H1356" s="239"/>
      <c r="I1356" s="239"/>
      <c r="J1356" s="239"/>
      <c r="K1356" s="239"/>
      <c r="L1356" s="239"/>
      <c r="M1356" s="239"/>
      <c r="N1356" s="239"/>
      <c r="O1356" s="239"/>
      <c r="X1356" s="228"/>
      <c r="Y1356" s="228"/>
      <c r="Z1356" s="228" t="s">
        <v>359</v>
      </c>
      <c r="AA1356" s="228" t="s">
        <v>849</v>
      </c>
      <c r="AB1356" s="228" t="s">
        <v>6270</v>
      </c>
      <c r="AD1356" s="228" t="s">
        <v>348</v>
      </c>
      <c r="AE1356" s="228" t="s">
        <v>362</v>
      </c>
      <c r="AH1356" s="228" t="s">
        <v>641</v>
      </c>
      <c r="AJ1356" s="228"/>
      <c r="AK1356" s="228"/>
      <c r="BC1356" s="226"/>
    </row>
    <row r="1357" spans="1:55" ht="15.75" customHeight="1" thickBot="1">
      <c r="A1357" s="238"/>
      <c r="B1357" s="238"/>
      <c r="C1357" s="239"/>
      <c r="D1357" s="239"/>
      <c r="E1357" s="239"/>
      <c r="F1357" s="239"/>
      <c r="G1357" s="239"/>
      <c r="H1357" s="239"/>
      <c r="I1357" s="239"/>
      <c r="J1357" s="239"/>
      <c r="K1357" s="239"/>
      <c r="L1357" s="239"/>
      <c r="M1357" s="239"/>
      <c r="N1357" s="239"/>
      <c r="O1357" s="239"/>
      <c r="X1357" s="228"/>
      <c r="Y1357" s="228"/>
      <c r="Z1357" s="228" t="s">
        <v>333</v>
      </c>
      <c r="AA1357" s="228" t="s">
        <v>979</v>
      </c>
      <c r="AB1357" s="228" t="s">
        <v>6271</v>
      </c>
      <c r="AD1357" s="228" t="s">
        <v>348</v>
      </c>
      <c r="AE1357" s="228" t="s">
        <v>317</v>
      </c>
      <c r="AH1357" s="228" t="s">
        <v>638</v>
      </c>
      <c r="AJ1357" s="228"/>
      <c r="AK1357" s="228"/>
      <c r="BC1357" s="226"/>
    </row>
    <row r="1358" spans="1:55" ht="15.75" customHeight="1" thickBot="1">
      <c r="A1358" s="238"/>
      <c r="B1358" s="238"/>
      <c r="C1358" s="239"/>
      <c r="D1358" s="239"/>
      <c r="E1358" s="239"/>
      <c r="F1358" s="239"/>
      <c r="G1358" s="239"/>
      <c r="H1358" s="239"/>
      <c r="I1358" s="239"/>
      <c r="J1358" s="239"/>
      <c r="K1358" s="239"/>
      <c r="L1358" s="239"/>
      <c r="M1358" s="239"/>
      <c r="N1358" s="239"/>
      <c r="O1358" s="239"/>
      <c r="X1358" s="228"/>
      <c r="Y1358" s="228"/>
      <c r="Z1358" s="228" t="s">
        <v>348</v>
      </c>
      <c r="AA1358" s="228" t="s">
        <v>1333</v>
      </c>
      <c r="AB1358" s="228" t="s">
        <v>6272</v>
      </c>
      <c r="AD1358" s="228" t="s">
        <v>348</v>
      </c>
      <c r="AE1358" s="228" t="s">
        <v>333</v>
      </c>
      <c r="AH1358" s="228" t="s">
        <v>638</v>
      </c>
      <c r="AJ1358" s="228"/>
      <c r="AK1358" s="228"/>
      <c r="BC1358" s="226"/>
    </row>
    <row r="1359" spans="1:55" ht="15.75" customHeight="1" thickBot="1">
      <c r="A1359" s="238"/>
      <c r="B1359" s="238"/>
      <c r="C1359" s="239"/>
      <c r="D1359" s="239"/>
      <c r="E1359" s="239"/>
      <c r="F1359" s="239"/>
      <c r="G1359" s="239"/>
      <c r="H1359" s="239"/>
      <c r="I1359" s="239"/>
      <c r="J1359" s="239"/>
      <c r="K1359" s="239"/>
      <c r="L1359" s="239"/>
      <c r="M1359" s="239"/>
      <c r="N1359" s="239"/>
      <c r="O1359" s="239"/>
      <c r="X1359" s="228" t="s">
        <v>980</v>
      </c>
      <c r="Y1359" s="228"/>
      <c r="Z1359" s="228" t="s">
        <v>222</v>
      </c>
      <c r="AA1359" s="228" t="s">
        <v>1369</v>
      </c>
      <c r="AB1359" s="228" t="s">
        <v>6273</v>
      </c>
      <c r="AD1359" s="228" t="s">
        <v>302</v>
      </c>
      <c r="AE1359" s="228" t="s">
        <v>317</v>
      </c>
      <c r="AH1359" s="228" t="s">
        <v>645</v>
      </c>
      <c r="AJ1359" s="228" t="s">
        <v>754</v>
      </c>
      <c r="AK1359" s="228"/>
      <c r="BC1359" s="226"/>
    </row>
    <row r="1360" spans="1:55" ht="15.75" customHeight="1" thickBot="1">
      <c r="A1360" s="238"/>
      <c r="B1360" s="238"/>
      <c r="C1360" s="239"/>
      <c r="D1360" s="239"/>
      <c r="E1360" s="239"/>
      <c r="F1360" s="239"/>
      <c r="G1360" s="239"/>
      <c r="H1360" s="239"/>
      <c r="I1360" s="239"/>
      <c r="J1360" s="239"/>
      <c r="K1360" s="239"/>
      <c r="L1360" s="239"/>
      <c r="M1360" s="239"/>
      <c r="N1360" s="239"/>
      <c r="O1360" s="239"/>
      <c r="X1360" s="228" t="s">
        <v>647</v>
      </c>
      <c r="Y1360" s="228"/>
      <c r="Z1360" s="228" t="s">
        <v>212</v>
      </c>
      <c r="AA1360" s="228" t="s">
        <v>1430</v>
      </c>
      <c r="AB1360" s="228" t="s">
        <v>6274</v>
      </c>
      <c r="AD1360" s="228" t="s">
        <v>348</v>
      </c>
      <c r="AE1360" s="228" t="s">
        <v>359</v>
      </c>
      <c r="AH1360" s="228" t="s">
        <v>649</v>
      </c>
      <c r="AJ1360" s="228" t="s">
        <v>460</v>
      </c>
      <c r="AK1360" s="228"/>
      <c r="BC1360" s="226"/>
    </row>
    <row r="1361" spans="1:55" ht="15.75" customHeight="1" thickBot="1">
      <c r="A1361" s="238"/>
      <c r="B1361" s="238"/>
      <c r="C1361" s="239"/>
      <c r="D1361" s="239"/>
      <c r="E1361" s="239"/>
      <c r="F1361" s="239"/>
      <c r="G1361" s="239"/>
      <c r="H1361" s="239"/>
      <c r="I1361" s="239"/>
      <c r="J1361" s="239"/>
      <c r="K1361" s="239"/>
      <c r="L1361" s="239"/>
      <c r="M1361" s="239"/>
      <c r="N1361" s="239"/>
      <c r="O1361" s="239"/>
      <c r="X1361" s="228" t="s">
        <v>1084</v>
      </c>
      <c r="Y1361" s="228"/>
      <c r="Z1361" s="228" t="s">
        <v>201</v>
      </c>
      <c r="AA1361" s="228" t="s">
        <v>1946</v>
      </c>
      <c r="AB1361" s="228" t="s">
        <v>6275</v>
      </c>
      <c r="AD1361" s="228" t="s">
        <v>348</v>
      </c>
      <c r="AE1361" s="228" t="s">
        <v>333</v>
      </c>
      <c r="AH1361" s="228" t="s">
        <v>658</v>
      </c>
      <c r="AJ1361" s="228" t="s">
        <v>458</v>
      </c>
      <c r="AK1361" s="228"/>
      <c r="BC1361" s="226"/>
    </row>
    <row r="1362" spans="1:55" ht="15.75" customHeight="1" thickBot="1">
      <c r="A1362" s="238"/>
      <c r="B1362" s="238"/>
      <c r="C1362" s="239"/>
      <c r="D1362" s="239"/>
      <c r="E1362" s="239"/>
      <c r="F1362" s="239"/>
      <c r="G1362" s="239"/>
      <c r="H1362" s="239"/>
      <c r="I1362" s="239"/>
      <c r="J1362" s="239"/>
      <c r="K1362" s="239"/>
      <c r="L1362" s="239"/>
      <c r="M1362" s="239"/>
      <c r="N1362" s="239"/>
      <c r="O1362" s="239"/>
      <c r="X1362" s="228" t="s">
        <v>1063</v>
      </c>
      <c r="Y1362" s="228"/>
      <c r="Z1362" s="228" t="s">
        <v>219</v>
      </c>
      <c r="AA1362" s="228" t="s">
        <v>1985</v>
      </c>
      <c r="AB1362" s="228" t="s">
        <v>6276</v>
      </c>
      <c r="AD1362" s="228" t="s">
        <v>333</v>
      </c>
      <c r="AE1362" s="228" t="s">
        <v>359</v>
      </c>
      <c r="AH1362" s="228" t="s">
        <v>638</v>
      </c>
      <c r="AJ1362" s="228" t="s">
        <v>460</v>
      </c>
      <c r="AK1362" s="228"/>
      <c r="BC1362" s="226"/>
    </row>
    <row r="1363" spans="1:55" ht="15.75" customHeight="1" thickBot="1">
      <c r="A1363" s="238"/>
      <c r="B1363" s="238"/>
      <c r="C1363" s="239"/>
      <c r="D1363" s="239"/>
      <c r="E1363" s="239"/>
      <c r="F1363" s="239"/>
      <c r="G1363" s="239"/>
      <c r="H1363" s="239"/>
      <c r="I1363" s="239"/>
      <c r="J1363" s="239"/>
      <c r="K1363" s="239"/>
      <c r="L1363" s="239"/>
      <c r="M1363" s="239"/>
      <c r="N1363" s="239"/>
      <c r="O1363" s="239"/>
      <c r="X1363" s="228" t="s">
        <v>639</v>
      </c>
      <c r="Y1363" s="228"/>
      <c r="Z1363" s="228" t="s">
        <v>219</v>
      </c>
      <c r="AA1363" s="228" t="s">
        <v>2193</v>
      </c>
      <c r="AB1363" s="228" t="s">
        <v>6277</v>
      </c>
      <c r="AD1363" s="228" t="s">
        <v>302</v>
      </c>
      <c r="AE1363" s="228" t="s">
        <v>283</v>
      </c>
      <c r="AH1363" s="228" t="s">
        <v>638</v>
      </c>
      <c r="AJ1363" s="228" t="s">
        <v>442</v>
      </c>
      <c r="AK1363" s="228"/>
      <c r="BC1363" s="226"/>
    </row>
    <row r="1364" spans="1:55" ht="15.75" customHeight="1" thickBot="1">
      <c r="A1364" s="238"/>
      <c r="B1364" s="238"/>
      <c r="C1364" s="239"/>
      <c r="D1364" s="239"/>
      <c r="E1364" s="239"/>
      <c r="F1364" s="239"/>
      <c r="G1364" s="239"/>
      <c r="H1364" s="239"/>
      <c r="I1364" s="239"/>
      <c r="J1364" s="239"/>
      <c r="K1364" s="239"/>
      <c r="L1364" s="239"/>
      <c r="M1364" s="239"/>
      <c r="N1364" s="239"/>
      <c r="O1364" s="239"/>
      <c r="X1364" s="228" t="s">
        <v>1084</v>
      </c>
      <c r="Y1364" s="228"/>
      <c r="Z1364" s="228" t="s">
        <v>212</v>
      </c>
      <c r="AA1364" s="228" t="s">
        <v>2228</v>
      </c>
      <c r="AB1364" s="228" t="s">
        <v>6278</v>
      </c>
      <c r="AD1364" s="228" t="s">
        <v>359</v>
      </c>
      <c r="AE1364" s="228" t="s">
        <v>333</v>
      </c>
      <c r="AH1364" s="228" t="s">
        <v>641</v>
      </c>
      <c r="AJ1364" s="228" t="s">
        <v>754</v>
      </c>
      <c r="AK1364" s="228"/>
      <c r="BC1364" s="226"/>
    </row>
    <row r="1365" spans="1:55" ht="15.75" customHeight="1" thickBot="1">
      <c r="A1365" s="238"/>
      <c r="B1365" s="238"/>
      <c r="C1365" s="239"/>
      <c r="D1365" s="239"/>
      <c r="E1365" s="239"/>
      <c r="F1365" s="239"/>
      <c r="G1365" s="239"/>
      <c r="H1365" s="239"/>
      <c r="I1365" s="239"/>
      <c r="J1365" s="239"/>
      <c r="K1365" s="239"/>
      <c r="L1365" s="239"/>
      <c r="M1365" s="239"/>
      <c r="N1365" s="239"/>
      <c r="O1365" s="239"/>
      <c r="X1365" s="228" t="s">
        <v>639</v>
      </c>
      <c r="Y1365" s="228"/>
      <c r="Z1365" s="228" t="s">
        <v>205</v>
      </c>
      <c r="AA1365" s="228" t="s">
        <v>2310</v>
      </c>
      <c r="AB1365" s="228" t="s">
        <v>6279</v>
      </c>
      <c r="AD1365" s="228" t="s">
        <v>359</v>
      </c>
      <c r="AE1365" s="228" t="s">
        <v>359</v>
      </c>
      <c r="AH1365" s="228" t="s">
        <v>658</v>
      </c>
      <c r="AJ1365" s="228" t="s">
        <v>652</v>
      </c>
      <c r="AK1365" s="228"/>
      <c r="BC1365" s="226"/>
    </row>
    <row r="1366" spans="1:55" ht="15.75" customHeight="1" thickBot="1">
      <c r="A1366" s="238"/>
      <c r="B1366" s="238"/>
      <c r="C1366" s="239"/>
      <c r="D1366" s="239"/>
      <c r="E1366" s="239"/>
      <c r="F1366" s="239"/>
      <c r="G1366" s="239"/>
      <c r="H1366" s="239"/>
      <c r="I1366" s="239"/>
      <c r="J1366" s="239"/>
      <c r="K1366" s="239"/>
      <c r="L1366" s="239"/>
      <c r="M1366" s="239"/>
      <c r="N1366" s="239"/>
      <c r="O1366" s="239"/>
      <c r="X1366" s="228" t="s">
        <v>1084</v>
      </c>
      <c r="Y1366" s="228"/>
      <c r="Z1366" s="228" t="s">
        <v>215</v>
      </c>
      <c r="AA1366" s="228" t="s">
        <v>2326</v>
      </c>
      <c r="AB1366" s="228" t="s">
        <v>6280</v>
      </c>
      <c r="AD1366" s="228" t="s">
        <v>333</v>
      </c>
      <c r="AE1366" s="228" t="s">
        <v>348</v>
      </c>
      <c r="AH1366" s="228" t="s">
        <v>635</v>
      </c>
      <c r="AJ1366" s="228" t="s">
        <v>316</v>
      </c>
      <c r="AK1366" s="228"/>
      <c r="BC1366" s="226"/>
    </row>
    <row r="1367" spans="1:55" ht="15.75" customHeight="1" thickBot="1">
      <c r="A1367" s="238"/>
      <c r="B1367" s="238"/>
      <c r="C1367" s="239"/>
      <c r="D1367" s="239"/>
      <c r="E1367" s="239"/>
      <c r="F1367" s="239"/>
      <c r="G1367" s="239"/>
      <c r="H1367" s="239"/>
      <c r="I1367" s="239"/>
      <c r="J1367" s="239"/>
      <c r="K1367" s="239"/>
      <c r="L1367" s="239"/>
      <c r="M1367" s="239"/>
      <c r="N1367" s="239"/>
      <c r="O1367" s="239"/>
      <c r="X1367" s="228" t="s">
        <v>639</v>
      </c>
      <c r="Y1367" s="228"/>
      <c r="Z1367" s="228" t="s">
        <v>215</v>
      </c>
      <c r="AA1367" s="228" t="s">
        <v>2338</v>
      </c>
      <c r="AB1367" s="228" t="s">
        <v>6281</v>
      </c>
      <c r="AD1367" s="228" t="s">
        <v>333</v>
      </c>
      <c r="AE1367" s="228" t="s">
        <v>317</v>
      </c>
      <c r="AH1367" s="228" t="s">
        <v>641</v>
      </c>
      <c r="AJ1367" s="228" t="s">
        <v>430</v>
      </c>
      <c r="AK1367" s="228"/>
      <c r="BC1367" s="226"/>
    </row>
    <row r="1368" spans="1:55" ht="15.75" customHeight="1" thickBot="1">
      <c r="A1368" s="238"/>
      <c r="B1368" s="238"/>
      <c r="C1368" s="239"/>
      <c r="D1368" s="239"/>
      <c r="E1368" s="239"/>
      <c r="F1368" s="239"/>
      <c r="G1368" s="239"/>
      <c r="H1368" s="239"/>
      <c r="I1368" s="239"/>
      <c r="J1368" s="239"/>
      <c r="K1368" s="239"/>
      <c r="L1368" s="239"/>
      <c r="M1368" s="239"/>
      <c r="N1368" s="239"/>
      <c r="O1368" s="239"/>
      <c r="X1368" s="228" t="s">
        <v>1084</v>
      </c>
      <c r="Y1368" s="228"/>
      <c r="Z1368" s="228" t="s">
        <v>201</v>
      </c>
      <c r="AA1368" s="228" t="s">
        <v>2397</v>
      </c>
      <c r="AB1368" s="228" t="s">
        <v>6282</v>
      </c>
      <c r="AD1368" s="228" t="s">
        <v>348</v>
      </c>
      <c r="AE1368" s="228" t="s">
        <v>333</v>
      </c>
      <c r="AH1368" s="228" t="s">
        <v>658</v>
      </c>
      <c r="AJ1368" s="228" t="s">
        <v>479</v>
      </c>
      <c r="AK1368" s="228"/>
      <c r="BC1368" s="226"/>
    </row>
    <row r="1369" spans="1:55" ht="15.75" customHeight="1" thickBot="1">
      <c r="A1369" s="238"/>
      <c r="B1369" s="238"/>
      <c r="C1369" s="239"/>
      <c r="D1369" s="239"/>
      <c r="E1369" s="239"/>
      <c r="F1369" s="239"/>
      <c r="G1369" s="239"/>
      <c r="H1369" s="239"/>
      <c r="I1369" s="239"/>
      <c r="J1369" s="239"/>
      <c r="K1369" s="239"/>
      <c r="L1369" s="239"/>
      <c r="M1369" s="239"/>
      <c r="N1369" s="239"/>
      <c r="O1369" s="239"/>
      <c r="X1369" s="228" t="s">
        <v>1084</v>
      </c>
      <c r="Y1369" s="228"/>
      <c r="Z1369" s="228" t="s">
        <v>205</v>
      </c>
      <c r="AA1369" s="228" t="s">
        <v>2467</v>
      </c>
      <c r="AB1369" s="228" t="s">
        <v>6283</v>
      </c>
      <c r="AD1369" s="228" t="s">
        <v>348</v>
      </c>
      <c r="AE1369" s="228" t="s">
        <v>333</v>
      </c>
      <c r="AH1369" s="228" t="s">
        <v>635</v>
      </c>
      <c r="AJ1369" s="228" t="s">
        <v>463</v>
      </c>
      <c r="AK1369" s="228"/>
      <c r="BC1369" s="226"/>
    </row>
    <row r="1370" spans="1:55" ht="15.75" customHeight="1" thickBot="1">
      <c r="A1370" s="238"/>
      <c r="B1370" s="238"/>
      <c r="C1370" s="239"/>
      <c r="D1370" s="239"/>
      <c r="E1370" s="239"/>
      <c r="F1370" s="239"/>
      <c r="G1370" s="239"/>
      <c r="H1370" s="239"/>
      <c r="I1370" s="239"/>
      <c r="J1370" s="239"/>
      <c r="K1370" s="239"/>
      <c r="L1370" s="239"/>
      <c r="M1370" s="239"/>
      <c r="N1370" s="239"/>
      <c r="O1370" s="239"/>
      <c r="X1370" s="228" t="s">
        <v>842</v>
      </c>
      <c r="Y1370" s="228"/>
      <c r="Z1370" s="228" t="s">
        <v>222</v>
      </c>
      <c r="AA1370" s="228" t="s">
        <v>2535</v>
      </c>
      <c r="AB1370" s="228" t="s">
        <v>6284</v>
      </c>
      <c r="AD1370" s="228" t="s">
        <v>317</v>
      </c>
      <c r="AE1370" s="228" t="s">
        <v>333</v>
      </c>
      <c r="AH1370" s="228" t="s">
        <v>645</v>
      </c>
      <c r="AJ1370" s="228" t="s">
        <v>435</v>
      </c>
      <c r="AK1370" s="228"/>
      <c r="BC1370" s="226"/>
    </row>
    <row r="1371" spans="1:55" ht="15.75" customHeight="1" thickBot="1">
      <c r="A1371" s="238"/>
      <c r="B1371" s="238"/>
      <c r="C1371" s="239"/>
      <c r="D1371" s="239"/>
      <c r="E1371" s="239"/>
      <c r="F1371" s="239"/>
      <c r="G1371" s="239"/>
      <c r="H1371" s="239"/>
      <c r="I1371" s="239"/>
      <c r="J1371" s="239"/>
      <c r="K1371" s="239"/>
      <c r="L1371" s="239"/>
      <c r="M1371" s="239"/>
      <c r="N1371" s="239"/>
      <c r="O1371" s="239"/>
      <c r="X1371" s="228" t="s">
        <v>787</v>
      </c>
      <c r="Y1371" s="228"/>
      <c r="Z1371" s="228" t="s">
        <v>219</v>
      </c>
      <c r="AA1371" s="228" t="s">
        <v>2543</v>
      </c>
      <c r="AB1371" s="228" t="s">
        <v>6285</v>
      </c>
      <c r="AD1371" s="228" t="s">
        <v>317</v>
      </c>
      <c r="AE1371" s="228" t="s">
        <v>317</v>
      </c>
      <c r="AH1371" s="228" t="s">
        <v>790</v>
      </c>
      <c r="AJ1371" s="228" t="s">
        <v>454</v>
      </c>
      <c r="AK1371" s="228"/>
      <c r="BC1371" s="226"/>
    </row>
    <row r="1372" spans="1:55" ht="15.75" customHeight="1" thickBot="1">
      <c r="A1372" s="238"/>
      <c r="B1372" s="238"/>
      <c r="C1372" s="239"/>
      <c r="D1372" s="239"/>
      <c r="E1372" s="239"/>
      <c r="F1372" s="239"/>
      <c r="G1372" s="239"/>
      <c r="H1372" s="239"/>
      <c r="I1372" s="239"/>
      <c r="J1372" s="239"/>
      <c r="K1372" s="239"/>
      <c r="L1372" s="239"/>
      <c r="M1372" s="239"/>
      <c r="N1372" s="239"/>
      <c r="O1372" s="239"/>
      <c r="X1372" s="228" t="s">
        <v>791</v>
      </c>
      <c r="Y1372" s="228"/>
      <c r="Z1372" s="228"/>
      <c r="AA1372" s="228" t="s">
        <v>2567</v>
      </c>
      <c r="AB1372" s="228" t="s">
        <v>6286</v>
      </c>
      <c r="AD1372" s="228" t="s">
        <v>317</v>
      </c>
      <c r="AE1372" s="228" t="s">
        <v>359</v>
      </c>
      <c r="AH1372" s="228" t="s">
        <v>663</v>
      </c>
      <c r="AJ1372" s="228"/>
      <c r="AK1372" s="228"/>
      <c r="BC1372" s="226"/>
    </row>
    <row r="1373" spans="1:55" ht="15.75" customHeight="1" thickBot="1">
      <c r="A1373" s="238"/>
      <c r="B1373" s="238"/>
      <c r="C1373" s="239"/>
      <c r="D1373" s="239"/>
      <c r="E1373" s="239"/>
      <c r="F1373" s="239"/>
      <c r="G1373" s="239"/>
      <c r="H1373" s="239"/>
      <c r="I1373" s="239"/>
      <c r="J1373" s="239"/>
      <c r="K1373" s="239"/>
      <c r="L1373" s="239"/>
      <c r="M1373" s="239"/>
      <c r="N1373" s="239"/>
      <c r="O1373" s="239"/>
      <c r="X1373" s="228" t="s">
        <v>1063</v>
      </c>
      <c r="Y1373" s="228"/>
      <c r="Z1373" s="228" t="s">
        <v>212</v>
      </c>
      <c r="AA1373" s="228" t="s">
        <v>2590</v>
      </c>
      <c r="AB1373" s="228" t="s">
        <v>6287</v>
      </c>
      <c r="AD1373" s="228" t="s">
        <v>333</v>
      </c>
      <c r="AE1373" s="228" t="s">
        <v>362</v>
      </c>
      <c r="AH1373" s="228" t="s">
        <v>635</v>
      </c>
      <c r="AJ1373" s="228" t="s">
        <v>426</v>
      </c>
      <c r="AK1373" s="228"/>
      <c r="BC1373" s="226"/>
    </row>
    <row r="1374" spans="1:55" ht="15.75" customHeight="1" thickBot="1">
      <c r="A1374" s="238"/>
      <c r="B1374" s="238"/>
      <c r="C1374" s="239"/>
      <c r="D1374" s="239"/>
      <c r="E1374" s="239"/>
      <c r="F1374" s="239"/>
      <c r="G1374" s="239"/>
      <c r="H1374" s="239"/>
      <c r="I1374" s="239"/>
      <c r="J1374" s="239"/>
      <c r="K1374" s="239"/>
      <c r="L1374" s="239"/>
      <c r="M1374" s="239"/>
      <c r="N1374" s="239"/>
      <c r="O1374" s="239"/>
      <c r="X1374" s="228" t="s">
        <v>791</v>
      </c>
      <c r="Y1374" s="228"/>
      <c r="Z1374" s="228" t="s">
        <v>193</v>
      </c>
      <c r="AA1374" s="228" t="s">
        <v>2713</v>
      </c>
      <c r="AB1374" s="228" t="s">
        <v>6288</v>
      </c>
      <c r="AD1374" s="228" t="s">
        <v>317</v>
      </c>
      <c r="AE1374" s="228" t="s">
        <v>333</v>
      </c>
      <c r="AH1374" s="228" t="s">
        <v>649</v>
      </c>
      <c r="AJ1374" s="228" t="s">
        <v>484</v>
      </c>
      <c r="AK1374" s="228"/>
      <c r="BC1374" s="226"/>
    </row>
    <row r="1375" spans="1:55" ht="15.75" customHeight="1" thickBot="1">
      <c r="A1375" s="238"/>
      <c r="B1375" s="238"/>
      <c r="C1375" s="239"/>
      <c r="D1375" s="239"/>
      <c r="E1375" s="239"/>
      <c r="F1375" s="239"/>
      <c r="G1375" s="239"/>
      <c r="H1375" s="239"/>
      <c r="I1375" s="239"/>
      <c r="J1375" s="239"/>
      <c r="K1375" s="239"/>
      <c r="L1375" s="239"/>
      <c r="M1375" s="239"/>
      <c r="N1375" s="239"/>
      <c r="O1375" s="239"/>
      <c r="X1375" s="228" t="s">
        <v>842</v>
      </c>
      <c r="Y1375" s="228"/>
      <c r="Z1375" s="228" t="s">
        <v>222</v>
      </c>
      <c r="AA1375" s="228" t="s">
        <v>1082</v>
      </c>
      <c r="AB1375" s="228" t="s">
        <v>6289</v>
      </c>
      <c r="AD1375" s="228" t="s">
        <v>302</v>
      </c>
      <c r="AE1375" s="228" t="s">
        <v>302</v>
      </c>
      <c r="AH1375" s="228" t="s">
        <v>645</v>
      </c>
      <c r="AJ1375" s="228" t="s">
        <v>474</v>
      </c>
      <c r="AK1375" s="228"/>
      <c r="BC1375" s="226"/>
    </row>
    <row r="1376" spans="1:55" ht="15.75" customHeight="1" thickBot="1">
      <c r="A1376" s="238"/>
      <c r="B1376" s="238"/>
      <c r="C1376" s="239"/>
      <c r="D1376" s="239"/>
      <c r="E1376" s="239"/>
      <c r="F1376" s="239"/>
      <c r="G1376" s="239"/>
      <c r="H1376" s="239"/>
      <c r="I1376" s="239"/>
      <c r="J1376" s="239"/>
      <c r="K1376" s="239"/>
      <c r="L1376" s="239"/>
      <c r="M1376" s="239"/>
      <c r="N1376" s="239"/>
      <c r="O1376" s="239"/>
      <c r="X1376" s="228" t="s">
        <v>672</v>
      </c>
      <c r="Y1376" s="228"/>
      <c r="Z1376" s="228" t="s">
        <v>226</v>
      </c>
      <c r="AA1376" s="228" t="s">
        <v>1174</v>
      </c>
      <c r="AB1376" s="228" t="s">
        <v>6290</v>
      </c>
      <c r="AD1376" s="228" t="s">
        <v>302</v>
      </c>
      <c r="AE1376" s="228" t="s">
        <v>302</v>
      </c>
      <c r="AH1376" s="228" t="s">
        <v>790</v>
      </c>
      <c r="AJ1376" s="228" t="s">
        <v>430</v>
      </c>
      <c r="AK1376" s="228"/>
      <c r="BC1376" s="226"/>
    </row>
    <row r="1377" spans="1:55" ht="15.75" customHeight="1" thickBot="1">
      <c r="A1377" s="238"/>
      <c r="B1377" s="238"/>
      <c r="C1377" s="239"/>
      <c r="D1377" s="239"/>
      <c r="E1377" s="239"/>
      <c r="F1377" s="239"/>
      <c r="G1377" s="239"/>
      <c r="H1377" s="239"/>
      <c r="I1377" s="239"/>
      <c r="J1377" s="239"/>
      <c r="K1377" s="239"/>
      <c r="L1377" s="239"/>
      <c r="M1377" s="239"/>
      <c r="N1377" s="239"/>
      <c r="O1377" s="239"/>
      <c r="X1377" s="228" t="s">
        <v>791</v>
      </c>
      <c r="Y1377" s="228"/>
      <c r="Z1377" s="228" t="s">
        <v>205</v>
      </c>
      <c r="AA1377" s="228" t="s">
        <v>1312</v>
      </c>
      <c r="AB1377" s="228" t="s">
        <v>6291</v>
      </c>
      <c r="AD1377" s="228" t="s">
        <v>333</v>
      </c>
      <c r="AE1377" s="228" t="s">
        <v>359</v>
      </c>
      <c r="AH1377" s="228" t="s">
        <v>641</v>
      </c>
      <c r="AJ1377" s="228" t="s">
        <v>451</v>
      </c>
      <c r="AK1377" s="228"/>
      <c r="BC1377" s="226"/>
    </row>
    <row r="1378" spans="1:55" ht="15.75" customHeight="1" thickBot="1">
      <c r="A1378" s="238"/>
      <c r="B1378" s="238"/>
      <c r="C1378" s="239"/>
      <c r="D1378" s="239"/>
      <c r="E1378" s="239"/>
      <c r="F1378" s="239"/>
      <c r="G1378" s="239"/>
      <c r="H1378" s="239"/>
      <c r="I1378" s="239"/>
      <c r="J1378" s="239"/>
      <c r="K1378" s="239"/>
      <c r="L1378" s="239"/>
      <c r="M1378" s="239"/>
      <c r="N1378" s="239"/>
      <c r="O1378" s="239"/>
      <c r="X1378" s="228" t="s">
        <v>1084</v>
      </c>
      <c r="Y1378" s="228"/>
      <c r="Z1378" s="228" t="s">
        <v>212</v>
      </c>
      <c r="AA1378" s="228" t="s">
        <v>1357</v>
      </c>
      <c r="AB1378" s="228" t="s">
        <v>6292</v>
      </c>
      <c r="AD1378" s="228" t="s">
        <v>333</v>
      </c>
      <c r="AE1378" s="228" t="s">
        <v>348</v>
      </c>
      <c r="AH1378" s="228" t="s">
        <v>635</v>
      </c>
      <c r="AJ1378" s="228" t="s">
        <v>451</v>
      </c>
      <c r="AK1378" s="228"/>
      <c r="BC1378" s="226"/>
    </row>
    <row r="1379" spans="1:55" ht="15.75" customHeight="1" thickBot="1">
      <c r="A1379" s="238"/>
      <c r="B1379" s="238"/>
      <c r="C1379" s="239"/>
      <c r="D1379" s="239"/>
      <c r="E1379" s="239"/>
      <c r="F1379" s="239"/>
      <c r="G1379" s="239"/>
      <c r="H1379" s="239"/>
      <c r="I1379" s="239"/>
      <c r="J1379" s="239"/>
      <c r="K1379" s="239"/>
      <c r="L1379" s="239"/>
      <c r="M1379" s="239"/>
      <c r="N1379" s="239"/>
      <c r="O1379" s="239"/>
      <c r="X1379" s="228" t="s">
        <v>1084</v>
      </c>
      <c r="Y1379" s="228"/>
      <c r="Z1379" s="228" t="s">
        <v>212</v>
      </c>
      <c r="AA1379" s="228" t="s">
        <v>1543</v>
      </c>
      <c r="AB1379" s="228" t="s">
        <v>6293</v>
      </c>
      <c r="AD1379" s="228" t="s">
        <v>333</v>
      </c>
      <c r="AE1379" s="228" t="s">
        <v>333</v>
      </c>
      <c r="AH1379" s="228" t="s">
        <v>663</v>
      </c>
      <c r="AJ1379" s="228" t="s">
        <v>470</v>
      </c>
      <c r="AK1379" s="228"/>
      <c r="BC1379" s="226"/>
    </row>
    <row r="1380" spans="1:55" ht="15.75" customHeight="1" thickBot="1">
      <c r="A1380" s="238"/>
      <c r="B1380" s="238"/>
      <c r="C1380" s="239"/>
      <c r="D1380" s="239"/>
      <c r="E1380" s="239"/>
      <c r="F1380" s="239"/>
      <c r="G1380" s="239"/>
      <c r="H1380" s="239"/>
      <c r="I1380" s="239"/>
      <c r="J1380" s="239"/>
      <c r="K1380" s="239"/>
      <c r="L1380" s="239"/>
      <c r="M1380" s="239"/>
      <c r="N1380" s="239"/>
      <c r="O1380" s="239"/>
      <c r="X1380" s="228" t="s">
        <v>842</v>
      </c>
      <c r="Y1380" s="228"/>
      <c r="Z1380" s="228" t="s">
        <v>222</v>
      </c>
      <c r="AA1380" s="228" t="s">
        <v>1562</v>
      </c>
      <c r="AB1380" s="228" t="s">
        <v>6294</v>
      </c>
      <c r="AD1380" s="228" t="s">
        <v>283</v>
      </c>
      <c r="AE1380" s="228" t="s">
        <v>302</v>
      </c>
      <c r="AH1380" s="228" t="s">
        <v>982</v>
      </c>
      <c r="AJ1380" s="228" t="s">
        <v>423</v>
      </c>
      <c r="AK1380" s="228"/>
      <c r="BC1380" s="226"/>
    </row>
    <row r="1381" spans="1:55" ht="15.75" customHeight="1" thickBot="1">
      <c r="A1381" s="238"/>
      <c r="B1381" s="238"/>
      <c r="C1381" s="239"/>
      <c r="D1381" s="239"/>
      <c r="E1381" s="239"/>
      <c r="F1381" s="239"/>
      <c r="G1381" s="239"/>
      <c r="H1381" s="239"/>
      <c r="I1381" s="239"/>
      <c r="J1381" s="239"/>
      <c r="K1381" s="239"/>
      <c r="L1381" s="239"/>
      <c r="M1381" s="239"/>
      <c r="N1381" s="239"/>
      <c r="O1381" s="239"/>
      <c r="X1381" s="228" t="s">
        <v>791</v>
      </c>
      <c r="Y1381" s="228"/>
      <c r="Z1381" s="228" t="s">
        <v>212</v>
      </c>
      <c r="AA1381" s="228" t="s">
        <v>1731</v>
      </c>
      <c r="AB1381" s="228" t="s">
        <v>6295</v>
      </c>
      <c r="AD1381" s="228" t="s">
        <v>317</v>
      </c>
      <c r="AE1381" s="228" t="s">
        <v>348</v>
      </c>
      <c r="AH1381" s="228" t="s">
        <v>663</v>
      </c>
      <c r="AJ1381" s="228" t="s">
        <v>446</v>
      </c>
      <c r="AK1381" s="228"/>
      <c r="BC1381" s="226"/>
    </row>
    <row r="1382" spans="1:55" ht="15.75" customHeight="1" thickBot="1">
      <c r="A1382" s="238"/>
      <c r="B1382" s="238"/>
      <c r="C1382" s="239"/>
      <c r="D1382" s="239"/>
      <c r="E1382" s="239"/>
      <c r="F1382" s="239"/>
      <c r="G1382" s="239"/>
      <c r="H1382" s="239"/>
      <c r="I1382" s="239"/>
      <c r="J1382" s="239"/>
      <c r="K1382" s="239"/>
      <c r="L1382" s="239"/>
      <c r="M1382" s="239"/>
      <c r="N1382" s="239"/>
      <c r="O1382" s="239"/>
      <c r="X1382" s="228" t="s">
        <v>647</v>
      </c>
      <c r="Y1382" s="228"/>
      <c r="Z1382" s="228" t="s">
        <v>212</v>
      </c>
      <c r="AA1382" s="228" t="s">
        <v>1776</v>
      </c>
      <c r="AB1382" s="228" t="s">
        <v>6296</v>
      </c>
      <c r="AD1382" s="228" t="s">
        <v>348</v>
      </c>
      <c r="AE1382" s="228" t="s">
        <v>362</v>
      </c>
      <c r="AH1382" s="228" t="s">
        <v>649</v>
      </c>
      <c r="AJ1382" s="228" t="s">
        <v>456</v>
      </c>
      <c r="AK1382" s="228"/>
      <c r="BC1382" s="226"/>
    </row>
    <row r="1383" spans="1:55" ht="15.75" customHeight="1" thickBot="1">
      <c r="A1383" s="238"/>
      <c r="B1383" s="238"/>
      <c r="C1383" s="239"/>
      <c r="D1383" s="239"/>
      <c r="E1383" s="239"/>
      <c r="F1383" s="239"/>
      <c r="G1383" s="239"/>
      <c r="H1383" s="239"/>
      <c r="I1383" s="239"/>
      <c r="J1383" s="239"/>
      <c r="K1383" s="239"/>
      <c r="L1383" s="239"/>
      <c r="M1383" s="239"/>
      <c r="N1383" s="239"/>
      <c r="O1383" s="239"/>
      <c r="X1383" s="228" t="s">
        <v>1176</v>
      </c>
      <c r="Y1383" s="228"/>
      <c r="Z1383" s="228" t="s">
        <v>241</v>
      </c>
      <c r="AA1383" s="228" t="s">
        <v>1796</v>
      </c>
      <c r="AB1383" s="228" t="s">
        <v>4901</v>
      </c>
      <c r="AD1383" s="228" t="s">
        <v>385</v>
      </c>
      <c r="AE1383" s="228" t="s">
        <v>385</v>
      </c>
      <c r="AH1383" s="228"/>
      <c r="AJ1383" s="228" t="s">
        <v>234</v>
      </c>
      <c r="AK1383" s="228"/>
      <c r="BC1383" s="226"/>
    </row>
    <row r="1384" spans="1:55" ht="15.75" customHeight="1" thickBot="1">
      <c r="A1384" s="238"/>
      <c r="B1384" s="238"/>
      <c r="C1384" s="239"/>
      <c r="D1384" s="239"/>
      <c r="E1384" s="239"/>
      <c r="F1384" s="239"/>
      <c r="G1384" s="239"/>
      <c r="H1384" s="239"/>
      <c r="I1384" s="239"/>
      <c r="J1384" s="239"/>
      <c r="K1384" s="239"/>
      <c r="L1384" s="239"/>
      <c r="M1384" s="239"/>
      <c r="N1384" s="239"/>
      <c r="O1384" s="239"/>
      <c r="X1384" s="228" t="s">
        <v>791</v>
      </c>
      <c r="Y1384" s="228"/>
      <c r="Z1384" s="228" t="s">
        <v>215</v>
      </c>
      <c r="AA1384" s="228" t="s">
        <v>1818</v>
      </c>
      <c r="AB1384" s="228" t="s">
        <v>6297</v>
      </c>
      <c r="AD1384" s="228" t="s">
        <v>317</v>
      </c>
      <c r="AE1384" s="228" t="s">
        <v>302</v>
      </c>
      <c r="AH1384" s="228" t="s">
        <v>641</v>
      </c>
      <c r="AJ1384" s="228" t="s">
        <v>642</v>
      </c>
      <c r="AK1384" s="228"/>
      <c r="BC1384" s="226"/>
    </row>
    <row r="1385" spans="1:55" ht="15.75" customHeight="1" thickBot="1">
      <c r="A1385" s="238"/>
      <c r="B1385" s="238"/>
      <c r="C1385" s="239"/>
      <c r="D1385" s="239"/>
      <c r="E1385" s="239"/>
      <c r="F1385" s="239"/>
      <c r="G1385" s="239"/>
      <c r="H1385" s="239"/>
      <c r="I1385" s="239"/>
      <c r="J1385" s="239"/>
      <c r="K1385" s="239"/>
      <c r="L1385" s="239"/>
      <c r="M1385" s="239"/>
      <c r="N1385" s="239"/>
      <c r="O1385" s="239"/>
      <c r="X1385" s="228" t="s">
        <v>643</v>
      </c>
      <c r="Y1385" s="228"/>
      <c r="Z1385" s="228" t="s">
        <v>226</v>
      </c>
      <c r="AA1385" s="228" t="s">
        <v>1869</v>
      </c>
      <c r="AB1385" s="228" t="s">
        <v>6298</v>
      </c>
      <c r="AD1385" s="228"/>
      <c r="AE1385" s="228"/>
      <c r="AH1385" s="228" t="s">
        <v>1168</v>
      </c>
      <c r="AJ1385" s="228" t="s">
        <v>407</v>
      </c>
      <c r="AK1385" s="228"/>
      <c r="BC1385" s="226"/>
    </row>
    <row r="1386" spans="1:55" ht="15.75" customHeight="1" thickBot="1">
      <c r="A1386" s="238"/>
      <c r="B1386" s="238"/>
      <c r="C1386" s="239"/>
      <c r="D1386" s="239"/>
      <c r="E1386" s="239"/>
      <c r="F1386" s="239"/>
      <c r="G1386" s="239"/>
      <c r="H1386" s="239"/>
      <c r="I1386" s="239"/>
      <c r="J1386" s="239"/>
      <c r="K1386" s="239"/>
      <c r="L1386" s="239"/>
      <c r="M1386" s="239"/>
      <c r="N1386" s="239"/>
      <c r="O1386" s="239"/>
      <c r="X1386" s="228" t="s">
        <v>980</v>
      </c>
      <c r="Y1386" s="228"/>
      <c r="Z1386" s="228" t="s">
        <v>237</v>
      </c>
      <c r="AA1386" s="228" t="s">
        <v>1885</v>
      </c>
      <c r="AB1386" s="228" t="s">
        <v>6299</v>
      </c>
      <c r="AD1386" s="228" t="s">
        <v>211</v>
      </c>
      <c r="AE1386" s="228" t="s">
        <v>302</v>
      </c>
      <c r="AH1386" s="228" t="s">
        <v>825</v>
      </c>
      <c r="AJ1386" s="228"/>
      <c r="AK1386" s="228"/>
      <c r="BC1386" s="226"/>
    </row>
    <row r="1387" spans="1:55" ht="15.75" customHeight="1" thickBot="1">
      <c r="A1387" s="238"/>
      <c r="B1387" s="238"/>
      <c r="C1387" s="239"/>
      <c r="D1387" s="239"/>
      <c r="E1387" s="239"/>
      <c r="F1387" s="239"/>
      <c r="G1387" s="239"/>
      <c r="H1387" s="239"/>
      <c r="I1387" s="239"/>
      <c r="J1387" s="239"/>
      <c r="K1387" s="239"/>
      <c r="L1387" s="239"/>
      <c r="M1387" s="239"/>
      <c r="N1387" s="239"/>
      <c r="O1387" s="239"/>
      <c r="X1387" s="228" t="s">
        <v>1063</v>
      </c>
      <c r="Y1387" s="228"/>
      <c r="Z1387" s="228" t="s">
        <v>215</v>
      </c>
      <c r="AA1387" s="228" t="s">
        <v>1912</v>
      </c>
      <c r="AB1387" s="228" t="s">
        <v>6300</v>
      </c>
      <c r="AD1387" s="228" t="s">
        <v>333</v>
      </c>
      <c r="AE1387" s="228" t="s">
        <v>359</v>
      </c>
      <c r="AH1387" s="228" t="s">
        <v>635</v>
      </c>
      <c r="AJ1387" s="228" t="s">
        <v>355</v>
      </c>
      <c r="AK1387" s="228"/>
      <c r="BC1387" s="226"/>
    </row>
    <row r="1388" spans="1:55" ht="15.75" customHeight="1" thickBot="1">
      <c r="A1388" s="238"/>
      <c r="B1388" s="238"/>
      <c r="C1388" s="239"/>
      <c r="D1388" s="239"/>
      <c r="E1388" s="239"/>
      <c r="F1388" s="239"/>
      <c r="G1388" s="239"/>
      <c r="H1388" s="239"/>
      <c r="I1388" s="239"/>
      <c r="J1388" s="239"/>
      <c r="K1388" s="239"/>
      <c r="L1388" s="239"/>
      <c r="M1388" s="239"/>
      <c r="N1388" s="239"/>
      <c r="O1388" s="239"/>
      <c r="X1388" s="228" t="s">
        <v>1176</v>
      </c>
      <c r="Y1388" s="228"/>
      <c r="Z1388" s="228" t="s">
        <v>232</v>
      </c>
      <c r="AA1388" s="228" t="s">
        <v>1935</v>
      </c>
      <c r="AB1388" s="228" t="s">
        <v>6301</v>
      </c>
      <c r="AD1388" s="228" t="s">
        <v>186</v>
      </c>
      <c r="AE1388" s="228" t="s">
        <v>302</v>
      </c>
      <c r="AH1388" s="228" t="s">
        <v>982</v>
      </c>
      <c r="AJ1388" s="228" t="s">
        <v>364</v>
      </c>
      <c r="AK1388" s="228"/>
      <c r="BC1388" s="226"/>
    </row>
    <row r="1389" spans="1:55" ht="15.75" customHeight="1" thickBot="1">
      <c r="A1389" s="238"/>
      <c r="B1389" s="238"/>
      <c r="C1389" s="239"/>
      <c r="D1389" s="239"/>
      <c r="E1389" s="239"/>
      <c r="F1389" s="239"/>
      <c r="G1389" s="239"/>
      <c r="H1389" s="239"/>
      <c r="I1389" s="239"/>
      <c r="J1389" s="239"/>
      <c r="K1389" s="239"/>
      <c r="L1389" s="239"/>
      <c r="M1389" s="239"/>
      <c r="N1389" s="239"/>
      <c r="O1389" s="239"/>
      <c r="X1389" s="228" t="s">
        <v>980</v>
      </c>
      <c r="Y1389" s="228"/>
      <c r="Z1389" s="228" t="s">
        <v>237</v>
      </c>
      <c r="AA1389" s="228" t="s">
        <v>2033</v>
      </c>
      <c r="AB1389" s="228" t="s">
        <v>6302</v>
      </c>
      <c r="AD1389" s="228" t="s">
        <v>261</v>
      </c>
      <c r="AE1389" s="228" t="s">
        <v>302</v>
      </c>
      <c r="AH1389" s="228" t="s">
        <v>674</v>
      </c>
      <c r="AJ1389" s="228" t="s">
        <v>361</v>
      </c>
      <c r="AK1389" s="228"/>
      <c r="BC1389" s="226"/>
    </row>
    <row r="1390" spans="1:55" ht="15.75" customHeight="1" thickBot="1">
      <c r="A1390" s="238"/>
      <c r="B1390" s="238"/>
      <c r="C1390" s="239"/>
      <c r="D1390" s="239"/>
      <c r="E1390" s="239"/>
      <c r="F1390" s="239"/>
      <c r="G1390" s="239"/>
      <c r="H1390" s="239"/>
      <c r="I1390" s="239"/>
      <c r="J1390" s="239"/>
      <c r="K1390" s="239"/>
      <c r="L1390" s="239"/>
      <c r="M1390" s="239"/>
      <c r="N1390" s="239"/>
      <c r="O1390" s="239"/>
      <c r="X1390" s="228" t="s">
        <v>787</v>
      </c>
      <c r="Y1390" s="228"/>
      <c r="Z1390" s="228" t="s">
        <v>222</v>
      </c>
      <c r="AA1390" s="228" t="s">
        <v>2119</v>
      </c>
      <c r="AB1390" s="228" t="s">
        <v>6303</v>
      </c>
      <c r="AD1390" s="228" t="s">
        <v>236</v>
      </c>
      <c r="AE1390" s="228" t="s">
        <v>189</v>
      </c>
      <c r="AH1390" s="228" t="s">
        <v>982</v>
      </c>
      <c r="AJ1390" s="228" t="s">
        <v>374</v>
      </c>
      <c r="AK1390" s="228"/>
      <c r="BC1390" s="226"/>
    </row>
    <row r="1391" spans="1:55" ht="15.75" customHeight="1" thickBot="1">
      <c r="A1391" s="238"/>
      <c r="B1391" s="238"/>
      <c r="C1391" s="239"/>
      <c r="D1391" s="239"/>
      <c r="E1391" s="239"/>
      <c r="F1391" s="239"/>
      <c r="G1391" s="239"/>
      <c r="H1391" s="239"/>
      <c r="I1391" s="239"/>
      <c r="J1391" s="239"/>
      <c r="K1391" s="239"/>
      <c r="L1391" s="239"/>
      <c r="M1391" s="239"/>
      <c r="N1391" s="239"/>
      <c r="O1391" s="239"/>
      <c r="X1391" s="228" t="s">
        <v>1176</v>
      </c>
      <c r="Y1391" s="228"/>
      <c r="Z1391" s="228" t="s">
        <v>215</v>
      </c>
      <c r="AA1391" s="228" t="s">
        <v>2318</v>
      </c>
      <c r="AB1391" s="228" t="s">
        <v>6304</v>
      </c>
      <c r="AD1391" s="228" t="s">
        <v>317</v>
      </c>
      <c r="AE1391" s="228" t="s">
        <v>317</v>
      </c>
      <c r="AH1391" s="228" t="s">
        <v>790</v>
      </c>
      <c r="AJ1391" s="228" t="s">
        <v>428</v>
      </c>
      <c r="AK1391" s="228"/>
      <c r="BC1391" s="226"/>
    </row>
    <row r="1392" spans="1:55" ht="15.75" customHeight="1" thickBot="1">
      <c r="A1392" s="238"/>
      <c r="B1392" s="238"/>
      <c r="C1392" s="239"/>
      <c r="D1392" s="239"/>
      <c r="E1392" s="239"/>
      <c r="F1392" s="239"/>
      <c r="G1392" s="239"/>
      <c r="H1392" s="239"/>
      <c r="I1392" s="239"/>
      <c r="J1392" s="239"/>
      <c r="K1392" s="239"/>
      <c r="L1392" s="239"/>
      <c r="M1392" s="239"/>
      <c r="N1392" s="239"/>
      <c r="O1392" s="239"/>
      <c r="X1392" s="228" t="s">
        <v>639</v>
      </c>
      <c r="Y1392" s="228"/>
      <c r="Z1392" s="228" t="s">
        <v>193</v>
      </c>
      <c r="AA1392" s="228" t="s">
        <v>2622</v>
      </c>
      <c r="AB1392" s="228" t="s">
        <v>6305</v>
      </c>
      <c r="AD1392" s="228" t="s">
        <v>348</v>
      </c>
      <c r="AE1392" s="228" t="s">
        <v>348</v>
      </c>
      <c r="AH1392" s="228" t="s">
        <v>658</v>
      </c>
      <c r="AJ1392" s="228" t="s">
        <v>460</v>
      </c>
      <c r="AK1392" s="228"/>
      <c r="BC1392" s="226"/>
    </row>
    <row r="1393" spans="1:55" ht="15.75" customHeight="1" thickBot="1">
      <c r="A1393" s="238"/>
      <c r="B1393" s="238"/>
      <c r="C1393" s="239"/>
      <c r="D1393" s="239"/>
      <c r="E1393" s="239"/>
      <c r="F1393" s="239"/>
      <c r="G1393" s="239"/>
      <c r="H1393" s="239"/>
      <c r="I1393" s="239"/>
      <c r="J1393" s="239"/>
      <c r="K1393" s="239"/>
      <c r="L1393" s="239"/>
      <c r="M1393" s="239"/>
      <c r="N1393" s="239"/>
      <c r="O1393" s="239"/>
      <c r="X1393" s="228" t="s">
        <v>787</v>
      </c>
      <c r="Y1393" s="228"/>
      <c r="Z1393" s="228" t="s">
        <v>219</v>
      </c>
      <c r="AA1393" s="228" t="s">
        <v>2679</v>
      </c>
      <c r="AB1393" s="228" t="s">
        <v>6306</v>
      </c>
      <c r="AD1393" s="228" t="s">
        <v>333</v>
      </c>
      <c r="AE1393" s="228" t="s">
        <v>317</v>
      </c>
      <c r="AH1393" s="228" t="s">
        <v>645</v>
      </c>
      <c r="AJ1393" s="228" t="s">
        <v>458</v>
      </c>
      <c r="AK1393" s="228"/>
      <c r="BC1393" s="226"/>
    </row>
    <row r="1394" spans="1:55" ht="15.75" customHeight="1" thickBot="1">
      <c r="A1394" s="238"/>
      <c r="B1394" s="238"/>
      <c r="C1394" s="239"/>
      <c r="D1394" s="239"/>
      <c r="E1394" s="239"/>
      <c r="F1394" s="239"/>
      <c r="G1394" s="239"/>
      <c r="H1394" s="239"/>
      <c r="I1394" s="239"/>
      <c r="J1394" s="239"/>
      <c r="K1394" s="239"/>
      <c r="L1394" s="239"/>
      <c r="M1394" s="239"/>
      <c r="N1394" s="239"/>
      <c r="O1394" s="239"/>
      <c r="X1394" s="228" t="s">
        <v>787</v>
      </c>
      <c r="Y1394" s="228"/>
      <c r="Z1394" s="228" t="s">
        <v>215</v>
      </c>
      <c r="AA1394" s="228" t="s">
        <v>2724</v>
      </c>
      <c r="AB1394" s="228" t="s">
        <v>6307</v>
      </c>
      <c r="AD1394" s="228" t="s">
        <v>317</v>
      </c>
      <c r="AE1394" s="228" t="s">
        <v>317</v>
      </c>
      <c r="AH1394" s="228" t="s">
        <v>645</v>
      </c>
      <c r="AJ1394" s="228" t="s">
        <v>426</v>
      </c>
      <c r="AK1394" s="228"/>
      <c r="BC1394" s="226"/>
    </row>
    <row r="1395" spans="1:55" ht="15.75" customHeight="1" thickBot="1">
      <c r="A1395" s="238"/>
      <c r="B1395" s="238"/>
      <c r="C1395" s="239"/>
      <c r="D1395" s="239"/>
      <c r="E1395" s="239"/>
      <c r="F1395" s="239"/>
      <c r="G1395" s="239"/>
      <c r="H1395" s="239"/>
      <c r="I1395" s="239"/>
      <c r="J1395" s="239"/>
      <c r="K1395" s="239"/>
      <c r="L1395" s="239"/>
      <c r="M1395" s="239"/>
      <c r="N1395" s="239"/>
      <c r="O1395" s="239"/>
      <c r="X1395" s="228" t="s">
        <v>980</v>
      </c>
      <c r="Y1395" s="228"/>
      <c r="Z1395" s="228" t="s">
        <v>254</v>
      </c>
      <c r="AA1395" s="228" t="s">
        <v>2732</v>
      </c>
      <c r="AB1395" s="228" t="s">
        <v>4902</v>
      </c>
      <c r="AD1395" s="228" t="s">
        <v>385</v>
      </c>
      <c r="AE1395" s="228" t="s">
        <v>261</v>
      </c>
      <c r="AH1395" s="228"/>
      <c r="AJ1395" s="228" t="s">
        <v>352</v>
      </c>
      <c r="AK1395" s="228"/>
      <c r="BC1395" s="226"/>
    </row>
    <row r="1396" spans="1:55" ht="15.75" customHeight="1" thickBot="1">
      <c r="A1396" s="238"/>
      <c r="B1396" s="238"/>
      <c r="C1396" s="239"/>
      <c r="D1396" s="239"/>
      <c r="E1396" s="239"/>
      <c r="F1396" s="239"/>
      <c r="G1396" s="239"/>
      <c r="H1396" s="239"/>
      <c r="I1396" s="239"/>
      <c r="J1396" s="239"/>
      <c r="K1396" s="239"/>
      <c r="L1396" s="239"/>
      <c r="M1396" s="239"/>
      <c r="N1396" s="239"/>
      <c r="O1396" s="239"/>
      <c r="X1396" s="228" t="s">
        <v>639</v>
      </c>
      <c r="Y1396" s="228"/>
      <c r="Z1396" s="228" t="s">
        <v>215</v>
      </c>
      <c r="AA1396" s="228" t="s">
        <v>640</v>
      </c>
      <c r="AB1396" s="228" t="s">
        <v>6308</v>
      </c>
      <c r="AD1396" s="228" t="s">
        <v>333</v>
      </c>
      <c r="AE1396" s="228" t="s">
        <v>333</v>
      </c>
      <c r="AH1396" s="228" t="s">
        <v>641</v>
      </c>
      <c r="AJ1396" s="228" t="s">
        <v>642</v>
      </c>
      <c r="AK1396" s="228"/>
      <c r="BC1396" s="226"/>
    </row>
    <row r="1397" spans="1:55" ht="15.75" customHeight="1" thickBot="1">
      <c r="A1397" s="238"/>
      <c r="B1397" s="238"/>
      <c r="C1397" s="239"/>
      <c r="D1397" s="239"/>
      <c r="E1397" s="239"/>
      <c r="F1397" s="239"/>
      <c r="G1397" s="239"/>
      <c r="H1397" s="239"/>
      <c r="I1397" s="239"/>
      <c r="J1397" s="239"/>
      <c r="K1397" s="239"/>
      <c r="L1397" s="239"/>
      <c r="M1397" s="239"/>
      <c r="N1397" s="239"/>
      <c r="O1397" s="239"/>
      <c r="X1397" s="228" t="s">
        <v>842</v>
      </c>
      <c r="Y1397" s="228"/>
      <c r="Z1397" s="228" t="s">
        <v>222</v>
      </c>
      <c r="AA1397" s="228" t="s">
        <v>1004</v>
      </c>
      <c r="AB1397" s="228" t="s">
        <v>6309</v>
      </c>
      <c r="AD1397" s="228" t="s">
        <v>317</v>
      </c>
      <c r="AE1397" s="228" t="s">
        <v>302</v>
      </c>
      <c r="AH1397" s="228" t="s">
        <v>790</v>
      </c>
      <c r="AJ1397" s="228" t="s">
        <v>449</v>
      </c>
      <c r="AK1397" s="228"/>
      <c r="BC1397" s="226"/>
    </row>
    <row r="1398" spans="1:55" ht="15.75" customHeight="1" thickBot="1">
      <c r="A1398" s="238"/>
      <c r="B1398" s="238"/>
      <c r="C1398" s="239"/>
      <c r="D1398" s="239"/>
      <c r="E1398" s="239"/>
      <c r="F1398" s="239"/>
      <c r="G1398" s="239"/>
      <c r="H1398" s="239"/>
      <c r="I1398" s="239"/>
      <c r="J1398" s="239"/>
      <c r="K1398" s="239"/>
      <c r="L1398" s="239"/>
      <c r="M1398" s="239"/>
      <c r="N1398" s="239"/>
      <c r="O1398" s="239"/>
      <c r="X1398" s="228" t="s">
        <v>787</v>
      </c>
      <c r="Y1398" s="228"/>
      <c r="Z1398" s="228" t="s">
        <v>215</v>
      </c>
      <c r="AA1398" s="228" t="s">
        <v>1028</v>
      </c>
      <c r="AB1398" s="228" t="s">
        <v>6310</v>
      </c>
      <c r="AD1398" s="228" t="s">
        <v>333</v>
      </c>
      <c r="AE1398" s="228" t="s">
        <v>283</v>
      </c>
      <c r="AH1398" s="228" t="s">
        <v>825</v>
      </c>
      <c r="AJ1398" s="228" t="s">
        <v>470</v>
      </c>
      <c r="AK1398" s="228"/>
      <c r="BC1398" s="226"/>
    </row>
    <row r="1399" spans="1:55" ht="15.75" customHeight="1" thickBot="1">
      <c r="A1399" s="238"/>
      <c r="B1399" s="238"/>
      <c r="C1399" s="239"/>
      <c r="D1399" s="239"/>
      <c r="E1399" s="239"/>
      <c r="F1399" s="239"/>
      <c r="G1399" s="239"/>
      <c r="H1399" s="239"/>
      <c r="I1399" s="239"/>
      <c r="J1399" s="239"/>
      <c r="K1399" s="239"/>
      <c r="L1399" s="239"/>
      <c r="M1399" s="239"/>
      <c r="N1399" s="239"/>
      <c r="O1399" s="239"/>
      <c r="X1399" s="228" t="s">
        <v>842</v>
      </c>
      <c r="Y1399" s="228"/>
      <c r="Z1399" s="228" t="s">
        <v>219</v>
      </c>
      <c r="AA1399" s="228" t="s">
        <v>1062</v>
      </c>
      <c r="AB1399" s="228" t="s">
        <v>6311</v>
      </c>
      <c r="AD1399" s="228" t="s">
        <v>283</v>
      </c>
      <c r="AE1399" s="228" t="s">
        <v>283</v>
      </c>
      <c r="AH1399" s="228" t="s">
        <v>790</v>
      </c>
      <c r="AJ1399" s="228" t="s">
        <v>357</v>
      </c>
      <c r="AK1399" s="228"/>
      <c r="BC1399" s="226"/>
    </row>
    <row r="1400" spans="1:55" ht="15.75" customHeight="1" thickBot="1">
      <c r="A1400" s="238"/>
      <c r="B1400" s="238"/>
      <c r="C1400" s="239"/>
      <c r="D1400" s="239"/>
      <c r="E1400" s="239"/>
      <c r="F1400" s="239"/>
      <c r="G1400" s="239"/>
      <c r="H1400" s="239"/>
      <c r="I1400" s="239"/>
      <c r="J1400" s="239"/>
      <c r="K1400" s="239"/>
      <c r="L1400" s="239"/>
      <c r="M1400" s="239"/>
      <c r="N1400" s="239"/>
      <c r="O1400" s="239"/>
      <c r="X1400" s="228" t="s">
        <v>639</v>
      </c>
      <c r="Y1400" s="228"/>
      <c r="Z1400" s="228" t="s">
        <v>205</v>
      </c>
      <c r="AA1400" s="228" t="s">
        <v>1110</v>
      </c>
      <c r="AB1400" s="228" t="s">
        <v>6312</v>
      </c>
      <c r="AD1400" s="228" t="s">
        <v>333</v>
      </c>
      <c r="AE1400" s="228" t="s">
        <v>359</v>
      </c>
      <c r="AH1400" s="228" t="s">
        <v>658</v>
      </c>
      <c r="AJ1400" s="228" t="s">
        <v>477</v>
      </c>
      <c r="AK1400" s="228"/>
      <c r="BC1400" s="226"/>
    </row>
    <row r="1401" spans="1:55" ht="15.75" customHeight="1" thickBot="1">
      <c r="A1401" s="238"/>
      <c r="B1401" s="238"/>
      <c r="C1401" s="239"/>
      <c r="D1401" s="239"/>
      <c r="E1401" s="239"/>
      <c r="F1401" s="239"/>
      <c r="G1401" s="239"/>
      <c r="H1401" s="239"/>
      <c r="I1401" s="239"/>
      <c r="J1401" s="239"/>
      <c r="K1401" s="239"/>
      <c r="L1401" s="239"/>
      <c r="M1401" s="239"/>
      <c r="N1401" s="239"/>
      <c r="O1401" s="239"/>
      <c r="X1401" s="228" t="s">
        <v>639</v>
      </c>
      <c r="Y1401" s="228"/>
      <c r="Z1401" s="228" t="s">
        <v>205</v>
      </c>
      <c r="AA1401" s="228" t="s">
        <v>1144</v>
      </c>
      <c r="AB1401" s="228" t="s">
        <v>6313</v>
      </c>
      <c r="AD1401" s="228" t="s">
        <v>348</v>
      </c>
      <c r="AE1401" s="228" t="s">
        <v>333</v>
      </c>
      <c r="AH1401" s="228" t="s">
        <v>658</v>
      </c>
      <c r="AJ1401" s="228" t="s">
        <v>451</v>
      </c>
      <c r="AK1401" s="228"/>
      <c r="BC1401" s="226"/>
    </row>
    <row r="1402" spans="1:55" ht="15.75" customHeight="1" thickBot="1">
      <c r="A1402" s="238"/>
      <c r="B1402" s="238"/>
      <c r="C1402" s="239"/>
      <c r="D1402" s="239"/>
      <c r="E1402" s="239"/>
      <c r="F1402" s="239"/>
      <c r="G1402" s="239"/>
      <c r="H1402" s="239"/>
      <c r="I1402" s="239"/>
      <c r="J1402" s="239"/>
      <c r="K1402" s="239"/>
      <c r="L1402" s="239"/>
      <c r="M1402" s="239"/>
      <c r="N1402" s="239"/>
      <c r="O1402" s="239"/>
      <c r="X1402" s="228" t="s">
        <v>1063</v>
      </c>
      <c r="Y1402" s="228"/>
      <c r="Z1402" s="228" t="s">
        <v>208</v>
      </c>
      <c r="AA1402" s="228" t="s">
        <v>1282</v>
      </c>
      <c r="AB1402" s="228" t="s">
        <v>6314</v>
      </c>
      <c r="AD1402" s="228" t="s">
        <v>333</v>
      </c>
      <c r="AE1402" s="228" t="s">
        <v>362</v>
      </c>
      <c r="AH1402" s="228" t="s">
        <v>663</v>
      </c>
      <c r="AJ1402" s="228" t="s">
        <v>477</v>
      </c>
      <c r="AK1402" s="228"/>
      <c r="BC1402" s="226"/>
    </row>
    <row r="1403" spans="1:55" ht="15.75" customHeight="1" thickBot="1">
      <c r="A1403" s="238"/>
      <c r="B1403" s="238"/>
      <c r="C1403" s="239"/>
      <c r="D1403" s="239"/>
      <c r="E1403" s="239"/>
      <c r="F1403" s="239"/>
      <c r="G1403" s="239"/>
      <c r="H1403" s="239"/>
      <c r="I1403" s="239"/>
      <c r="J1403" s="239"/>
      <c r="K1403" s="239"/>
      <c r="L1403" s="239"/>
      <c r="M1403" s="239"/>
      <c r="N1403" s="239"/>
      <c r="O1403" s="239"/>
      <c r="X1403" s="228" t="s">
        <v>787</v>
      </c>
      <c r="Y1403" s="228"/>
      <c r="Z1403" s="228" t="s">
        <v>219</v>
      </c>
      <c r="AA1403" s="228" t="s">
        <v>1301</v>
      </c>
      <c r="AB1403" s="228" t="s">
        <v>6315</v>
      </c>
      <c r="AD1403" s="228" t="s">
        <v>317</v>
      </c>
      <c r="AE1403" s="228" t="s">
        <v>348</v>
      </c>
      <c r="AH1403" s="228" t="s">
        <v>790</v>
      </c>
      <c r="AJ1403" s="228" t="s">
        <v>451</v>
      </c>
      <c r="AK1403" s="228"/>
      <c r="BC1403" s="226"/>
    </row>
    <row r="1404" spans="1:55" ht="15.75" customHeight="1" thickBot="1">
      <c r="A1404" s="238"/>
      <c r="B1404" s="238"/>
      <c r="C1404" s="239"/>
      <c r="D1404" s="239"/>
      <c r="E1404" s="239"/>
      <c r="F1404" s="239"/>
      <c r="G1404" s="239"/>
      <c r="H1404" s="239"/>
      <c r="I1404" s="239"/>
      <c r="J1404" s="239"/>
      <c r="K1404" s="239"/>
      <c r="L1404" s="239"/>
      <c r="M1404" s="239"/>
      <c r="N1404" s="239"/>
      <c r="O1404" s="239"/>
      <c r="X1404" s="228" t="s">
        <v>842</v>
      </c>
      <c r="Y1404" s="228"/>
      <c r="Z1404" s="228" t="s">
        <v>237</v>
      </c>
      <c r="AA1404" s="228" t="s">
        <v>1400</v>
      </c>
      <c r="AB1404" s="228" t="s">
        <v>6316</v>
      </c>
      <c r="AD1404" s="228" t="s">
        <v>189</v>
      </c>
      <c r="AE1404" s="228" t="s">
        <v>261</v>
      </c>
      <c r="AH1404" s="228" t="s">
        <v>825</v>
      </c>
      <c r="AJ1404" s="228" t="s">
        <v>384</v>
      </c>
      <c r="AK1404" s="228"/>
      <c r="BC1404" s="226"/>
    </row>
    <row r="1405" spans="1:55" ht="15.75" customHeight="1" thickBot="1">
      <c r="A1405" s="238"/>
      <c r="B1405" s="238"/>
      <c r="C1405" s="239"/>
      <c r="D1405" s="239"/>
      <c r="E1405" s="239"/>
      <c r="F1405" s="239"/>
      <c r="G1405" s="239"/>
      <c r="H1405" s="239"/>
      <c r="I1405" s="239"/>
      <c r="J1405" s="239"/>
      <c r="K1405" s="239"/>
      <c r="L1405" s="239"/>
      <c r="M1405" s="239"/>
      <c r="N1405" s="239"/>
      <c r="O1405" s="239"/>
      <c r="X1405" s="228" t="s">
        <v>672</v>
      </c>
      <c r="Y1405" s="228"/>
      <c r="Z1405" s="228" t="s">
        <v>222</v>
      </c>
      <c r="AA1405" s="228" t="s">
        <v>1409</v>
      </c>
      <c r="AB1405" s="228" t="s">
        <v>6317</v>
      </c>
      <c r="AD1405" s="228" t="s">
        <v>302</v>
      </c>
      <c r="AE1405" s="228" t="s">
        <v>302</v>
      </c>
      <c r="AH1405" s="228" t="s">
        <v>825</v>
      </c>
      <c r="AJ1405" s="228" t="s">
        <v>404</v>
      </c>
      <c r="AK1405" s="228"/>
      <c r="BC1405" s="226"/>
    </row>
    <row r="1406" spans="1:55" ht="15.75" customHeight="1" thickBot="1">
      <c r="A1406" s="238"/>
      <c r="B1406" s="238"/>
      <c r="C1406" s="239"/>
      <c r="D1406" s="239"/>
      <c r="E1406" s="239"/>
      <c r="F1406" s="239"/>
      <c r="G1406" s="239"/>
      <c r="H1406" s="239"/>
      <c r="I1406" s="239"/>
      <c r="J1406" s="239"/>
      <c r="K1406" s="239"/>
      <c r="L1406" s="239"/>
      <c r="M1406" s="239"/>
      <c r="N1406" s="239"/>
      <c r="O1406" s="239"/>
      <c r="X1406" s="228" t="s">
        <v>980</v>
      </c>
      <c r="Y1406" s="228"/>
      <c r="Z1406" s="228" t="s">
        <v>222</v>
      </c>
      <c r="AA1406" s="228" t="s">
        <v>1451</v>
      </c>
      <c r="AB1406" s="228" t="s">
        <v>6318</v>
      </c>
      <c r="AD1406" s="228"/>
      <c r="AE1406" s="228"/>
      <c r="AH1406" s="228" t="s">
        <v>1168</v>
      </c>
      <c r="AJ1406" s="228" t="s">
        <v>754</v>
      </c>
      <c r="AK1406" s="228"/>
      <c r="BC1406" s="226"/>
    </row>
    <row r="1407" spans="1:55" ht="15.75" customHeight="1" thickBot="1">
      <c r="A1407" s="238"/>
      <c r="B1407" s="238"/>
      <c r="C1407" s="239"/>
      <c r="D1407" s="239"/>
      <c r="E1407" s="239"/>
      <c r="F1407" s="239"/>
      <c r="G1407" s="239"/>
      <c r="H1407" s="239"/>
      <c r="I1407" s="239"/>
      <c r="J1407" s="239"/>
      <c r="K1407" s="239"/>
      <c r="L1407" s="239"/>
      <c r="M1407" s="239"/>
      <c r="N1407" s="239"/>
      <c r="O1407" s="239"/>
      <c r="X1407" s="228" t="s">
        <v>639</v>
      </c>
      <c r="Y1407" s="228"/>
      <c r="Z1407" s="228" t="s">
        <v>219</v>
      </c>
      <c r="AA1407" s="228" t="s">
        <v>1480</v>
      </c>
      <c r="AB1407" s="228" t="s">
        <v>6319</v>
      </c>
      <c r="AD1407" s="228" t="s">
        <v>348</v>
      </c>
      <c r="AE1407" s="228" t="s">
        <v>359</v>
      </c>
      <c r="AH1407" s="228" t="s">
        <v>638</v>
      </c>
      <c r="AJ1407" s="228" t="s">
        <v>458</v>
      </c>
      <c r="AK1407" s="228"/>
      <c r="BC1407" s="226"/>
    </row>
    <row r="1408" spans="1:55" ht="15.75" customHeight="1" thickBot="1">
      <c r="A1408" s="238"/>
      <c r="B1408" s="238"/>
      <c r="C1408" s="239"/>
      <c r="D1408" s="239"/>
      <c r="E1408" s="239"/>
      <c r="F1408" s="239"/>
      <c r="G1408" s="239"/>
      <c r="H1408" s="239"/>
      <c r="I1408" s="239"/>
      <c r="J1408" s="239"/>
      <c r="K1408" s="239"/>
      <c r="L1408" s="239"/>
      <c r="M1408" s="239"/>
      <c r="N1408" s="239"/>
      <c r="O1408" s="239"/>
      <c r="X1408" s="228" t="s">
        <v>1063</v>
      </c>
      <c r="Y1408" s="228"/>
      <c r="Z1408" s="228" t="s">
        <v>215</v>
      </c>
      <c r="AA1408" s="228" t="s">
        <v>1489</v>
      </c>
      <c r="AB1408" s="228" t="s">
        <v>6320</v>
      </c>
      <c r="AD1408" s="228" t="s">
        <v>317</v>
      </c>
      <c r="AE1408" s="228" t="s">
        <v>359</v>
      </c>
      <c r="AH1408" s="228" t="s">
        <v>663</v>
      </c>
      <c r="AJ1408" s="228" t="s">
        <v>754</v>
      </c>
      <c r="AK1408" s="228"/>
      <c r="BC1408" s="226"/>
    </row>
    <row r="1409" spans="1:55" ht="15.75" customHeight="1" thickBot="1">
      <c r="A1409" s="238"/>
      <c r="B1409" s="238"/>
      <c r="C1409" s="239"/>
      <c r="D1409" s="239"/>
      <c r="E1409" s="239"/>
      <c r="F1409" s="239"/>
      <c r="G1409" s="239"/>
      <c r="H1409" s="239"/>
      <c r="I1409" s="239"/>
      <c r="J1409" s="239"/>
      <c r="K1409" s="239"/>
      <c r="L1409" s="239"/>
      <c r="M1409" s="239"/>
      <c r="N1409" s="239"/>
      <c r="O1409" s="239"/>
      <c r="X1409" s="228" t="s">
        <v>672</v>
      </c>
      <c r="Y1409" s="228"/>
      <c r="Z1409" s="228" t="s">
        <v>226</v>
      </c>
      <c r="AA1409" s="228" t="s">
        <v>1525</v>
      </c>
      <c r="AB1409" s="228" t="s">
        <v>6321</v>
      </c>
      <c r="AD1409" s="228" t="s">
        <v>236</v>
      </c>
      <c r="AE1409" s="228" t="s">
        <v>283</v>
      </c>
      <c r="AH1409" s="228" t="s">
        <v>825</v>
      </c>
      <c r="AJ1409" s="228" t="s">
        <v>1526</v>
      </c>
      <c r="AK1409" s="228"/>
      <c r="BC1409" s="226"/>
    </row>
    <row r="1410" spans="1:55" ht="15.75" customHeight="1" thickBot="1">
      <c r="A1410" s="238"/>
      <c r="B1410" s="238"/>
      <c r="C1410" s="239"/>
      <c r="D1410" s="239"/>
      <c r="E1410" s="239"/>
      <c r="F1410" s="239"/>
      <c r="G1410" s="239"/>
      <c r="H1410" s="239"/>
      <c r="I1410" s="239"/>
      <c r="J1410" s="239"/>
      <c r="K1410" s="239"/>
      <c r="L1410" s="239"/>
      <c r="M1410" s="239"/>
      <c r="N1410" s="239"/>
      <c r="O1410" s="239"/>
      <c r="X1410" s="228" t="s">
        <v>647</v>
      </c>
      <c r="Y1410" s="228"/>
      <c r="Z1410" s="228" t="s">
        <v>208</v>
      </c>
      <c r="AA1410" s="228" t="s">
        <v>1897</v>
      </c>
      <c r="AB1410" s="228" t="s">
        <v>6322</v>
      </c>
      <c r="AD1410" s="228" t="s">
        <v>359</v>
      </c>
      <c r="AE1410" s="228" t="s">
        <v>348</v>
      </c>
      <c r="AH1410" s="228" t="s">
        <v>649</v>
      </c>
      <c r="AJ1410" s="228" t="s">
        <v>474</v>
      </c>
      <c r="AK1410" s="228"/>
      <c r="BC1410" s="226"/>
    </row>
    <row r="1411" spans="1:55" ht="15.75" customHeight="1" thickBot="1">
      <c r="A1411" s="238"/>
      <c r="B1411" s="238"/>
      <c r="C1411" s="239"/>
      <c r="D1411" s="239"/>
      <c r="E1411" s="239"/>
      <c r="F1411" s="239"/>
      <c r="G1411" s="239"/>
      <c r="H1411" s="239"/>
      <c r="I1411" s="239"/>
      <c r="J1411" s="239"/>
      <c r="K1411" s="239"/>
      <c r="L1411" s="239"/>
      <c r="M1411" s="239"/>
      <c r="N1411" s="239"/>
      <c r="O1411" s="239"/>
      <c r="X1411" s="228" t="s">
        <v>647</v>
      </c>
      <c r="Y1411" s="228"/>
      <c r="Z1411" s="228" t="s">
        <v>219</v>
      </c>
      <c r="AA1411" s="228" t="s">
        <v>2026</v>
      </c>
      <c r="AB1411" s="228" t="s">
        <v>6323</v>
      </c>
      <c r="AD1411" s="228" t="s">
        <v>333</v>
      </c>
      <c r="AE1411" s="228" t="s">
        <v>348</v>
      </c>
      <c r="AH1411" s="228" t="s">
        <v>649</v>
      </c>
      <c r="AJ1411" s="228" t="s">
        <v>652</v>
      </c>
      <c r="AK1411" s="228"/>
      <c r="BC1411" s="226"/>
    </row>
    <row r="1412" spans="1:55" ht="15.75" customHeight="1" thickBot="1">
      <c r="A1412" s="238"/>
      <c r="B1412" s="238"/>
      <c r="C1412" s="239"/>
      <c r="D1412" s="239"/>
      <c r="E1412" s="239"/>
      <c r="F1412" s="239"/>
      <c r="G1412" s="239"/>
      <c r="H1412" s="239"/>
      <c r="I1412" s="239"/>
      <c r="J1412" s="239"/>
      <c r="K1412" s="239"/>
      <c r="L1412" s="239"/>
      <c r="M1412" s="239"/>
      <c r="N1412" s="239"/>
      <c r="O1412" s="239"/>
      <c r="X1412" s="228" t="s">
        <v>1176</v>
      </c>
      <c r="Y1412" s="228"/>
      <c r="Z1412" s="228" t="s">
        <v>226</v>
      </c>
      <c r="AA1412" s="228" t="s">
        <v>2042</v>
      </c>
      <c r="AB1412" s="228" t="s">
        <v>6324</v>
      </c>
      <c r="AD1412" s="228" t="s">
        <v>302</v>
      </c>
      <c r="AE1412" s="228" t="s">
        <v>317</v>
      </c>
      <c r="AH1412" s="228" t="s">
        <v>790</v>
      </c>
      <c r="AJ1412" s="228" t="s">
        <v>754</v>
      </c>
      <c r="AK1412" s="228"/>
      <c r="BC1412" s="226"/>
    </row>
    <row r="1413" spans="1:55" ht="15.75" customHeight="1" thickBot="1">
      <c r="A1413" s="238"/>
      <c r="B1413" s="238"/>
      <c r="C1413" s="239"/>
      <c r="D1413" s="239"/>
      <c r="E1413" s="239"/>
      <c r="F1413" s="239"/>
      <c r="G1413" s="239"/>
      <c r="H1413" s="239"/>
      <c r="I1413" s="239"/>
      <c r="J1413" s="239"/>
      <c r="K1413" s="239"/>
      <c r="L1413" s="239"/>
      <c r="M1413" s="239"/>
      <c r="N1413" s="239"/>
      <c r="O1413" s="239"/>
      <c r="X1413" s="228" t="s">
        <v>1176</v>
      </c>
      <c r="Y1413" s="228"/>
      <c r="Z1413" s="228" t="s">
        <v>222</v>
      </c>
      <c r="AA1413" s="228" t="s">
        <v>2058</v>
      </c>
      <c r="AB1413" s="228" t="s">
        <v>6325</v>
      </c>
      <c r="AD1413" s="228" t="s">
        <v>283</v>
      </c>
      <c r="AE1413" s="228" t="s">
        <v>302</v>
      </c>
      <c r="AH1413" s="228" t="s">
        <v>982</v>
      </c>
      <c r="AJ1413" s="228" t="s">
        <v>357</v>
      </c>
      <c r="AK1413" s="228"/>
      <c r="BC1413" s="226"/>
    </row>
    <row r="1414" spans="1:55" ht="15.75" customHeight="1" thickBot="1">
      <c r="A1414" s="238"/>
      <c r="B1414" s="238"/>
      <c r="C1414" s="239"/>
      <c r="D1414" s="239"/>
      <c r="E1414" s="239"/>
      <c r="F1414" s="239"/>
      <c r="G1414" s="239"/>
      <c r="H1414" s="239"/>
      <c r="I1414" s="239"/>
      <c r="J1414" s="239"/>
      <c r="K1414" s="239"/>
      <c r="L1414" s="239"/>
      <c r="M1414" s="239"/>
      <c r="N1414" s="239"/>
      <c r="O1414" s="239"/>
      <c r="X1414" s="228" t="s">
        <v>647</v>
      </c>
      <c r="Y1414" s="228"/>
      <c r="Z1414" s="228" t="s">
        <v>215</v>
      </c>
      <c r="AA1414" s="228" t="s">
        <v>2221</v>
      </c>
      <c r="AB1414" s="228" t="s">
        <v>6326</v>
      </c>
      <c r="AD1414" s="228" t="s">
        <v>333</v>
      </c>
      <c r="AE1414" s="228" t="s">
        <v>359</v>
      </c>
      <c r="AH1414" s="228" t="s">
        <v>649</v>
      </c>
      <c r="AJ1414" s="228" t="s">
        <v>479</v>
      </c>
      <c r="AK1414" s="228"/>
      <c r="BC1414" s="226"/>
    </row>
    <row r="1415" spans="1:55" ht="15.75" customHeight="1" thickBot="1">
      <c r="A1415" s="238"/>
      <c r="B1415" s="238"/>
      <c r="C1415" s="239"/>
      <c r="D1415" s="239"/>
      <c r="E1415" s="239"/>
      <c r="F1415" s="239"/>
      <c r="G1415" s="239"/>
      <c r="H1415" s="239"/>
      <c r="I1415" s="239"/>
      <c r="J1415" s="239"/>
      <c r="K1415" s="239"/>
      <c r="L1415" s="239"/>
      <c r="M1415" s="239"/>
      <c r="N1415" s="239"/>
      <c r="O1415" s="239"/>
      <c r="X1415" s="228" t="s">
        <v>787</v>
      </c>
      <c r="Y1415" s="228"/>
      <c r="Z1415" s="228" t="s">
        <v>215</v>
      </c>
      <c r="AA1415" s="228" t="s">
        <v>2250</v>
      </c>
      <c r="AB1415" s="228" t="s">
        <v>6327</v>
      </c>
      <c r="AD1415" s="228" t="s">
        <v>317</v>
      </c>
      <c r="AE1415" s="228" t="s">
        <v>317</v>
      </c>
      <c r="AH1415" s="228" t="s">
        <v>790</v>
      </c>
      <c r="AJ1415" s="228" t="s">
        <v>421</v>
      </c>
      <c r="AK1415" s="228"/>
      <c r="BC1415" s="226"/>
    </row>
    <row r="1416" spans="1:55" ht="15.75" customHeight="1" thickBot="1">
      <c r="A1416" s="238"/>
      <c r="B1416" s="238"/>
      <c r="C1416" s="239"/>
      <c r="D1416" s="239"/>
      <c r="E1416" s="239"/>
      <c r="F1416" s="239"/>
      <c r="G1416" s="239"/>
      <c r="H1416" s="239"/>
      <c r="I1416" s="239"/>
      <c r="J1416" s="239"/>
      <c r="K1416" s="239"/>
      <c r="L1416" s="239"/>
      <c r="M1416" s="239"/>
      <c r="N1416" s="239"/>
      <c r="O1416" s="239"/>
      <c r="X1416" s="228" t="s">
        <v>791</v>
      </c>
      <c r="Y1416" s="228"/>
      <c r="Z1416" s="228" t="s">
        <v>212</v>
      </c>
      <c r="AA1416" s="228" t="s">
        <v>2277</v>
      </c>
      <c r="AB1416" s="228" t="s">
        <v>6328</v>
      </c>
      <c r="AD1416" s="228" t="s">
        <v>333</v>
      </c>
      <c r="AE1416" s="228" t="s">
        <v>317</v>
      </c>
      <c r="AH1416" s="228" t="s">
        <v>663</v>
      </c>
      <c r="AJ1416" s="228" t="s">
        <v>652</v>
      </c>
      <c r="AK1416" s="228"/>
      <c r="BC1416" s="226"/>
    </row>
    <row r="1417" spans="1:55" ht="15.75" customHeight="1" thickBot="1">
      <c r="A1417" s="238"/>
      <c r="B1417" s="238"/>
      <c r="C1417" s="239"/>
      <c r="D1417" s="239"/>
      <c r="E1417" s="239"/>
      <c r="F1417" s="239"/>
      <c r="G1417" s="239"/>
      <c r="H1417" s="239"/>
      <c r="I1417" s="239"/>
      <c r="J1417" s="239"/>
      <c r="K1417" s="239"/>
      <c r="L1417" s="239"/>
      <c r="M1417" s="239"/>
      <c r="N1417" s="239"/>
      <c r="O1417" s="239"/>
      <c r="X1417" s="228" t="s">
        <v>821</v>
      </c>
      <c r="Y1417" s="228"/>
      <c r="Z1417" s="228" t="s">
        <v>219</v>
      </c>
      <c r="AA1417" s="228" t="s">
        <v>2288</v>
      </c>
      <c r="AB1417" s="228" t="s">
        <v>6329</v>
      </c>
      <c r="AD1417" s="228" t="s">
        <v>317</v>
      </c>
      <c r="AE1417" s="228" t="s">
        <v>317</v>
      </c>
      <c r="AH1417" s="228" t="s">
        <v>645</v>
      </c>
      <c r="AJ1417" s="228" t="s">
        <v>451</v>
      </c>
      <c r="AK1417" s="228"/>
      <c r="BC1417" s="226"/>
    </row>
    <row r="1418" spans="1:55" ht="15.75" customHeight="1" thickBot="1">
      <c r="A1418" s="238"/>
      <c r="B1418" s="238"/>
      <c r="C1418" s="239"/>
      <c r="D1418" s="239"/>
      <c r="E1418" s="239"/>
      <c r="F1418" s="239"/>
      <c r="G1418" s="239"/>
      <c r="H1418" s="239"/>
      <c r="I1418" s="239"/>
      <c r="J1418" s="239"/>
      <c r="K1418" s="239"/>
      <c r="L1418" s="239"/>
      <c r="M1418" s="239"/>
      <c r="N1418" s="239"/>
      <c r="O1418" s="239"/>
      <c r="X1418" s="228" t="s">
        <v>787</v>
      </c>
      <c r="Y1418" s="228"/>
      <c r="Z1418" s="228" t="s">
        <v>215</v>
      </c>
      <c r="AA1418" s="228" t="s">
        <v>2386</v>
      </c>
      <c r="AB1418" s="228" t="s">
        <v>6330</v>
      </c>
      <c r="AD1418" s="228" t="s">
        <v>333</v>
      </c>
      <c r="AE1418" s="228" t="s">
        <v>317</v>
      </c>
      <c r="AH1418" s="228" t="s">
        <v>790</v>
      </c>
      <c r="AJ1418" s="228" t="s">
        <v>451</v>
      </c>
      <c r="AK1418" s="228"/>
      <c r="BC1418" s="226"/>
    </row>
    <row r="1419" spans="1:55" ht="15.75" customHeight="1" thickBot="1">
      <c r="A1419" s="238"/>
      <c r="B1419" s="238"/>
      <c r="C1419" s="239"/>
      <c r="D1419" s="239"/>
      <c r="E1419" s="239"/>
      <c r="F1419" s="239"/>
      <c r="G1419" s="239"/>
      <c r="H1419" s="239"/>
      <c r="I1419" s="239"/>
      <c r="J1419" s="239"/>
      <c r="K1419" s="239"/>
      <c r="L1419" s="239"/>
      <c r="M1419" s="239"/>
      <c r="N1419" s="239"/>
      <c r="O1419" s="239"/>
      <c r="X1419" s="228" t="s">
        <v>639</v>
      </c>
      <c r="Y1419" s="228"/>
      <c r="Z1419" s="228" t="s">
        <v>215</v>
      </c>
      <c r="AA1419" s="228" t="s">
        <v>2412</v>
      </c>
      <c r="AB1419" s="228" t="s">
        <v>6331</v>
      </c>
      <c r="AD1419" s="228" t="s">
        <v>348</v>
      </c>
      <c r="AE1419" s="228" t="s">
        <v>317</v>
      </c>
      <c r="AH1419" s="228" t="s">
        <v>658</v>
      </c>
      <c r="AJ1419" s="228" t="s">
        <v>449</v>
      </c>
      <c r="AK1419" s="228"/>
      <c r="BC1419" s="226"/>
    </row>
    <row r="1420" spans="1:55" ht="15.75" customHeight="1" thickBot="1">
      <c r="A1420" s="238"/>
      <c r="B1420" s="238"/>
      <c r="C1420" s="239"/>
      <c r="D1420" s="239"/>
      <c r="E1420" s="239"/>
      <c r="F1420" s="239"/>
      <c r="G1420" s="239"/>
      <c r="H1420" s="239"/>
      <c r="I1420" s="239"/>
      <c r="J1420" s="239"/>
      <c r="K1420" s="239"/>
      <c r="L1420" s="239"/>
      <c r="M1420" s="239"/>
      <c r="N1420" s="239"/>
      <c r="O1420" s="239"/>
      <c r="X1420" s="228" t="s">
        <v>1176</v>
      </c>
      <c r="Y1420" s="228"/>
      <c r="Z1420" s="228" t="s">
        <v>222</v>
      </c>
      <c r="AA1420" s="228" t="s">
        <v>2496</v>
      </c>
      <c r="AB1420" s="228" t="s">
        <v>6332</v>
      </c>
      <c r="AD1420" s="228" t="s">
        <v>261</v>
      </c>
      <c r="AE1420" s="228" t="s">
        <v>283</v>
      </c>
      <c r="AH1420" s="228" t="s">
        <v>982</v>
      </c>
      <c r="AJ1420" s="228"/>
      <c r="AK1420" s="228"/>
      <c r="BC1420" s="226"/>
    </row>
    <row r="1421" spans="1:55" ht="15.75" customHeight="1" thickBot="1">
      <c r="A1421" s="238"/>
      <c r="B1421" s="238"/>
      <c r="C1421" s="239"/>
      <c r="D1421" s="239"/>
      <c r="E1421" s="239"/>
      <c r="F1421" s="239"/>
      <c r="G1421" s="239"/>
      <c r="H1421" s="239"/>
      <c r="I1421" s="239"/>
      <c r="J1421" s="239"/>
      <c r="K1421" s="239"/>
      <c r="L1421" s="239"/>
      <c r="M1421" s="239"/>
      <c r="N1421" s="239"/>
      <c r="O1421" s="239"/>
      <c r="X1421" s="228" t="s">
        <v>672</v>
      </c>
      <c r="Y1421" s="228"/>
      <c r="Z1421" s="228" t="s">
        <v>219</v>
      </c>
      <c r="AA1421" s="228" t="s">
        <v>2507</v>
      </c>
      <c r="AB1421" s="228" t="s">
        <v>6333</v>
      </c>
      <c r="AD1421" s="228" t="s">
        <v>348</v>
      </c>
      <c r="AE1421" s="228" t="s">
        <v>333</v>
      </c>
      <c r="AH1421" s="228" t="s">
        <v>645</v>
      </c>
      <c r="AJ1421" s="228" t="s">
        <v>418</v>
      </c>
      <c r="AK1421" s="228"/>
      <c r="BC1421" s="226"/>
    </row>
    <row r="1422" spans="1:55" ht="15.75" customHeight="1" thickBot="1">
      <c r="A1422" s="238"/>
      <c r="B1422" s="238"/>
      <c r="C1422" s="239"/>
      <c r="D1422" s="239"/>
      <c r="E1422" s="239"/>
      <c r="F1422" s="239"/>
      <c r="G1422" s="239"/>
      <c r="H1422" s="239"/>
      <c r="I1422" s="239"/>
      <c r="J1422" s="239"/>
      <c r="K1422" s="239"/>
      <c r="L1422" s="239"/>
      <c r="M1422" s="239"/>
      <c r="N1422" s="239"/>
      <c r="O1422" s="239"/>
      <c r="X1422" s="228" t="s">
        <v>1063</v>
      </c>
      <c r="Y1422" s="228"/>
      <c r="Z1422" s="228" t="s">
        <v>186</v>
      </c>
      <c r="AA1422" s="228" t="s">
        <v>2515</v>
      </c>
      <c r="AB1422" s="228" t="s">
        <v>6334</v>
      </c>
      <c r="AD1422" s="228" t="s">
        <v>348</v>
      </c>
      <c r="AE1422" s="228" t="s">
        <v>362</v>
      </c>
      <c r="AH1422" s="228" t="s">
        <v>658</v>
      </c>
      <c r="AJ1422" s="228" t="s">
        <v>484</v>
      </c>
      <c r="AK1422" s="228"/>
      <c r="BC1422" s="226"/>
    </row>
    <row r="1423" spans="1:55" ht="15.75" customHeight="1" thickBot="1">
      <c r="A1423" s="238"/>
      <c r="B1423" s="238"/>
      <c r="C1423" s="239"/>
      <c r="D1423" s="239"/>
      <c r="E1423" s="239"/>
      <c r="F1423" s="239"/>
      <c r="G1423" s="239"/>
      <c r="H1423" s="239"/>
      <c r="I1423" s="239"/>
      <c r="J1423" s="239"/>
      <c r="K1423" s="239"/>
      <c r="L1423" s="239"/>
      <c r="M1423" s="239"/>
      <c r="N1423" s="239"/>
      <c r="O1423" s="239"/>
      <c r="X1423" s="228" t="s">
        <v>821</v>
      </c>
      <c r="Y1423" s="228"/>
      <c r="Z1423" s="228" t="s">
        <v>215</v>
      </c>
      <c r="AA1423" s="228" t="s">
        <v>2580</v>
      </c>
      <c r="AB1423" s="228" t="s">
        <v>6335</v>
      </c>
      <c r="AD1423" s="228" t="s">
        <v>317</v>
      </c>
      <c r="AE1423" s="228" t="s">
        <v>317</v>
      </c>
      <c r="AH1423" s="228" t="s">
        <v>645</v>
      </c>
      <c r="AJ1423" s="228" t="s">
        <v>374</v>
      </c>
      <c r="AK1423" s="228"/>
      <c r="BC1423" s="226"/>
    </row>
    <row r="1424" spans="1:55" ht="15.75" customHeight="1" thickBot="1">
      <c r="A1424" s="238"/>
      <c r="B1424" s="238"/>
      <c r="C1424" s="239"/>
      <c r="D1424" s="239"/>
      <c r="E1424" s="239"/>
      <c r="F1424" s="239"/>
      <c r="G1424" s="239"/>
      <c r="H1424" s="239"/>
      <c r="I1424" s="239"/>
      <c r="J1424" s="239"/>
      <c r="K1424" s="239"/>
      <c r="L1424" s="239"/>
      <c r="M1424" s="239"/>
      <c r="N1424" s="239"/>
      <c r="O1424" s="239"/>
      <c r="X1424" s="228" t="s">
        <v>672</v>
      </c>
      <c r="Y1424" s="228"/>
      <c r="Z1424" s="228" t="s">
        <v>232</v>
      </c>
      <c r="AA1424" s="228" t="s">
        <v>2602</v>
      </c>
      <c r="AB1424" s="228" t="s">
        <v>6336</v>
      </c>
      <c r="AD1424" s="228" t="s">
        <v>317</v>
      </c>
      <c r="AE1424" s="228" t="s">
        <v>317</v>
      </c>
      <c r="AH1424" s="228" t="s">
        <v>825</v>
      </c>
      <c r="AJ1424" s="228" t="s">
        <v>400</v>
      </c>
      <c r="AK1424" s="228"/>
      <c r="BC1424" s="226"/>
    </row>
    <row r="1425" spans="1:55" ht="15.75" customHeight="1" thickBot="1">
      <c r="A1425" s="238"/>
      <c r="B1425" s="238"/>
      <c r="C1425" s="239"/>
      <c r="D1425" s="239"/>
      <c r="E1425" s="239"/>
      <c r="F1425" s="239"/>
      <c r="G1425" s="239"/>
      <c r="H1425" s="239"/>
      <c r="I1425" s="239"/>
      <c r="J1425" s="239"/>
      <c r="K1425" s="239"/>
      <c r="L1425" s="239"/>
      <c r="M1425" s="239"/>
      <c r="N1425" s="239"/>
      <c r="O1425" s="239"/>
      <c r="X1425" s="228" t="s">
        <v>787</v>
      </c>
      <c r="Y1425" s="228"/>
      <c r="Z1425" s="228" t="s">
        <v>222</v>
      </c>
      <c r="AA1425" s="228" t="s">
        <v>788</v>
      </c>
      <c r="AB1425" s="228" t="s">
        <v>6337</v>
      </c>
      <c r="AD1425" s="228" t="s">
        <v>261</v>
      </c>
      <c r="AE1425" s="228" t="s">
        <v>283</v>
      </c>
      <c r="AH1425" s="228" t="s">
        <v>674</v>
      </c>
      <c r="AJ1425" s="228" t="s">
        <v>393</v>
      </c>
      <c r="AK1425" s="228"/>
      <c r="BC1425" s="226"/>
    </row>
    <row r="1426" spans="1:55" ht="15.75" customHeight="1" thickBot="1">
      <c r="A1426" s="238"/>
      <c r="B1426" s="238"/>
      <c r="C1426" s="239"/>
      <c r="D1426" s="239"/>
      <c r="E1426" s="239"/>
      <c r="F1426" s="239"/>
      <c r="G1426" s="239"/>
      <c r="H1426" s="239"/>
      <c r="I1426" s="239"/>
      <c r="J1426" s="239"/>
      <c r="K1426" s="239"/>
      <c r="L1426" s="239"/>
      <c r="M1426" s="239"/>
      <c r="N1426" s="239"/>
      <c r="O1426" s="239"/>
      <c r="X1426" s="228" t="s">
        <v>791</v>
      </c>
      <c r="Y1426" s="228"/>
      <c r="Z1426" s="228" t="s">
        <v>215</v>
      </c>
      <c r="AA1426" s="228" t="s">
        <v>820</v>
      </c>
      <c r="AB1426" s="228" t="s">
        <v>6338</v>
      </c>
      <c r="AD1426" s="228" t="s">
        <v>317</v>
      </c>
      <c r="AE1426" s="228" t="s">
        <v>317</v>
      </c>
      <c r="AH1426" s="228" t="s">
        <v>658</v>
      </c>
      <c r="AJ1426" s="228" t="s">
        <v>449</v>
      </c>
      <c r="AK1426" s="228"/>
      <c r="BC1426" s="226"/>
    </row>
    <row r="1427" spans="1:55" ht="15.75" customHeight="1" thickBot="1">
      <c r="A1427" s="238"/>
      <c r="B1427" s="238"/>
      <c r="C1427" s="239"/>
      <c r="D1427" s="239"/>
      <c r="E1427" s="239"/>
      <c r="F1427" s="239"/>
      <c r="G1427" s="239"/>
      <c r="H1427" s="239"/>
      <c r="I1427" s="239"/>
      <c r="J1427" s="239"/>
      <c r="K1427" s="239"/>
      <c r="L1427" s="239"/>
      <c r="M1427" s="239"/>
      <c r="N1427" s="239"/>
      <c r="O1427" s="239"/>
      <c r="X1427" s="228" t="s">
        <v>842</v>
      </c>
      <c r="Y1427" s="228"/>
      <c r="Z1427" s="228" t="s">
        <v>219</v>
      </c>
      <c r="AA1427" s="228" t="s">
        <v>1165</v>
      </c>
      <c r="AB1427" s="228" t="s">
        <v>6339</v>
      </c>
      <c r="AD1427" s="228" t="s">
        <v>283</v>
      </c>
      <c r="AE1427" s="228" t="s">
        <v>317</v>
      </c>
      <c r="AH1427" s="228" t="s">
        <v>790</v>
      </c>
      <c r="AJ1427" s="228" t="s">
        <v>337</v>
      </c>
      <c r="AK1427" s="228"/>
      <c r="BC1427" s="226"/>
    </row>
    <row r="1428" spans="1:55" ht="15.75" customHeight="1" thickBot="1">
      <c r="A1428" s="238"/>
      <c r="B1428" s="238"/>
      <c r="C1428" s="239"/>
      <c r="D1428" s="239"/>
      <c r="E1428" s="239"/>
      <c r="F1428" s="239"/>
      <c r="G1428" s="239"/>
      <c r="H1428" s="239"/>
      <c r="I1428" s="239"/>
      <c r="J1428" s="239"/>
      <c r="K1428" s="239"/>
      <c r="L1428" s="239"/>
      <c r="M1428" s="239"/>
      <c r="N1428" s="239"/>
      <c r="O1428" s="239"/>
      <c r="X1428" s="228" t="s">
        <v>643</v>
      </c>
      <c r="Y1428" s="228"/>
      <c r="Z1428" s="228" t="s">
        <v>219</v>
      </c>
      <c r="AA1428" s="228" t="s">
        <v>1199</v>
      </c>
      <c r="AB1428" s="228" t="s">
        <v>6340</v>
      </c>
      <c r="AD1428" s="228" t="s">
        <v>283</v>
      </c>
      <c r="AE1428" s="228" t="s">
        <v>317</v>
      </c>
      <c r="AH1428" s="228" t="s">
        <v>674</v>
      </c>
      <c r="AJ1428" s="228" t="s">
        <v>324</v>
      </c>
      <c r="AK1428" s="228"/>
      <c r="BC1428" s="226"/>
    </row>
    <row r="1429" spans="1:55" ht="15.75" customHeight="1" thickBot="1">
      <c r="A1429" s="238"/>
      <c r="B1429" s="238"/>
      <c r="C1429" s="239"/>
      <c r="D1429" s="239"/>
      <c r="E1429" s="239"/>
      <c r="F1429" s="239"/>
      <c r="G1429" s="239"/>
      <c r="H1429" s="239"/>
      <c r="I1429" s="239"/>
      <c r="J1429" s="239"/>
      <c r="K1429" s="239"/>
      <c r="L1429" s="239"/>
      <c r="M1429" s="239"/>
      <c r="N1429" s="239"/>
      <c r="O1429" s="239"/>
      <c r="X1429" s="228" t="s">
        <v>1063</v>
      </c>
      <c r="Y1429" s="228"/>
      <c r="Z1429" s="228" t="s">
        <v>215</v>
      </c>
      <c r="AA1429" s="228" t="s">
        <v>1512</v>
      </c>
      <c r="AB1429" s="228" t="s">
        <v>6341</v>
      </c>
      <c r="AD1429" s="228" t="s">
        <v>333</v>
      </c>
      <c r="AE1429" s="228" t="s">
        <v>362</v>
      </c>
      <c r="AH1429" s="228" t="s">
        <v>663</v>
      </c>
      <c r="AJ1429" s="228" t="s">
        <v>456</v>
      </c>
      <c r="AK1429" s="228"/>
      <c r="BC1429" s="226"/>
    </row>
    <row r="1430" spans="1:55" ht="15.75" customHeight="1" thickBot="1">
      <c r="A1430" s="238"/>
      <c r="B1430" s="238"/>
      <c r="C1430" s="239"/>
      <c r="D1430" s="239"/>
      <c r="E1430" s="239"/>
      <c r="F1430" s="239"/>
      <c r="G1430" s="239"/>
      <c r="H1430" s="239"/>
      <c r="I1430" s="239"/>
      <c r="J1430" s="239"/>
      <c r="K1430" s="239"/>
      <c r="L1430" s="239"/>
      <c r="M1430" s="239"/>
      <c r="N1430" s="239"/>
      <c r="O1430" s="239"/>
      <c r="X1430" s="228" t="s">
        <v>1063</v>
      </c>
      <c r="Y1430" s="228"/>
      <c r="Z1430" s="228" t="s">
        <v>212</v>
      </c>
      <c r="AA1430" s="228" t="s">
        <v>1596</v>
      </c>
      <c r="AB1430" s="228" t="s">
        <v>6342</v>
      </c>
      <c r="AD1430" s="228" t="s">
        <v>333</v>
      </c>
      <c r="AE1430" s="228" t="s">
        <v>348</v>
      </c>
      <c r="AH1430" s="228" t="s">
        <v>663</v>
      </c>
      <c r="AJ1430" s="228" t="s">
        <v>432</v>
      </c>
      <c r="AK1430" s="228"/>
      <c r="BC1430" s="226"/>
    </row>
    <row r="1431" spans="1:55" ht="15.75" customHeight="1" thickBot="1">
      <c r="A1431" s="238"/>
      <c r="B1431" s="238"/>
      <c r="C1431" s="239"/>
      <c r="D1431" s="239"/>
      <c r="E1431" s="239"/>
      <c r="F1431" s="239"/>
      <c r="G1431" s="239"/>
      <c r="H1431" s="239"/>
      <c r="I1431" s="239"/>
      <c r="J1431" s="239"/>
      <c r="K1431" s="239"/>
      <c r="L1431" s="239"/>
      <c r="M1431" s="239"/>
      <c r="N1431" s="239"/>
      <c r="O1431" s="239"/>
      <c r="X1431" s="228" t="s">
        <v>643</v>
      </c>
      <c r="Y1431" s="228"/>
      <c r="Z1431" s="228" t="s">
        <v>226</v>
      </c>
      <c r="AA1431" s="228" t="s">
        <v>1611</v>
      </c>
      <c r="AB1431" s="228" t="s">
        <v>6343</v>
      </c>
      <c r="AD1431" s="228" t="s">
        <v>283</v>
      </c>
      <c r="AE1431" s="228" t="s">
        <v>283</v>
      </c>
      <c r="AH1431" s="228" t="s">
        <v>674</v>
      </c>
      <c r="AJ1431" s="228" t="s">
        <v>361</v>
      </c>
      <c r="AK1431" s="228"/>
      <c r="BC1431" s="226"/>
    </row>
    <row r="1432" spans="1:55" ht="15.75" customHeight="1" thickBot="1">
      <c r="A1432" s="238"/>
      <c r="B1432" s="238"/>
      <c r="C1432" s="239"/>
      <c r="D1432" s="239"/>
      <c r="E1432" s="239"/>
      <c r="F1432" s="239"/>
      <c r="G1432" s="239"/>
      <c r="H1432" s="239"/>
      <c r="I1432" s="239"/>
      <c r="J1432" s="239"/>
      <c r="K1432" s="239"/>
      <c r="L1432" s="239"/>
      <c r="M1432" s="239"/>
      <c r="N1432" s="239"/>
      <c r="O1432" s="239"/>
      <c r="X1432" s="228" t="s">
        <v>1063</v>
      </c>
      <c r="Y1432" s="228"/>
      <c r="Z1432" s="228" t="s">
        <v>205</v>
      </c>
      <c r="AA1432" s="228" t="s">
        <v>1658</v>
      </c>
      <c r="AB1432" s="228" t="s">
        <v>6344</v>
      </c>
      <c r="AD1432" s="228" t="s">
        <v>359</v>
      </c>
      <c r="AE1432" s="228" t="s">
        <v>348</v>
      </c>
      <c r="AH1432" s="228" t="s">
        <v>658</v>
      </c>
      <c r="AJ1432" s="228" t="s">
        <v>463</v>
      </c>
      <c r="AK1432" s="228"/>
      <c r="BC1432" s="226"/>
    </row>
    <row r="1433" spans="1:55" ht="15.75" customHeight="1" thickBot="1">
      <c r="A1433" s="238"/>
      <c r="B1433" s="238"/>
      <c r="C1433" s="239"/>
      <c r="D1433" s="239"/>
      <c r="E1433" s="239"/>
      <c r="F1433" s="239"/>
      <c r="G1433" s="239"/>
      <c r="H1433" s="239"/>
      <c r="I1433" s="239"/>
      <c r="J1433" s="239"/>
      <c r="K1433" s="239"/>
      <c r="L1433" s="239"/>
      <c r="M1433" s="239"/>
      <c r="N1433" s="239"/>
      <c r="O1433" s="239"/>
      <c r="X1433" s="228" t="s">
        <v>1063</v>
      </c>
      <c r="Y1433" s="228"/>
      <c r="Z1433" s="228" t="s">
        <v>215</v>
      </c>
      <c r="AA1433" s="228" t="s">
        <v>1683</v>
      </c>
      <c r="AB1433" s="228" t="s">
        <v>6345</v>
      </c>
      <c r="AD1433" s="228" t="s">
        <v>317</v>
      </c>
      <c r="AE1433" s="228" t="s">
        <v>333</v>
      </c>
      <c r="AH1433" s="228" t="s">
        <v>638</v>
      </c>
      <c r="AJ1433" s="228" t="s">
        <v>432</v>
      </c>
      <c r="AK1433" s="228"/>
      <c r="BC1433" s="226"/>
    </row>
    <row r="1434" spans="1:55" ht="15.75" customHeight="1" thickBot="1">
      <c r="A1434" s="238"/>
      <c r="B1434" s="238"/>
      <c r="C1434" s="239"/>
      <c r="D1434" s="239"/>
      <c r="E1434" s="239"/>
      <c r="F1434" s="239"/>
      <c r="G1434" s="239"/>
      <c r="H1434" s="239"/>
      <c r="I1434" s="239"/>
      <c r="J1434" s="239"/>
      <c r="K1434" s="239"/>
      <c r="L1434" s="239"/>
      <c r="M1434" s="239"/>
      <c r="N1434" s="239"/>
      <c r="O1434" s="239"/>
      <c r="X1434" s="228" t="s">
        <v>842</v>
      </c>
      <c r="Y1434" s="228"/>
      <c r="Z1434" s="228" t="s">
        <v>226</v>
      </c>
      <c r="AA1434" s="228" t="s">
        <v>1709</v>
      </c>
      <c r="AB1434" s="228" t="s">
        <v>6346</v>
      </c>
      <c r="AD1434" s="228" t="s">
        <v>236</v>
      </c>
      <c r="AE1434" s="228" t="s">
        <v>236</v>
      </c>
      <c r="AH1434" s="228" t="s">
        <v>982</v>
      </c>
      <c r="AJ1434" s="228" t="s">
        <v>355</v>
      </c>
      <c r="AK1434" s="228"/>
      <c r="BC1434" s="226"/>
    </row>
    <row r="1435" spans="1:55" ht="15.75" customHeight="1" thickBot="1">
      <c r="A1435" s="238"/>
      <c r="B1435" s="238"/>
      <c r="C1435" s="239"/>
      <c r="D1435" s="239"/>
      <c r="E1435" s="239"/>
      <c r="F1435" s="239"/>
      <c r="G1435" s="239"/>
      <c r="H1435" s="239"/>
      <c r="I1435" s="239"/>
      <c r="J1435" s="239"/>
      <c r="K1435" s="239"/>
      <c r="L1435" s="239"/>
      <c r="M1435" s="239"/>
      <c r="N1435" s="239"/>
      <c r="O1435" s="239"/>
      <c r="X1435" s="228" t="s">
        <v>1063</v>
      </c>
      <c r="Y1435" s="228"/>
      <c r="Z1435" s="228" t="s">
        <v>212</v>
      </c>
      <c r="AA1435" s="228" t="s">
        <v>1740</v>
      </c>
      <c r="AB1435" s="228" t="s">
        <v>6347</v>
      </c>
      <c r="AD1435" s="228" t="s">
        <v>333</v>
      </c>
      <c r="AE1435" s="228" t="s">
        <v>348</v>
      </c>
      <c r="AH1435" s="228" t="s">
        <v>641</v>
      </c>
      <c r="AJ1435" s="228" t="s">
        <v>463</v>
      </c>
      <c r="AK1435" s="228"/>
      <c r="BC1435" s="226"/>
    </row>
    <row r="1436" spans="1:55" ht="15.75" customHeight="1" thickBot="1">
      <c r="A1436" s="238"/>
      <c r="B1436" s="238"/>
      <c r="C1436" s="239"/>
      <c r="D1436" s="239"/>
      <c r="E1436" s="239"/>
      <c r="F1436" s="239"/>
      <c r="G1436" s="239"/>
      <c r="H1436" s="239"/>
      <c r="I1436" s="239"/>
      <c r="J1436" s="239"/>
      <c r="K1436" s="239"/>
      <c r="L1436" s="239"/>
      <c r="M1436" s="239"/>
      <c r="N1436" s="239"/>
      <c r="O1436" s="239"/>
      <c r="X1436" s="228" t="s">
        <v>639</v>
      </c>
      <c r="Y1436" s="228"/>
      <c r="Z1436" s="228" t="s">
        <v>215</v>
      </c>
      <c r="AA1436" s="228" t="s">
        <v>1856</v>
      </c>
      <c r="AB1436" s="228" t="s">
        <v>6348</v>
      </c>
      <c r="AD1436" s="228" t="s">
        <v>359</v>
      </c>
      <c r="AE1436" s="228" t="s">
        <v>348</v>
      </c>
      <c r="AH1436" s="228" t="s">
        <v>658</v>
      </c>
      <c r="AJ1436" s="228" t="s">
        <v>477</v>
      </c>
      <c r="AK1436" s="228"/>
      <c r="BC1436" s="226"/>
    </row>
    <row r="1437" spans="1:55" ht="15.75" customHeight="1" thickBot="1">
      <c r="A1437" s="238"/>
      <c r="B1437" s="238"/>
      <c r="C1437" s="239"/>
      <c r="D1437" s="239"/>
      <c r="E1437" s="239"/>
      <c r="F1437" s="239"/>
      <c r="G1437" s="239"/>
      <c r="H1437" s="239"/>
      <c r="I1437" s="239"/>
      <c r="J1437" s="239"/>
      <c r="K1437" s="239"/>
      <c r="L1437" s="239"/>
      <c r="M1437" s="239"/>
      <c r="N1437" s="239"/>
      <c r="O1437" s="239"/>
      <c r="X1437" s="228" t="s">
        <v>1084</v>
      </c>
      <c r="Y1437" s="228"/>
      <c r="Z1437" s="228" t="s">
        <v>219</v>
      </c>
      <c r="AA1437" s="228" t="s">
        <v>1963</v>
      </c>
      <c r="AB1437" s="228" t="s">
        <v>6349</v>
      </c>
      <c r="AD1437" s="228" t="s">
        <v>333</v>
      </c>
      <c r="AE1437" s="228" t="s">
        <v>348</v>
      </c>
      <c r="AH1437" s="228" t="s">
        <v>658</v>
      </c>
      <c r="AJ1437" s="228" t="s">
        <v>432</v>
      </c>
      <c r="AK1437" s="228"/>
      <c r="BC1437" s="226"/>
    </row>
    <row r="1438" spans="1:55" ht="15.75" customHeight="1" thickBot="1">
      <c r="A1438" s="238"/>
      <c r="B1438" s="238"/>
      <c r="C1438" s="239"/>
      <c r="D1438" s="239"/>
      <c r="E1438" s="239"/>
      <c r="F1438" s="239"/>
      <c r="G1438" s="239"/>
      <c r="H1438" s="239"/>
      <c r="I1438" s="239"/>
      <c r="J1438" s="239"/>
      <c r="K1438" s="239"/>
      <c r="L1438" s="239"/>
      <c r="M1438" s="239"/>
      <c r="N1438" s="239"/>
      <c r="O1438" s="239"/>
      <c r="X1438" s="228" t="s">
        <v>1176</v>
      </c>
      <c r="Y1438" s="228"/>
      <c r="Z1438" s="228" t="s">
        <v>222</v>
      </c>
      <c r="AA1438" s="228" t="s">
        <v>1994</v>
      </c>
      <c r="AB1438" s="228" t="s">
        <v>6350</v>
      </c>
      <c r="AD1438" s="228" t="s">
        <v>283</v>
      </c>
      <c r="AE1438" s="228" t="s">
        <v>283</v>
      </c>
      <c r="AH1438" s="228" t="s">
        <v>982</v>
      </c>
      <c r="AJ1438" s="228" t="s">
        <v>384</v>
      </c>
      <c r="AK1438" s="228"/>
      <c r="BC1438" s="226"/>
    </row>
    <row r="1439" spans="1:55" ht="15.75" customHeight="1" thickBot="1">
      <c r="A1439" s="238"/>
      <c r="B1439" s="238"/>
      <c r="C1439" s="239"/>
      <c r="D1439" s="239"/>
      <c r="E1439" s="239"/>
      <c r="F1439" s="239"/>
      <c r="G1439" s="239"/>
      <c r="H1439" s="239"/>
      <c r="I1439" s="239"/>
      <c r="J1439" s="239"/>
      <c r="K1439" s="239"/>
      <c r="L1439" s="239"/>
      <c r="M1439" s="239"/>
      <c r="N1439" s="239"/>
      <c r="O1439" s="239"/>
      <c r="X1439" s="228" t="s">
        <v>1084</v>
      </c>
      <c r="Y1439" s="228"/>
      <c r="Z1439" s="228" t="s">
        <v>215</v>
      </c>
      <c r="AA1439" s="228" t="s">
        <v>2018</v>
      </c>
      <c r="AB1439" s="228" t="s">
        <v>6351</v>
      </c>
      <c r="AD1439" s="228" t="s">
        <v>333</v>
      </c>
      <c r="AE1439" s="228" t="s">
        <v>302</v>
      </c>
      <c r="AH1439" s="228" t="s">
        <v>649</v>
      </c>
      <c r="AJ1439" s="228" t="s">
        <v>367</v>
      </c>
      <c r="AK1439" s="228"/>
      <c r="BC1439" s="226"/>
    </row>
    <row r="1440" spans="1:55" ht="15.75" customHeight="1" thickBot="1">
      <c r="A1440" s="238"/>
      <c r="B1440" s="238"/>
      <c r="C1440" s="239"/>
      <c r="D1440" s="239"/>
      <c r="E1440" s="239"/>
      <c r="F1440" s="239"/>
      <c r="G1440" s="239"/>
      <c r="H1440" s="239"/>
      <c r="I1440" s="239"/>
      <c r="J1440" s="239"/>
      <c r="K1440" s="239"/>
      <c r="L1440" s="239"/>
      <c r="M1440" s="239"/>
      <c r="N1440" s="239"/>
      <c r="O1440" s="239"/>
      <c r="X1440" s="228" t="s">
        <v>980</v>
      </c>
      <c r="Y1440" s="228"/>
      <c r="Z1440" s="228" t="s">
        <v>226</v>
      </c>
      <c r="AA1440" s="228" t="s">
        <v>2073</v>
      </c>
      <c r="AB1440" s="228" t="s">
        <v>6352</v>
      </c>
      <c r="AD1440" s="228" t="s">
        <v>302</v>
      </c>
      <c r="AE1440" s="228" t="s">
        <v>317</v>
      </c>
      <c r="AH1440" s="228" t="s">
        <v>825</v>
      </c>
      <c r="AJ1440" s="228" t="s">
        <v>340</v>
      </c>
      <c r="AK1440" s="228"/>
      <c r="BC1440" s="226"/>
    </row>
    <row r="1441" spans="1:55" ht="15.75" customHeight="1" thickBot="1">
      <c r="A1441" s="238"/>
      <c r="B1441" s="238"/>
      <c r="C1441" s="239"/>
      <c r="D1441" s="239"/>
      <c r="E1441" s="239"/>
      <c r="F1441" s="239"/>
      <c r="G1441" s="239"/>
      <c r="H1441" s="239"/>
      <c r="I1441" s="239"/>
      <c r="J1441" s="239"/>
      <c r="K1441" s="239"/>
      <c r="L1441" s="239"/>
      <c r="M1441" s="239"/>
      <c r="N1441" s="239"/>
      <c r="O1441" s="239"/>
      <c r="X1441" s="228" t="s">
        <v>791</v>
      </c>
      <c r="Y1441" s="228"/>
      <c r="Z1441" s="228" t="s">
        <v>208</v>
      </c>
      <c r="AA1441" s="228" t="s">
        <v>2100</v>
      </c>
      <c r="AB1441" s="228" t="s">
        <v>6353</v>
      </c>
      <c r="AD1441" s="228" t="s">
        <v>333</v>
      </c>
      <c r="AE1441" s="228" t="s">
        <v>362</v>
      </c>
      <c r="AH1441" s="228" t="s">
        <v>658</v>
      </c>
      <c r="AJ1441" s="228" t="s">
        <v>470</v>
      </c>
      <c r="AK1441" s="228"/>
      <c r="BC1441" s="226"/>
    </row>
    <row r="1442" spans="1:55" ht="15.75" customHeight="1" thickBot="1">
      <c r="A1442" s="238"/>
      <c r="B1442" s="238"/>
      <c r="C1442" s="239"/>
      <c r="D1442" s="239"/>
      <c r="E1442" s="239"/>
      <c r="F1442" s="239"/>
      <c r="G1442" s="239"/>
      <c r="H1442" s="239"/>
      <c r="I1442" s="239"/>
      <c r="J1442" s="239"/>
      <c r="K1442" s="239"/>
      <c r="L1442" s="239"/>
      <c r="M1442" s="239"/>
      <c r="N1442" s="239"/>
      <c r="O1442" s="239"/>
      <c r="X1442" s="228" t="s">
        <v>1084</v>
      </c>
      <c r="Y1442" s="228"/>
      <c r="Z1442" s="228" t="s">
        <v>219</v>
      </c>
      <c r="AA1442" s="228" t="s">
        <v>2158</v>
      </c>
      <c r="AB1442" s="228" t="s">
        <v>6354</v>
      </c>
      <c r="AD1442" s="228" t="s">
        <v>317</v>
      </c>
      <c r="AE1442" s="228" t="s">
        <v>348</v>
      </c>
      <c r="AH1442" s="228" t="s">
        <v>641</v>
      </c>
      <c r="AJ1442" s="228" t="s">
        <v>428</v>
      </c>
      <c r="AK1442" s="228"/>
      <c r="BC1442" s="226"/>
    </row>
    <row r="1443" spans="1:55" ht="15.75" customHeight="1" thickBot="1">
      <c r="A1443" s="238"/>
      <c r="B1443" s="238"/>
      <c r="C1443" s="239"/>
      <c r="D1443" s="239"/>
      <c r="E1443" s="239"/>
      <c r="F1443" s="239"/>
      <c r="G1443" s="239"/>
      <c r="H1443" s="239"/>
      <c r="I1443" s="239"/>
      <c r="J1443" s="239"/>
      <c r="K1443" s="239"/>
      <c r="L1443" s="239"/>
      <c r="M1443" s="239"/>
      <c r="N1443" s="239"/>
      <c r="O1443" s="239"/>
      <c r="X1443" s="228" t="s">
        <v>643</v>
      </c>
      <c r="Y1443" s="228"/>
      <c r="Z1443" s="228" t="s">
        <v>215</v>
      </c>
      <c r="AA1443" s="228" t="s">
        <v>2242</v>
      </c>
      <c r="AB1443" s="228" t="s">
        <v>6355</v>
      </c>
      <c r="AD1443" s="228" t="s">
        <v>317</v>
      </c>
      <c r="AE1443" s="228" t="s">
        <v>302</v>
      </c>
      <c r="AH1443" s="228" t="s">
        <v>790</v>
      </c>
      <c r="AJ1443" s="228" t="s">
        <v>1170</v>
      </c>
      <c r="AK1443" s="228"/>
      <c r="BC1443" s="226"/>
    </row>
    <row r="1444" spans="1:55" ht="15.75" customHeight="1" thickBot="1">
      <c r="A1444" s="238"/>
      <c r="B1444" s="238"/>
      <c r="C1444" s="239"/>
      <c r="D1444" s="239"/>
      <c r="E1444" s="239"/>
      <c r="F1444" s="239"/>
      <c r="G1444" s="239"/>
      <c r="H1444" s="239"/>
      <c r="I1444" s="239"/>
      <c r="J1444" s="239"/>
      <c r="K1444" s="239"/>
      <c r="L1444" s="239"/>
      <c r="M1444" s="239"/>
      <c r="N1444" s="239"/>
      <c r="O1444" s="239"/>
      <c r="X1444" s="228" t="s">
        <v>1063</v>
      </c>
      <c r="Y1444" s="228"/>
      <c r="Z1444" s="228" t="s">
        <v>215</v>
      </c>
      <c r="AA1444" s="228" t="s">
        <v>2258</v>
      </c>
      <c r="AB1444" s="228" t="s">
        <v>6356</v>
      </c>
      <c r="AD1444" s="228" t="s">
        <v>348</v>
      </c>
      <c r="AE1444" s="228" t="s">
        <v>359</v>
      </c>
      <c r="AH1444" s="228" t="s">
        <v>635</v>
      </c>
      <c r="AJ1444" s="228" t="s">
        <v>463</v>
      </c>
      <c r="AK1444" s="228"/>
      <c r="BC1444" s="226"/>
    </row>
    <row r="1445" spans="1:55" ht="15.75" customHeight="1" thickBot="1">
      <c r="A1445" s="238"/>
      <c r="B1445" s="238"/>
      <c r="C1445" s="239"/>
      <c r="D1445" s="239"/>
      <c r="E1445" s="239"/>
      <c r="F1445" s="239"/>
      <c r="G1445" s="239"/>
      <c r="H1445" s="239"/>
      <c r="I1445" s="239"/>
      <c r="J1445" s="239"/>
      <c r="K1445" s="239"/>
      <c r="L1445" s="239"/>
      <c r="M1445" s="239"/>
      <c r="N1445" s="239"/>
      <c r="O1445" s="239"/>
      <c r="X1445" s="228" t="s">
        <v>647</v>
      </c>
      <c r="Y1445" s="228"/>
      <c r="Z1445" s="228" t="s">
        <v>205</v>
      </c>
      <c r="AA1445" s="228" t="s">
        <v>2351</v>
      </c>
      <c r="AB1445" s="228" t="s">
        <v>6357</v>
      </c>
      <c r="AD1445" s="228" t="s">
        <v>359</v>
      </c>
      <c r="AE1445" s="228" t="s">
        <v>362</v>
      </c>
      <c r="AH1445" s="228" t="s">
        <v>641</v>
      </c>
      <c r="AJ1445" s="228" t="s">
        <v>487</v>
      </c>
      <c r="AK1445" s="228"/>
      <c r="BC1445" s="226"/>
    </row>
    <row r="1446" spans="1:55" ht="15.75" customHeight="1" thickBot="1">
      <c r="A1446" s="238"/>
      <c r="B1446" s="238"/>
      <c r="C1446" s="239"/>
      <c r="D1446" s="239"/>
      <c r="E1446" s="239"/>
      <c r="F1446" s="239"/>
      <c r="G1446" s="239"/>
      <c r="H1446" s="239"/>
      <c r="I1446" s="239"/>
      <c r="J1446" s="239"/>
      <c r="K1446" s="239"/>
      <c r="L1446" s="239"/>
      <c r="M1446" s="239"/>
      <c r="N1446" s="239"/>
      <c r="O1446" s="239"/>
      <c r="X1446" s="228" t="s">
        <v>1176</v>
      </c>
      <c r="Y1446" s="228"/>
      <c r="Z1446" s="228" t="s">
        <v>222</v>
      </c>
      <c r="AA1446" s="228" t="s">
        <v>2374</v>
      </c>
      <c r="AB1446" s="228" t="s">
        <v>6358</v>
      </c>
      <c r="AD1446" s="228" t="s">
        <v>317</v>
      </c>
      <c r="AE1446" s="228" t="s">
        <v>348</v>
      </c>
      <c r="AH1446" s="228" t="s">
        <v>790</v>
      </c>
      <c r="AJ1446" s="228" t="s">
        <v>754</v>
      </c>
      <c r="AK1446" s="228"/>
      <c r="BC1446" s="226"/>
    </row>
    <row r="1447" spans="1:55" ht="15.75" customHeight="1" thickBot="1">
      <c r="A1447" s="238"/>
      <c r="B1447" s="238"/>
      <c r="C1447" s="239"/>
      <c r="D1447" s="239"/>
      <c r="E1447" s="239"/>
      <c r="F1447" s="239"/>
      <c r="G1447" s="239"/>
      <c r="H1447" s="239"/>
      <c r="I1447" s="239"/>
      <c r="J1447" s="239"/>
      <c r="K1447" s="239"/>
      <c r="L1447" s="239"/>
      <c r="M1447" s="239"/>
      <c r="N1447" s="239"/>
      <c r="O1447" s="239"/>
      <c r="X1447" s="228" t="s">
        <v>1176</v>
      </c>
      <c r="Y1447" s="228"/>
      <c r="Z1447" s="228" t="s">
        <v>237</v>
      </c>
      <c r="AA1447" s="228" t="s">
        <v>2428</v>
      </c>
      <c r="AB1447" s="228" t="s">
        <v>4903</v>
      </c>
      <c r="AD1447" s="228" t="s">
        <v>211</v>
      </c>
      <c r="AE1447" s="228" t="s">
        <v>385</v>
      </c>
      <c r="AH1447" s="228"/>
      <c r="AJ1447" s="228" t="s">
        <v>195</v>
      </c>
      <c r="AK1447" s="228"/>
      <c r="BC1447" s="226"/>
    </row>
    <row r="1448" spans="1:55" ht="15.75" customHeight="1" thickBot="1">
      <c r="A1448" s="238"/>
      <c r="B1448" s="238"/>
      <c r="C1448" s="239"/>
      <c r="D1448" s="239"/>
      <c r="E1448" s="239"/>
      <c r="F1448" s="239"/>
      <c r="G1448" s="239"/>
      <c r="H1448" s="239"/>
      <c r="I1448" s="239"/>
      <c r="J1448" s="239"/>
      <c r="K1448" s="239"/>
      <c r="L1448" s="239"/>
      <c r="M1448" s="239"/>
      <c r="N1448" s="239"/>
      <c r="O1448" s="239"/>
      <c r="X1448" s="228" t="s">
        <v>842</v>
      </c>
      <c r="Y1448" s="228"/>
      <c r="Z1448" s="228" t="s">
        <v>219</v>
      </c>
      <c r="AA1448" s="228" t="s">
        <v>2452</v>
      </c>
      <c r="AB1448" s="228" t="s">
        <v>6359</v>
      </c>
      <c r="AD1448" s="228" t="s">
        <v>333</v>
      </c>
      <c r="AE1448" s="228" t="s">
        <v>348</v>
      </c>
      <c r="AH1448" s="228" t="s">
        <v>645</v>
      </c>
      <c r="AJ1448" s="228" t="s">
        <v>430</v>
      </c>
      <c r="AK1448" s="228"/>
      <c r="BC1448" s="226"/>
    </row>
    <row r="1449" spans="1:55" ht="15.75" customHeight="1" thickBot="1">
      <c r="A1449" s="238"/>
      <c r="B1449" s="238"/>
      <c r="C1449" s="239"/>
      <c r="D1449" s="239"/>
      <c r="E1449" s="239"/>
      <c r="F1449" s="239"/>
      <c r="G1449" s="239"/>
      <c r="H1449" s="239"/>
      <c r="I1449" s="239"/>
      <c r="J1449" s="239"/>
      <c r="K1449" s="239"/>
      <c r="L1449" s="239"/>
      <c r="M1449" s="239"/>
      <c r="N1449" s="239"/>
      <c r="O1449" s="239"/>
      <c r="X1449" s="228" t="s">
        <v>980</v>
      </c>
      <c r="Y1449" s="228"/>
      <c r="Z1449" s="228" t="s">
        <v>232</v>
      </c>
      <c r="AA1449" s="228" t="s">
        <v>2460</v>
      </c>
      <c r="AB1449" s="228" t="s">
        <v>6360</v>
      </c>
      <c r="AD1449" s="228" t="s">
        <v>261</v>
      </c>
      <c r="AE1449" s="228" t="s">
        <v>189</v>
      </c>
      <c r="AH1449" s="228" t="s">
        <v>1168</v>
      </c>
      <c r="AJ1449" s="228" t="s">
        <v>414</v>
      </c>
      <c r="AK1449" s="228"/>
      <c r="BC1449" s="226"/>
    </row>
    <row r="1450" spans="1:55" ht="15.75" customHeight="1" thickBot="1">
      <c r="A1450" s="238"/>
      <c r="B1450" s="238"/>
      <c r="C1450" s="239"/>
      <c r="D1450" s="239"/>
      <c r="E1450" s="239"/>
      <c r="F1450" s="239"/>
      <c r="G1450" s="239"/>
      <c r="H1450" s="239"/>
      <c r="I1450" s="239"/>
      <c r="J1450" s="239"/>
      <c r="K1450" s="239"/>
      <c r="L1450" s="239"/>
      <c r="M1450" s="239"/>
      <c r="N1450" s="239"/>
      <c r="O1450" s="239"/>
      <c r="X1450" s="228" t="s">
        <v>1084</v>
      </c>
      <c r="Y1450" s="228"/>
      <c r="Z1450" s="228" t="s">
        <v>212</v>
      </c>
      <c r="AA1450" s="228" t="s">
        <v>2706</v>
      </c>
      <c r="AB1450" s="228" t="s">
        <v>6361</v>
      </c>
      <c r="AD1450" s="228" t="s">
        <v>348</v>
      </c>
      <c r="AE1450" s="228" t="s">
        <v>348</v>
      </c>
      <c r="AH1450" s="228" t="s">
        <v>649</v>
      </c>
      <c r="AJ1450" s="228" t="s">
        <v>454</v>
      </c>
      <c r="AK1450" s="228"/>
      <c r="BC1450" s="226"/>
    </row>
    <row r="1451" spans="1:55" ht="15.75" customHeight="1" thickBot="1">
      <c r="A1451" s="238"/>
      <c r="B1451" s="238"/>
      <c r="C1451" s="239"/>
      <c r="D1451" s="239"/>
      <c r="E1451" s="239"/>
      <c r="F1451" s="239"/>
      <c r="G1451" s="239"/>
      <c r="H1451" s="239"/>
      <c r="I1451" s="239"/>
      <c r="J1451" s="239"/>
      <c r="K1451" s="239"/>
      <c r="L1451" s="239"/>
      <c r="M1451" s="239"/>
      <c r="N1451" s="239"/>
      <c r="O1451" s="239"/>
      <c r="X1451" s="228" t="s">
        <v>647</v>
      </c>
      <c r="Y1451" s="228"/>
      <c r="Z1451" s="228" t="s">
        <v>205</v>
      </c>
      <c r="AA1451" s="228" t="s">
        <v>840</v>
      </c>
      <c r="AB1451" s="228" t="s">
        <v>6362</v>
      </c>
      <c r="AD1451" s="228" t="s">
        <v>359</v>
      </c>
      <c r="AE1451" s="228" t="s">
        <v>359</v>
      </c>
      <c r="AH1451" s="228" t="s">
        <v>658</v>
      </c>
      <c r="AJ1451" s="228" t="s">
        <v>463</v>
      </c>
      <c r="AK1451" s="228"/>
      <c r="BC1451" s="226"/>
    </row>
    <row r="1452" spans="1:55" ht="15.75" customHeight="1" thickBot="1">
      <c r="A1452" s="238"/>
      <c r="B1452" s="238"/>
      <c r="C1452" s="239"/>
      <c r="D1452" s="239"/>
      <c r="E1452" s="239"/>
      <c r="F1452" s="239"/>
      <c r="G1452" s="239"/>
      <c r="H1452" s="239"/>
      <c r="I1452" s="239"/>
      <c r="J1452" s="239"/>
      <c r="K1452" s="239"/>
      <c r="L1452" s="239"/>
      <c r="M1452" s="239"/>
      <c r="N1452" s="239"/>
      <c r="O1452" s="239"/>
      <c r="X1452" s="228" t="s">
        <v>672</v>
      </c>
      <c r="Y1452" s="228"/>
      <c r="Z1452" s="228" t="s">
        <v>222</v>
      </c>
      <c r="AA1452" s="228" t="s">
        <v>850</v>
      </c>
      <c r="AB1452" s="228" t="s">
        <v>6363</v>
      </c>
      <c r="AD1452" s="228" t="s">
        <v>317</v>
      </c>
      <c r="AE1452" s="228" t="s">
        <v>261</v>
      </c>
      <c r="AH1452" s="228" t="s">
        <v>674</v>
      </c>
      <c r="AJ1452" s="228" t="s">
        <v>423</v>
      </c>
      <c r="AK1452" s="228"/>
      <c r="BC1452" s="226"/>
    </row>
    <row r="1453" spans="1:55" ht="15.75" customHeight="1" thickBot="1">
      <c r="A1453" s="238"/>
      <c r="B1453" s="238"/>
      <c r="C1453" s="239"/>
      <c r="D1453" s="239"/>
      <c r="E1453" s="239"/>
      <c r="F1453" s="239"/>
      <c r="G1453" s="239"/>
      <c r="H1453" s="239"/>
      <c r="I1453" s="239"/>
      <c r="J1453" s="239"/>
      <c r="K1453" s="239"/>
      <c r="L1453" s="239"/>
      <c r="M1453" s="239"/>
      <c r="N1453" s="239"/>
      <c r="O1453" s="239"/>
      <c r="X1453" s="228" t="s">
        <v>980</v>
      </c>
      <c r="Y1453" s="228"/>
      <c r="Z1453" s="228" t="s">
        <v>246</v>
      </c>
      <c r="AA1453" s="228" t="s">
        <v>981</v>
      </c>
      <c r="AB1453" s="228" t="s">
        <v>6364</v>
      </c>
      <c r="AD1453" s="228" t="s">
        <v>302</v>
      </c>
      <c r="AE1453" s="228" t="s">
        <v>283</v>
      </c>
      <c r="AH1453" s="228" t="s">
        <v>982</v>
      </c>
      <c r="AJ1453" s="228" t="s">
        <v>301</v>
      </c>
      <c r="AK1453" s="228"/>
      <c r="BC1453" s="226"/>
    </row>
    <row r="1454" spans="1:55" ht="15.75" customHeight="1" thickBot="1">
      <c r="A1454" s="238"/>
      <c r="B1454" s="238"/>
      <c r="C1454" s="239"/>
      <c r="D1454" s="239"/>
      <c r="E1454" s="239"/>
      <c r="F1454" s="239"/>
      <c r="G1454" s="239"/>
      <c r="H1454" s="239"/>
      <c r="I1454" s="239"/>
      <c r="J1454" s="239"/>
      <c r="K1454" s="239"/>
      <c r="L1454" s="239"/>
      <c r="M1454" s="239"/>
      <c r="N1454" s="239"/>
      <c r="O1454" s="239"/>
      <c r="X1454" s="228" t="s">
        <v>842</v>
      </c>
      <c r="Y1454" s="228"/>
      <c r="Z1454" s="228" t="s">
        <v>232</v>
      </c>
      <c r="AA1454" s="228" t="s">
        <v>1334</v>
      </c>
      <c r="AB1454" s="228" t="s">
        <v>6365</v>
      </c>
      <c r="AD1454" s="228" t="s">
        <v>261</v>
      </c>
      <c r="AE1454" s="228" t="s">
        <v>302</v>
      </c>
      <c r="AH1454" s="228" t="s">
        <v>1168</v>
      </c>
      <c r="AJ1454" s="228" t="s">
        <v>207</v>
      </c>
      <c r="AK1454" s="228"/>
      <c r="BC1454" s="226"/>
    </row>
    <row r="1455" spans="1:55" ht="15.75" customHeight="1" thickBot="1">
      <c r="A1455" s="238"/>
      <c r="B1455" s="238"/>
      <c r="C1455" s="239"/>
      <c r="D1455" s="239"/>
      <c r="E1455" s="239"/>
      <c r="F1455" s="239"/>
      <c r="G1455" s="239"/>
      <c r="H1455" s="239"/>
      <c r="I1455" s="239"/>
      <c r="J1455" s="239"/>
      <c r="K1455" s="239"/>
      <c r="L1455" s="239"/>
      <c r="M1455" s="239"/>
      <c r="N1455" s="239"/>
      <c r="O1455" s="239"/>
      <c r="X1455" s="228" t="s">
        <v>787</v>
      </c>
      <c r="Y1455" s="228"/>
      <c r="Z1455" s="228" t="s">
        <v>212</v>
      </c>
      <c r="AA1455" s="228" t="s">
        <v>1370</v>
      </c>
      <c r="AB1455" s="228" t="s">
        <v>6366</v>
      </c>
      <c r="AD1455" s="228" t="s">
        <v>317</v>
      </c>
      <c r="AE1455" s="228" t="s">
        <v>317</v>
      </c>
      <c r="AH1455" s="228" t="s">
        <v>645</v>
      </c>
      <c r="AJ1455" s="228" t="s">
        <v>390</v>
      </c>
      <c r="AK1455" s="228"/>
      <c r="BC1455" s="226"/>
    </row>
    <row r="1456" spans="1:55" ht="15.75" customHeight="1" thickBot="1">
      <c r="A1456" s="238"/>
      <c r="B1456" s="238"/>
      <c r="C1456" s="239"/>
      <c r="D1456" s="239"/>
      <c r="E1456" s="239"/>
      <c r="F1456" s="239"/>
      <c r="G1456" s="239"/>
      <c r="H1456" s="239"/>
      <c r="I1456" s="239"/>
      <c r="J1456" s="239"/>
      <c r="K1456" s="239"/>
      <c r="L1456" s="239"/>
      <c r="M1456" s="239"/>
      <c r="N1456" s="239"/>
      <c r="O1456" s="239"/>
      <c r="X1456" s="228" t="s">
        <v>791</v>
      </c>
      <c r="Y1456" s="228"/>
      <c r="Z1456" s="228" t="s">
        <v>186</v>
      </c>
      <c r="AA1456" s="228" t="s">
        <v>1431</v>
      </c>
      <c r="AB1456" s="228" t="s">
        <v>6367</v>
      </c>
      <c r="AD1456" s="228" t="s">
        <v>348</v>
      </c>
      <c r="AE1456" s="228" t="s">
        <v>348</v>
      </c>
      <c r="AH1456" s="228" t="s">
        <v>658</v>
      </c>
      <c r="AJ1456" s="228" t="s">
        <v>487</v>
      </c>
      <c r="AK1456" s="228"/>
      <c r="BC1456" s="226"/>
    </row>
    <row r="1457" spans="1:55" ht="15.75" customHeight="1" thickBot="1">
      <c r="A1457" s="238"/>
      <c r="B1457" s="238"/>
      <c r="C1457" s="239"/>
      <c r="D1457" s="239"/>
      <c r="E1457" s="239"/>
      <c r="F1457" s="239"/>
      <c r="G1457" s="239"/>
      <c r="H1457" s="239"/>
      <c r="I1457" s="239"/>
      <c r="J1457" s="239"/>
      <c r="K1457" s="239"/>
      <c r="L1457" s="239"/>
      <c r="M1457" s="239"/>
      <c r="N1457" s="239"/>
      <c r="O1457" s="239"/>
      <c r="X1457" s="228" t="s">
        <v>643</v>
      </c>
      <c r="Y1457" s="228"/>
      <c r="Z1457" s="228" t="s">
        <v>219</v>
      </c>
      <c r="AA1457" s="228" t="s">
        <v>1947</v>
      </c>
      <c r="AB1457" s="228" t="s">
        <v>6368</v>
      </c>
      <c r="AD1457" s="228" t="s">
        <v>261</v>
      </c>
      <c r="AE1457" s="228" t="s">
        <v>236</v>
      </c>
      <c r="AH1457" s="228" t="s">
        <v>1168</v>
      </c>
      <c r="AJ1457" s="228" t="s">
        <v>414</v>
      </c>
      <c r="AK1457" s="228"/>
      <c r="BC1457" s="226"/>
    </row>
    <row r="1458" spans="1:55" ht="15.75" customHeight="1" thickBot="1">
      <c r="A1458" s="238"/>
      <c r="B1458" s="238"/>
      <c r="C1458" s="239"/>
      <c r="D1458" s="239"/>
      <c r="E1458" s="239"/>
      <c r="F1458" s="239"/>
      <c r="G1458" s="239"/>
      <c r="H1458" s="239"/>
      <c r="I1458" s="239"/>
      <c r="J1458" s="239"/>
      <c r="K1458" s="239"/>
      <c r="L1458" s="239"/>
      <c r="M1458" s="239"/>
      <c r="N1458" s="239"/>
      <c r="O1458" s="239"/>
      <c r="X1458" s="228" t="s">
        <v>643</v>
      </c>
      <c r="Y1458" s="228"/>
      <c r="Z1458" s="228" t="s">
        <v>226</v>
      </c>
      <c r="AA1458" s="228" t="s">
        <v>1986</v>
      </c>
      <c r="AB1458" s="228" t="s">
        <v>4904</v>
      </c>
      <c r="AD1458" s="228" t="s">
        <v>211</v>
      </c>
      <c r="AE1458" s="228" t="s">
        <v>385</v>
      </c>
      <c r="AH1458" s="228"/>
      <c r="AJ1458" s="228" t="s">
        <v>404</v>
      </c>
      <c r="AK1458" s="228"/>
      <c r="BC1458" s="226"/>
    </row>
    <row r="1459" spans="1:55" ht="15.75" customHeight="1" thickBot="1">
      <c r="A1459" s="238"/>
      <c r="B1459" s="238"/>
      <c r="C1459" s="239"/>
      <c r="D1459" s="239"/>
      <c r="E1459" s="239"/>
      <c r="F1459" s="239"/>
      <c r="G1459" s="239"/>
      <c r="H1459" s="239"/>
      <c r="I1459" s="239"/>
      <c r="J1459" s="239"/>
      <c r="K1459" s="239"/>
      <c r="L1459" s="239"/>
      <c r="M1459" s="239"/>
      <c r="N1459" s="239"/>
      <c r="O1459" s="239"/>
      <c r="X1459" s="228" t="s">
        <v>643</v>
      </c>
      <c r="Y1459" s="228"/>
      <c r="Z1459" s="228" t="s">
        <v>226</v>
      </c>
      <c r="AA1459" s="228" t="s">
        <v>2194</v>
      </c>
      <c r="AB1459" s="228" t="s">
        <v>6369</v>
      </c>
      <c r="AD1459" s="228" t="s">
        <v>261</v>
      </c>
      <c r="AE1459" s="228" t="s">
        <v>317</v>
      </c>
      <c r="AH1459" s="228" t="s">
        <v>1168</v>
      </c>
      <c r="AJ1459" s="228" t="s">
        <v>395</v>
      </c>
      <c r="AK1459" s="228"/>
      <c r="BC1459" s="226"/>
    </row>
    <row r="1460" spans="1:55" ht="15.75" customHeight="1" thickBot="1">
      <c r="A1460" s="238"/>
      <c r="B1460" s="238"/>
      <c r="C1460" s="239"/>
      <c r="D1460" s="239"/>
      <c r="E1460" s="239"/>
      <c r="F1460" s="239"/>
      <c r="G1460" s="239"/>
      <c r="H1460" s="239"/>
      <c r="I1460" s="239"/>
      <c r="J1460" s="239"/>
      <c r="K1460" s="239"/>
      <c r="L1460" s="239"/>
      <c r="M1460" s="239"/>
      <c r="N1460" s="239"/>
      <c r="O1460" s="239"/>
      <c r="X1460" s="228" t="s">
        <v>1063</v>
      </c>
      <c r="Y1460" s="228"/>
      <c r="Z1460" s="228" t="s">
        <v>205</v>
      </c>
      <c r="AA1460" s="228" t="s">
        <v>2229</v>
      </c>
      <c r="AB1460" s="228" t="s">
        <v>6370</v>
      </c>
      <c r="AD1460" s="228" t="s">
        <v>333</v>
      </c>
      <c r="AE1460" s="228" t="s">
        <v>333</v>
      </c>
      <c r="AH1460" s="228" t="s">
        <v>638</v>
      </c>
      <c r="AJ1460" s="228" t="s">
        <v>426</v>
      </c>
      <c r="AK1460" s="228"/>
      <c r="BC1460" s="226"/>
    </row>
    <row r="1461" spans="1:55" ht="15.75" customHeight="1" thickBot="1">
      <c r="A1461" s="238"/>
      <c r="B1461" s="238"/>
      <c r="C1461" s="239"/>
      <c r="D1461" s="239"/>
      <c r="E1461" s="239"/>
      <c r="F1461" s="239"/>
      <c r="G1461" s="239"/>
      <c r="H1461" s="239"/>
      <c r="I1461" s="239"/>
      <c r="J1461" s="239"/>
      <c r="K1461" s="239"/>
      <c r="L1461" s="239"/>
      <c r="M1461" s="239"/>
      <c r="N1461" s="239"/>
      <c r="O1461" s="239"/>
      <c r="X1461" s="228" t="s">
        <v>1084</v>
      </c>
      <c r="Y1461" s="228"/>
      <c r="Z1461" s="228" t="s">
        <v>215</v>
      </c>
      <c r="AA1461" s="228" t="s">
        <v>2311</v>
      </c>
      <c r="AB1461" s="228" t="s">
        <v>6371</v>
      </c>
      <c r="AD1461" s="228" t="s">
        <v>333</v>
      </c>
      <c r="AE1461" s="228" t="s">
        <v>333</v>
      </c>
      <c r="AH1461" s="228" t="s">
        <v>635</v>
      </c>
      <c r="AJ1461" s="228" t="s">
        <v>754</v>
      </c>
      <c r="AK1461" s="228"/>
      <c r="BC1461" s="226"/>
    </row>
    <row r="1462" spans="1:55" ht="15.75" customHeight="1" thickBot="1">
      <c r="A1462" s="238"/>
      <c r="B1462" s="238"/>
      <c r="C1462" s="239"/>
      <c r="D1462" s="239"/>
      <c r="E1462" s="239"/>
      <c r="F1462" s="239"/>
      <c r="G1462" s="239"/>
      <c r="H1462" s="239"/>
      <c r="I1462" s="239"/>
      <c r="J1462" s="239"/>
      <c r="K1462" s="239"/>
      <c r="L1462" s="239"/>
      <c r="M1462" s="239"/>
      <c r="N1462" s="239"/>
      <c r="O1462" s="239"/>
      <c r="X1462" s="228" t="s">
        <v>787</v>
      </c>
      <c r="Y1462" s="228"/>
      <c r="Z1462" s="228" t="s">
        <v>222</v>
      </c>
      <c r="AA1462" s="228" t="s">
        <v>2327</v>
      </c>
      <c r="AB1462" s="228" t="s">
        <v>6372</v>
      </c>
      <c r="AD1462" s="228" t="s">
        <v>197</v>
      </c>
      <c r="AE1462" s="228" t="s">
        <v>197</v>
      </c>
      <c r="AH1462" s="228" t="s">
        <v>825</v>
      </c>
      <c r="AJ1462" s="228" t="s">
        <v>355</v>
      </c>
      <c r="AK1462" s="228"/>
      <c r="BC1462" s="226"/>
    </row>
    <row r="1463" spans="1:55" ht="15.75" customHeight="1" thickBot="1">
      <c r="A1463" s="238"/>
      <c r="B1463" s="238"/>
      <c r="C1463" s="239"/>
      <c r="D1463" s="239"/>
      <c r="E1463" s="239"/>
      <c r="F1463" s="239"/>
      <c r="G1463" s="239"/>
      <c r="H1463" s="239"/>
      <c r="I1463" s="239"/>
      <c r="J1463" s="239"/>
      <c r="K1463" s="239"/>
      <c r="L1463" s="239"/>
      <c r="M1463" s="239"/>
      <c r="N1463" s="239"/>
      <c r="O1463" s="239"/>
      <c r="X1463" s="228" t="s">
        <v>821</v>
      </c>
      <c r="Y1463" s="228"/>
      <c r="Z1463" s="228" t="s">
        <v>226</v>
      </c>
      <c r="AA1463" s="228" t="s">
        <v>2339</v>
      </c>
      <c r="AB1463" s="228" t="s">
        <v>6373</v>
      </c>
      <c r="AD1463" s="228" t="s">
        <v>236</v>
      </c>
      <c r="AE1463" s="228" t="s">
        <v>283</v>
      </c>
      <c r="AH1463" s="228" t="s">
        <v>674</v>
      </c>
      <c r="AJ1463" s="228"/>
      <c r="AK1463" s="228"/>
      <c r="BC1463" s="226"/>
    </row>
    <row r="1464" spans="1:55" ht="15.75" customHeight="1" thickBot="1">
      <c r="A1464" s="238"/>
      <c r="B1464" s="238"/>
      <c r="C1464" s="239"/>
      <c r="D1464" s="239"/>
      <c r="E1464" s="239"/>
      <c r="F1464" s="239"/>
      <c r="G1464" s="239"/>
      <c r="H1464" s="239"/>
      <c r="I1464" s="239"/>
      <c r="J1464" s="239"/>
      <c r="K1464" s="239"/>
      <c r="L1464" s="239"/>
      <c r="M1464" s="239"/>
      <c r="N1464" s="239"/>
      <c r="O1464" s="239"/>
      <c r="X1464" s="228" t="s">
        <v>1084</v>
      </c>
      <c r="Y1464" s="228"/>
      <c r="Z1464" s="228" t="s">
        <v>205</v>
      </c>
      <c r="AA1464" s="228" t="s">
        <v>2398</v>
      </c>
      <c r="AB1464" s="228" t="s">
        <v>6374</v>
      </c>
      <c r="AD1464" s="228" t="s">
        <v>317</v>
      </c>
      <c r="AE1464" s="228" t="s">
        <v>333</v>
      </c>
      <c r="AH1464" s="228" t="s">
        <v>663</v>
      </c>
      <c r="AJ1464" s="228" t="s">
        <v>652</v>
      </c>
      <c r="AK1464" s="228"/>
      <c r="BC1464" s="226"/>
    </row>
    <row r="1465" spans="1:55" ht="15.75" customHeight="1" thickBot="1">
      <c r="A1465" s="238"/>
      <c r="B1465" s="238"/>
      <c r="C1465" s="239"/>
      <c r="D1465" s="239"/>
      <c r="E1465" s="239"/>
      <c r="F1465" s="239"/>
      <c r="G1465" s="239"/>
      <c r="H1465" s="239"/>
      <c r="I1465" s="239"/>
      <c r="J1465" s="239"/>
      <c r="K1465" s="239"/>
      <c r="L1465" s="239"/>
      <c r="M1465" s="239"/>
      <c r="N1465" s="239"/>
      <c r="O1465" s="239"/>
      <c r="X1465" s="228" t="s">
        <v>1084</v>
      </c>
      <c r="Y1465" s="228"/>
      <c r="Z1465" s="228" t="s">
        <v>215</v>
      </c>
      <c r="AA1465" s="228" t="s">
        <v>2468</v>
      </c>
      <c r="AB1465" s="228" t="s">
        <v>6375</v>
      </c>
      <c r="AD1465" s="228" t="s">
        <v>302</v>
      </c>
      <c r="AE1465" s="228" t="s">
        <v>333</v>
      </c>
      <c r="AH1465" s="228" t="s">
        <v>635</v>
      </c>
      <c r="AJ1465" s="228" t="s">
        <v>451</v>
      </c>
      <c r="AK1465" s="228"/>
      <c r="BC1465" s="226"/>
    </row>
    <row r="1466" spans="1:55" ht="15.75" customHeight="1" thickBot="1">
      <c r="A1466" s="238"/>
      <c r="B1466" s="238"/>
      <c r="C1466" s="239"/>
      <c r="D1466" s="239"/>
      <c r="E1466" s="239"/>
      <c r="F1466" s="239"/>
      <c r="G1466" s="239"/>
      <c r="H1466" s="239"/>
      <c r="I1466" s="239"/>
      <c r="J1466" s="239"/>
      <c r="K1466" s="239"/>
      <c r="L1466" s="239"/>
      <c r="M1466" s="239"/>
      <c r="N1466" s="239"/>
      <c r="O1466" s="239"/>
      <c r="X1466" s="228" t="s">
        <v>842</v>
      </c>
      <c r="Y1466" s="228"/>
      <c r="Z1466" s="228" t="s">
        <v>219</v>
      </c>
      <c r="AA1466" s="228" t="s">
        <v>2536</v>
      </c>
      <c r="AB1466" s="228" t="s">
        <v>6376</v>
      </c>
      <c r="AD1466" s="228" t="s">
        <v>317</v>
      </c>
      <c r="AE1466" s="228" t="s">
        <v>333</v>
      </c>
      <c r="AH1466" s="228" t="s">
        <v>645</v>
      </c>
      <c r="AJ1466" s="228" t="s">
        <v>423</v>
      </c>
      <c r="AK1466" s="228"/>
      <c r="BC1466" s="226"/>
    </row>
    <row r="1467" spans="1:55" ht="15.75" customHeight="1" thickBot="1">
      <c r="A1467" s="238"/>
      <c r="B1467" s="238"/>
      <c r="C1467" s="239"/>
      <c r="D1467" s="239"/>
      <c r="E1467" s="239"/>
      <c r="F1467" s="239"/>
      <c r="G1467" s="239"/>
      <c r="H1467" s="239"/>
      <c r="I1467" s="239"/>
      <c r="J1467" s="239"/>
      <c r="K1467" s="239"/>
      <c r="L1467" s="239"/>
      <c r="M1467" s="239"/>
      <c r="N1467" s="239"/>
      <c r="O1467" s="239"/>
      <c r="X1467" s="228" t="s">
        <v>787</v>
      </c>
      <c r="Y1467" s="228"/>
      <c r="Z1467" s="228" t="s">
        <v>222</v>
      </c>
      <c r="AA1467" s="228" t="s">
        <v>2544</v>
      </c>
      <c r="AB1467" s="228" t="s">
        <v>6377</v>
      </c>
      <c r="AD1467" s="228" t="s">
        <v>261</v>
      </c>
      <c r="AE1467" s="228" t="s">
        <v>283</v>
      </c>
      <c r="AH1467" s="228" t="s">
        <v>825</v>
      </c>
      <c r="AJ1467" s="228" t="s">
        <v>340</v>
      </c>
      <c r="AK1467" s="228"/>
      <c r="BC1467" s="226"/>
    </row>
    <row r="1468" spans="1:55" ht="15.75" customHeight="1" thickBot="1">
      <c r="A1468" s="238"/>
      <c r="B1468" s="238"/>
      <c r="C1468" s="239"/>
      <c r="D1468" s="239"/>
      <c r="E1468" s="239"/>
      <c r="F1468" s="239"/>
      <c r="G1468" s="239"/>
      <c r="H1468" s="239"/>
      <c r="I1468" s="239"/>
      <c r="J1468" s="239"/>
      <c r="K1468" s="239"/>
      <c r="L1468" s="239"/>
      <c r="M1468" s="239"/>
      <c r="N1468" s="239"/>
      <c r="O1468" s="239"/>
      <c r="X1468" s="228" t="s">
        <v>672</v>
      </c>
      <c r="Y1468" s="228"/>
      <c r="Z1468" s="228" t="s">
        <v>237</v>
      </c>
      <c r="AA1468" s="228" t="s">
        <v>2568</v>
      </c>
      <c r="AB1468" s="228" t="s">
        <v>6378</v>
      </c>
      <c r="AD1468" s="228" t="s">
        <v>317</v>
      </c>
      <c r="AE1468" s="228" t="s">
        <v>348</v>
      </c>
      <c r="AH1468" s="228" t="s">
        <v>1168</v>
      </c>
      <c r="AJ1468" s="228" t="s">
        <v>428</v>
      </c>
      <c r="AK1468" s="228"/>
      <c r="BC1468" s="226"/>
    </row>
    <row r="1469" spans="1:55" ht="15.75" customHeight="1" thickBot="1">
      <c r="A1469" s="238"/>
      <c r="B1469" s="238"/>
      <c r="C1469" s="239"/>
      <c r="D1469" s="239"/>
      <c r="E1469" s="239"/>
      <c r="F1469" s="239"/>
      <c r="G1469" s="239"/>
      <c r="H1469" s="239"/>
      <c r="I1469" s="239"/>
      <c r="J1469" s="239"/>
      <c r="K1469" s="239"/>
      <c r="L1469" s="239"/>
      <c r="M1469" s="239"/>
      <c r="N1469" s="239"/>
      <c r="O1469" s="239"/>
      <c r="X1469" s="228" t="s">
        <v>643</v>
      </c>
      <c r="Y1469" s="228"/>
      <c r="Z1469" s="228" t="s">
        <v>222</v>
      </c>
      <c r="AA1469" s="228" t="s">
        <v>2591</v>
      </c>
      <c r="AB1469" s="228" t="s">
        <v>6379</v>
      </c>
      <c r="AD1469" s="228" t="s">
        <v>236</v>
      </c>
      <c r="AE1469" s="228" t="s">
        <v>302</v>
      </c>
      <c r="AH1469" s="228" t="s">
        <v>1168</v>
      </c>
      <c r="AJ1469" s="228" t="s">
        <v>316</v>
      </c>
      <c r="AK1469" s="228"/>
      <c r="BC1469" s="226"/>
    </row>
    <row r="1470" spans="1:55" ht="15.75" customHeight="1" thickBot="1">
      <c r="A1470" s="238"/>
      <c r="B1470" s="238"/>
      <c r="C1470" s="239"/>
      <c r="D1470" s="239"/>
      <c r="E1470" s="239"/>
      <c r="F1470" s="239"/>
      <c r="G1470" s="239"/>
      <c r="H1470" s="239"/>
      <c r="I1470" s="239"/>
      <c r="J1470" s="239"/>
      <c r="K1470" s="239"/>
      <c r="L1470" s="239"/>
      <c r="M1470" s="239"/>
      <c r="N1470" s="239"/>
      <c r="O1470" s="239"/>
      <c r="X1470" s="228" t="s">
        <v>647</v>
      </c>
      <c r="Y1470" s="228"/>
      <c r="Z1470" s="228" t="s">
        <v>186</v>
      </c>
      <c r="AA1470" s="228" t="s">
        <v>2714</v>
      </c>
      <c r="AB1470" s="228" t="s">
        <v>6380</v>
      </c>
      <c r="AD1470" s="228" t="s">
        <v>333</v>
      </c>
      <c r="AE1470" s="228" t="s">
        <v>362</v>
      </c>
      <c r="AH1470" s="228" t="s">
        <v>649</v>
      </c>
      <c r="AJ1470" s="228" t="s">
        <v>451</v>
      </c>
      <c r="AK1470" s="228"/>
      <c r="BC1470" s="226"/>
    </row>
    <row r="1471" spans="1:55" ht="15.75" customHeight="1" thickBot="1">
      <c r="A1471" s="238"/>
      <c r="B1471" s="238"/>
      <c r="C1471" s="239"/>
      <c r="D1471" s="239"/>
      <c r="E1471" s="239"/>
      <c r="F1471" s="239"/>
      <c r="G1471" s="239"/>
      <c r="H1471" s="239"/>
      <c r="I1471" s="239"/>
      <c r="J1471" s="239"/>
      <c r="K1471" s="239"/>
      <c r="L1471" s="239"/>
      <c r="M1471" s="239"/>
      <c r="N1471" s="239"/>
      <c r="O1471" s="239"/>
      <c r="X1471" s="228" t="s">
        <v>639</v>
      </c>
      <c r="Y1471" s="228"/>
      <c r="Z1471" s="228" t="s">
        <v>215</v>
      </c>
      <c r="AA1471" s="228" t="s">
        <v>1083</v>
      </c>
      <c r="AB1471" s="228" t="s">
        <v>6381</v>
      </c>
      <c r="AD1471" s="228" t="s">
        <v>333</v>
      </c>
      <c r="AE1471" s="228" t="s">
        <v>359</v>
      </c>
      <c r="AH1471" s="228" t="s">
        <v>658</v>
      </c>
      <c r="AJ1471" s="228" t="s">
        <v>456</v>
      </c>
      <c r="AK1471" s="228"/>
      <c r="BC1471" s="226"/>
    </row>
    <row r="1472" spans="1:55" ht="15.75" customHeight="1" thickBot="1">
      <c r="A1472" s="238"/>
      <c r="B1472" s="238"/>
      <c r="C1472" s="239"/>
      <c r="D1472" s="239"/>
      <c r="E1472" s="239"/>
      <c r="F1472" s="239"/>
      <c r="G1472" s="239"/>
      <c r="H1472" s="239"/>
      <c r="I1472" s="239"/>
      <c r="J1472" s="239"/>
      <c r="K1472" s="239"/>
      <c r="L1472" s="239"/>
      <c r="M1472" s="239"/>
      <c r="N1472" s="239"/>
      <c r="O1472" s="239"/>
      <c r="X1472" s="228" t="s">
        <v>1084</v>
      </c>
      <c r="Y1472" s="228"/>
      <c r="Z1472" s="228" t="s">
        <v>222</v>
      </c>
      <c r="AA1472" s="228" t="s">
        <v>1175</v>
      </c>
      <c r="AB1472" s="228" t="s">
        <v>6382</v>
      </c>
      <c r="AD1472" s="228" t="s">
        <v>333</v>
      </c>
      <c r="AE1472" s="228" t="s">
        <v>317</v>
      </c>
      <c r="AH1472" s="228" t="s">
        <v>649</v>
      </c>
      <c r="AJ1472" s="228" t="s">
        <v>474</v>
      </c>
      <c r="AK1472" s="228"/>
      <c r="BC1472" s="226"/>
    </row>
    <row r="1473" spans="1:55" ht="15.75" customHeight="1" thickBot="1">
      <c r="A1473" s="238"/>
      <c r="B1473" s="238"/>
      <c r="C1473" s="239"/>
      <c r="D1473" s="239"/>
      <c r="E1473" s="239"/>
      <c r="F1473" s="239"/>
      <c r="G1473" s="239"/>
      <c r="H1473" s="239"/>
      <c r="I1473" s="239"/>
      <c r="J1473" s="239"/>
      <c r="K1473" s="239"/>
      <c r="L1473" s="239"/>
      <c r="M1473" s="239"/>
      <c r="N1473" s="239"/>
      <c r="O1473" s="239"/>
      <c r="X1473" s="228" t="s">
        <v>1063</v>
      </c>
      <c r="Y1473" s="228"/>
      <c r="Z1473" s="228" t="s">
        <v>208</v>
      </c>
      <c r="AA1473" s="228" t="s">
        <v>1313</v>
      </c>
      <c r="AB1473" s="228" t="s">
        <v>6383</v>
      </c>
      <c r="AD1473" s="228" t="s">
        <v>317</v>
      </c>
      <c r="AE1473" s="228" t="s">
        <v>333</v>
      </c>
      <c r="AH1473" s="228" t="s">
        <v>635</v>
      </c>
      <c r="AJ1473" s="228" t="s">
        <v>451</v>
      </c>
      <c r="AK1473" s="228"/>
      <c r="BC1473" s="226"/>
    </row>
    <row r="1474" spans="1:55" ht="15.75" customHeight="1" thickBot="1">
      <c r="A1474" s="238"/>
      <c r="B1474" s="238"/>
      <c r="C1474" s="239"/>
      <c r="D1474" s="239"/>
      <c r="E1474" s="239"/>
      <c r="F1474" s="239"/>
      <c r="G1474" s="239"/>
      <c r="H1474" s="239"/>
      <c r="I1474" s="239"/>
      <c r="J1474" s="239"/>
      <c r="K1474" s="239"/>
      <c r="L1474" s="239"/>
      <c r="M1474" s="239"/>
      <c r="N1474" s="239"/>
      <c r="O1474" s="239"/>
      <c r="X1474" s="228" t="s">
        <v>980</v>
      </c>
      <c r="Y1474" s="228"/>
      <c r="Z1474" s="228" t="s">
        <v>222</v>
      </c>
      <c r="AA1474" s="228" t="s">
        <v>1358</v>
      </c>
      <c r="AB1474" s="228" t="s">
        <v>6384</v>
      </c>
      <c r="AD1474" s="228" t="s">
        <v>302</v>
      </c>
      <c r="AE1474" s="228" t="s">
        <v>317</v>
      </c>
      <c r="AH1474" s="228" t="s">
        <v>825</v>
      </c>
      <c r="AJ1474" s="228" t="s">
        <v>470</v>
      </c>
      <c r="AK1474" s="228"/>
      <c r="BC1474" s="226"/>
    </row>
    <row r="1475" spans="1:55" ht="15.75" customHeight="1" thickBot="1">
      <c r="A1475" s="238"/>
      <c r="B1475" s="238"/>
      <c r="C1475" s="239"/>
      <c r="D1475" s="239"/>
      <c r="E1475" s="239"/>
      <c r="F1475" s="239"/>
      <c r="G1475" s="239"/>
      <c r="H1475" s="239"/>
      <c r="I1475" s="239"/>
      <c r="J1475" s="239"/>
      <c r="K1475" s="239"/>
      <c r="L1475" s="239"/>
      <c r="M1475" s="239"/>
      <c r="N1475" s="239"/>
      <c r="O1475" s="239"/>
      <c r="X1475" s="228" t="s">
        <v>791</v>
      </c>
      <c r="Y1475" s="228"/>
      <c r="Z1475" s="228" t="s">
        <v>208</v>
      </c>
      <c r="AA1475" s="228" t="s">
        <v>1544</v>
      </c>
      <c r="AB1475" s="228" t="s">
        <v>6385</v>
      </c>
      <c r="AD1475" s="228" t="s">
        <v>333</v>
      </c>
      <c r="AE1475" s="228" t="s">
        <v>359</v>
      </c>
      <c r="AH1475" s="228" t="s">
        <v>641</v>
      </c>
      <c r="AJ1475" s="228" t="s">
        <v>400</v>
      </c>
      <c r="AK1475" s="228"/>
      <c r="BC1475" s="226"/>
    </row>
    <row r="1476" spans="1:55" ht="15.75" customHeight="1" thickBot="1">
      <c r="A1476" s="238"/>
      <c r="B1476" s="238"/>
      <c r="C1476" s="239"/>
      <c r="D1476" s="239"/>
      <c r="E1476" s="239"/>
      <c r="F1476" s="239"/>
      <c r="G1476" s="239"/>
      <c r="H1476" s="239"/>
      <c r="I1476" s="239"/>
      <c r="J1476" s="239"/>
      <c r="K1476" s="239"/>
      <c r="L1476" s="239"/>
      <c r="M1476" s="239"/>
      <c r="N1476" s="239"/>
      <c r="O1476" s="239"/>
      <c r="X1476" s="228" t="s">
        <v>1084</v>
      </c>
      <c r="Y1476" s="228"/>
      <c r="Z1476" s="228" t="s">
        <v>205</v>
      </c>
      <c r="AA1476" s="228" t="s">
        <v>1563</v>
      </c>
      <c r="AB1476" s="228" t="s">
        <v>6386</v>
      </c>
      <c r="AD1476" s="228" t="s">
        <v>333</v>
      </c>
      <c r="AE1476" s="228" t="s">
        <v>333</v>
      </c>
      <c r="AH1476" s="228" t="s">
        <v>635</v>
      </c>
      <c r="AJ1476" s="228" t="s">
        <v>460</v>
      </c>
      <c r="AK1476" s="228"/>
      <c r="BC1476" s="226"/>
    </row>
    <row r="1477" spans="1:55" ht="15.75" customHeight="1" thickBot="1">
      <c r="A1477" s="238"/>
      <c r="B1477" s="238"/>
      <c r="C1477" s="239"/>
      <c r="D1477" s="239"/>
      <c r="E1477" s="239"/>
      <c r="F1477" s="239"/>
      <c r="G1477" s="239"/>
      <c r="H1477" s="239"/>
      <c r="I1477" s="239"/>
      <c r="J1477" s="239"/>
      <c r="K1477" s="239"/>
      <c r="L1477" s="239"/>
      <c r="M1477" s="239"/>
      <c r="N1477" s="239"/>
      <c r="O1477" s="239"/>
      <c r="X1477" s="228" t="s">
        <v>791</v>
      </c>
      <c r="Y1477" s="228"/>
      <c r="Z1477" s="228" t="s">
        <v>212</v>
      </c>
      <c r="AA1477" s="228" t="s">
        <v>1732</v>
      </c>
      <c r="AB1477" s="228" t="s">
        <v>6387</v>
      </c>
      <c r="AD1477" s="228" t="s">
        <v>348</v>
      </c>
      <c r="AE1477" s="228" t="s">
        <v>348</v>
      </c>
      <c r="AH1477" s="228" t="s">
        <v>649</v>
      </c>
      <c r="AJ1477" s="228" t="s">
        <v>414</v>
      </c>
      <c r="AK1477" s="228"/>
      <c r="BC1477" s="226"/>
    </row>
    <row r="1478" spans="1:55" ht="15.75" customHeight="1" thickBot="1">
      <c r="A1478" s="238"/>
      <c r="B1478" s="238"/>
      <c r="C1478" s="239"/>
      <c r="D1478" s="239"/>
      <c r="E1478" s="239"/>
      <c r="F1478" s="239"/>
      <c r="G1478" s="239"/>
      <c r="H1478" s="239"/>
      <c r="I1478" s="239"/>
      <c r="J1478" s="239"/>
      <c r="K1478" s="239"/>
      <c r="L1478" s="239"/>
      <c r="M1478" s="239"/>
      <c r="N1478" s="239"/>
      <c r="O1478" s="239"/>
      <c r="X1478" s="228" t="s">
        <v>647</v>
      </c>
      <c r="Y1478" s="228"/>
      <c r="Z1478" s="228" t="s">
        <v>205</v>
      </c>
      <c r="AA1478" s="228" t="s">
        <v>1777</v>
      </c>
      <c r="AB1478" s="228" t="s">
        <v>6388</v>
      </c>
      <c r="AD1478" s="228" t="s">
        <v>359</v>
      </c>
      <c r="AE1478" s="228" t="s">
        <v>359</v>
      </c>
      <c r="AH1478" s="228" t="s">
        <v>658</v>
      </c>
      <c r="AJ1478" s="228"/>
      <c r="AK1478" s="228"/>
      <c r="BC1478" s="226"/>
    </row>
    <row r="1479" spans="1:55" ht="15.75" customHeight="1" thickBot="1">
      <c r="A1479" s="238"/>
      <c r="B1479" s="238"/>
      <c r="C1479" s="239"/>
      <c r="D1479" s="239"/>
      <c r="E1479" s="239"/>
      <c r="F1479" s="239"/>
      <c r="G1479" s="239"/>
      <c r="H1479" s="239"/>
      <c r="I1479" s="239"/>
      <c r="J1479" s="239"/>
      <c r="K1479" s="239"/>
      <c r="L1479" s="239"/>
      <c r="M1479" s="239"/>
      <c r="N1479" s="239"/>
      <c r="O1479" s="239"/>
      <c r="X1479" s="228" t="s">
        <v>1176</v>
      </c>
      <c r="Y1479" s="228"/>
      <c r="Z1479" s="228" t="s">
        <v>219</v>
      </c>
      <c r="AA1479" s="228" t="s">
        <v>1797</v>
      </c>
      <c r="AB1479" s="228" t="s">
        <v>6389</v>
      </c>
      <c r="AD1479" s="228" t="s">
        <v>333</v>
      </c>
      <c r="AE1479" s="228" t="s">
        <v>348</v>
      </c>
      <c r="AH1479" s="228" t="s">
        <v>825</v>
      </c>
      <c r="AJ1479" s="228" t="s">
        <v>432</v>
      </c>
      <c r="AK1479" s="228"/>
      <c r="BC1479" s="226"/>
    </row>
    <row r="1480" spans="1:55" ht="15.75" customHeight="1" thickBot="1">
      <c r="A1480" s="238"/>
      <c r="B1480" s="238"/>
      <c r="C1480" s="239"/>
      <c r="D1480" s="239"/>
      <c r="E1480" s="239"/>
      <c r="F1480" s="239"/>
      <c r="G1480" s="239"/>
      <c r="H1480" s="239"/>
      <c r="I1480" s="239"/>
      <c r="J1480" s="239"/>
      <c r="K1480" s="239"/>
      <c r="L1480" s="239"/>
      <c r="M1480" s="239"/>
      <c r="N1480" s="239"/>
      <c r="O1480" s="239"/>
      <c r="X1480" s="228" t="s">
        <v>647</v>
      </c>
      <c r="Y1480" s="228"/>
      <c r="Z1480" s="228" t="s">
        <v>212</v>
      </c>
      <c r="AA1480" s="228" t="s">
        <v>1819</v>
      </c>
      <c r="AB1480" s="228" t="s">
        <v>6390</v>
      </c>
      <c r="AD1480" s="228" t="s">
        <v>333</v>
      </c>
      <c r="AE1480" s="228" t="s">
        <v>317</v>
      </c>
      <c r="AH1480" s="228" t="s">
        <v>649</v>
      </c>
      <c r="AJ1480" s="228" t="s">
        <v>460</v>
      </c>
      <c r="AK1480" s="228"/>
      <c r="BC1480" s="226"/>
    </row>
    <row r="1481" spans="1:55" ht="15.75" customHeight="1" thickBot="1">
      <c r="A1481" s="238"/>
      <c r="B1481" s="238"/>
      <c r="C1481" s="239"/>
      <c r="D1481" s="239"/>
      <c r="E1481" s="239"/>
      <c r="F1481" s="239"/>
      <c r="G1481" s="239"/>
      <c r="H1481" s="239"/>
      <c r="I1481" s="239"/>
      <c r="J1481" s="239"/>
      <c r="K1481" s="239"/>
      <c r="L1481" s="239"/>
      <c r="M1481" s="239"/>
      <c r="N1481" s="239"/>
      <c r="O1481" s="239"/>
      <c r="X1481" s="228" t="s">
        <v>647</v>
      </c>
      <c r="Y1481" s="228"/>
      <c r="Z1481" s="228" t="s">
        <v>215</v>
      </c>
      <c r="AA1481" s="228" t="s">
        <v>1870</v>
      </c>
      <c r="AB1481" s="228" t="s">
        <v>6391</v>
      </c>
      <c r="AD1481" s="228" t="s">
        <v>333</v>
      </c>
      <c r="AE1481" s="228" t="s">
        <v>333</v>
      </c>
      <c r="AH1481" s="228" t="s">
        <v>635</v>
      </c>
      <c r="AJ1481" s="228" t="s">
        <v>489</v>
      </c>
      <c r="AK1481" s="228"/>
      <c r="BC1481" s="226"/>
    </row>
    <row r="1482" spans="1:55" ht="15.75" customHeight="1" thickBot="1">
      <c r="A1482" s="238"/>
      <c r="B1482" s="238"/>
      <c r="C1482" s="239"/>
      <c r="D1482" s="239"/>
      <c r="E1482" s="239"/>
      <c r="F1482" s="239"/>
      <c r="G1482" s="239"/>
      <c r="H1482" s="239"/>
      <c r="I1482" s="239"/>
      <c r="J1482" s="239"/>
      <c r="K1482" s="239"/>
      <c r="L1482" s="239"/>
      <c r="M1482" s="239"/>
      <c r="N1482" s="239"/>
      <c r="O1482" s="239"/>
      <c r="X1482" s="228" t="s">
        <v>643</v>
      </c>
      <c r="Y1482" s="228"/>
      <c r="Z1482" s="228" t="s">
        <v>215</v>
      </c>
      <c r="AA1482" s="228" t="s">
        <v>1886</v>
      </c>
      <c r="AB1482" s="228" t="s">
        <v>6392</v>
      </c>
      <c r="AD1482" s="228" t="s">
        <v>317</v>
      </c>
      <c r="AE1482" s="228" t="s">
        <v>302</v>
      </c>
      <c r="AH1482" s="228" t="s">
        <v>645</v>
      </c>
      <c r="AJ1482" s="228" t="s">
        <v>428</v>
      </c>
      <c r="AK1482" s="228"/>
      <c r="BC1482" s="226"/>
    </row>
    <row r="1483" spans="1:55" ht="15.75" customHeight="1" thickBot="1">
      <c r="A1483" s="238"/>
      <c r="B1483" s="238"/>
      <c r="C1483" s="239"/>
      <c r="D1483" s="239"/>
      <c r="E1483" s="239"/>
      <c r="F1483" s="239"/>
      <c r="G1483" s="239"/>
      <c r="H1483" s="239"/>
      <c r="I1483" s="239"/>
      <c r="J1483" s="239"/>
      <c r="K1483" s="239"/>
      <c r="L1483" s="239"/>
      <c r="M1483" s="239"/>
      <c r="N1483" s="239"/>
      <c r="O1483" s="239"/>
      <c r="X1483" s="228" t="s">
        <v>842</v>
      </c>
      <c r="Y1483" s="228"/>
      <c r="Z1483" s="228" t="s">
        <v>232</v>
      </c>
      <c r="AA1483" s="228" t="s">
        <v>1913</v>
      </c>
      <c r="AB1483" s="228" t="s">
        <v>6393</v>
      </c>
      <c r="AD1483" s="228" t="s">
        <v>261</v>
      </c>
      <c r="AE1483" s="228" t="s">
        <v>236</v>
      </c>
      <c r="AH1483" s="228" t="s">
        <v>674</v>
      </c>
      <c r="AJ1483" s="228" t="s">
        <v>477</v>
      </c>
      <c r="AK1483" s="228"/>
      <c r="BC1483" s="226"/>
    </row>
    <row r="1484" spans="1:55" ht="15.75" customHeight="1" thickBot="1">
      <c r="A1484" s="238"/>
      <c r="B1484" s="238"/>
      <c r="C1484" s="239"/>
      <c r="D1484" s="239"/>
      <c r="E1484" s="239"/>
      <c r="F1484" s="239"/>
      <c r="G1484" s="239"/>
      <c r="H1484" s="239"/>
      <c r="I1484" s="239"/>
      <c r="J1484" s="239"/>
      <c r="K1484" s="239"/>
      <c r="L1484" s="239"/>
      <c r="M1484" s="239"/>
      <c r="N1484" s="239"/>
      <c r="O1484" s="239"/>
      <c r="X1484" s="228" t="s">
        <v>1084</v>
      </c>
      <c r="Y1484" s="228"/>
      <c r="Z1484" s="228" t="s">
        <v>212</v>
      </c>
      <c r="AA1484" s="228" t="s">
        <v>1936</v>
      </c>
      <c r="AB1484" s="228" t="s">
        <v>6394</v>
      </c>
      <c r="AD1484" s="228" t="s">
        <v>348</v>
      </c>
      <c r="AE1484" s="228" t="s">
        <v>333</v>
      </c>
      <c r="AH1484" s="228" t="s">
        <v>663</v>
      </c>
      <c r="AJ1484" s="228" t="s">
        <v>482</v>
      </c>
      <c r="AK1484" s="228"/>
      <c r="BC1484" s="226"/>
    </row>
    <row r="1485" spans="1:55" ht="15.75" customHeight="1" thickBot="1">
      <c r="A1485" s="238"/>
      <c r="B1485" s="238"/>
      <c r="C1485" s="239"/>
      <c r="D1485" s="239"/>
      <c r="E1485" s="239"/>
      <c r="F1485" s="239"/>
      <c r="G1485" s="239"/>
      <c r="H1485" s="239"/>
      <c r="I1485" s="239"/>
      <c r="J1485" s="239"/>
      <c r="K1485" s="239"/>
      <c r="L1485" s="239"/>
      <c r="M1485" s="239"/>
      <c r="N1485" s="239"/>
      <c r="O1485" s="239"/>
      <c r="X1485" s="228" t="s">
        <v>787</v>
      </c>
      <c r="Y1485" s="228"/>
      <c r="Z1485" s="228" t="s">
        <v>219</v>
      </c>
      <c r="AA1485" s="228" t="s">
        <v>2034</v>
      </c>
      <c r="AB1485" s="228" t="s">
        <v>6395</v>
      </c>
      <c r="AD1485" s="228" t="s">
        <v>261</v>
      </c>
      <c r="AE1485" s="228" t="s">
        <v>261</v>
      </c>
      <c r="AH1485" s="228" t="s">
        <v>674</v>
      </c>
      <c r="AJ1485" s="228" t="s">
        <v>364</v>
      </c>
      <c r="AK1485" s="228"/>
      <c r="BC1485" s="226"/>
    </row>
    <row r="1486" spans="1:55" ht="15.75" customHeight="1" thickBot="1">
      <c r="A1486" s="238"/>
      <c r="B1486" s="238"/>
      <c r="C1486" s="239"/>
      <c r="D1486" s="239"/>
      <c r="E1486" s="239"/>
      <c r="F1486" s="239"/>
      <c r="G1486" s="239"/>
      <c r="H1486" s="239"/>
      <c r="I1486" s="239"/>
      <c r="J1486" s="239"/>
      <c r="K1486" s="239"/>
      <c r="L1486" s="239"/>
      <c r="M1486" s="239"/>
      <c r="N1486" s="239"/>
      <c r="O1486" s="239"/>
      <c r="X1486" s="228" t="s">
        <v>791</v>
      </c>
      <c r="Y1486" s="228"/>
      <c r="Z1486" s="228" t="s">
        <v>212</v>
      </c>
      <c r="AA1486" s="228" t="s">
        <v>2120</v>
      </c>
      <c r="AB1486" s="228" t="s">
        <v>6396</v>
      </c>
      <c r="AD1486" s="228" t="s">
        <v>348</v>
      </c>
      <c r="AE1486" s="228" t="s">
        <v>359</v>
      </c>
      <c r="AH1486" s="228" t="s">
        <v>635</v>
      </c>
      <c r="AJ1486" s="228" t="s">
        <v>474</v>
      </c>
      <c r="AK1486" s="228"/>
      <c r="BC1486" s="226"/>
    </row>
    <row r="1487" spans="1:55" ht="15.75" customHeight="1" thickBot="1">
      <c r="A1487" s="238"/>
      <c r="B1487" s="238"/>
      <c r="C1487" s="239"/>
      <c r="D1487" s="239"/>
      <c r="E1487" s="239"/>
      <c r="F1487" s="239"/>
      <c r="G1487" s="239"/>
      <c r="H1487" s="239"/>
      <c r="I1487" s="239"/>
      <c r="J1487" s="239"/>
      <c r="K1487" s="239"/>
      <c r="L1487" s="239"/>
      <c r="M1487" s="239"/>
      <c r="N1487" s="239"/>
      <c r="O1487" s="239"/>
      <c r="X1487" s="228" t="s">
        <v>1063</v>
      </c>
      <c r="Y1487" s="228"/>
      <c r="Z1487" s="228" t="s">
        <v>193</v>
      </c>
      <c r="AA1487" s="228" t="s">
        <v>2319</v>
      </c>
      <c r="AB1487" s="228" t="s">
        <v>6397</v>
      </c>
      <c r="AD1487" s="228" t="s">
        <v>359</v>
      </c>
      <c r="AE1487" s="228" t="s">
        <v>359</v>
      </c>
      <c r="AH1487" s="228" t="s">
        <v>635</v>
      </c>
      <c r="AJ1487" s="228" t="s">
        <v>479</v>
      </c>
      <c r="AK1487" s="228"/>
      <c r="BC1487" s="226"/>
    </row>
    <row r="1488" spans="1:55" ht="15.75" customHeight="1" thickBot="1">
      <c r="A1488" s="238"/>
      <c r="B1488" s="238"/>
      <c r="C1488" s="239"/>
      <c r="D1488" s="239"/>
      <c r="E1488" s="239"/>
      <c r="F1488" s="239"/>
      <c r="G1488" s="239"/>
      <c r="H1488" s="239"/>
      <c r="I1488" s="239"/>
      <c r="J1488" s="239"/>
      <c r="K1488" s="239"/>
      <c r="L1488" s="239"/>
      <c r="M1488" s="239"/>
      <c r="N1488" s="239"/>
      <c r="O1488" s="239"/>
      <c r="X1488" s="228" t="s">
        <v>1084</v>
      </c>
      <c r="Y1488" s="228"/>
      <c r="Z1488" s="228" t="s">
        <v>197</v>
      </c>
      <c r="AA1488" s="228" t="s">
        <v>2623</v>
      </c>
      <c r="AB1488" s="228" t="s">
        <v>6398</v>
      </c>
      <c r="AD1488" s="228" t="s">
        <v>348</v>
      </c>
      <c r="AE1488" s="228" t="s">
        <v>333</v>
      </c>
      <c r="AH1488" s="228" t="s">
        <v>658</v>
      </c>
      <c r="AJ1488" s="228" t="s">
        <v>474</v>
      </c>
      <c r="AK1488" s="228"/>
      <c r="BC1488" s="226"/>
    </row>
    <row r="1489" spans="1:55" ht="15.75" customHeight="1" thickBot="1">
      <c r="A1489" s="238"/>
      <c r="B1489" s="238"/>
      <c r="C1489" s="239"/>
      <c r="D1489" s="239"/>
      <c r="E1489" s="239"/>
      <c r="F1489" s="239"/>
      <c r="G1489" s="239"/>
      <c r="H1489" s="239"/>
      <c r="I1489" s="239"/>
      <c r="J1489" s="239"/>
      <c r="K1489" s="239"/>
      <c r="L1489" s="239"/>
      <c r="M1489" s="239"/>
      <c r="N1489" s="239"/>
      <c r="O1489" s="239"/>
      <c r="X1489" s="228" t="s">
        <v>842</v>
      </c>
      <c r="Y1489" s="228"/>
      <c r="Z1489" s="228" t="s">
        <v>222</v>
      </c>
      <c r="AA1489" s="228" t="s">
        <v>2680</v>
      </c>
      <c r="AB1489" s="228" t="s">
        <v>6399</v>
      </c>
      <c r="AD1489" s="228" t="s">
        <v>302</v>
      </c>
      <c r="AE1489" s="228" t="s">
        <v>333</v>
      </c>
      <c r="AH1489" s="228" t="s">
        <v>645</v>
      </c>
      <c r="AJ1489" s="228" t="s">
        <v>642</v>
      </c>
      <c r="AK1489" s="228"/>
      <c r="BC1489" s="226"/>
    </row>
    <row r="1490" spans="1:55" ht="15.75" customHeight="1" thickBot="1">
      <c r="A1490" s="238"/>
      <c r="B1490" s="238"/>
      <c r="C1490" s="239"/>
      <c r="D1490" s="239"/>
      <c r="E1490" s="239"/>
      <c r="F1490" s="239"/>
      <c r="G1490" s="239"/>
      <c r="H1490" s="239"/>
      <c r="I1490" s="239"/>
      <c r="J1490" s="239"/>
      <c r="K1490" s="239"/>
      <c r="L1490" s="239"/>
      <c r="M1490" s="239"/>
      <c r="N1490" s="239"/>
      <c r="O1490" s="239"/>
      <c r="X1490" s="228" t="s">
        <v>1084</v>
      </c>
      <c r="Y1490" s="228"/>
      <c r="Z1490" s="228" t="s">
        <v>205</v>
      </c>
      <c r="AA1490" s="228" t="s">
        <v>2725</v>
      </c>
      <c r="AB1490" s="228" t="s">
        <v>6400</v>
      </c>
      <c r="AD1490" s="228" t="s">
        <v>348</v>
      </c>
      <c r="AE1490" s="228" t="s">
        <v>317</v>
      </c>
      <c r="AH1490" s="228" t="s">
        <v>658</v>
      </c>
      <c r="AJ1490" s="228" t="s">
        <v>460</v>
      </c>
      <c r="AK1490" s="228"/>
      <c r="BC1490" s="226"/>
    </row>
    <row r="1491" spans="1:55" ht="15.75" customHeight="1" thickBot="1">
      <c r="A1491" s="238"/>
      <c r="B1491" s="238"/>
      <c r="C1491" s="239"/>
      <c r="D1491" s="239"/>
      <c r="E1491" s="239"/>
      <c r="F1491" s="239"/>
      <c r="G1491" s="239"/>
      <c r="H1491" s="239"/>
      <c r="I1491" s="239"/>
      <c r="J1491" s="239"/>
      <c r="K1491" s="239"/>
      <c r="L1491" s="239"/>
      <c r="M1491" s="239"/>
      <c r="N1491" s="239"/>
      <c r="O1491" s="239"/>
      <c r="X1491" s="228" t="s">
        <v>672</v>
      </c>
      <c r="Y1491" s="228"/>
      <c r="Z1491" s="228" t="s">
        <v>215</v>
      </c>
      <c r="AA1491" s="228" t="s">
        <v>2733</v>
      </c>
      <c r="AB1491" s="228" t="s">
        <v>6401</v>
      </c>
      <c r="AD1491" s="228" t="s">
        <v>348</v>
      </c>
      <c r="AE1491" s="228" t="s">
        <v>302</v>
      </c>
      <c r="AH1491" s="228" t="s">
        <v>645</v>
      </c>
      <c r="AJ1491" s="228" t="s">
        <v>460</v>
      </c>
      <c r="AK1491" s="228"/>
      <c r="BC1491" s="226"/>
    </row>
    <row r="1492" spans="1:55" ht="15.75" customHeight="1" thickBot="1">
      <c r="A1492" s="238"/>
      <c r="B1492" s="238"/>
      <c r="C1492" s="239"/>
      <c r="D1492" s="239"/>
      <c r="E1492" s="239"/>
      <c r="F1492" s="239"/>
      <c r="G1492" s="239"/>
      <c r="H1492" s="239"/>
      <c r="I1492" s="239"/>
      <c r="J1492" s="239"/>
      <c r="K1492" s="239"/>
      <c r="L1492" s="239"/>
      <c r="M1492" s="239"/>
      <c r="N1492" s="239"/>
      <c r="O1492" s="239"/>
      <c r="X1492" s="228" t="s">
        <v>643</v>
      </c>
      <c r="Y1492" s="228"/>
      <c r="Z1492" s="228" t="s">
        <v>219</v>
      </c>
      <c r="AA1492" s="228" t="s">
        <v>644</v>
      </c>
      <c r="AB1492" s="228" t="s">
        <v>6402</v>
      </c>
      <c r="AD1492" s="228" t="s">
        <v>302</v>
      </c>
      <c r="AE1492" s="228" t="s">
        <v>302</v>
      </c>
      <c r="AH1492" s="228" t="s">
        <v>645</v>
      </c>
      <c r="AJ1492" s="228" t="s">
        <v>646</v>
      </c>
      <c r="AK1492" s="228"/>
      <c r="BC1492" s="226"/>
    </row>
    <row r="1493" spans="1:55" ht="15.75" customHeight="1" thickBot="1">
      <c r="A1493" s="238"/>
      <c r="B1493" s="238"/>
      <c r="C1493" s="239"/>
      <c r="D1493" s="239"/>
      <c r="E1493" s="239"/>
      <c r="F1493" s="239"/>
      <c r="G1493" s="239"/>
      <c r="H1493" s="239"/>
      <c r="I1493" s="239"/>
      <c r="J1493" s="239"/>
      <c r="K1493" s="239"/>
      <c r="L1493" s="239"/>
      <c r="M1493" s="239"/>
      <c r="N1493" s="239"/>
      <c r="O1493" s="239"/>
      <c r="X1493" s="228" t="s">
        <v>787</v>
      </c>
      <c r="Y1493" s="228"/>
      <c r="Z1493" s="228" t="s">
        <v>219</v>
      </c>
      <c r="AA1493" s="228" t="s">
        <v>789</v>
      </c>
      <c r="AB1493" s="228" t="s">
        <v>6403</v>
      </c>
      <c r="AD1493" s="228" t="s">
        <v>302</v>
      </c>
      <c r="AE1493" s="228" t="s">
        <v>302</v>
      </c>
      <c r="AH1493" s="228" t="s">
        <v>790</v>
      </c>
      <c r="AJ1493" s="228" t="s">
        <v>414</v>
      </c>
      <c r="AK1493" s="228"/>
      <c r="BC1493" s="226"/>
    </row>
    <row r="1494" spans="1:55" ht="15.75" customHeight="1" thickBot="1">
      <c r="A1494" s="238"/>
      <c r="B1494" s="238"/>
      <c r="C1494" s="239"/>
      <c r="D1494" s="239"/>
      <c r="E1494" s="239"/>
      <c r="F1494" s="239"/>
      <c r="G1494" s="239"/>
      <c r="H1494" s="239"/>
      <c r="I1494" s="239"/>
      <c r="J1494" s="239"/>
      <c r="K1494" s="239"/>
      <c r="L1494" s="239"/>
      <c r="M1494" s="239"/>
      <c r="N1494" s="239"/>
      <c r="O1494" s="239"/>
      <c r="X1494" s="228" t="s">
        <v>842</v>
      </c>
      <c r="Y1494" s="228"/>
      <c r="Z1494" s="228" t="s">
        <v>222</v>
      </c>
      <c r="AA1494" s="228" t="s">
        <v>1029</v>
      </c>
      <c r="AB1494" s="228" t="s">
        <v>6404</v>
      </c>
      <c r="AD1494" s="228" t="s">
        <v>317</v>
      </c>
      <c r="AE1494" s="228" t="s">
        <v>317</v>
      </c>
      <c r="AH1494" s="228" t="s">
        <v>645</v>
      </c>
      <c r="AJ1494" s="228" t="s">
        <v>423</v>
      </c>
      <c r="AK1494" s="228"/>
      <c r="BC1494" s="226"/>
    </row>
    <row r="1495" spans="1:55" ht="15.75" customHeight="1" thickBot="1">
      <c r="A1495" s="238"/>
      <c r="B1495" s="238"/>
      <c r="C1495" s="239"/>
      <c r="D1495" s="239"/>
      <c r="E1495" s="239"/>
      <c r="F1495" s="239"/>
      <c r="G1495" s="239"/>
      <c r="H1495" s="239"/>
      <c r="I1495" s="239"/>
      <c r="J1495" s="239"/>
      <c r="K1495" s="239"/>
      <c r="L1495" s="239"/>
      <c r="M1495" s="239"/>
      <c r="N1495" s="239"/>
      <c r="O1495" s="239"/>
      <c r="X1495" s="228" t="s">
        <v>1063</v>
      </c>
      <c r="Y1495" s="228"/>
      <c r="Z1495" s="228" t="s">
        <v>212</v>
      </c>
      <c r="AA1495" s="228" t="s">
        <v>1145</v>
      </c>
      <c r="AB1495" s="228" t="s">
        <v>6405</v>
      </c>
      <c r="AD1495" s="228" t="s">
        <v>317</v>
      </c>
      <c r="AE1495" s="228" t="s">
        <v>348</v>
      </c>
      <c r="AH1495" s="228" t="s">
        <v>638</v>
      </c>
      <c r="AJ1495" s="228" t="s">
        <v>479</v>
      </c>
      <c r="AK1495" s="228"/>
      <c r="BC1495" s="226"/>
    </row>
    <row r="1496" spans="1:55" ht="15.75" customHeight="1" thickBot="1">
      <c r="A1496" s="238"/>
      <c r="B1496" s="238"/>
      <c r="C1496" s="239"/>
      <c r="D1496" s="239"/>
      <c r="E1496" s="239"/>
      <c r="F1496" s="239"/>
      <c r="G1496" s="239"/>
      <c r="H1496" s="239"/>
      <c r="I1496" s="239"/>
      <c r="J1496" s="239"/>
      <c r="K1496" s="239"/>
      <c r="L1496" s="239"/>
      <c r="M1496" s="239"/>
      <c r="N1496" s="239"/>
      <c r="O1496" s="239"/>
      <c r="X1496" s="228" t="s">
        <v>639</v>
      </c>
      <c r="Y1496" s="228"/>
      <c r="Z1496" s="228" t="s">
        <v>215</v>
      </c>
      <c r="AA1496" s="228" t="s">
        <v>1283</v>
      </c>
      <c r="AB1496" s="228" t="s">
        <v>6406</v>
      </c>
      <c r="AD1496" s="228" t="s">
        <v>317</v>
      </c>
      <c r="AE1496" s="228" t="s">
        <v>333</v>
      </c>
      <c r="AH1496" s="228" t="s">
        <v>649</v>
      </c>
      <c r="AJ1496" s="228" t="s">
        <v>432</v>
      </c>
      <c r="AK1496" s="228"/>
      <c r="BC1496" s="226"/>
    </row>
    <row r="1497" spans="1:55" ht="15.75" customHeight="1" thickBot="1">
      <c r="A1497" s="238"/>
      <c r="B1497" s="238"/>
      <c r="C1497" s="239"/>
      <c r="D1497" s="239"/>
      <c r="E1497" s="239"/>
      <c r="F1497" s="239"/>
      <c r="G1497" s="239"/>
      <c r="H1497" s="239"/>
      <c r="I1497" s="239"/>
      <c r="J1497" s="239"/>
      <c r="K1497" s="239"/>
      <c r="L1497" s="239"/>
      <c r="M1497" s="239"/>
      <c r="N1497" s="239"/>
      <c r="O1497" s="239"/>
      <c r="X1497" s="228" t="s">
        <v>647</v>
      </c>
      <c r="Y1497" s="228"/>
      <c r="Z1497" s="228" t="s">
        <v>205</v>
      </c>
      <c r="AA1497" s="228" t="s">
        <v>1401</v>
      </c>
      <c r="AB1497" s="228" t="s">
        <v>6407</v>
      </c>
      <c r="AD1497" s="228" t="s">
        <v>333</v>
      </c>
      <c r="AE1497" s="228" t="s">
        <v>359</v>
      </c>
      <c r="AH1497" s="228" t="s">
        <v>641</v>
      </c>
      <c r="AJ1497" s="228" t="s">
        <v>454</v>
      </c>
      <c r="AK1497" s="228"/>
      <c r="BC1497" s="226"/>
    </row>
    <row r="1498" spans="1:55" ht="15.75" customHeight="1" thickBot="1">
      <c r="A1498" s="238"/>
      <c r="B1498" s="238"/>
      <c r="C1498" s="239"/>
      <c r="D1498" s="239"/>
      <c r="E1498" s="239"/>
      <c r="F1498" s="239"/>
      <c r="G1498" s="239"/>
      <c r="H1498" s="239"/>
      <c r="I1498" s="239"/>
      <c r="J1498" s="239"/>
      <c r="K1498" s="239"/>
      <c r="L1498" s="239"/>
      <c r="M1498" s="239"/>
      <c r="N1498" s="239"/>
      <c r="O1498" s="239"/>
      <c r="X1498" s="228" t="s">
        <v>647</v>
      </c>
      <c r="Y1498" s="228"/>
      <c r="Z1498" s="228" t="s">
        <v>208</v>
      </c>
      <c r="AA1498" s="228" t="s">
        <v>1481</v>
      </c>
      <c r="AB1498" s="228" t="s">
        <v>6408</v>
      </c>
      <c r="AD1498" s="228" t="s">
        <v>348</v>
      </c>
      <c r="AE1498" s="228" t="s">
        <v>348</v>
      </c>
      <c r="AH1498" s="228" t="s">
        <v>635</v>
      </c>
      <c r="AJ1498" s="228" t="s">
        <v>470</v>
      </c>
      <c r="AK1498" s="228"/>
      <c r="BC1498" s="226"/>
    </row>
    <row r="1499" spans="1:55" ht="15.75" customHeight="1" thickBot="1">
      <c r="A1499" s="238"/>
      <c r="B1499" s="238"/>
      <c r="C1499" s="239"/>
      <c r="D1499" s="239"/>
      <c r="E1499" s="239"/>
      <c r="F1499" s="239"/>
      <c r="G1499" s="239"/>
      <c r="H1499" s="239"/>
      <c r="I1499" s="239"/>
      <c r="J1499" s="239"/>
      <c r="K1499" s="239"/>
      <c r="L1499" s="239"/>
      <c r="M1499" s="239"/>
      <c r="N1499" s="239"/>
      <c r="O1499" s="239"/>
      <c r="X1499" s="228" t="s">
        <v>1084</v>
      </c>
      <c r="Y1499" s="228"/>
      <c r="Z1499" s="228" t="s">
        <v>222</v>
      </c>
      <c r="AA1499" s="228" t="s">
        <v>1513</v>
      </c>
      <c r="AB1499" s="228" t="s">
        <v>6409</v>
      </c>
      <c r="AD1499" s="228" t="s">
        <v>333</v>
      </c>
      <c r="AE1499" s="228" t="s">
        <v>333</v>
      </c>
      <c r="AH1499" s="228" t="s">
        <v>649</v>
      </c>
      <c r="AJ1499" s="228" t="s">
        <v>451</v>
      </c>
      <c r="AK1499" s="228"/>
      <c r="BC1499" s="226"/>
    </row>
    <row r="1500" spans="1:55" ht="15.75" customHeight="1" thickBot="1">
      <c r="A1500" s="238"/>
      <c r="B1500" s="238"/>
      <c r="C1500" s="239"/>
      <c r="D1500" s="239"/>
      <c r="E1500" s="239"/>
      <c r="F1500" s="239"/>
      <c r="G1500" s="239"/>
      <c r="H1500" s="239"/>
      <c r="I1500" s="239"/>
      <c r="J1500" s="239"/>
      <c r="K1500" s="239"/>
      <c r="L1500" s="239"/>
      <c r="M1500" s="239"/>
      <c r="N1500" s="239"/>
      <c r="O1500" s="239"/>
      <c r="X1500" s="228" t="s">
        <v>643</v>
      </c>
      <c r="Y1500" s="228"/>
      <c r="Z1500" s="228" t="s">
        <v>226</v>
      </c>
      <c r="AA1500" s="228" t="s">
        <v>1710</v>
      </c>
      <c r="AB1500" s="228" t="s">
        <v>6410</v>
      </c>
      <c r="AD1500" s="228" t="s">
        <v>283</v>
      </c>
      <c r="AE1500" s="228" t="s">
        <v>283</v>
      </c>
      <c r="AH1500" s="228" t="s">
        <v>1168</v>
      </c>
      <c r="AJ1500" s="228"/>
      <c r="AK1500" s="228"/>
      <c r="BC1500" s="226"/>
    </row>
    <row r="1501" spans="1:55" ht="15.75" customHeight="1" thickBot="1">
      <c r="A1501" s="238"/>
      <c r="B1501" s="238"/>
      <c r="C1501" s="239"/>
      <c r="D1501" s="239"/>
      <c r="E1501" s="239"/>
      <c r="F1501" s="239"/>
      <c r="G1501" s="239"/>
      <c r="H1501" s="239"/>
      <c r="I1501" s="239"/>
      <c r="J1501" s="239"/>
      <c r="K1501" s="239"/>
      <c r="L1501" s="239"/>
      <c r="M1501" s="239"/>
      <c r="N1501" s="239"/>
      <c r="O1501" s="239"/>
      <c r="X1501" s="228" t="s">
        <v>1063</v>
      </c>
      <c r="Y1501" s="228"/>
      <c r="Z1501" s="228" t="s">
        <v>215</v>
      </c>
      <c r="AA1501" s="228" t="s">
        <v>2035</v>
      </c>
      <c r="AB1501" s="228" t="s">
        <v>6411</v>
      </c>
      <c r="AD1501" s="228" t="s">
        <v>302</v>
      </c>
      <c r="AE1501" s="228" t="s">
        <v>333</v>
      </c>
      <c r="AH1501" s="228" t="s">
        <v>663</v>
      </c>
      <c r="AJ1501" s="228" t="s">
        <v>456</v>
      </c>
      <c r="AK1501" s="228"/>
      <c r="BC1501" s="226"/>
    </row>
    <row r="1502" spans="1:55" ht="15.75" customHeight="1" thickBot="1">
      <c r="A1502" s="238"/>
      <c r="B1502" s="238"/>
      <c r="C1502" s="239"/>
      <c r="D1502" s="239"/>
      <c r="E1502" s="239"/>
      <c r="F1502" s="239"/>
      <c r="G1502" s="239"/>
      <c r="H1502" s="239"/>
      <c r="I1502" s="239"/>
      <c r="J1502" s="239"/>
      <c r="K1502" s="239"/>
      <c r="L1502" s="239"/>
      <c r="M1502" s="239"/>
      <c r="N1502" s="239"/>
      <c r="O1502" s="239"/>
      <c r="X1502" s="228" t="s">
        <v>980</v>
      </c>
      <c r="Y1502" s="228"/>
      <c r="Z1502" s="228" t="s">
        <v>231</v>
      </c>
      <c r="AA1502" s="228" t="s">
        <v>2222</v>
      </c>
      <c r="AB1502" s="228" t="s">
        <v>6412</v>
      </c>
      <c r="AD1502" s="228" t="s">
        <v>236</v>
      </c>
      <c r="AE1502" s="228" t="s">
        <v>385</v>
      </c>
      <c r="AH1502" s="228" t="s">
        <v>825</v>
      </c>
      <c r="AJ1502" s="228"/>
      <c r="AK1502" s="228"/>
      <c r="BC1502" s="226"/>
    </row>
    <row r="1503" spans="1:55" ht="15.75" customHeight="1" thickBot="1">
      <c r="A1503" s="238"/>
      <c r="B1503" s="238"/>
      <c r="C1503" s="239"/>
      <c r="D1503" s="239"/>
      <c r="E1503" s="239"/>
      <c r="F1503" s="239"/>
      <c r="G1503" s="239"/>
      <c r="H1503" s="239"/>
      <c r="I1503" s="239"/>
      <c r="J1503" s="239"/>
      <c r="K1503" s="239"/>
      <c r="L1503" s="239"/>
      <c r="M1503" s="239"/>
      <c r="N1503" s="239"/>
      <c r="O1503" s="239"/>
      <c r="X1503" s="228" t="s">
        <v>1176</v>
      </c>
      <c r="Y1503" s="228"/>
      <c r="Z1503" s="228" t="s">
        <v>237</v>
      </c>
      <c r="AA1503" s="228" t="s">
        <v>2243</v>
      </c>
      <c r="AB1503" s="228" t="s">
        <v>6413</v>
      </c>
      <c r="AD1503" s="228" t="s">
        <v>283</v>
      </c>
      <c r="AE1503" s="228" t="s">
        <v>302</v>
      </c>
      <c r="AH1503" s="228" t="s">
        <v>982</v>
      </c>
      <c r="AJ1503" s="228" t="s">
        <v>446</v>
      </c>
      <c r="AK1503" s="228"/>
      <c r="BC1503" s="226"/>
    </row>
    <row r="1504" spans="1:55" ht="15.75" customHeight="1" thickBot="1">
      <c r="A1504" s="238"/>
      <c r="B1504" s="238"/>
      <c r="C1504" s="239"/>
      <c r="D1504" s="239"/>
      <c r="E1504" s="239"/>
      <c r="F1504" s="239"/>
      <c r="G1504" s="239"/>
      <c r="H1504" s="239"/>
      <c r="I1504" s="239"/>
      <c r="J1504" s="239"/>
      <c r="K1504" s="239"/>
      <c r="L1504" s="239"/>
      <c r="M1504" s="239"/>
      <c r="N1504" s="239"/>
      <c r="O1504" s="239"/>
      <c r="X1504" s="228" t="s">
        <v>647</v>
      </c>
      <c r="Y1504" s="228"/>
      <c r="Z1504" s="228" t="s">
        <v>215</v>
      </c>
      <c r="AA1504" s="228" t="s">
        <v>2251</v>
      </c>
      <c r="AB1504" s="228" t="s">
        <v>6414</v>
      </c>
      <c r="AD1504" s="228" t="s">
        <v>302</v>
      </c>
      <c r="AE1504" s="228" t="s">
        <v>333</v>
      </c>
      <c r="AH1504" s="228" t="s">
        <v>635</v>
      </c>
      <c r="AJ1504" s="228" t="s">
        <v>398</v>
      </c>
      <c r="AK1504" s="228"/>
      <c r="BC1504" s="226"/>
    </row>
    <row r="1505" spans="1:55" ht="15.75" customHeight="1" thickBot="1">
      <c r="A1505" s="238"/>
      <c r="B1505" s="238"/>
      <c r="C1505" s="239"/>
      <c r="D1505" s="239"/>
      <c r="E1505" s="239"/>
      <c r="F1505" s="239"/>
      <c r="G1505" s="239"/>
      <c r="H1505" s="239"/>
      <c r="I1505" s="239"/>
      <c r="J1505" s="239"/>
      <c r="K1505" s="239"/>
      <c r="L1505" s="239"/>
      <c r="M1505" s="239"/>
      <c r="N1505" s="239"/>
      <c r="O1505" s="239"/>
      <c r="X1505" s="228" t="s">
        <v>647</v>
      </c>
      <c r="Y1505" s="228"/>
      <c r="Z1505" s="228" t="s">
        <v>215</v>
      </c>
      <c r="AA1505" s="228" t="s">
        <v>2278</v>
      </c>
      <c r="AB1505" s="228" t="s">
        <v>6415</v>
      </c>
      <c r="AD1505" s="228" t="s">
        <v>302</v>
      </c>
      <c r="AE1505" s="228" t="s">
        <v>333</v>
      </c>
      <c r="AH1505" s="228" t="s">
        <v>635</v>
      </c>
      <c r="AJ1505" s="228" t="s">
        <v>435</v>
      </c>
      <c r="AK1505" s="228"/>
      <c r="BC1505" s="226"/>
    </row>
    <row r="1506" spans="1:55" ht="15.75" customHeight="1" thickBot="1">
      <c r="A1506" s="238"/>
      <c r="B1506" s="238"/>
      <c r="C1506" s="239"/>
      <c r="D1506" s="239"/>
      <c r="E1506" s="239"/>
      <c r="F1506" s="239"/>
      <c r="G1506" s="239"/>
      <c r="H1506" s="239"/>
      <c r="I1506" s="239"/>
      <c r="J1506" s="239"/>
      <c r="K1506" s="239"/>
      <c r="L1506" s="239"/>
      <c r="M1506" s="239"/>
      <c r="N1506" s="239"/>
      <c r="O1506" s="239"/>
      <c r="X1506" s="228" t="s">
        <v>791</v>
      </c>
      <c r="Y1506" s="228"/>
      <c r="Z1506" s="228" t="s">
        <v>215</v>
      </c>
      <c r="AA1506" s="228" t="s">
        <v>2289</v>
      </c>
      <c r="AB1506" s="228" t="s">
        <v>6416</v>
      </c>
      <c r="AD1506" s="228" t="s">
        <v>317</v>
      </c>
      <c r="AE1506" s="228" t="s">
        <v>333</v>
      </c>
      <c r="AH1506" s="228" t="s">
        <v>635</v>
      </c>
      <c r="AJ1506" s="228" t="s">
        <v>421</v>
      </c>
      <c r="AK1506" s="228"/>
      <c r="BC1506" s="226"/>
    </row>
    <row r="1507" spans="1:55" ht="15.75" customHeight="1" thickBot="1">
      <c r="A1507" s="238"/>
      <c r="B1507" s="238"/>
      <c r="C1507" s="239"/>
      <c r="D1507" s="239"/>
      <c r="E1507" s="239"/>
      <c r="F1507" s="239"/>
      <c r="G1507" s="239"/>
      <c r="H1507" s="239"/>
      <c r="I1507" s="239"/>
      <c r="J1507" s="239"/>
      <c r="K1507" s="239"/>
      <c r="L1507" s="239"/>
      <c r="M1507" s="239"/>
      <c r="N1507" s="239"/>
      <c r="O1507" s="239"/>
      <c r="X1507" s="228" t="s">
        <v>1176</v>
      </c>
      <c r="Y1507" s="228"/>
      <c r="Z1507" s="228" t="s">
        <v>241</v>
      </c>
      <c r="AA1507" s="228" t="s">
        <v>2387</v>
      </c>
      <c r="AB1507" s="228" t="s">
        <v>4905</v>
      </c>
      <c r="AD1507" s="228" t="s">
        <v>197</v>
      </c>
      <c r="AE1507" s="228" t="s">
        <v>283</v>
      </c>
      <c r="AH1507" s="228"/>
      <c r="AJ1507" s="228"/>
      <c r="AK1507" s="228"/>
      <c r="BC1507" s="226"/>
    </row>
    <row r="1508" spans="1:55" ht="15.75" customHeight="1" thickBot="1">
      <c r="A1508" s="238"/>
      <c r="B1508" s="238"/>
      <c r="C1508" s="239"/>
      <c r="D1508" s="239"/>
      <c r="E1508" s="239"/>
      <c r="F1508" s="239"/>
      <c r="G1508" s="239"/>
      <c r="H1508" s="239"/>
      <c r="I1508" s="239"/>
      <c r="J1508" s="239"/>
      <c r="K1508" s="239"/>
      <c r="L1508" s="239"/>
      <c r="M1508" s="239"/>
      <c r="N1508" s="239"/>
      <c r="O1508" s="239"/>
      <c r="X1508" s="228" t="s">
        <v>643</v>
      </c>
      <c r="Y1508" s="228"/>
      <c r="Z1508" s="228" t="s">
        <v>219</v>
      </c>
      <c r="AA1508" s="228" t="s">
        <v>2413</v>
      </c>
      <c r="AB1508" s="228" t="s">
        <v>6417</v>
      </c>
      <c r="AD1508" s="228" t="s">
        <v>317</v>
      </c>
      <c r="AE1508" s="228" t="s">
        <v>317</v>
      </c>
      <c r="AH1508" s="228" t="s">
        <v>645</v>
      </c>
      <c r="AJ1508" s="228" t="s">
        <v>426</v>
      </c>
      <c r="AK1508" s="228"/>
      <c r="BC1508" s="226"/>
    </row>
    <row r="1509" spans="1:55" ht="15.75" customHeight="1" thickBot="1">
      <c r="A1509" s="238"/>
      <c r="B1509" s="238"/>
      <c r="C1509" s="239"/>
      <c r="D1509" s="239"/>
      <c r="E1509" s="239"/>
      <c r="F1509" s="239"/>
      <c r="G1509" s="239"/>
      <c r="H1509" s="239"/>
      <c r="I1509" s="239"/>
      <c r="J1509" s="239"/>
      <c r="K1509" s="239"/>
      <c r="L1509" s="239"/>
      <c r="M1509" s="239"/>
      <c r="N1509" s="239"/>
      <c r="O1509" s="239"/>
      <c r="X1509" s="228" t="s">
        <v>980</v>
      </c>
      <c r="Y1509" s="228"/>
      <c r="Z1509" s="228" t="s">
        <v>222</v>
      </c>
      <c r="AA1509" s="228" t="s">
        <v>2453</v>
      </c>
      <c r="AB1509" s="228" t="s">
        <v>6418</v>
      </c>
      <c r="AD1509" s="228" t="s">
        <v>261</v>
      </c>
      <c r="AE1509" s="228" t="s">
        <v>302</v>
      </c>
      <c r="AH1509" s="228" t="s">
        <v>1168</v>
      </c>
      <c r="AJ1509" s="228" t="s">
        <v>1170</v>
      </c>
      <c r="AK1509" s="228"/>
      <c r="BC1509" s="226"/>
    </row>
    <row r="1510" spans="1:55" ht="15.75" customHeight="1" thickBot="1">
      <c r="A1510" s="238"/>
      <c r="B1510" s="238"/>
      <c r="C1510" s="239"/>
      <c r="D1510" s="239"/>
      <c r="E1510" s="239"/>
      <c r="F1510" s="239"/>
      <c r="G1510" s="239"/>
      <c r="H1510" s="239"/>
      <c r="I1510" s="239"/>
      <c r="J1510" s="239"/>
      <c r="K1510" s="239"/>
      <c r="L1510" s="239"/>
      <c r="M1510" s="239"/>
      <c r="N1510" s="239"/>
      <c r="O1510" s="239"/>
      <c r="X1510" s="228" t="s">
        <v>643</v>
      </c>
      <c r="Y1510" s="228"/>
      <c r="Z1510" s="228" t="s">
        <v>222</v>
      </c>
      <c r="AA1510" s="228" t="s">
        <v>2497</v>
      </c>
      <c r="AB1510" s="228" t="s">
        <v>6419</v>
      </c>
      <c r="AD1510" s="228" t="s">
        <v>317</v>
      </c>
      <c r="AE1510" s="228" t="s">
        <v>317</v>
      </c>
      <c r="AH1510" s="228" t="s">
        <v>790</v>
      </c>
      <c r="AJ1510" s="228" t="s">
        <v>400</v>
      </c>
      <c r="AK1510" s="228"/>
      <c r="BC1510" s="226"/>
    </row>
    <row r="1511" spans="1:55" ht="15.75" customHeight="1" thickBot="1">
      <c r="A1511" s="238"/>
      <c r="B1511" s="238"/>
      <c r="C1511" s="239"/>
      <c r="D1511" s="239"/>
      <c r="E1511" s="239"/>
      <c r="F1511" s="239"/>
      <c r="G1511" s="239"/>
      <c r="H1511" s="239"/>
      <c r="I1511" s="239"/>
      <c r="J1511" s="239"/>
      <c r="K1511" s="239"/>
      <c r="L1511" s="239"/>
      <c r="M1511" s="239"/>
      <c r="N1511" s="239"/>
      <c r="O1511" s="239"/>
      <c r="X1511" s="228" t="s">
        <v>821</v>
      </c>
      <c r="Y1511" s="228"/>
      <c r="Z1511" s="228" t="s">
        <v>222</v>
      </c>
      <c r="AA1511" s="228" t="s">
        <v>2508</v>
      </c>
      <c r="AB1511" s="228" t="s">
        <v>6420</v>
      </c>
      <c r="AD1511" s="228" t="s">
        <v>302</v>
      </c>
      <c r="AE1511" s="228" t="s">
        <v>283</v>
      </c>
      <c r="AH1511" s="228" t="s">
        <v>674</v>
      </c>
      <c r="AJ1511" s="228" t="s">
        <v>449</v>
      </c>
      <c r="AK1511" s="228"/>
      <c r="BC1511" s="226"/>
    </row>
    <row r="1512" spans="1:55" ht="15.75" customHeight="1" thickBot="1">
      <c r="A1512" s="238"/>
      <c r="B1512" s="238"/>
      <c r="C1512" s="239"/>
      <c r="D1512" s="239"/>
      <c r="E1512" s="239"/>
      <c r="F1512" s="239"/>
      <c r="G1512" s="239"/>
      <c r="H1512" s="239"/>
      <c r="I1512" s="239"/>
      <c r="J1512" s="239"/>
      <c r="K1512" s="239"/>
      <c r="L1512" s="239"/>
      <c r="M1512" s="239"/>
      <c r="N1512" s="239"/>
      <c r="O1512" s="239"/>
      <c r="X1512" s="228" t="s">
        <v>821</v>
      </c>
      <c r="Y1512" s="228"/>
      <c r="Z1512" s="228" t="s">
        <v>222</v>
      </c>
      <c r="AA1512" s="228" t="s">
        <v>2516</v>
      </c>
      <c r="AB1512" s="228" t="s">
        <v>6421</v>
      </c>
      <c r="AD1512" s="228" t="s">
        <v>302</v>
      </c>
      <c r="AE1512" s="228" t="s">
        <v>317</v>
      </c>
      <c r="AH1512" s="228" t="s">
        <v>645</v>
      </c>
      <c r="AJ1512" s="228" t="s">
        <v>456</v>
      </c>
      <c r="AK1512" s="228"/>
      <c r="BC1512" s="226"/>
    </row>
    <row r="1513" spans="1:55" ht="15.75" customHeight="1" thickBot="1">
      <c r="A1513" s="238"/>
      <c r="B1513" s="238"/>
      <c r="C1513" s="239"/>
      <c r="D1513" s="239"/>
      <c r="E1513" s="239"/>
      <c r="F1513" s="239"/>
      <c r="G1513" s="239"/>
      <c r="H1513" s="239"/>
      <c r="I1513" s="239"/>
      <c r="J1513" s="239"/>
      <c r="K1513" s="239"/>
      <c r="L1513" s="239"/>
      <c r="M1513" s="239"/>
      <c r="N1513" s="239"/>
      <c r="O1513" s="239"/>
      <c r="X1513" s="228" t="s">
        <v>821</v>
      </c>
      <c r="Y1513" s="228"/>
      <c r="Z1513" s="228" t="s">
        <v>222</v>
      </c>
      <c r="AA1513" s="228" t="s">
        <v>2537</v>
      </c>
      <c r="AB1513" s="228" t="s">
        <v>6422</v>
      </c>
      <c r="AD1513" s="228" t="s">
        <v>165</v>
      </c>
      <c r="AE1513" s="228" t="s">
        <v>197</v>
      </c>
      <c r="AH1513" s="228" t="s">
        <v>982</v>
      </c>
      <c r="AJ1513" s="228" t="s">
        <v>340</v>
      </c>
      <c r="AK1513" s="228"/>
      <c r="BC1513" s="226"/>
    </row>
    <row r="1514" spans="1:55" ht="15.75" customHeight="1" thickBot="1">
      <c r="A1514" s="238"/>
      <c r="B1514" s="238"/>
      <c r="C1514" s="239"/>
      <c r="D1514" s="239"/>
      <c r="E1514" s="239"/>
      <c r="F1514" s="239"/>
      <c r="G1514" s="239"/>
      <c r="H1514" s="239"/>
      <c r="I1514" s="239"/>
      <c r="J1514" s="239"/>
      <c r="K1514" s="239"/>
      <c r="L1514" s="239"/>
      <c r="M1514" s="239"/>
      <c r="N1514" s="239"/>
      <c r="O1514" s="239"/>
      <c r="X1514" s="228" t="s">
        <v>980</v>
      </c>
      <c r="Y1514" s="228"/>
      <c r="Z1514" s="228" t="s">
        <v>232</v>
      </c>
      <c r="AA1514" s="228" t="s">
        <v>2569</v>
      </c>
      <c r="AB1514" s="228" t="s">
        <v>6423</v>
      </c>
      <c r="AD1514" s="228" t="s">
        <v>302</v>
      </c>
      <c r="AE1514" s="228" t="s">
        <v>236</v>
      </c>
      <c r="AH1514" s="228" t="s">
        <v>674</v>
      </c>
      <c r="AJ1514" s="228" t="s">
        <v>370</v>
      </c>
      <c r="AK1514" s="228"/>
      <c r="BC1514" s="226"/>
    </row>
    <row r="1515" spans="1:55" ht="15.75" customHeight="1" thickBot="1">
      <c r="A1515" s="238"/>
      <c r="B1515" s="238"/>
      <c r="C1515" s="239"/>
      <c r="D1515" s="239"/>
      <c r="E1515" s="239"/>
      <c r="F1515" s="239"/>
      <c r="G1515" s="239"/>
      <c r="H1515" s="239"/>
      <c r="I1515" s="239"/>
      <c r="J1515" s="239"/>
      <c r="K1515" s="239"/>
      <c r="L1515" s="239"/>
      <c r="M1515" s="239"/>
      <c r="N1515" s="239"/>
      <c r="O1515" s="239"/>
      <c r="X1515" s="228" t="s">
        <v>980</v>
      </c>
      <c r="Y1515" s="228"/>
      <c r="Z1515" s="228" t="s">
        <v>246</v>
      </c>
      <c r="AA1515" s="228" t="s">
        <v>2581</v>
      </c>
      <c r="AB1515" s="228" t="s">
        <v>4906</v>
      </c>
      <c r="AD1515" s="228" t="s">
        <v>261</v>
      </c>
      <c r="AE1515" s="228" t="s">
        <v>385</v>
      </c>
      <c r="AH1515" s="228"/>
      <c r="AJ1515" s="228" t="s">
        <v>309</v>
      </c>
      <c r="AK1515" s="228"/>
      <c r="BC1515" s="226"/>
    </row>
    <row r="1516" spans="1:55" ht="15.75" customHeight="1" thickBot="1">
      <c r="A1516" s="238"/>
      <c r="B1516" s="238"/>
      <c r="C1516" s="239"/>
      <c r="D1516" s="239"/>
      <c r="E1516" s="239"/>
      <c r="F1516" s="239"/>
      <c r="G1516" s="239"/>
      <c r="H1516" s="239"/>
      <c r="I1516" s="239"/>
      <c r="J1516" s="239"/>
      <c r="K1516" s="239"/>
      <c r="L1516" s="239"/>
      <c r="M1516" s="239"/>
      <c r="N1516" s="239"/>
      <c r="O1516" s="239"/>
      <c r="X1516" s="228" t="s">
        <v>1176</v>
      </c>
      <c r="Y1516" s="228"/>
      <c r="Z1516" s="228" t="s">
        <v>222</v>
      </c>
      <c r="AA1516" s="228" t="s">
        <v>2603</v>
      </c>
      <c r="AB1516" s="228" t="s">
        <v>6424</v>
      </c>
      <c r="AD1516" s="228" t="s">
        <v>302</v>
      </c>
      <c r="AE1516" s="228" t="s">
        <v>261</v>
      </c>
      <c r="AH1516" s="228" t="s">
        <v>982</v>
      </c>
      <c r="AJ1516" s="228" t="s">
        <v>428</v>
      </c>
      <c r="AK1516" s="228"/>
      <c r="BC1516" s="226"/>
    </row>
    <row r="1517" spans="1:55" ht="15.75" customHeight="1" thickBot="1">
      <c r="A1517" s="238"/>
      <c r="B1517" s="238"/>
      <c r="C1517" s="239"/>
      <c r="D1517" s="239"/>
      <c r="E1517" s="239"/>
      <c r="F1517" s="239"/>
      <c r="G1517" s="239"/>
      <c r="H1517" s="239"/>
      <c r="I1517" s="239"/>
      <c r="J1517" s="239"/>
      <c r="K1517" s="239"/>
      <c r="L1517" s="239"/>
      <c r="M1517" s="239"/>
      <c r="N1517" s="239"/>
      <c r="O1517" s="239"/>
      <c r="X1517" s="228" t="s">
        <v>672</v>
      </c>
      <c r="Y1517" s="228"/>
      <c r="Z1517" s="228" t="s">
        <v>215</v>
      </c>
      <c r="AA1517" s="228" t="s">
        <v>2707</v>
      </c>
      <c r="AB1517" s="228" t="s">
        <v>6425</v>
      </c>
      <c r="AD1517" s="228" t="s">
        <v>348</v>
      </c>
      <c r="AE1517" s="228" t="s">
        <v>317</v>
      </c>
      <c r="AH1517" s="228" t="s">
        <v>790</v>
      </c>
      <c r="AJ1517" s="228" t="s">
        <v>446</v>
      </c>
      <c r="AK1517" s="228"/>
      <c r="BC1517" s="226"/>
    </row>
    <row r="1518" spans="1:55" ht="15.75" customHeight="1" thickBot="1">
      <c r="A1518" s="238"/>
      <c r="B1518" s="238"/>
      <c r="C1518" s="239"/>
      <c r="D1518" s="239"/>
      <c r="E1518" s="239"/>
      <c r="F1518" s="239"/>
      <c r="G1518" s="239"/>
      <c r="H1518" s="239"/>
      <c r="I1518" s="239"/>
      <c r="J1518" s="239"/>
      <c r="K1518" s="239"/>
      <c r="L1518" s="239"/>
      <c r="M1518" s="239"/>
      <c r="N1518" s="239"/>
      <c r="O1518" s="239"/>
      <c r="X1518" s="228" t="s">
        <v>639</v>
      </c>
      <c r="Y1518" s="228"/>
      <c r="Z1518" s="228" t="s">
        <v>212</v>
      </c>
      <c r="AA1518" s="228" t="s">
        <v>2734</v>
      </c>
      <c r="AB1518" s="228" t="s">
        <v>6426</v>
      </c>
      <c r="AD1518" s="228" t="s">
        <v>333</v>
      </c>
      <c r="AE1518" s="228" t="s">
        <v>317</v>
      </c>
      <c r="AH1518" s="228" t="s">
        <v>641</v>
      </c>
      <c r="AJ1518" s="228" t="s">
        <v>458</v>
      </c>
      <c r="AK1518" s="228"/>
      <c r="BC1518" s="226"/>
    </row>
    <row r="1519" spans="1:55" ht="15.75" customHeight="1" thickBot="1">
      <c r="A1519" s="238"/>
      <c r="B1519" s="238"/>
      <c r="C1519" s="239"/>
      <c r="D1519" s="239"/>
      <c r="E1519" s="239"/>
      <c r="F1519" s="239"/>
      <c r="G1519" s="239"/>
      <c r="H1519" s="239"/>
      <c r="I1519" s="239"/>
      <c r="J1519" s="239"/>
      <c r="K1519" s="239"/>
      <c r="L1519" s="239"/>
      <c r="M1519" s="239"/>
      <c r="N1519" s="239"/>
      <c r="O1519" s="239"/>
      <c r="X1519" s="228" t="s">
        <v>821</v>
      </c>
      <c r="Y1519" s="228"/>
      <c r="Z1519" s="228" t="s">
        <v>232</v>
      </c>
      <c r="AA1519" s="228" t="s">
        <v>822</v>
      </c>
      <c r="AB1519" s="228" t="s">
        <v>4907</v>
      </c>
      <c r="AD1519" s="228" t="s">
        <v>197</v>
      </c>
      <c r="AE1519" s="228" t="s">
        <v>197</v>
      </c>
      <c r="AH1519" s="228"/>
      <c r="AJ1519" s="228" t="s">
        <v>324</v>
      </c>
      <c r="AK1519" s="228"/>
      <c r="BC1519" s="226"/>
    </row>
    <row r="1520" spans="1:55" ht="15.75" customHeight="1" thickBot="1">
      <c r="A1520" s="238"/>
      <c r="B1520" s="238"/>
      <c r="C1520" s="239"/>
      <c r="D1520" s="239"/>
      <c r="E1520" s="239"/>
      <c r="F1520" s="239"/>
      <c r="G1520" s="239"/>
      <c r="H1520" s="239"/>
      <c r="I1520" s="239"/>
      <c r="J1520" s="239"/>
      <c r="K1520" s="239"/>
      <c r="L1520" s="239"/>
      <c r="M1520" s="239"/>
      <c r="N1520" s="239"/>
      <c r="O1520" s="239"/>
      <c r="X1520" s="228" t="s">
        <v>980</v>
      </c>
      <c r="Y1520" s="228"/>
      <c r="Z1520" s="228" t="s">
        <v>237</v>
      </c>
      <c r="AA1520" s="228" t="s">
        <v>1005</v>
      </c>
      <c r="AB1520" s="228" t="s">
        <v>6427</v>
      </c>
      <c r="AD1520" s="228" t="s">
        <v>302</v>
      </c>
      <c r="AE1520" s="228" t="s">
        <v>261</v>
      </c>
      <c r="AH1520" s="228" t="s">
        <v>674</v>
      </c>
      <c r="AJ1520" s="228" t="s">
        <v>426</v>
      </c>
      <c r="AK1520" s="228"/>
      <c r="BC1520" s="226"/>
    </row>
    <row r="1521" spans="1:55" ht="15.75" customHeight="1" thickBot="1">
      <c r="A1521" s="238"/>
      <c r="B1521" s="238"/>
      <c r="C1521" s="239"/>
      <c r="D1521" s="239"/>
      <c r="E1521" s="239"/>
      <c r="F1521" s="239"/>
      <c r="G1521" s="239"/>
      <c r="H1521" s="239"/>
      <c r="I1521" s="239"/>
      <c r="J1521" s="239"/>
      <c r="K1521" s="239"/>
      <c r="L1521" s="239"/>
      <c r="M1521" s="239"/>
      <c r="N1521" s="239"/>
      <c r="O1521" s="239"/>
      <c r="X1521" s="228" t="s">
        <v>1063</v>
      </c>
      <c r="Y1521" s="228"/>
      <c r="Z1521" s="228" t="s">
        <v>201</v>
      </c>
      <c r="AA1521" s="228" t="s">
        <v>1064</v>
      </c>
      <c r="AB1521" s="228" t="s">
        <v>6428</v>
      </c>
      <c r="AD1521" s="228" t="s">
        <v>333</v>
      </c>
      <c r="AE1521" s="228" t="s">
        <v>348</v>
      </c>
      <c r="AH1521" s="228" t="s">
        <v>663</v>
      </c>
      <c r="AJ1521" s="228" t="s">
        <v>456</v>
      </c>
      <c r="AK1521" s="228"/>
      <c r="BC1521" s="226"/>
    </row>
    <row r="1522" spans="1:55" ht="15.75" customHeight="1" thickBot="1">
      <c r="A1522" s="238"/>
      <c r="B1522" s="238"/>
      <c r="C1522" s="239"/>
      <c r="D1522" s="239"/>
      <c r="E1522" s="239"/>
      <c r="F1522" s="239"/>
      <c r="G1522" s="239"/>
      <c r="H1522" s="239"/>
      <c r="I1522" s="239"/>
      <c r="J1522" s="239"/>
      <c r="K1522" s="239"/>
      <c r="L1522" s="239"/>
      <c r="M1522" s="239"/>
      <c r="N1522" s="239"/>
      <c r="O1522" s="239"/>
      <c r="X1522" s="228" t="s">
        <v>647</v>
      </c>
      <c r="Y1522" s="228"/>
      <c r="Z1522" s="228" t="s">
        <v>205</v>
      </c>
      <c r="AA1522" s="228" t="s">
        <v>1166</v>
      </c>
      <c r="AB1522" s="228" t="s">
        <v>6429</v>
      </c>
      <c r="AD1522" s="228" t="s">
        <v>348</v>
      </c>
      <c r="AE1522" s="228" t="s">
        <v>348</v>
      </c>
      <c r="AH1522" s="228" t="s">
        <v>635</v>
      </c>
      <c r="AJ1522" s="228" t="s">
        <v>458</v>
      </c>
      <c r="AK1522" s="228"/>
      <c r="BC1522" s="226"/>
    </row>
    <row r="1523" spans="1:55" ht="15.75" customHeight="1" thickBot="1">
      <c r="A1523" s="238"/>
      <c r="B1523" s="238"/>
      <c r="C1523" s="239"/>
      <c r="D1523" s="239"/>
      <c r="E1523" s="239"/>
      <c r="F1523" s="239"/>
      <c r="G1523" s="239"/>
      <c r="H1523" s="239"/>
      <c r="I1523" s="239"/>
      <c r="J1523" s="239"/>
      <c r="K1523" s="239"/>
      <c r="L1523" s="239"/>
      <c r="M1523" s="239"/>
      <c r="N1523" s="239"/>
      <c r="O1523" s="239"/>
      <c r="X1523" s="228" t="s">
        <v>639</v>
      </c>
      <c r="Y1523" s="228"/>
      <c r="Z1523" s="228" t="s">
        <v>201</v>
      </c>
      <c r="AA1523" s="228" t="s">
        <v>1302</v>
      </c>
      <c r="AB1523" s="228" t="s">
        <v>6430</v>
      </c>
      <c r="AD1523" s="228" t="s">
        <v>317</v>
      </c>
      <c r="AE1523" s="228" t="s">
        <v>317</v>
      </c>
      <c r="AH1523" s="228" t="s">
        <v>641</v>
      </c>
      <c r="AJ1523" s="228" t="s">
        <v>395</v>
      </c>
      <c r="AK1523" s="228"/>
      <c r="BC1523" s="226"/>
    </row>
    <row r="1524" spans="1:55" ht="15.75" customHeight="1" thickBot="1">
      <c r="A1524" s="238"/>
      <c r="B1524" s="238"/>
      <c r="C1524" s="239"/>
      <c r="D1524" s="239"/>
      <c r="E1524" s="239"/>
      <c r="F1524" s="239"/>
      <c r="G1524" s="239"/>
      <c r="H1524" s="239"/>
      <c r="I1524" s="239"/>
      <c r="J1524" s="239"/>
      <c r="K1524" s="239"/>
      <c r="L1524" s="239"/>
      <c r="M1524" s="239"/>
      <c r="N1524" s="239"/>
      <c r="O1524" s="239"/>
      <c r="X1524" s="228" t="s">
        <v>647</v>
      </c>
      <c r="Y1524" s="228"/>
      <c r="Z1524" s="228" t="s">
        <v>212</v>
      </c>
      <c r="AA1524" s="228" t="s">
        <v>1371</v>
      </c>
      <c r="AB1524" s="228" t="s">
        <v>6431</v>
      </c>
      <c r="AD1524" s="228" t="s">
        <v>317</v>
      </c>
      <c r="AE1524" s="228" t="s">
        <v>333</v>
      </c>
      <c r="AH1524" s="228" t="s">
        <v>641</v>
      </c>
      <c r="AJ1524" s="228" t="s">
        <v>652</v>
      </c>
      <c r="AK1524" s="228"/>
      <c r="BC1524" s="226"/>
    </row>
    <row r="1525" spans="1:55" ht="15.75" customHeight="1" thickBot="1">
      <c r="A1525" s="238"/>
      <c r="B1525" s="238"/>
      <c r="C1525" s="239"/>
      <c r="D1525" s="239"/>
      <c r="E1525" s="239"/>
      <c r="F1525" s="239"/>
      <c r="G1525" s="239"/>
      <c r="H1525" s="239"/>
      <c r="I1525" s="239"/>
      <c r="J1525" s="239"/>
      <c r="K1525" s="239"/>
      <c r="L1525" s="239"/>
      <c r="M1525" s="239"/>
      <c r="N1525" s="239"/>
      <c r="O1525" s="239"/>
      <c r="X1525" s="228" t="s">
        <v>672</v>
      </c>
      <c r="Y1525" s="228"/>
      <c r="Z1525" s="228" t="s">
        <v>231</v>
      </c>
      <c r="AA1525" s="228" t="s">
        <v>1410</v>
      </c>
      <c r="AB1525" s="228" t="s">
        <v>4908</v>
      </c>
      <c r="AD1525" s="228"/>
      <c r="AE1525" s="228" t="s">
        <v>197</v>
      </c>
      <c r="AH1525" s="228"/>
      <c r="AJ1525" s="228" t="s">
        <v>203</v>
      </c>
      <c r="AK1525" s="228"/>
      <c r="BC1525" s="226"/>
    </row>
    <row r="1526" spans="1:55" ht="15.75" customHeight="1" thickBot="1">
      <c r="A1526" s="238"/>
      <c r="B1526" s="238"/>
      <c r="C1526" s="239"/>
      <c r="D1526" s="239"/>
      <c r="E1526" s="239"/>
      <c r="F1526" s="239"/>
      <c r="G1526" s="239"/>
      <c r="H1526" s="239"/>
      <c r="I1526" s="239"/>
      <c r="J1526" s="239"/>
      <c r="K1526" s="239"/>
      <c r="L1526" s="239"/>
      <c r="M1526" s="239"/>
      <c r="N1526" s="239"/>
      <c r="O1526" s="239"/>
      <c r="X1526" s="228" t="s">
        <v>643</v>
      </c>
      <c r="Y1526" s="228"/>
      <c r="Z1526" s="228" t="s">
        <v>222</v>
      </c>
      <c r="AA1526" s="228" t="s">
        <v>1452</v>
      </c>
      <c r="AB1526" s="228" t="s">
        <v>6432</v>
      </c>
      <c r="AD1526" s="228" t="s">
        <v>283</v>
      </c>
      <c r="AE1526" s="228" t="s">
        <v>302</v>
      </c>
      <c r="AH1526" s="228" t="s">
        <v>674</v>
      </c>
      <c r="AJ1526" s="228" t="s">
        <v>414</v>
      </c>
      <c r="AK1526" s="228"/>
      <c r="BC1526" s="226"/>
    </row>
    <row r="1527" spans="1:55" ht="15.75" customHeight="1" thickBot="1">
      <c r="A1527" s="238"/>
      <c r="B1527" s="238"/>
      <c r="C1527" s="239"/>
      <c r="D1527" s="239"/>
      <c r="E1527" s="239"/>
      <c r="F1527" s="239"/>
      <c r="G1527" s="239"/>
      <c r="H1527" s="239"/>
      <c r="I1527" s="239"/>
      <c r="J1527" s="239"/>
      <c r="K1527" s="239"/>
      <c r="L1527" s="239"/>
      <c r="M1527" s="239"/>
      <c r="N1527" s="239"/>
      <c r="O1527" s="239"/>
      <c r="X1527" s="228" t="s">
        <v>1084</v>
      </c>
      <c r="Y1527" s="228"/>
      <c r="Z1527" s="228" t="s">
        <v>212</v>
      </c>
      <c r="AA1527" s="228" t="s">
        <v>1527</v>
      </c>
      <c r="AB1527" s="228" t="s">
        <v>6433</v>
      </c>
      <c r="AD1527" s="228" t="s">
        <v>333</v>
      </c>
      <c r="AE1527" s="228" t="s">
        <v>359</v>
      </c>
      <c r="AH1527" s="228" t="s">
        <v>649</v>
      </c>
      <c r="AJ1527" s="228" t="s">
        <v>477</v>
      </c>
      <c r="AK1527" s="228"/>
      <c r="BC1527" s="226"/>
    </row>
    <row r="1528" spans="1:55" ht="15.75" customHeight="1" thickBot="1">
      <c r="A1528" s="238"/>
      <c r="B1528" s="238"/>
      <c r="C1528" s="239"/>
      <c r="D1528" s="239"/>
      <c r="E1528" s="239"/>
      <c r="F1528" s="239"/>
      <c r="G1528" s="239"/>
      <c r="H1528" s="239"/>
      <c r="I1528" s="239"/>
      <c r="J1528" s="239"/>
      <c r="K1528" s="239"/>
      <c r="L1528" s="239"/>
      <c r="M1528" s="239"/>
      <c r="N1528" s="239"/>
      <c r="O1528" s="239"/>
      <c r="X1528" s="228" t="s">
        <v>1176</v>
      </c>
      <c r="Y1528" s="228"/>
      <c r="Z1528" s="228" t="s">
        <v>226</v>
      </c>
      <c r="AA1528" s="228" t="s">
        <v>1684</v>
      </c>
      <c r="AB1528" s="228" t="s">
        <v>6434</v>
      </c>
      <c r="AD1528" s="228" t="s">
        <v>261</v>
      </c>
      <c r="AE1528" s="228" t="s">
        <v>302</v>
      </c>
      <c r="AH1528" s="228" t="s">
        <v>1168</v>
      </c>
      <c r="AJ1528" s="228" t="s">
        <v>324</v>
      </c>
      <c r="AK1528" s="228"/>
      <c r="BC1528" s="226"/>
    </row>
    <row r="1529" spans="1:55" ht="15.75" customHeight="1" thickBot="1">
      <c r="A1529" s="238"/>
      <c r="B1529" s="238"/>
      <c r="C1529" s="239"/>
      <c r="D1529" s="239"/>
      <c r="E1529" s="239"/>
      <c r="F1529" s="239"/>
      <c r="G1529" s="239"/>
      <c r="H1529" s="239"/>
      <c r="I1529" s="239"/>
      <c r="J1529" s="239"/>
      <c r="K1529" s="239"/>
      <c r="L1529" s="239"/>
      <c r="M1529" s="239"/>
      <c r="N1529" s="239"/>
      <c r="O1529" s="239"/>
      <c r="X1529" s="228" t="s">
        <v>1063</v>
      </c>
      <c r="Y1529" s="228"/>
      <c r="Z1529" s="228" t="s">
        <v>215</v>
      </c>
      <c r="AA1529" s="228" t="s">
        <v>1857</v>
      </c>
      <c r="AB1529" s="228" t="s">
        <v>6435</v>
      </c>
      <c r="AD1529" s="228" t="s">
        <v>333</v>
      </c>
      <c r="AE1529" s="228" t="s">
        <v>333</v>
      </c>
      <c r="AH1529" s="228" t="s">
        <v>638</v>
      </c>
      <c r="AJ1529" s="228" t="s">
        <v>652</v>
      </c>
      <c r="AK1529" s="228"/>
      <c r="BC1529" s="226"/>
    </row>
    <row r="1530" spans="1:55" ht="15.75" customHeight="1" thickBot="1">
      <c r="A1530" s="238"/>
      <c r="B1530" s="238"/>
      <c r="C1530" s="239"/>
      <c r="D1530" s="239"/>
      <c r="E1530" s="239"/>
      <c r="F1530" s="239"/>
      <c r="G1530" s="239"/>
      <c r="H1530" s="239"/>
      <c r="I1530" s="239"/>
      <c r="J1530" s="239"/>
      <c r="K1530" s="239"/>
      <c r="L1530" s="239"/>
      <c r="M1530" s="239"/>
      <c r="N1530" s="239"/>
      <c r="O1530" s="239"/>
      <c r="X1530" s="228" t="s">
        <v>791</v>
      </c>
      <c r="Y1530" s="228"/>
      <c r="Z1530" s="228" t="s">
        <v>215</v>
      </c>
      <c r="AA1530" s="228" t="s">
        <v>1898</v>
      </c>
      <c r="AB1530" s="228" t="s">
        <v>6436</v>
      </c>
      <c r="AD1530" s="228" t="s">
        <v>317</v>
      </c>
      <c r="AE1530" s="228" t="s">
        <v>333</v>
      </c>
      <c r="AH1530" s="228" t="s">
        <v>641</v>
      </c>
      <c r="AJ1530" s="228" t="s">
        <v>384</v>
      </c>
      <c r="AK1530" s="228"/>
      <c r="BC1530" s="226"/>
    </row>
    <row r="1531" spans="1:55" ht="15.75" customHeight="1" thickBot="1">
      <c r="A1531" s="238"/>
      <c r="B1531" s="238"/>
      <c r="C1531" s="239"/>
      <c r="D1531" s="239"/>
      <c r="E1531" s="239"/>
      <c r="F1531" s="239"/>
      <c r="G1531" s="239"/>
      <c r="H1531" s="239"/>
      <c r="I1531" s="239"/>
      <c r="J1531" s="239"/>
      <c r="K1531" s="239"/>
      <c r="L1531" s="239"/>
      <c r="M1531" s="239"/>
      <c r="N1531" s="239"/>
      <c r="O1531" s="239"/>
      <c r="X1531" s="228" t="s">
        <v>787</v>
      </c>
      <c r="Y1531" s="228"/>
      <c r="Z1531" s="228" t="s">
        <v>219</v>
      </c>
      <c r="AA1531" s="228" t="s">
        <v>1964</v>
      </c>
      <c r="AB1531" s="228" t="s">
        <v>6437</v>
      </c>
      <c r="AD1531" s="228" t="s">
        <v>261</v>
      </c>
      <c r="AE1531" s="228" t="s">
        <v>317</v>
      </c>
      <c r="AH1531" s="228" t="s">
        <v>1168</v>
      </c>
      <c r="AJ1531" s="228" t="s">
        <v>340</v>
      </c>
      <c r="AK1531" s="228"/>
      <c r="BC1531" s="226"/>
    </row>
    <row r="1532" spans="1:55" ht="15.75" customHeight="1" thickBot="1">
      <c r="A1532" s="238"/>
      <c r="B1532" s="238"/>
      <c r="C1532" s="239"/>
      <c r="D1532" s="239"/>
      <c r="E1532" s="239"/>
      <c r="F1532" s="239"/>
      <c r="G1532" s="239"/>
      <c r="H1532" s="239"/>
      <c r="I1532" s="239"/>
      <c r="J1532" s="239"/>
      <c r="K1532" s="239"/>
      <c r="L1532" s="239"/>
      <c r="M1532" s="239"/>
      <c r="N1532" s="239"/>
      <c r="O1532" s="239"/>
      <c r="X1532" s="228" t="s">
        <v>787</v>
      </c>
      <c r="Y1532" s="228"/>
      <c r="Z1532" s="228" t="s">
        <v>226</v>
      </c>
      <c r="AA1532" s="228" t="s">
        <v>1987</v>
      </c>
      <c r="AB1532" s="228" t="s">
        <v>4909</v>
      </c>
      <c r="AD1532" s="228" t="s">
        <v>165</v>
      </c>
      <c r="AE1532" s="228" t="s">
        <v>283</v>
      </c>
      <c r="AH1532" s="228"/>
      <c r="AJ1532" s="228" t="s">
        <v>267</v>
      </c>
      <c r="AK1532" s="228"/>
      <c r="BC1532" s="226"/>
    </row>
    <row r="1533" spans="1:55" ht="15.75" customHeight="1" thickBot="1">
      <c r="A1533" s="238"/>
      <c r="B1533" s="238"/>
      <c r="C1533" s="239"/>
      <c r="D1533" s="239"/>
      <c r="E1533" s="239"/>
      <c r="F1533" s="239"/>
      <c r="G1533" s="239"/>
      <c r="H1533" s="239"/>
      <c r="I1533" s="239"/>
      <c r="J1533" s="239"/>
      <c r="K1533" s="239"/>
      <c r="L1533" s="239"/>
      <c r="M1533" s="239"/>
      <c r="N1533" s="239"/>
      <c r="O1533" s="239"/>
      <c r="X1533" s="228" t="s">
        <v>787</v>
      </c>
      <c r="Y1533" s="228"/>
      <c r="Z1533" s="228" t="s">
        <v>219</v>
      </c>
      <c r="AA1533" s="228" t="s">
        <v>2027</v>
      </c>
      <c r="AB1533" s="228" t="s">
        <v>6438</v>
      </c>
      <c r="AD1533" s="228" t="s">
        <v>283</v>
      </c>
      <c r="AE1533" s="228" t="s">
        <v>197</v>
      </c>
      <c r="AH1533" s="228" t="s">
        <v>674</v>
      </c>
      <c r="AJ1533" s="228" t="s">
        <v>421</v>
      </c>
      <c r="AK1533" s="228"/>
      <c r="BC1533" s="226"/>
    </row>
    <row r="1534" spans="1:55" ht="15.75" customHeight="1" thickBot="1">
      <c r="A1534" s="238"/>
      <c r="B1534" s="238"/>
      <c r="C1534" s="239"/>
      <c r="D1534" s="239"/>
      <c r="E1534" s="239"/>
      <c r="F1534" s="239"/>
      <c r="G1534" s="239"/>
      <c r="H1534" s="239"/>
      <c r="I1534" s="239"/>
      <c r="J1534" s="239"/>
      <c r="K1534" s="239"/>
      <c r="L1534" s="239"/>
      <c r="M1534" s="239"/>
      <c r="N1534" s="239"/>
      <c r="O1534" s="239"/>
      <c r="X1534" s="228" t="s">
        <v>1176</v>
      </c>
      <c r="Y1534" s="228"/>
      <c r="Z1534" s="228" t="s">
        <v>219</v>
      </c>
      <c r="AA1534" s="228" t="s">
        <v>2043</v>
      </c>
      <c r="AB1534" s="228" t="s">
        <v>6439</v>
      </c>
      <c r="AD1534" s="228" t="s">
        <v>302</v>
      </c>
      <c r="AE1534" s="228" t="s">
        <v>333</v>
      </c>
      <c r="AH1534" s="228" t="s">
        <v>645</v>
      </c>
      <c r="AJ1534" s="228" t="s">
        <v>432</v>
      </c>
      <c r="AK1534" s="228"/>
      <c r="BC1534" s="226"/>
    </row>
    <row r="1535" spans="1:55" ht="15.75" customHeight="1" thickBot="1">
      <c r="A1535" s="238"/>
      <c r="B1535" s="238"/>
      <c r="C1535" s="239"/>
      <c r="D1535" s="239"/>
      <c r="E1535" s="239"/>
      <c r="F1535" s="239"/>
      <c r="G1535" s="239"/>
      <c r="H1535" s="239"/>
      <c r="I1535" s="239"/>
      <c r="J1535" s="239"/>
      <c r="K1535" s="239"/>
      <c r="L1535" s="239"/>
      <c r="M1535" s="239"/>
      <c r="N1535" s="239"/>
      <c r="O1535" s="239"/>
      <c r="X1535" s="228" t="s">
        <v>787</v>
      </c>
      <c r="Y1535" s="228"/>
      <c r="Z1535" s="228" t="s">
        <v>226</v>
      </c>
      <c r="AA1535" s="228" t="s">
        <v>2074</v>
      </c>
      <c r="AB1535" s="228" t="s">
        <v>6440</v>
      </c>
      <c r="AD1535" s="228" t="s">
        <v>317</v>
      </c>
      <c r="AE1535" s="228" t="s">
        <v>333</v>
      </c>
      <c r="AH1535" s="228" t="s">
        <v>982</v>
      </c>
      <c r="AJ1535" s="228" t="s">
        <v>451</v>
      </c>
      <c r="AK1535" s="228"/>
      <c r="BC1535" s="226"/>
    </row>
    <row r="1536" spans="1:55" ht="15.75" customHeight="1" thickBot="1">
      <c r="A1536" s="238"/>
      <c r="B1536" s="238"/>
      <c r="C1536" s="239"/>
      <c r="D1536" s="239"/>
      <c r="E1536" s="239"/>
      <c r="F1536" s="239"/>
      <c r="G1536" s="239"/>
      <c r="H1536" s="239"/>
      <c r="I1536" s="239"/>
      <c r="J1536" s="239"/>
      <c r="K1536" s="239"/>
      <c r="L1536" s="239"/>
      <c r="M1536" s="239"/>
      <c r="N1536" s="239"/>
      <c r="O1536" s="239"/>
      <c r="X1536" s="228" t="s">
        <v>791</v>
      </c>
      <c r="Y1536" s="228"/>
      <c r="Z1536" s="228" t="s">
        <v>212</v>
      </c>
      <c r="AA1536" s="228" t="s">
        <v>2195</v>
      </c>
      <c r="AB1536" s="228" t="s">
        <v>6441</v>
      </c>
      <c r="AD1536" s="228" t="s">
        <v>333</v>
      </c>
      <c r="AE1536" s="228" t="s">
        <v>333</v>
      </c>
      <c r="AH1536" s="228" t="s">
        <v>641</v>
      </c>
      <c r="AJ1536" s="228" t="s">
        <v>430</v>
      </c>
      <c r="AK1536" s="228"/>
      <c r="BC1536" s="226"/>
    </row>
    <row r="1537" spans="1:55" ht="15.75" customHeight="1" thickBot="1">
      <c r="A1537" s="238"/>
      <c r="B1537" s="238"/>
      <c r="C1537" s="239"/>
      <c r="D1537" s="239"/>
      <c r="E1537" s="239"/>
      <c r="F1537" s="239"/>
      <c r="G1537" s="239"/>
      <c r="H1537" s="239"/>
      <c r="I1537" s="239"/>
      <c r="J1537" s="239"/>
      <c r="K1537" s="239"/>
      <c r="L1537" s="239"/>
      <c r="M1537" s="239"/>
      <c r="N1537" s="239"/>
      <c r="O1537" s="239"/>
      <c r="X1537" s="228" t="s">
        <v>980</v>
      </c>
      <c r="Y1537" s="228"/>
      <c r="Z1537" s="228" t="s">
        <v>231</v>
      </c>
      <c r="AA1537" s="228" t="s">
        <v>2259</v>
      </c>
      <c r="AB1537" s="228" t="s">
        <v>6442</v>
      </c>
      <c r="AD1537" s="228" t="s">
        <v>302</v>
      </c>
      <c r="AE1537" s="228" t="s">
        <v>317</v>
      </c>
      <c r="AH1537" s="228" t="s">
        <v>825</v>
      </c>
      <c r="AJ1537" s="228" t="s">
        <v>454</v>
      </c>
      <c r="AK1537" s="228"/>
      <c r="BC1537" s="226"/>
    </row>
    <row r="1538" spans="1:55" ht="15.75" customHeight="1" thickBot="1">
      <c r="A1538" s="238"/>
      <c r="B1538" s="238"/>
      <c r="C1538" s="239"/>
      <c r="D1538" s="239"/>
      <c r="E1538" s="239"/>
      <c r="F1538" s="239"/>
      <c r="G1538" s="239"/>
      <c r="H1538" s="239"/>
      <c r="I1538" s="239"/>
      <c r="J1538" s="239"/>
      <c r="K1538" s="239"/>
      <c r="L1538" s="239"/>
      <c r="M1538" s="239"/>
      <c r="N1538" s="239"/>
      <c r="O1538" s="239"/>
      <c r="X1538" s="228" t="s">
        <v>643</v>
      </c>
      <c r="Y1538" s="228"/>
      <c r="Z1538" s="228" t="s">
        <v>215</v>
      </c>
      <c r="AA1538" s="228" t="s">
        <v>2312</v>
      </c>
      <c r="AB1538" s="228" t="s">
        <v>6443</v>
      </c>
      <c r="AD1538" s="228" t="s">
        <v>302</v>
      </c>
      <c r="AE1538" s="228" t="s">
        <v>348</v>
      </c>
      <c r="AH1538" s="228" t="s">
        <v>645</v>
      </c>
      <c r="AJ1538" s="228" t="s">
        <v>432</v>
      </c>
      <c r="AK1538" s="228"/>
      <c r="BC1538" s="226"/>
    </row>
    <row r="1539" spans="1:55" ht="15.75" customHeight="1" thickBot="1">
      <c r="A1539" s="238"/>
      <c r="B1539" s="238"/>
      <c r="C1539" s="239"/>
      <c r="D1539" s="239"/>
      <c r="E1539" s="239"/>
      <c r="F1539" s="239"/>
      <c r="G1539" s="239"/>
      <c r="H1539" s="239"/>
      <c r="I1539" s="239"/>
      <c r="J1539" s="239"/>
      <c r="K1539" s="239"/>
      <c r="L1539" s="239"/>
      <c r="M1539" s="239"/>
      <c r="N1539" s="239"/>
      <c r="O1539" s="239"/>
      <c r="X1539" s="228" t="s">
        <v>821</v>
      </c>
      <c r="Y1539" s="228"/>
      <c r="Z1539" s="228" t="s">
        <v>237</v>
      </c>
      <c r="AA1539" s="228" t="s">
        <v>2340</v>
      </c>
      <c r="AB1539" s="228" t="s">
        <v>6444</v>
      </c>
      <c r="AD1539" s="228" t="s">
        <v>317</v>
      </c>
      <c r="AE1539" s="228" t="s">
        <v>333</v>
      </c>
      <c r="AH1539" s="228" t="s">
        <v>645</v>
      </c>
      <c r="AJ1539" s="228" t="s">
        <v>449</v>
      </c>
      <c r="AK1539" s="228"/>
      <c r="BC1539" s="226"/>
    </row>
    <row r="1540" spans="1:55" ht="15.75" customHeight="1" thickBot="1">
      <c r="A1540" s="238"/>
      <c r="B1540" s="238"/>
      <c r="C1540" s="239"/>
      <c r="D1540" s="239"/>
      <c r="E1540" s="239"/>
      <c r="F1540" s="239"/>
      <c r="G1540" s="239"/>
      <c r="H1540" s="239"/>
      <c r="I1540" s="239"/>
      <c r="J1540" s="239"/>
      <c r="K1540" s="239"/>
      <c r="L1540" s="239"/>
      <c r="M1540" s="239"/>
      <c r="N1540" s="239"/>
      <c r="O1540" s="239"/>
      <c r="X1540" s="228" t="s">
        <v>1176</v>
      </c>
      <c r="Y1540" s="228"/>
      <c r="Z1540" s="228" t="s">
        <v>222</v>
      </c>
      <c r="AA1540" s="228" t="s">
        <v>2352</v>
      </c>
      <c r="AB1540" s="228" t="s">
        <v>6445</v>
      </c>
      <c r="AD1540" s="228" t="s">
        <v>261</v>
      </c>
      <c r="AE1540" s="228" t="s">
        <v>236</v>
      </c>
      <c r="AH1540" s="228" t="s">
        <v>1168</v>
      </c>
      <c r="AJ1540" s="228" t="s">
        <v>430</v>
      </c>
      <c r="AK1540" s="228"/>
      <c r="BC1540" s="226"/>
    </row>
    <row r="1541" spans="1:55" ht="15.75" customHeight="1" thickBot="1">
      <c r="A1541" s="238"/>
      <c r="B1541" s="238"/>
      <c r="C1541" s="239"/>
      <c r="D1541" s="239"/>
      <c r="E1541" s="239"/>
      <c r="F1541" s="239"/>
      <c r="G1541" s="239"/>
      <c r="H1541" s="239"/>
      <c r="I1541" s="239"/>
      <c r="J1541" s="239"/>
      <c r="K1541" s="239"/>
      <c r="L1541" s="239"/>
      <c r="M1541" s="239"/>
      <c r="N1541" s="239"/>
      <c r="O1541" s="239"/>
      <c r="X1541" s="228" t="s">
        <v>647</v>
      </c>
      <c r="Y1541" s="228"/>
      <c r="Z1541" s="228" t="s">
        <v>205</v>
      </c>
      <c r="AA1541" s="228" t="s">
        <v>2545</v>
      </c>
      <c r="AB1541" s="228" t="s">
        <v>6446</v>
      </c>
      <c r="AD1541" s="228" t="s">
        <v>348</v>
      </c>
      <c r="AE1541" s="228" t="s">
        <v>333</v>
      </c>
      <c r="AH1541" s="228" t="s">
        <v>641</v>
      </c>
      <c r="AJ1541" s="228" t="s">
        <v>456</v>
      </c>
      <c r="AK1541" s="228"/>
      <c r="BC1541" s="226"/>
    </row>
    <row r="1542" spans="1:55" ht="15.75" customHeight="1" thickBot="1">
      <c r="A1542" s="238"/>
      <c r="B1542" s="238"/>
      <c r="C1542" s="239"/>
      <c r="D1542" s="239"/>
      <c r="E1542" s="239"/>
      <c r="F1542" s="239"/>
      <c r="G1542" s="239"/>
      <c r="H1542" s="239"/>
      <c r="I1542" s="239"/>
      <c r="J1542" s="239"/>
      <c r="K1542" s="239"/>
      <c r="L1542" s="239"/>
      <c r="M1542" s="239"/>
      <c r="N1542" s="239"/>
      <c r="O1542" s="239"/>
      <c r="X1542" s="228" t="s">
        <v>1176</v>
      </c>
      <c r="Y1542" s="228"/>
      <c r="Z1542" s="228" t="s">
        <v>226</v>
      </c>
      <c r="AA1542" s="228" t="s">
        <v>2592</v>
      </c>
      <c r="AB1542" s="228" t="s">
        <v>6447</v>
      </c>
      <c r="AD1542" s="228" t="s">
        <v>302</v>
      </c>
      <c r="AE1542" s="228" t="s">
        <v>302</v>
      </c>
      <c r="AH1542" s="228" t="s">
        <v>645</v>
      </c>
      <c r="AJ1542" s="228" t="s">
        <v>364</v>
      </c>
      <c r="AK1542" s="228"/>
      <c r="BC1542" s="226"/>
    </row>
    <row r="1543" spans="1:55" ht="15.75" customHeight="1" thickBot="1">
      <c r="A1543" s="238"/>
      <c r="B1543" s="238"/>
      <c r="C1543" s="239"/>
      <c r="D1543" s="239"/>
      <c r="E1543" s="239"/>
      <c r="F1543" s="239"/>
      <c r="G1543" s="239"/>
      <c r="H1543" s="239"/>
      <c r="I1543" s="239"/>
      <c r="J1543" s="239"/>
      <c r="K1543" s="239"/>
      <c r="L1543" s="239"/>
      <c r="M1543" s="239"/>
      <c r="N1543" s="239"/>
      <c r="O1543" s="239"/>
      <c r="X1543" s="228" t="s">
        <v>791</v>
      </c>
      <c r="Y1543" s="228"/>
      <c r="Z1543" s="228" t="s">
        <v>197</v>
      </c>
      <c r="AA1543" s="228" t="s">
        <v>841</v>
      </c>
      <c r="AB1543" s="228" t="s">
        <v>6448</v>
      </c>
      <c r="AD1543" s="228" t="s">
        <v>317</v>
      </c>
      <c r="AE1543" s="228" t="s">
        <v>359</v>
      </c>
      <c r="AH1543" s="228" t="s">
        <v>641</v>
      </c>
      <c r="AJ1543" s="228" t="s">
        <v>477</v>
      </c>
      <c r="AK1543" s="228"/>
      <c r="BC1543" s="226"/>
    </row>
    <row r="1544" spans="1:55" ht="15.75" customHeight="1" thickBot="1">
      <c r="A1544" s="238"/>
      <c r="B1544" s="238"/>
      <c r="C1544" s="239"/>
      <c r="D1544" s="239"/>
      <c r="E1544" s="239"/>
      <c r="F1544" s="239"/>
      <c r="G1544" s="239"/>
      <c r="H1544" s="239"/>
      <c r="I1544" s="239"/>
      <c r="J1544" s="239"/>
      <c r="K1544" s="239"/>
      <c r="L1544" s="239"/>
      <c r="M1544" s="239"/>
      <c r="N1544" s="239"/>
      <c r="O1544" s="239"/>
      <c r="X1544" s="228" t="s">
        <v>639</v>
      </c>
      <c r="Y1544" s="228"/>
      <c r="Z1544" s="228" t="s">
        <v>208</v>
      </c>
      <c r="AA1544" s="228" t="s">
        <v>1335</v>
      </c>
      <c r="AB1544" s="228" t="s">
        <v>6449</v>
      </c>
      <c r="AD1544" s="228" t="s">
        <v>359</v>
      </c>
      <c r="AE1544" s="228" t="s">
        <v>359</v>
      </c>
      <c r="AH1544" s="228" t="s">
        <v>658</v>
      </c>
      <c r="AJ1544" s="228" t="s">
        <v>474</v>
      </c>
      <c r="AK1544" s="228"/>
      <c r="BC1544" s="226"/>
    </row>
    <row r="1545" spans="1:55" ht="15.75" customHeight="1" thickBot="1">
      <c r="A1545" s="238"/>
      <c r="B1545" s="238"/>
      <c r="C1545" s="239"/>
      <c r="D1545" s="239"/>
      <c r="E1545" s="239"/>
      <c r="F1545" s="239"/>
      <c r="G1545" s="239"/>
      <c r="H1545" s="239"/>
      <c r="I1545" s="239"/>
      <c r="J1545" s="239"/>
      <c r="K1545" s="239"/>
      <c r="L1545" s="239"/>
      <c r="M1545" s="239"/>
      <c r="N1545" s="239"/>
      <c r="O1545" s="239"/>
      <c r="X1545" s="228" t="s">
        <v>672</v>
      </c>
      <c r="Y1545" s="228"/>
      <c r="Z1545" s="228" t="s">
        <v>222</v>
      </c>
      <c r="AA1545" s="228" t="s">
        <v>1490</v>
      </c>
      <c r="AB1545" s="228" t="s">
        <v>6450</v>
      </c>
      <c r="AD1545" s="228" t="s">
        <v>317</v>
      </c>
      <c r="AE1545" s="228" t="s">
        <v>362</v>
      </c>
      <c r="AH1545" s="228" t="s">
        <v>790</v>
      </c>
      <c r="AJ1545" s="228" t="s">
        <v>474</v>
      </c>
      <c r="AK1545" s="228"/>
      <c r="BC1545" s="226"/>
    </row>
    <row r="1546" spans="1:55" ht="15.75" customHeight="1" thickBot="1">
      <c r="A1546" s="238"/>
      <c r="B1546" s="238"/>
      <c r="C1546" s="239"/>
      <c r="D1546" s="239"/>
      <c r="E1546" s="239"/>
      <c r="F1546" s="239"/>
      <c r="G1546" s="239"/>
      <c r="H1546" s="239"/>
      <c r="I1546" s="239"/>
      <c r="J1546" s="239"/>
      <c r="K1546" s="239"/>
      <c r="L1546" s="239"/>
      <c r="M1546" s="239"/>
      <c r="N1546" s="239"/>
      <c r="O1546" s="239"/>
      <c r="X1546" s="228" t="s">
        <v>791</v>
      </c>
      <c r="Y1546" s="228"/>
      <c r="Z1546" s="228" t="s">
        <v>212</v>
      </c>
      <c r="AA1546" s="228" t="s">
        <v>1518</v>
      </c>
      <c r="AB1546" s="228" t="s">
        <v>6451</v>
      </c>
      <c r="AD1546" s="228" t="s">
        <v>333</v>
      </c>
      <c r="AE1546" s="228" t="s">
        <v>333</v>
      </c>
      <c r="AH1546" s="228" t="s">
        <v>663</v>
      </c>
      <c r="AJ1546" s="228" t="s">
        <v>442</v>
      </c>
      <c r="AK1546" s="228"/>
      <c r="BC1546" s="226"/>
    </row>
    <row r="1547" spans="1:55" ht="15.75" customHeight="1" thickBot="1">
      <c r="A1547" s="238"/>
      <c r="B1547" s="238"/>
      <c r="C1547" s="239"/>
      <c r="D1547" s="239"/>
      <c r="E1547" s="239"/>
      <c r="F1547" s="239"/>
      <c r="G1547" s="239"/>
      <c r="H1547" s="239"/>
      <c r="I1547" s="239"/>
      <c r="J1547" s="239"/>
      <c r="K1547" s="239"/>
      <c r="L1547" s="239"/>
      <c r="M1547" s="239"/>
      <c r="N1547" s="239"/>
      <c r="O1547" s="239"/>
      <c r="X1547" s="228" t="s">
        <v>1063</v>
      </c>
      <c r="Y1547" s="228"/>
      <c r="Z1547" s="228" t="s">
        <v>208</v>
      </c>
      <c r="AA1547" s="228" t="s">
        <v>1545</v>
      </c>
      <c r="AB1547" s="228" t="s">
        <v>6452</v>
      </c>
      <c r="AD1547" s="228" t="s">
        <v>317</v>
      </c>
      <c r="AE1547" s="228" t="s">
        <v>348</v>
      </c>
      <c r="AH1547" s="228" t="s">
        <v>641</v>
      </c>
      <c r="AJ1547" s="228" t="s">
        <v>479</v>
      </c>
      <c r="AK1547" s="228"/>
      <c r="BC1547" s="226"/>
    </row>
    <row r="1548" spans="1:55" ht="15.75" customHeight="1" thickBot="1">
      <c r="A1548" s="238"/>
      <c r="B1548" s="238"/>
      <c r="C1548" s="239"/>
      <c r="D1548" s="239"/>
      <c r="E1548" s="239"/>
      <c r="F1548" s="239"/>
      <c r="G1548" s="239"/>
      <c r="H1548" s="239"/>
      <c r="I1548" s="239"/>
      <c r="J1548" s="239"/>
      <c r="K1548" s="239"/>
      <c r="L1548" s="239"/>
      <c r="M1548" s="239"/>
      <c r="N1548" s="239"/>
      <c r="O1548" s="239"/>
      <c r="X1548" s="228" t="s">
        <v>647</v>
      </c>
      <c r="Y1548" s="228"/>
      <c r="Z1548" s="228" t="s">
        <v>208</v>
      </c>
      <c r="AA1548" s="228" t="s">
        <v>1612</v>
      </c>
      <c r="AB1548" s="228" t="s">
        <v>6453</v>
      </c>
      <c r="AD1548" s="228" t="s">
        <v>348</v>
      </c>
      <c r="AE1548" s="228" t="s">
        <v>302</v>
      </c>
      <c r="AH1548" s="228" t="s">
        <v>649</v>
      </c>
      <c r="AJ1548" s="228" t="s">
        <v>484</v>
      </c>
      <c r="AK1548" s="228"/>
      <c r="BC1548" s="226"/>
    </row>
    <row r="1549" spans="1:55" ht="15.75" customHeight="1" thickBot="1">
      <c r="A1549" s="238"/>
      <c r="B1549" s="238"/>
      <c r="C1549" s="239"/>
      <c r="D1549" s="239"/>
      <c r="E1549" s="239"/>
      <c r="F1549" s="239"/>
      <c r="G1549" s="239"/>
      <c r="H1549" s="239"/>
      <c r="I1549" s="239"/>
      <c r="J1549" s="239"/>
      <c r="K1549" s="239"/>
      <c r="L1549" s="239"/>
      <c r="M1549" s="239"/>
      <c r="N1549" s="239"/>
      <c r="O1549" s="239"/>
      <c r="X1549" s="228" t="s">
        <v>647</v>
      </c>
      <c r="Y1549" s="228"/>
      <c r="Z1549" s="228" t="s">
        <v>222</v>
      </c>
      <c r="AA1549" s="228" t="s">
        <v>1659</v>
      </c>
      <c r="AB1549" s="228" t="s">
        <v>6454</v>
      </c>
      <c r="AD1549" s="228" t="s">
        <v>317</v>
      </c>
      <c r="AE1549" s="228" t="s">
        <v>359</v>
      </c>
      <c r="AH1549" s="228" t="s">
        <v>638</v>
      </c>
      <c r="AJ1549" s="228" t="s">
        <v>460</v>
      </c>
      <c r="AK1549" s="228"/>
      <c r="BC1549" s="226"/>
    </row>
    <row r="1550" spans="1:55" ht="15.75" customHeight="1" thickBot="1">
      <c r="A1550" s="238"/>
      <c r="B1550" s="238"/>
      <c r="C1550" s="239"/>
      <c r="D1550" s="239"/>
      <c r="E1550" s="239"/>
      <c r="F1550" s="239"/>
      <c r="G1550" s="239"/>
      <c r="H1550" s="239"/>
      <c r="I1550" s="239"/>
      <c r="J1550" s="239"/>
      <c r="K1550" s="239"/>
      <c r="L1550" s="239"/>
      <c r="M1550" s="239"/>
      <c r="N1550" s="239"/>
      <c r="O1550" s="239"/>
      <c r="X1550" s="228" t="s">
        <v>639</v>
      </c>
      <c r="Y1550" s="228"/>
      <c r="Z1550" s="228" t="s">
        <v>208</v>
      </c>
      <c r="AA1550" s="228" t="s">
        <v>1741</v>
      </c>
      <c r="AB1550" s="228" t="s">
        <v>6455</v>
      </c>
      <c r="AD1550" s="228" t="s">
        <v>333</v>
      </c>
      <c r="AE1550" s="228" t="s">
        <v>333</v>
      </c>
      <c r="AH1550" s="228" t="s">
        <v>658</v>
      </c>
      <c r="AJ1550" s="228" t="s">
        <v>463</v>
      </c>
      <c r="AK1550" s="228"/>
      <c r="BC1550" s="226"/>
    </row>
    <row r="1551" spans="1:55" ht="15.75" customHeight="1" thickBot="1">
      <c r="A1551" s="238"/>
      <c r="B1551" s="238"/>
      <c r="C1551" s="239"/>
      <c r="D1551" s="239"/>
      <c r="E1551" s="239"/>
      <c r="F1551" s="239"/>
      <c r="G1551" s="239"/>
      <c r="H1551" s="239"/>
      <c r="I1551" s="239"/>
      <c r="J1551" s="239"/>
      <c r="K1551" s="239"/>
      <c r="L1551" s="239"/>
      <c r="M1551" s="239"/>
      <c r="N1551" s="239"/>
      <c r="O1551" s="239"/>
      <c r="X1551" s="228" t="s">
        <v>787</v>
      </c>
      <c r="Y1551" s="228"/>
      <c r="Z1551" s="228" t="s">
        <v>222</v>
      </c>
      <c r="AA1551" s="228" t="s">
        <v>1798</v>
      </c>
      <c r="AB1551" s="228" t="s">
        <v>6456</v>
      </c>
      <c r="AD1551" s="228" t="s">
        <v>302</v>
      </c>
      <c r="AE1551" s="228" t="s">
        <v>333</v>
      </c>
      <c r="AH1551" s="228" t="s">
        <v>982</v>
      </c>
      <c r="AJ1551" s="228" t="s">
        <v>426</v>
      </c>
      <c r="AK1551" s="228"/>
      <c r="BC1551" s="226"/>
    </row>
    <row r="1552" spans="1:55" ht="15.75" customHeight="1" thickBot="1">
      <c r="A1552" s="238"/>
      <c r="B1552" s="238"/>
      <c r="C1552" s="239"/>
      <c r="D1552" s="239"/>
      <c r="E1552" s="239"/>
      <c r="F1552" s="239"/>
      <c r="G1552" s="239"/>
      <c r="H1552" s="239"/>
      <c r="I1552" s="239"/>
      <c r="J1552" s="239"/>
      <c r="K1552" s="239"/>
      <c r="L1552" s="239"/>
      <c r="M1552" s="239"/>
      <c r="N1552" s="239"/>
      <c r="O1552" s="239"/>
      <c r="X1552" s="228" t="s">
        <v>639</v>
      </c>
      <c r="Y1552" s="228"/>
      <c r="Z1552" s="228" t="s">
        <v>208</v>
      </c>
      <c r="AA1552" s="228" t="s">
        <v>1871</v>
      </c>
      <c r="AB1552" s="228" t="s">
        <v>6457</v>
      </c>
      <c r="AD1552" s="228" t="s">
        <v>348</v>
      </c>
      <c r="AE1552" s="228" t="s">
        <v>317</v>
      </c>
      <c r="AH1552" s="228" t="s">
        <v>658</v>
      </c>
      <c r="AJ1552" s="228" t="s">
        <v>458</v>
      </c>
      <c r="AK1552" s="228"/>
      <c r="BC1552" s="226"/>
    </row>
    <row r="1553" spans="1:55" ht="15.75" customHeight="1" thickBot="1">
      <c r="A1553" s="238"/>
      <c r="B1553" s="238"/>
      <c r="C1553" s="239"/>
      <c r="D1553" s="239"/>
      <c r="E1553" s="239"/>
      <c r="F1553" s="239"/>
      <c r="G1553" s="239"/>
      <c r="H1553" s="239"/>
      <c r="I1553" s="239"/>
      <c r="J1553" s="239"/>
      <c r="K1553" s="239"/>
      <c r="L1553" s="239"/>
      <c r="M1553" s="239"/>
      <c r="N1553" s="239"/>
      <c r="O1553" s="239"/>
      <c r="X1553" s="228" t="s">
        <v>980</v>
      </c>
      <c r="Y1553" s="228"/>
      <c r="Z1553" s="228" t="s">
        <v>219</v>
      </c>
      <c r="AA1553" s="228" t="s">
        <v>1914</v>
      </c>
      <c r="AB1553" s="228" t="s">
        <v>6458</v>
      </c>
      <c r="AD1553" s="228" t="s">
        <v>317</v>
      </c>
      <c r="AE1553" s="228" t="s">
        <v>359</v>
      </c>
      <c r="AH1553" s="228" t="s">
        <v>790</v>
      </c>
      <c r="AJ1553" s="228" t="s">
        <v>428</v>
      </c>
      <c r="AK1553" s="228"/>
      <c r="BC1553" s="226"/>
    </row>
    <row r="1554" spans="1:55" ht="15.75" customHeight="1" thickBot="1">
      <c r="A1554" s="238"/>
      <c r="B1554" s="238"/>
      <c r="C1554" s="239"/>
      <c r="D1554" s="239"/>
      <c r="E1554" s="239"/>
      <c r="F1554" s="239"/>
      <c r="G1554" s="239"/>
      <c r="H1554" s="239"/>
      <c r="I1554" s="239"/>
      <c r="J1554" s="239"/>
      <c r="K1554" s="239"/>
      <c r="L1554" s="239"/>
      <c r="M1554" s="239"/>
      <c r="N1554" s="239"/>
      <c r="O1554" s="239"/>
      <c r="X1554" s="228" t="s">
        <v>1084</v>
      </c>
      <c r="Y1554" s="228"/>
      <c r="Z1554" s="228" t="s">
        <v>212</v>
      </c>
      <c r="AA1554" s="228" t="s">
        <v>2019</v>
      </c>
      <c r="AB1554" s="228" t="s">
        <v>6459</v>
      </c>
      <c r="AD1554" s="228" t="s">
        <v>348</v>
      </c>
      <c r="AE1554" s="228" t="s">
        <v>317</v>
      </c>
      <c r="AH1554" s="228" t="s">
        <v>663</v>
      </c>
      <c r="AJ1554" s="228" t="s">
        <v>460</v>
      </c>
      <c r="AK1554" s="228"/>
      <c r="BC1554" s="226"/>
    </row>
    <row r="1555" spans="1:55" ht="15.75" customHeight="1" thickBot="1">
      <c r="A1555" s="238"/>
      <c r="B1555" s="238"/>
      <c r="C1555" s="239"/>
      <c r="D1555" s="239"/>
      <c r="E1555" s="239"/>
      <c r="F1555" s="239"/>
      <c r="G1555" s="239"/>
      <c r="H1555" s="239"/>
      <c r="I1555" s="239"/>
      <c r="J1555" s="239"/>
      <c r="K1555" s="239"/>
      <c r="L1555" s="239"/>
      <c r="M1555" s="239"/>
      <c r="N1555" s="239"/>
      <c r="O1555" s="239"/>
      <c r="X1555" s="228" t="s">
        <v>821</v>
      </c>
      <c r="Y1555" s="228"/>
      <c r="Z1555" s="228" t="s">
        <v>219</v>
      </c>
      <c r="AA1555" s="228" t="s">
        <v>2059</v>
      </c>
      <c r="AB1555" s="228" t="s">
        <v>6460</v>
      </c>
      <c r="AD1555" s="228" t="s">
        <v>317</v>
      </c>
      <c r="AE1555" s="228" t="s">
        <v>348</v>
      </c>
      <c r="AH1555" s="228" t="s">
        <v>645</v>
      </c>
      <c r="AJ1555" s="228" t="s">
        <v>484</v>
      </c>
      <c r="AK1555" s="228"/>
      <c r="BC1555" s="226"/>
    </row>
    <row r="1556" spans="1:55" ht="15.75" customHeight="1" thickBot="1">
      <c r="A1556" s="238"/>
      <c r="B1556" s="238"/>
      <c r="C1556" s="239"/>
      <c r="D1556" s="239"/>
      <c r="E1556" s="239"/>
      <c r="F1556" s="239"/>
      <c r="G1556" s="239"/>
      <c r="H1556" s="239"/>
      <c r="I1556" s="239"/>
      <c r="J1556" s="239"/>
      <c r="K1556" s="239"/>
      <c r="L1556" s="239"/>
      <c r="M1556" s="239"/>
      <c r="N1556" s="239"/>
      <c r="O1556" s="239"/>
      <c r="X1556" s="228" t="s">
        <v>672</v>
      </c>
      <c r="Y1556" s="228"/>
      <c r="Z1556" s="228" t="s">
        <v>222</v>
      </c>
      <c r="AA1556" s="228" t="s">
        <v>2101</v>
      </c>
      <c r="AB1556" s="228" t="s">
        <v>6461</v>
      </c>
      <c r="AD1556" s="228" t="s">
        <v>333</v>
      </c>
      <c r="AE1556" s="228" t="s">
        <v>302</v>
      </c>
      <c r="AH1556" s="228" t="s">
        <v>825</v>
      </c>
      <c r="AJ1556" s="228" t="s">
        <v>435</v>
      </c>
      <c r="AK1556" s="228"/>
      <c r="BC1556" s="226"/>
    </row>
    <row r="1557" spans="1:55" ht="15.75" customHeight="1" thickBot="1">
      <c r="A1557" s="238"/>
      <c r="B1557" s="238"/>
      <c r="C1557" s="239"/>
      <c r="D1557" s="239"/>
      <c r="E1557" s="239"/>
      <c r="F1557" s="239"/>
      <c r="G1557" s="239"/>
      <c r="H1557" s="239"/>
      <c r="I1557" s="239"/>
      <c r="J1557" s="239"/>
      <c r="K1557" s="239"/>
      <c r="L1557" s="239"/>
      <c r="M1557" s="239"/>
      <c r="N1557" s="239"/>
      <c r="O1557" s="239"/>
      <c r="X1557" s="228" t="s">
        <v>842</v>
      </c>
      <c r="Y1557" s="228"/>
      <c r="Z1557" s="228" t="s">
        <v>222</v>
      </c>
      <c r="AA1557" s="228" t="s">
        <v>2121</v>
      </c>
      <c r="AB1557" s="228" t="s">
        <v>6462</v>
      </c>
      <c r="AD1557" s="228" t="s">
        <v>317</v>
      </c>
      <c r="AE1557" s="228" t="s">
        <v>283</v>
      </c>
      <c r="AH1557" s="228" t="s">
        <v>790</v>
      </c>
      <c r="AJ1557" s="228" t="s">
        <v>463</v>
      </c>
      <c r="AK1557" s="228"/>
      <c r="BC1557" s="226"/>
    </row>
    <row r="1558" spans="1:55" ht="15.75" customHeight="1" thickBot="1">
      <c r="A1558" s="238"/>
      <c r="B1558" s="238"/>
      <c r="C1558" s="239"/>
      <c r="D1558" s="239"/>
      <c r="E1558" s="239"/>
      <c r="F1558" s="239"/>
      <c r="G1558" s="239"/>
      <c r="H1558" s="239"/>
      <c r="I1558" s="239"/>
      <c r="J1558" s="239"/>
      <c r="K1558" s="239"/>
      <c r="L1558" s="239"/>
      <c r="M1558" s="239"/>
      <c r="N1558" s="239"/>
      <c r="O1558" s="239"/>
      <c r="X1558" s="228" t="s">
        <v>821</v>
      </c>
      <c r="Y1558" s="228"/>
      <c r="Z1558" s="228" t="s">
        <v>219</v>
      </c>
      <c r="AA1558" s="228" t="s">
        <v>2159</v>
      </c>
      <c r="AB1558" s="228" t="s">
        <v>6463</v>
      </c>
      <c r="AD1558" s="228" t="s">
        <v>317</v>
      </c>
      <c r="AE1558" s="228" t="s">
        <v>283</v>
      </c>
      <c r="AH1558" s="228" t="s">
        <v>645</v>
      </c>
      <c r="AJ1558" s="228" t="s">
        <v>482</v>
      </c>
      <c r="AK1558" s="228"/>
      <c r="BC1558" s="226"/>
    </row>
    <row r="1559" spans="1:55" ht="15.75" customHeight="1" thickBot="1">
      <c r="A1559" s="238"/>
      <c r="B1559" s="238"/>
      <c r="C1559" s="239"/>
      <c r="D1559" s="239"/>
      <c r="E1559" s="239"/>
      <c r="F1559" s="239"/>
      <c r="G1559" s="239"/>
      <c r="H1559" s="239"/>
      <c r="I1559" s="239"/>
      <c r="J1559" s="239"/>
      <c r="K1559" s="239"/>
      <c r="L1559" s="239"/>
      <c r="M1559" s="239"/>
      <c r="N1559" s="239"/>
      <c r="O1559" s="239"/>
      <c r="X1559" s="228" t="s">
        <v>821</v>
      </c>
      <c r="Y1559" s="228"/>
      <c r="Z1559" s="228" t="s">
        <v>222</v>
      </c>
      <c r="AA1559" s="228" t="s">
        <v>2230</v>
      </c>
      <c r="AB1559" s="228" t="s">
        <v>6464</v>
      </c>
      <c r="AD1559" s="228" t="s">
        <v>186</v>
      </c>
      <c r="AE1559" s="228" t="s">
        <v>385</v>
      </c>
      <c r="AH1559" s="228" t="s">
        <v>982</v>
      </c>
      <c r="AJ1559" s="228" t="s">
        <v>374</v>
      </c>
      <c r="AK1559" s="228"/>
      <c r="BC1559" s="226"/>
    </row>
    <row r="1560" spans="1:55" ht="15.75" customHeight="1" thickBot="1">
      <c r="A1560" s="238"/>
      <c r="B1560" s="238"/>
      <c r="C1560" s="239"/>
      <c r="D1560" s="239"/>
      <c r="E1560" s="239"/>
      <c r="F1560" s="239"/>
      <c r="G1560" s="239"/>
      <c r="H1560" s="239"/>
      <c r="I1560" s="239"/>
      <c r="J1560" s="239"/>
      <c r="K1560" s="239"/>
      <c r="L1560" s="239"/>
      <c r="M1560" s="239"/>
      <c r="N1560" s="239"/>
      <c r="O1560" s="239"/>
      <c r="X1560" s="228" t="s">
        <v>787</v>
      </c>
      <c r="Y1560" s="228"/>
      <c r="Z1560" s="228" t="s">
        <v>219</v>
      </c>
      <c r="AA1560" s="228" t="s">
        <v>2375</v>
      </c>
      <c r="AB1560" s="228" t="s">
        <v>6465</v>
      </c>
      <c r="AD1560" s="228" t="s">
        <v>317</v>
      </c>
      <c r="AE1560" s="228" t="s">
        <v>333</v>
      </c>
      <c r="AH1560" s="228" t="s">
        <v>790</v>
      </c>
      <c r="AJ1560" s="228" t="s">
        <v>357</v>
      </c>
      <c r="AK1560" s="228"/>
      <c r="BC1560" s="226"/>
    </row>
    <row r="1561" spans="1:55" ht="15.75" customHeight="1" thickBot="1">
      <c r="A1561" s="238"/>
      <c r="B1561" s="238"/>
      <c r="C1561" s="239"/>
      <c r="D1561" s="239"/>
      <c r="E1561" s="239"/>
      <c r="F1561" s="239"/>
      <c r="G1561" s="239"/>
      <c r="H1561" s="239"/>
      <c r="I1561" s="239"/>
      <c r="J1561" s="239"/>
      <c r="K1561" s="239"/>
      <c r="L1561" s="239"/>
      <c r="M1561" s="239"/>
      <c r="N1561" s="239"/>
      <c r="O1561" s="239"/>
      <c r="X1561" s="228" t="s">
        <v>787</v>
      </c>
      <c r="Y1561" s="228"/>
      <c r="Z1561" s="228" t="s">
        <v>222</v>
      </c>
      <c r="AA1561" s="228" t="s">
        <v>2461</v>
      </c>
      <c r="AB1561" s="228" t="s">
        <v>6466</v>
      </c>
      <c r="AD1561" s="228" t="s">
        <v>261</v>
      </c>
      <c r="AE1561" s="228" t="s">
        <v>236</v>
      </c>
      <c r="AH1561" s="228" t="s">
        <v>982</v>
      </c>
      <c r="AJ1561" s="228" t="s">
        <v>327</v>
      </c>
      <c r="AK1561" s="228"/>
      <c r="BC1561" s="226"/>
    </row>
    <row r="1562" spans="1:55" ht="15.75" customHeight="1" thickBot="1">
      <c r="A1562" s="238"/>
      <c r="B1562" s="238"/>
      <c r="C1562" s="239"/>
      <c r="D1562" s="239"/>
      <c r="E1562" s="239"/>
      <c r="F1562" s="239"/>
      <c r="G1562" s="239"/>
      <c r="H1562" s="239"/>
      <c r="I1562" s="239"/>
      <c r="J1562" s="239"/>
      <c r="K1562" s="239"/>
      <c r="L1562" s="239"/>
      <c r="M1562" s="239"/>
      <c r="N1562" s="239"/>
      <c r="O1562" s="239"/>
      <c r="X1562" s="228" t="s">
        <v>821</v>
      </c>
      <c r="Y1562" s="228"/>
      <c r="Z1562" s="228" t="s">
        <v>232</v>
      </c>
      <c r="AA1562" s="228" t="s">
        <v>2681</v>
      </c>
      <c r="AB1562" s="228" t="s">
        <v>6467</v>
      </c>
      <c r="AD1562" s="228" t="s">
        <v>317</v>
      </c>
      <c r="AE1562" s="228" t="s">
        <v>317</v>
      </c>
      <c r="AH1562" s="228" t="s">
        <v>790</v>
      </c>
      <c r="AJ1562" s="228" t="s">
        <v>477</v>
      </c>
      <c r="AK1562" s="228"/>
      <c r="BC1562" s="226"/>
    </row>
    <row r="1563" spans="1:55" ht="15.75" customHeight="1" thickBot="1">
      <c r="A1563" s="238"/>
      <c r="B1563" s="238"/>
      <c r="C1563" s="239"/>
      <c r="D1563" s="239"/>
      <c r="E1563" s="239"/>
      <c r="F1563" s="239"/>
      <c r="G1563" s="239"/>
      <c r="H1563" s="239"/>
      <c r="I1563" s="239"/>
      <c r="J1563" s="239"/>
      <c r="K1563" s="239"/>
      <c r="L1563" s="239"/>
      <c r="M1563" s="239"/>
      <c r="N1563" s="239"/>
      <c r="O1563" s="239"/>
      <c r="X1563" s="228" t="s">
        <v>791</v>
      </c>
      <c r="Y1563" s="228"/>
      <c r="Z1563" s="228" t="s">
        <v>212</v>
      </c>
      <c r="AA1563" s="228" t="s">
        <v>2726</v>
      </c>
      <c r="AB1563" s="228" t="s">
        <v>6468</v>
      </c>
      <c r="AD1563" s="228" t="s">
        <v>359</v>
      </c>
      <c r="AE1563" s="228" t="s">
        <v>362</v>
      </c>
      <c r="AH1563" s="228" t="s">
        <v>638</v>
      </c>
      <c r="AJ1563" s="228" t="s">
        <v>479</v>
      </c>
      <c r="AK1563" s="228"/>
      <c r="BC1563" s="226"/>
    </row>
    <row r="1564" spans="1:55" ht="15.75" customHeight="1" thickBot="1">
      <c r="A1564" s="238"/>
      <c r="B1564" s="238"/>
      <c r="C1564" s="239"/>
      <c r="D1564" s="239"/>
      <c r="E1564" s="239"/>
      <c r="F1564" s="239"/>
      <c r="G1564" s="239"/>
      <c r="H1564" s="239"/>
      <c r="I1564" s="239"/>
      <c r="J1564" s="239"/>
      <c r="K1564" s="239"/>
      <c r="L1564" s="239"/>
      <c r="M1564" s="239"/>
      <c r="N1564" s="239"/>
      <c r="O1564" s="239"/>
      <c r="X1564" s="228" t="s">
        <v>672</v>
      </c>
      <c r="Y1564" s="228"/>
      <c r="Z1564" s="228" t="s">
        <v>226</v>
      </c>
      <c r="AA1564" s="228" t="s">
        <v>673</v>
      </c>
      <c r="AB1564" s="228" t="s">
        <v>6469</v>
      </c>
      <c r="AD1564" s="228"/>
      <c r="AE1564" s="228"/>
      <c r="AH1564" s="228" t="s">
        <v>674</v>
      </c>
      <c r="AJ1564" s="228" t="s">
        <v>449</v>
      </c>
      <c r="AK1564" s="228"/>
      <c r="BC1564" s="226"/>
    </row>
    <row r="1565" spans="1:55" ht="15.75" customHeight="1" thickBot="1">
      <c r="A1565" s="238"/>
      <c r="B1565" s="238"/>
      <c r="C1565" s="239"/>
      <c r="D1565" s="239"/>
      <c r="E1565" s="239"/>
      <c r="F1565" s="239"/>
      <c r="G1565" s="239"/>
      <c r="H1565" s="239"/>
      <c r="I1565" s="239"/>
      <c r="J1565" s="239"/>
      <c r="K1565" s="239"/>
      <c r="L1565" s="239"/>
      <c r="M1565" s="239"/>
      <c r="N1565" s="239"/>
      <c r="O1565" s="239"/>
      <c r="X1565" s="228" t="s">
        <v>791</v>
      </c>
      <c r="Y1565" s="228"/>
      <c r="Z1565" s="228" t="s">
        <v>205</v>
      </c>
      <c r="AA1565" s="228" t="s">
        <v>851</v>
      </c>
      <c r="AB1565" s="228" t="s">
        <v>6470</v>
      </c>
      <c r="AD1565" s="228" t="s">
        <v>359</v>
      </c>
      <c r="AE1565" s="228" t="s">
        <v>359</v>
      </c>
      <c r="AH1565" s="228" t="s">
        <v>658</v>
      </c>
      <c r="AJ1565" s="228" t="s">
        <v>479</v>
      </c>
      <c r="AK1565" s="228"/>
      <c r="BC1565" s="226"/>
    </row>
    <row r="1566" spans="1:55" ht="15.75" customHeight="1" thickBot="1">
      <c r="A1566" s="238"/>
      <c r="B1566" s="238"/>
      <c r="C1566" s="239"/>
      <c r="D1566" s="239"/>
      <c r="E1566" s="239"/>
      <c r="F1566" s="239"/>
      <c r="G1566" s="239"/>
      <c r="H1566" s="239"/>
      <c r="I1566" s="239"/>
      <c r="J1566" s="239"/>
      <c r="K1566" s="239"/>
      <c r="L1566" s="239"/>
      <c r="M1566" s="239"/>
      <c r="N1566" s="239"/>
      <c r="O1566" s="239"/>
      <c r="X1566" s="228" t="s">
        <v>791</v>
      </c>
      <c r="Y1566" s="228"/>
      <c r="Z1566" s="228" t="s">
        <v>205</v>
      </c>
      <c r="AA1566" s="228" t="s">
        <v>933</v>
      </c>
      <c r="AB1566" s="228" t="s">
        <v>6471</v>
      </c>
      <c r="AD1566" s="228" t="s">
        <v>348</v>
      </c>
      <c r="AE1566" s="228" t="s">
        <v>348</v>
      </c>
      <c r="AH1566" s="228" t="s">
        <v>658</v>
      </c>
      <c r="AJ1566" s="228" t="s">
        <v>477</v>
      </c>
      <c r="AK1566" s="228"/>
      <c r="BC1566" s="226"/>
    </row>
    <row r="1567" spans="1:55" ht="15.75" customHeight="1" thickBot="1">
      <c r="A1567" s="238"/>
      <c r="B1567" s="238"/>
      <c r="C1567" s="239"/>
      <c r="D1567" s="239"/>
      <c r="E1567" s="239"/>
      <c r="F1567" s="239"/>
      <c r="G1567" s="239"/>
      <c r="H1567" s="239"/>
      <c r="I1567" s="239"/>
      <c r="J1567" s="239"/>
      <c r="K1567" s="239"/>
      <c r="L1567" s="239"/>
      <c r="M1567" s="239"/>
      <c r="N1567" s="239"/>
      <c r="O1567" s="239"/>
      <c r="X1567" s="228" t="s">
        <v>1084</v>
      </c>
      <c r="Y1567" s="228"/>
      <c r="Z1567" s="228" t="s">
        <v>215</v>
      </c>
      <c r="AA1567" s="228" t="s">
        <v>1085</v>
      </c>
      <c r="AB1567" s="228" t="s">
        <v>6472</v>
      </c>
      <c r="AD1567" s="228" t="s">
        <v>348</v>
      </c>
      <c r="AE1567" s="228" t="s">
        <v>333</v>
      </c>
      <c r="AH1567" s="228" t="s">
        <v>663</v>
      </c>
      <c r="AJ1567" s="228" t="s">
        <v>454</v>
      </c>
      <c r="AK1567" s="228"/>
      <c r="BC1567" s="226"/>
    </row>
    <row r="1568" spans="1:55" ht="15.75" customHeight="1" thickBot="1">
      <c r="A1568" s="238"/>
      <c r="B1568" s="238"/>
      <c r="C1568" s="239"/>
      <c r="D1568" s="239"/>
      <c r="E1568" s="239"/>
      <c r="F1568" s="239"/>
      <c r="G1568" s="239"/>
      <c r="H1568" s="239"/>
      <c r="I1568" s="239"/>
      <c r="J1568" s="239"/>
      <c r="K1568" s="239"/>
      <c r="L1568" s="239"/>
      <c r="M1568" s="239"/>
      <c r="N1568" s="239"/>
      <c r="O1568" s="239"/>
      <c r="X1568" s="228" t="s">
        <v>643</v>
      </c>
      <c r="Y1568" s="228"/>
      <c r="Z1568" s="228" t="s">
        <v>219</v>
      </c>
      <c r="AA1568" s="228" t="s">
        <v>1111</v>
      </c>
      <c r="AB1568" s="228" t="s">
        <v>6473</v>
      </c>
      <c r="AD1568" s="228" t="s">
        <v>302</v>
      </c>
      <c r="AE1568" s="228" t="s">
        <v>283</v>
      </c>
      <c r="AH1568" s="228" t="s">
        <v>674</v>
      </c>
      <c r="AJ1568" s="228" t="s">
        <v>474</v>
      </c>
      <c r="AK1568" s="228"/>
      <c r="BC1568" s="226"/>
    </row>
    <row r="1569" spans="1:55" ht="15.75" customHeight="1" thickBot="1">
      <c r="A1569" s="238"/>
      <c r="B1569" s="238"/>
      <c r="C1569" s="239"/>
      <c r="D1569" s="239"/>
      <c r="E1569" s="239"/>
      <c r="F1569" s="239"/>
      <c r="G1569" s="239"/>
      <c r="H1569" s="239"/>
      <c r="I1569" s="239"/>
      <c r="J1569" s="239"/>
      <c r="K1569" s="239"/>
      <c r="L1569" s="239"/>
      <c r="M1569" s="239"/>
      <c r="N1569" s="239"/>
      <c r="O1569" s="239"/>
      <c r="X1569" s="228" t="s">
        <v>1176</v>
      </c>
      <c r="Y1569" s="228"/>
      <c r="Z1569" s="228" t="s">
        <v>219</v>
      </c>
      <c r="AA1569" s="228" t="s">
        <v>1177</v>
      </c>
      <c r="AB1569" s="228" t="s">
        <v>6474</v>
      </c>
      <c r="AD1569" s="228" t="s">
        <v>317</v>
      </c>
      <c r="AE1569" s="228" t="s">
        <v>283</v>
      </c>
      <c r="AH1569" s="228" t="s">
        <v>825</v>
      </c>
      <c r="AJ1569" s="228" t="s">
        <v>432</v>
      </c>
      <c r="AK1569" s="228"/>
      <c r="BC1569" s="226"/>
    </row>
    <row r="1570" spans="1:55" ht="15.75" customHeight="1" thickBot="1">
      <c r="A1570" s="238"/>
      <c r="B1570" s="238"/>
      <c r="C1570" s="239"/>
      <c r="D1570" s="239"/>
      <c r="E1570" s="239"/>
      <c r="F1570" s="239"/>
      <c r="G1570" s="239"/>
      <c r="H1570" s="239"/>
      <c r="I1570" s="239"/>
      <c r="J1570" s="239"/>
      <c r="K1570" s="239"/>
      <c r="L1570" s="239"/>
      <c r="M1570" s="239"/>
      <c r="N1570" s="239"/>
      <c r="O1570" s="239"/>
      <c r="X1570" s="228" t="s">
        <v>1063</v>
      </c>
      <c r="Y1570" s="228"/>
      <c r="Z1570" s="228" t="s">
        <v>205</v>
      </c>
      <c r="AA1570" s="228" t="s">
        <v>1200</v>
      </c>
      <c r="AB1570" s="228" t="s">
        <v>6475</v>
      </c>
      <c r="AD1570" s="228" t="s">
        <v>317</v>
      </c>
      <c r="AE1570" s="228" t="s">
        <v>348</v>
      </c>
      <c r="AH1570" s="228" t="s">
        <v>635</v>
      </c>
      <c r="AJ1570" s="228" t="s">
        <v>458</v>
      </c>
      <c r="AK1570" s="228"/>
      <c r="BC1570" s="226"/>
    </row>
    <row r="1571" spans="1:55" ht="15.75" customHeight="1" thickBot="1">
      <c r="A1571" s="238"/>
      <c r="B1571" s="238"/>
      <c r="C1571" s="239"/>
      <c r="D1571" s="239"/>
      <c r="E1571" s="239"/>
      <c r="F1571" s="239"/>
      <c r="G1571" s="239"/>
      <c r="H1571" s="239"/>
      <c r="I1571" s="239"/>
      <c r="J1571" s="239"/>
      <c r="K1571" s="239"/>
      <c r="L1571" s="239"/>
      <c r="M1571" s="239"/>
      <c r="N1571" s="239"/>
      <c r="O1571" s="239"/>
      <c r="X1571" s="228" t="s">
        <v>980</v>
      </c>
      <c r="Y1571" s="228"/>
      <c r="Z1571" s="228" t="s">
        <v>222</v>
      </c>
      <c r="AA1571" s="228" t="s">
        <v>1468</v>
      </c>
      <c r="AB1571" s="228" t="s">
        <v>6476</v>
      </c>
      <c r="AD1571" s="228" t="s">
        <v>302</v>
      </c>
      <c r="AE1571" s="228" t="s">
        <v>283</v>
      </c>
      <c r="AH1571" s="228" t="s">
        <v>1168</v>
      </c>
      <c r="AJ1571" s="228" t="s">
        <v>402</v>
      </c>
      <c r="AK1571" s="228"/>
      <c r="BC1571" s="226"/>
    </row>
    <row r="1572" spans="1:55" ht="15.75" customHeight="1" thickBot="1">
      <c r="A1572" s="238"/>
      <c r="B1572" s="238"/>
      <c r="C1572" s="239"/>
      <c r="D1572" s="239"/>
      <c r="E1572" s="239"/>
      <c r="F1572" s="239"/>
      <c r="G1572" s="239"/>
      <c r="H1572" s="239"/>
      <c r="I1572" s="239"/>
      <c r="J1572" s="239"/>
      <c r="K1572" s="239"/>
      <c r="L1572" s="239"/>
      <c r="M1572" s="239"/>
      <c r="N1572" s="239"/>
      <c r="O1572" s="239"/>
      <c r="X1572" s="228" t="s">
        <v>821</v>
      </c>
      <c r="Y1572" s="228"/>
      <c r="Z1572" s="228" t="s">
        <v>232</v>
      </c>
      <c r="AA1572" s="228" t="s">
        <v>1564</v>
      </c>
      <c r="AB1572" s="228" t="s">
        <v>6477</v>
      </c>
      <c r="AD1572" s="228" t="s">
        <v>236</v>
      </c>
      <c r="AE1572" s="228" t="s">
        <v>211</v>
      </c>
      <c r="AH1572" s="228" t="s">
        <v>674</v>
      </c>
      <c r="AJ1572" s="228" t="s">
        <v>442</v>
      </c>
      <c r="AK1572" s="228"/>
      <c r="BC1572" s="226"/>
    </row>
    <row r="1573" spans="1:55" ht="15.75" customHeight="1" thickBot="1">
      <c r="A1573" s="238"/>
      <c r="B1573" s="238"/>
      <c r="C1573" s="239"/>
      <c r="D1573" s="239"/>
      <c r="E1573" s="239"/>
      <c r="F1573" s="239"/>
      <c r="G1573" s="239"/>
      <c r="H1573" s="239"/>
      <c r="I1573" s="239"/>
      <c r="J1573" s="239"/>
      <c r="K1573" s="239"/>
      <c r="L1573" s="239"/>
      <c r="M1573" s="239"/>
      <c r="N1573" s="239"/>
      <c r="O1573" s="239"/>
      <c r="X1573" s="228" t="s">
        <v>1084</v>
      </c>
      <c r="Y1573" s="228"/>
      <c r="Z1573" s="228" t="s">
        <v>208</v>
      </c>
      <c r="AA1573" s="228" t="s">
        <v>1597</v>
      </c>
      <c r="AB1573" s="228" t="s">
        <v>6478</v>
      </c>
      <c r="AD1573" s="228" t="s">
        <v>317</v>
      </c>
      <c r="AE1573" s="228" t="s">
        <v>317</v>
      </c>
      <c r="AH1573" s="228" t="s">
        <v>663</v>
      </c>
      <c r="AJ1573" s="228" t="s">
        <v>430</v>
      </c>
      <c r="AK1573" s="228"/>
      <c r="BC1573" s="226"/>
    </row>
    <row r="1574" spans="1:55" ht="15.75" customHeight="1" thickBot="1">
      <c r="A1574" s="238"/>
      <c r="B1574" s="238"/>
      <c r="C1574" s="239"/>
      <c r="D1574" s="239"/>
      <c r="E1574" s="239"/>
      <c r="F1574" s="239"/>
      <c r="G1574" s="239"/>
      <c r="H1574" s="239"/>
      <c r="I1574" s="239"/>
      <c r="J1574" s="239"/>
      <c r="K1574" s="239"/>
      <c r="L1574" s="239"/>
      <c r="M1574" s="239"/>
      <c r="N1574" s="239"/>
      <c r="O1574" s="239"/>
      <c r="X1574" s="228" t="s">
        <v>1084</v>
      </c>
      <c r="Y1574" s="228"/>
      <c r="Z1574" s="228"/>
      <c r="AA1574" s="228" t="s">
        <v>1745</v>
      </c>
      <c r="AB1574" s="228" t="s">
        <v>6479</v>
      </c>
      <c r="AD1574" s="228"/>
      <c r="AE1574" s="228"/>
      <c r="AH1574" s="228" t="s">
        <v>638</v>
      </c>
      <c r="AJ1574" s="228"/>
      <c r="AK1574" s="228"/>
      <c r="BC1574" s="226"/>
    </row>
    <row r="1575" spans="1:55" ht="15.75" customHeight="1" thickBot="1">
      <c r="A1575" s="238"/>
      <c r="B1575" s="238"/>
      <c r="C1575" s="239"/>
      <c r="D1575" s="239"/>
      <c r="E1575" s="239"/>
      <c r="F1575" s="239"/>
      <c r="G1575" s="239"/>
      <c r="H1575" s="239"/>
      <c r="I1575" s="239"/>
      <c r="J1575" s="239"/>
      <c r="K1575" s="239"/>
      <c r="L1575" s="239"/>
      <c r="M1575" s="239"/>
      <c r="N1575" s="239"/>
      <c r="O1575" s="239"/>
      <c r="X1575" s="228" t="s">
        <v>791</v>
      </c>
      <c r="Y1575" s="228"/>
      <c r="Z1575" s="228" t="s">
        <v>201</v>
      </c>
      <c r="AA1575" s="228" t="s">
        <v>1820</v>
      </c>
      <c r="AB1575" s="228" t="s">
        <v>6480</v>
      </c>
      <c r="AD1575" s="228" t="s">
        <v>348</v>
      </c>
      <c r="AE1575" s="228" t="s">
        <v>348</v>
      </c>
      <c r="AH1575" s="228" t="s">
        <v>658</v>
      </c>
      <c r="AJ1575" s="228" t="s">
        <v>479</v>
      </c>
      <c r="AK1575" s="228"/>
      <c r="BC1575" s="226"/>
    </row>
    <row r="1576" spans="1:55" ht="15.75" customHeight="1" thickBot="1">
      <c r="A1576" s="238"/>
      <c r="B1576" s="238"/>
      <c r="C1576" s="239"/>
      <c r="D1576" s="239"/>
      <c r="E1576" s="239"/>
      <c r="F1576" s="239"/>
      <c r="G1576" s="239"/>
      <c r="H1576" s="239"/>
      <c r="I1576" s="239"/>
      <c r="J1576" s="239"/>
      <c r="K1576" s="239"/>
      <c r="L1576" s="239"/>
      <c r="M1576" s="239"/>
      <c r="N1576" s="239"/>
      <c r="O1576" s="239"/>
      <c r="X1576" s="228" t="s">
        <v>1063</v>
      </c>
      <c r="Y1576" s="228"/>
      <c r="Z1576" s="228" t="s">
        <v>212</v>
      </c>
      <c r="AA1576" s="228" t="s">
        <v>1887</v>
      </c>
      <c r="AB1576" s="228" t="s">
        <v>6481</v>
      </c>
      <c r="AD1576" s="228" t="s">
        <v>333</v>
      </c>
      <c r="AE1576" s="228" t="s">
        <v>348</v>
      </c>
      <c r="AH1576" s="228" t="s">
        <v>663</v>
      </c>
      <c r="AJ1576" s="228" t="s">
        <v>458</v>
      </c>
      <c r="AK1576" s="228"/>
      <c r="BC1576" s="226"/>
    </row>
    <row r="1577" spans="1:55" ht="15.75" customHeight="1" thickBot="1">
      <c r="A1577" s="238"/>
      <c r="B1577" s="238"/>
      <c r="C1577" s="239"/>
      <c r="D1577" s="239"/>
      <c r="E1577" s="239"/>
      <c r="F1577" s="239"/>
      <c r="G1577" s="239"/>
      <c r="H1577" s="239"/>
      <c r="I1577" s="239"/>
      <c r="J1577" s="239"/>
      <c r="K1577" s="239"/>
      <c r="L1577" s="239"/>
      <c r="M1577" s="239"/>
      <c r="N1577" s="239"/>
      <c r="O1577" s="239"/>
      <c r="X1577" s="228" t="s">
        <v>672</v>
      </c>
      <c r="Y1577" s="228"/>
      <c r="Z1577" s="228" t="s">
        <v>215</v>
      </c>
      <c r="AA1577" s="228" t="s">
        <v>1995</v>
      </c>
      <c r="AB1577" s="228" t="s">
        <v>6482</v>
      </c>
      <c r="AD1577" s="228" t="s">
        <v>317</v>
      </c>
      <c r="AE1577" s="228" t="s">
        <v>333</v>
      </c>
      <c r="AH1577" s="228" t="s">
        <v>790</v>
      </c>
      <c r="AJ1577" s="228" t="s">
        <v>460</v>
      </c>
      <c r="AK1577" s="228"/>
      <c r="BC1577" s="226"/>
    </row>
    <row r="1578" spans="1:55" ht="15.75" customHeight="1" thickBot="1">
      <c r="A1578" s="238"/>
      <c r="B1578" s="238"/>
      <c r="C1578" s="239"/>
      <c r="D1578" s="239"/>
      <c r="E1578" s="239"/>
      <c r="F1578" s="239"/>
      <c r="G1578" s="239"/>
      <c r="H1578" s="239"/>
      <c r="I1578" s="239"/>
      <c r="J1578" s="239"/>
      <c r="K1578" s="239"/>
      <c r="L1578" s="239"/>
      <c r="M1578" s="239"/>
      <c r="N1578" s="239"/>
      <c r="O1578" s="239"/>
      <c r="X1578" s="228" t="s">
        <v>980</v>
      </c>
      <c r="Y1578" s="228"/>
      <c r="Z1578" s="228" t="s">
        <v>237</v>
      </c>
      <c r="AA1578" s="228" t="s">
        <v>2301</v>
      </c>
      <c r="AB1578" s="228" t="s">
        <v>6483</v>
      </c>
      <c r="AD1578" s="228" t="s">
        <v>302</v>
      </c>
      <c r="AE1578" s="228" t="s">
        <v>348</v>
      </c>
      <c r="AH1578" s="228" t="s">
        <v>825</v>
      </c>
      <c r="AJ1578" s="228" t="s">
        <v>418</v>
      </c>
      <c r="AK1578" s="228"/>
      <c r="BC1578" s="226"/>
    </row>
    <row r="1579" spans="1:55" ht="15.75" customHeight="1" thickBot="1">
      <c r="A1579" s="238"/>
      <c r="B1579" s="238"/>
      <c r="C1579" s="239"/>
      <c r="D1579" s="239"/>
      <c r="E1579" s="239"/>
      <c r="F1579" s="239"/>
      <c r="G1579" s="239"/>
      <c r="H1579" s="239"/>
      <c r="I1579" s="239"/>
      <c r="J1579" s="239"/>
      <c r="K1579" s="239"/>
      <c r="L1579" s="239"/>
      <c r="M1579" s="239"/>
      <c r="N1579" s="239"/>
      <c r="O1579" s="239"/>
      <c r="X1579" s="228" t="s">
        <v>1084</v>
      </c>
      <c r="Y1579" s="228"/>
      <c r="Z1579" s="228" t="s">
        <v>208</v>
      </c>
      <c r="AA1579" s="228" t="s">
        <v>2328</v>
      </c>
      <c r="AB1579" s="228" t="s">
        <v>6484</v>
      </c>
      <c r="AD1579" s="228" t="s">
        <v>348</v>
      </c>
      <c r="AE1579" s="228" t="s">
        <v>348</v>
      </c>
      <c r="AH1579" s="228" t="s">
        <v>649</v>
      </c>
      <c r="AJ1579" s="228" t="s">
        <v>470</v>
      </c>
      <c r="AK1579" s="228"/>
      <c r="BC1579" s="226"/>
    </row>
    <row r="1580" spans="1:55" ht="15.75" customHeight="1" thickBot="1">
      <c r="A1580" s="238"/>
      <c r="B1580" s="238"/>
      <c r="C1580" s="239"/>
      <c r="D1580" s="239"/>
      <c r="E1580" s="239"/>
      <c r="F1580" s="239"/>
      <c r="G1580" s="239"/>
      <c r="H1580" s="239"/>
      <c r="I1580" s="239"/>
      <c r="J1580" s="239"/>
      <c r="K1580" s="239"/>
      <c r="L1580" s="239"/>
      <c r="M1580" s="239"/>
      <c r="N1580" s="239"/>
      <c r="O1580" s="239"/>
      <c r="X1580" s="228" t="s">
        <v>791</v>
      </c>
      <c r="Y1580" s="228"/>
      <c r="Z1580" s="228" t="s">
        <v>205</v>
      </c>
      <c r="AA1580" s="228" t="s">
        <v>2399</v>
      </c>
      <c r="AB1580" s="228" t="s">
        <v>6485</v>
      </c>
      <c r="AD1580" s="228" t="s">
        <v>348</v>
      </c>
      <c r="AE1580" s="228" t="s">
        <v>333</v>
      </c>
      <c r="AH1580" s="228" t="s">
        <v>641</v>
      </c>
      <c r="AJ1580" s="228" t="s">
        <v>477</v>
      </c>
      <c r="AK1580" s="228"/>
      <c r="BC1580" s="226"/>
    </row>
    <row r="1581" spans="1:55" ht="15.75" customHeight="1" thickBot="1">
      <c r="A1581" s="238"/>
      <c r="B1581" s="238"/>
      <c r="C1581" s="239"/>
      <c r="D1581" s="239"/>
      <c r="E1581" s="239"/>
      <c r="F1581" s="239"/>
      <c r="G1581" s="239"/>
      <c r="H1581" s="239"/>
      <c r="I1581" s="239"/>
      <c r="J1581" s="239"/>
      <c r="K1581" s="239"/>
      <c r="L1581" s="239"/>
      <c r="M1581" s="239"/>
      <c r="N1581" s="239"/>
      <c r="O1581" s="239"/>
      <c r="X1581" s="228" t="s">
        <v>821</v>
      </c>
      <c r="Y1581" s="228"/>
      <c r="Z1581" s="228" t="s">
        <v>215</v>
      </c>
      <c r="AA1581" s="228" t="s">
        <v>2429</v>
      </c>
      <c r="AB1581" s="228" t="s">
        <v>6486</v>
      </c>
      <c r="AD1581" s="228" t="s">
        <v>302</v>
      </c>
      <c r="AE1581" s="228" t="s">
        <v>189</v>
      </c>
      <c r="AH1581" s="228" t="s">
        <v>674</v>
      </c>
      <c r="AJ1581" s="228" t="s">
        <v>458</v>
      </c>
      <c r="AK1581" s="228"/>
      <c r="BC1581" s="226"/>
    </row>
    <row r="1582" spans="1:55" ht="15.75" customHeight="1" thickBot="1">
      <c r="A1582" s="238"/>
      <c r="B1582" s="238"/>
      <c r="C1582" s="239"/>
      <c r="D1582" s="239"/>
      <c r="E1582" s="239"/>
      <c r="F1582" s="239"/>
      <c r="G1582" s="239"/>
      <c r="H1582" s="239"/>
      <c r="I1582" s="239"/>
      <c r="J1582" s="239"/>
      <c r="K1582" s="239"/>
      <c r="L1582" s="239"/>
      <c r="M1582" s="239"/>
      <c r="N1582" s="239"/>
      <c r="O1582" s="239"/>
      <c r="X1582" s="228" t="s">
        <v>1084</v>
      </c>
      <c r="Y1582" s="228"/>
      <c r="Z1582" s="228" t="s">
        <v>205</v>
      </c>
      <c r="AA1582" s="228" t="s">
        <v>2469</v>
      </c>
      <c r="AB1582" s="228" t="s">
        <v>6487</v>
      </c>
      <c r="AD1582" s="228" t="s">
        <v>317</v>
      </c>
      <c r="AE1582" s="228" t="s">
        <v>333</v>
      </c>
      <c r="AH1582" s="228" t="s">
        <v>641</v>
      </c>
      <c r="AJ1582" s="228" t="s">
        <v>489</v>
      </c>
      <c r="AK1582" s="228"/>
      <c r="BC1582" s="226"/>
    </row>
    <row r="1583" spans="1:55" ht="15.75" customHeight="1" thickBot="1">
      <c r="A1583" s="238"/>
      <c r="B1583" s="238"/>
      <c r="C1583" s="239"/>
      <c r="D1583" s="239"/>
      <c r="E1583" s="239"/>
      <c r="F1583" s="239"/>
      <c r="G1583" s="239"/>
      <c r="H1583" s="239"/>
      <c r="I1583" s="239"/>
      <c r="J1583" s="239"/>
      <c r="K1583" s="239"/>
      <c r="L1583" s="239"/>
      <c r="M1583" s="239"/>
      <c r="N1583" s="239"/>
      <c r="O1583" s="239"/>
      <c r="X1583" s="228" t="s">
        <v>821</v>
      </c>
      <c r="Y1583" s="228"/>
      <c r="Z1583" s="228" t="s">
        <v>226</v>
      </c>
      <c r="AA1583" s="228" t="s">
        <v>2715</v>
      </c>
      <c r="AB1583" s="228" t="s">
        <v>6488</v>
      </c>
      <c r="AD1583" s="228" t="s">
        <v>302</v>
      </c>
      <c r="AE1583" s="228" t="s">
        <v>236</v>
      </c>
      <c r="AH1583" s="228" t="s">
        <v>674</v>
      </c>
      <c r="AJ1583" s="228" t="s">
        <v>456</v>
      </c>
      <c r="AK1583" s="228"/>
      <c r="BC1583" s="226"/>
    </row>
    <row r="1584" spans="1:55" ht="15.75" customHeight="1" thickBot="1">
      <c r="A1584" s="238"/>
      <c r="B1584" s="238"/>
      <c r="C1584" s="239"/>
      <c r="D1584" s="239"/>
      <c r="E1584" s="239"/>
      <c r="F1584" s="239"/>
      <c r="G1584" s="239"/>
      <c r="H1584" s="239"/>
      <c r="I1584" s="239"/>
      <c r="J1584" s="239"/>
      <c r="K1584" s="239"/>
      <c r="L1584" s="239"/>
      <c r="M1584" s="239"/>
      <c r="N1584" s="239"/>
      <c r="O1584" s="239"/>
      <c r="X1584" s="228" t="s">
        <v>842</v>
      </c>
      <c r="Y1584" s="228"/>
      <c r="Z1584" s="228" t="s">
        <v>219</v>
      </c>
      <c r="AA1584" s="228" t="s">
        <v>983</v>
      </c>
      <c r="AB1584" s="228" t="s">
        <v>6489</v>
      </c>
      <c r="AD1584" s="228" t="s">
        <v>317</v>
      </c>
      <c r="AE1584" s="228" t="s">
        <v>317</v>
      </c>
      <c r="AH1584" s="228" t="s">
        <v>790</v>
      </c>
      <c r="AJ1584" s="228" t="s">
        <v>340</v>
      </c>
      <c r="AK1584" s="228"/>
      <c r="BC1584" s="226"/>
    </row>
    <row r="1585" spans="1:55" ht="15.75" customHeight="1" thickBot="1">
      <c r="A1585" s="238"/>
      <c r="B1585" s="238"/>
      <c r="C1585" s="239"/>
      <c r="D1585" s="239"/>
      <c r="E1585" s="239"/>
      <c r="F1585" s="239"/>
      <c r="G1585" s="239"/>
      <c r="H1585" s="239"/>
      <c r="I1585" s="239"/>
      <c r="J1585" s="239"/>
      <c r="K1585" s="239"/>
      <c r="L1585" s="239"/>
      <c r="M1585" s="239"/>
      <c r="N1585" s="239"/>
      <c r="O1585" s="239"/>
      <c r="X1585" s="228" t="s">
        <v>1063</v>
      </c>
      <c r="Y1585" s="228"/>
      <c r="Z1585" s="228" t="s">
        <v>212</v>
      </c>
      <c r="AA1585" s="228" t="s">
        <v>1188</v>
      </c>
      <c r="AB1585" s="228" t="s">
        <v>6490</v>
      </c>
      <c r="AD1585" s="228"/>
      <c r="AE1585" s="228"/>
      <c r="AH1585" s="228" t="s">
        <v>641</v>
      </c>
      <c r="AJ1585" s="228" t="s">
        <v>487</v>
      </c>
      <c r="AK1585" s="228"/>
      <c r="BC1585" s="226"/>
    </row>
    <row r="1586" spans="1:55" ht="15.75" customHeight="1" thickBot="1">
      <c r="A1586" s="238"/>
      <c r="B1586" s="238"/>
      <c r="C1586" s="239"/>
      <c r="D1586" s="239"/>
      <c r="E1586" s="239"/>
      <c r="F1586" s="239"/>
      <c r="G1586" s="239"/>
      <c r="H1586" s="239"/>
      <c r="I1586" s="239"/>
      <c r="J1586" s="239"/>
      <c r="K1586" s="239"/>
      <c r="L1586" s="239"/>
      <c r="M1586" s="239"/>
      <c r="N1586" s="239"/>
      <c r="O1586" s="239"/>
      <c r="X1586" s="228" t="s">
        <v>1084</v>
      </c>
      <c r="Y1586" s="228"/>
      <c r="Z1586" s="228" t="s">
        <v>212</v>
      </c>
      <c r="AA1586" s="228" t="s">
        <v>1314</v>
      </c>
      <c r="AB1586" s="228" t="s">
        <v>6491</v>
      </c>
      <c r="AD1586" s="228" t="s">
        <v>302</v>
      </c>
      <c r="AE1586" s="228" t="s">
        <v>317</v>
      </c>
      <c r="AH1586" s="228" t="s">
        <v>658</v>
      </c>
      <c r="AJ1586" s="228" t="s">
        <v>470</v>
      </c>
      <c r="AK1586" s="228"/>
      <c r="BC1586" s="226"/>
    </row>
    <row r="1587" spans="1:55" ht="15.75" customHeight="1" thickBot="1">
      <c r="A1587" s="238"/>
      <c r="B1587" s="238"/>
      <c r="C1587" s="239"/>
      <c r="D1587" s="239"/>
      <c r="E1587" s="239"/>
      <c r="F1587" s="239"/>
      <c r="G1587" s="239"/>
      <c r="H1587" s="239"/>
      <c r="I1587" s="239"/>
      <c r="J1587" s="239"/>
      <c r="K1587" s="239"/>
      <c r="L1587" s="239"/>
      <c r="M1587" s="239"/>
      <c r="N1587" s="239"/>
      <c r="O1587" s="239"/>
      <c r="X1587" s="228" t="s">
        <v>842</v>
      </c>
      <c r="Y1587" s="228"/>
      <c r="Z1587" s="228" t="s">
        <v>232</v>
      </c>
      <c r="AA1587" s="228" t="s">
        <v>1359</v>
      </c>
      <c r="AB1587" s="228" t="s">
        <v>6492</v>
      </c>
      <c r="AD1587" s="228" t="s">
        <v>302</v>
      </c>
      <c r="AE1587" s="228" t="s">
        <v>283</v>
      </c>
      <c r="AH1587" s="228" t="s">
        <v>790</v>
      </c>
      <c r="AJ1587" s="228" t="s">
        <v>355</v>
      </c>
      <c r="AK1587" s="228"/>
      <c r="BC1587" s="226"/>
    </row>
    <row r="1588" spans="1:55" ht="15.75" customHeight="1" thickBot="1">
      <c r="A1588" s="238"/>
      <c r="B1588" s="238"/>
      <c r="C1588" s="239"/>
      <c r="D1588" s="239"/>
      <c r="E1588" s="239"/>
      <c r="F1588" s="239"/>
      <c r="G1588" s="239"/>
      <c r="H1588" s="239"/>
      <c r="I1588" s="239"/>
      <c r="J1588" s="239"/>
      <c r="K1588" s="239"/>
      <c r="L1588" s="239"/>
      <c r="M1588" s="239"/>
      <c r="N1588" s="239"/>
      <c r="O1588" s="239"/>
      <c r="X1588" s="228" t="s">
        <v>1176</v>
      </c>
      <c r="Y1588" s="228"/>
      <c r="Z1588" s="228" t="s">
        <v>226</v>
      </c>
      <c r="AA1588" s="228" t="s">
        <v>1363</v>
      </c>
      <c r="AB1588" s="228" t="s">
        <v>6493</v>
      </c>
      <c r="AD1588" s="228" t="s">
        <v>302</v>
      </c>
      <c r="AE1588" s="228" t="s">
        <v>317</v>
      </c>
      <c r="AH1588" s="228" t="s">
        <v>825</v>
      </c>
      <c r="AJ1588" s="228" t="s">
        <v>428</v>
      </c>
      <c r="AK1588" s="228"/>
      <c r="BC1588" s="226"/>
    </row>
    <row r="1589" spans="1:55" ht="15.75" customHeight="1" thickBot="1">
      <c r="A1589" s="238"/>
      <c r="B1589" s="238"/>
      <c r="C1589" s="239"/>
      <c r="D1589" s="239"/>
      <c r="E1589" s="239"/>
      <c r="F1589" s="239"/>
      <c r="G1589" s="239"/>
      <c r="H1589" s="239"/>
      <c r="I1589" s="239"/>
      <c r="J1589" s="239"/>
      <c r="K1589" s="239"/>
      <c r="L1589" s="239"/>
      <c r="M1589" s="239"/>
      <c r="N1589" s="239"/>
      <c r="O1589" s="239"/>
      <c r="X1589" s="228" t="s">
        <v>1063</v>
      </c>
      <c r="Y1589" s="228"/>
      <c r="Z1589" s="228" t="s">
        <v>186</v>
      </c>
      <c r="AA1589" s="228" t="s">
        <v>1432</v>
      </c>
      <c r="AB1589" s="228" t="s">
        <v>6494</v>
      </c>
      <c r="AD1589" s="228" t="s">
        <v>359</v>
      </c>
      <c r="AE1589" s="228" t="s">
        <v>362</v>
      </c>
      <c r="AH1589" s="228" t="s">
        <v>663</v>
      </c>
      <c r="AJ1589" s="228" t="s">
        <v>489</v>
      </c>
      <c r="AK1589" s="228"/>
      <c r="BC1589" s="226"/>
    </row>
    <row r="1590" spans="1:55" ht="15.75" customHeight="1" thickBot="1">
      <c r="A1590" s="238"/>
      <c r="B1590" s="238"/>
      <c r="C1590" s="239"/>
      <c r="D1590" s="239"/>
      <c r="E1590" s="239"/>
      <c r="F1590" s="239"/>
      <c r="G1590" s="239"/>
      <c r="H1590" s="239"/>
      <c r="I1590" s="239"/>
      <c r="J1590" s="239"/>
      <c r="K1590" s="239"/>
      <c r="L1590" s="239"/>
      <c r="M1590" s="239"/>
      <c r="N1590" s="239"/>
      <c r="O1590" s="239"/>
      <c r="X1590" s="228" t="s">
        <v>672</v>
      </c>
      <c r="Y1590" s="228"/>
      <c r="Z1590" s="228" t="s">
        <v>222</v>
      </c>
      <c r="AA1590" s="228" t="s">
        <v>1702</v>
      </c>
      <c r="AB1590" s="228" t="s">
        <v>6495</v>
      </c>
      <c r="AD1590" s="228" t="s">
        <v>333</v>
      </c>
      <c r="AE1590" s="228" t="s">
        <v>348</v>
      </c>
      <c r="AH1590" s="228" t="s">
        <v>825</v>
      </c>
      <c r="AJ1590" s="228" t="s">
        <v>449</v>
      </c>
      <c r="AK1590" s="228"/>
      <c r="BC1590" s="226"/>
    </row>
    <row r="1591" spans="1:55" ht="15.75" customHeight="1" thickBot="1">
      <c r="A1591" s="238"/>
      <c r="B1591" s="238"/>
      <c r="C1591" s="239"/>
      <c r="D1591" s="239"/>
      <c r="E1591" s="239"/>
      <c r="F1591" s="239"/>
      <c r="G1591" s="239"/>
      <c r="H1591" s="239"/>
      <c r="I1591" s="239"/>
      <c r="J1591" s="239"/>
      <c r="K1591" s="239"/>
      <c r="L1591" s="239"/>
      <c r="M1591" s="239"/>
      <c r="N1591" s="239"/>
      <c r="O1591" s="239"/>
      <c r="X1591" s="228" t="s">
        <v>821</v>
      </c>
      <c r="Y1591" s="228"/>
      <c r="Z1591" s="228" t="s">
        <v>222</v>
      </c>
      <c r="AA1591" s="228" t="s">
        <v>1733</v>
      </c>
      <c r="AB1591" s="228" t="s">
        <v>6496</v>
      </c>
      <c r="AD1591" s="228" t="s">
        <v>261</v>
      </c>
      <c r="AE1591" s="228" t="s">
        <v>333</v>
      </c>
      <c r="AH1591" s="228" t="s">
        <v>1168</v>
      </c>
      <c r="AJ1591" s="228" t="s">
        <v>400</v>
      </c>
      <c r="AK1591" s="228"/>
      <c r="BC1591" s="226"/>
    </row>
    <row r="1592" spans="1:55" ht="15.75" customHeight="1" thickBot="1">
      <c r="A1592" s="238"/>
      <c r="B1592" s="238"/>
      <c r="C1592" s="239"/>
      <c r="D1592" s="239"/>
      <c r="E1592" s="239"/>
      <c r="F1592" s="239"/>
      <c r="G1592" s="239"/>
      <c r="H1592" s="239"/>
      <c r="I1592" s="239"/>
      <c r="J1592" s="239"/>
      <c r="K1592" s="239"/>
      <c r="L1592" s="239"/>
      <c r="M1592" s="239"/>
      <c r="N1592" s="239"/>
      <c r="O1592" s="239"/>
      <c r="X1592" s="228" t="s">
        <v>791</v>
      </c>
      <c r="Y1592" s="228"/>
      <c r="Z1592" s="228" t="s">
        <v>215</v>
      </c>
      <c r="AA1592" s="228" t="s">
        <v>1778</v>
      </c>
      <c r="AB1592" s="228" t="s">
        <v>6497</v>
      </c>
      <c r="AD1592" s="228" t="s">
        <v>333</v>
      </c>
      <c r="AE1592" s="228" t="s">
        <v>362</v>
      </c>
      <c r="AH1592" s="228" t="s">
        <v>641</v>
      </c>
      <c r="AJ1592" s="228" t="s">
        <v>442</v>
      </c>
      <c r="AK1592" s="228"/>
      <c r="BC1592" s="226"/>
    </row>
    <row r="1593" spans="1:55" ht="15.75" customHeight="1" thickBot="1">
      <c r="A1593" s="238"/>
      <c r="B1593" s="238"/>
      <c r="C1593" s="239"/>
      <c r="D1593" s="239"/>
      <c r="E1593" s="239"/>
      <c r="F1593" s="239"/>
      <c r="G1593" s="239"/>
      <c r="H1593" s="239"/>
      <c r="I1593" s="239"/>
      <c r="J1593" s="239"/>
      <c r="K1593" s="239"/>
      <c r="L1593" s="239"/>
      <c r="M1593" s="239"/>
      <c r="N1593" s="239"/>
      <c r="O1593" s="239"/>
      <c r="X1593" s="228" t="s">
        <v>821</v>
      </c>
      <c r="Y1593" s="228"/>
      <c r="Z1593" s="228" t="s">
        <v>222</v>
      </c>
      <c r="AA1593" s="228" t="s">
        <v>1937</v>
      </c>
      <c r="AB1593" s="228" t="s">
        <v>6498</v>
      </c>
      <c r="AD1593" s="228" t="s">
        <v>348</v>
      </c>
      <c r="AE1593" s="228" t="s">
        <v>302</v>
      </c>
      <c r="AH1593" s="228" t="s">
        <v>825</v>
      </c>
      <c r="AJ1593" s="228" t="s">
        <v>458</v>
      </c>
      <c r="AK1593" s="228"/>
      <c r="BC1593" s="226"/>
    </row>
    <row r="1594" spans="1:55" ht="15.75" customHeight="1" thickBot="1">
      <c r="A1594" s="238"/>
      <c r="B1594" s="238"/>
      <c r="C1594" s="239"/>
      <c r="D1594" s="239"/>
      <c r="E1594" s="239"/>
      <c r="F1594" s="239"/>
      <c r="G1594" s="239"/>
      <c r="H1594" s="239"/>
      <c r="I1594" s="239"/>
      <c r="J1594" s="239"/>
      <c r="K1594" s="239"/>
      <c r="L1594" s="239"/>
      <c r="M1594" s="239"/>
      <c r="N1594" s="239"/>
      <c r="O1594" s="239"/>
      <c r="X1594" s="228" t="s">
        <v>647</v>
      </c>
      <c r="Y1594" s="228"/>
      <c r="Z1594" s="228" t="s">
        <v>186</v>
      </c>
      <c r="AA1594" s="228" t="s">
        <v>1948</v>
      </c>
      <c r="AB1594" s="228" t="s">
        <v>6499</v>
      </c>
      <c r="AD1594" s="228" t="s">
        <v>348</v>
      </c>
      <c r="AE1594" s="228" t="s">
        <v>362</v>
      </c>
      <c r="AH1594" s="228" t="s">
        <v>649</v>
      </c>
      <c r="AJ1594" s="228" t="s">
        <v>479</v>
      </c>
      <c r="AK1594" s="228"/>
      <c r="BC1594" s="226"/>
    </row>
    <row r="1595" spans="1:55" ht="15.75" customHeight="1" thickBot="1">
      <c r="A1595" s="238"/>
      <c r="B1595" s="238"/>
      <c r="C1595" s="239"/>
      <c r="D1595" s="239"/>
      <c r="E1595" s="239"/>
      <c r="F1595" s="239"/>
      <c r="G1595" s="239"/>
      <c r="H1595" s="239"/>
      <c r="I1595" s="239"/>
      <c r="J1595" s="239"/>
      <c r="K1595" s="239"/>
      <c r="L1595" s="239"/>
      <c r="M1595" s="239"/>
      <c r="N1595" s="239"/>
      <c r="O1595" s="239"/>
      <c r="X1595" s="228" t="s">
        <v>639</v>
      </c>
      <c r="Y1595" s="228"/>
      <c r="Z1595" s="228" t="s">
        <v>669</v>
      </c>
      <c r="AA1595" s="228" t="s">
        <v>1972</v>
      </c>
      <c r="AB1595" s="228" t="s">
        <v>6500</v>
      </c>
      <c r="AD1595" s="228" t="s">
        <v>333</v>
      </c>
      <c r="AE1595" s="228" t="s">
        <v>359</v>
      </c>
      <c r="AH1595" s="228" t="s">
        <v>649</v>
      </c>
      <c r="AJ1595" s="228" t="s">
        <v>477</v>
      </c>
      <c r="AK1595" s="228"/>
      <c r="BC1595" s="226"/>
    </row>
    <row r="1596" spans="1:55" ht="15.75" customHeight="1" thickBot="1">
      <c r="A1596" s="238"/>
      <c r="B1596" s="238"/>
      <c r="C1596" s="239"/>
      <c r="D1596" s="239"/>
      <c r="E1596" s="239"/>
      <c r="F1596" s="239"/>
      <c r="G1596" s="239"/>
      <c r="H1596" s="239"/>
      <c r="I1596" s="239"/>
      <c r="J1596" s="239"/>
      <c r="K1596" s="239"/>
      <c r="L1596" s="239"/>
      <c r="M1596" s="239"/>
      <c r="N1596" s="239"/>
      <c r="O1596" s="239"/>
      <c r="X1596" s="228" t="s">
        <v>821</v>
      </c>
      <c r="Y1596" s="228"/>
      <c r="Z1596" s="228" t="s">
        <v>246</v>
      </c>
      <c r="AA1596" s="228" t="s">
        <v>2064</v>
      </c>
      <c r="AB1596" s="228" t="s">
        <v>6501</v>
      </c>
      <c r="AD1596" s="228" t="s">
        <v>385</v>
      </c>
      <c r="AE1596" s="228" t="s">
        <v>261</v>
      </c>
      <c r="AH1596" s="228" t="s">
        <v>1168</v>
      </c>
      <c r="AJ1596" s="228" t="s">
        <v>299</v>
      </c>
      <c r="AK1596" s="228"/>
      <c r="BC1596" s="226"/>
    </row>
    <row r="1597" spans="1:55" ht="15.75" customHeight="1" thickBot="1">
      <c r="A1597" s="238"/>
      <c r="B1597" s="238"/>
      <c r="C1597" s="239"/>
      <c r="D1597" s="239"/>
      <c r="E1597" s="239"/>
      <c r="F1597" s="239"/>
      <c r="G1597" s="239"/>
      <c r="H1597" s="239"/>
      <c r="I1597" s="239"/>
      <c r="J1597" s="239"/>
      <c r="K1597" s="239"/>
      <c r="L1597" s="239"/>
      <c r="M1597" s="239"/>
      <c r="N1597" s="239"/>
      <c r="O1597" s="239"/>
      <c r="X1597" s="228" t="s">
        <v>639</v>
      </c>
      <c r="Y1597" s="228"/>
      <c r="Z1597" s="228" t="s">
        <v>208</v>
      </c>
      <c r="AA1597" s="228" t="s">
        <v>2175</v>
      </c>
      <c r="AB1597" s="228" t="s">
        <v>6502</v>
      </c>
      <c r="AD1597" s="228" t="s">
        <v>333</v>
      </c>
      <c r="AE1597" s="228" t="s">
        <v>333</v>
      </c>
      <c r="AH1597" s="228" t="s">
        <v>641</v>
      </c>
      <c r="AJ1597" s="228" t="s">
        <v>470</v>
      </c>
      <c r="AK1597" s="228"/>
      <c r="BC1597" s="226"/>
    </row>
    <row r="1598" spans="1:55" ht="15.75" customHeight="1" thickBot="1">
      <c r="A1598" s="238"/>
      <c r="B1598" s="238"/>
      <c r="C1598" s="239"/>
      <c r="D1598" s="239"/>
      <c r="E1598" s="239"/>
      <c r="F1598" s="239"/>
      <c r="G1598" s="239"/>
      <c r="H1598" s="239"/>
      <c r="I1598" s="239"/>
      <c r="J1598" s="239"/>
      <c r="K1598" s="239"/>
      <c r="L1598" s="239"/>
      <c r="M1598" s="239"/>
      <c r="N1598" s="239"/>
      <c r="O1598" s="239"/>
      <c r="X1598" s="228" t="s">
        <v>791</v>
      </c>
      <c r="Y1598" s="228"/>
      <c r="Z1598" s="228" t="s">
        <v>208</v>
      </c>
      <c r="AA1598" s="228" t="s">
        <v>2235</v>
      </c>
      <c r="AB1598" s="228" t="s">
        <v>6503</v>
      </c>
      <c r="AD1598" s="228" t="s">
        <v>333</v>
      </c>
      <c r="AE1598" s="228" t="s">
        <v>317</v>
      </c>
      <c r="AH1598" s="228" t="s">
        <v>641</v>
      </c>
      <c r="AJ1598" s="228" t="s">
        <v>754</v>
      </c>
      <c r="AK1598" s="228"/>
      <c r="BC1598" s="226"/>
    </row>
    <row r="1599" spans="1:55" ht="15.75" customHeight="1" thickBot="1">
      <c r="A1599" s="238"/>
      <c r="B1599" s="238"/>
      <c r="C1599" s="239"/>
      <c r="D1599" s="239"/>
      <c r="E1599" s="239"/>
      <c r="F1599" s="239"/>
      <c r="G1599" s="239"/>
      <c r="H1599" s="239"/>
      <c r="I1599" s="239"/>
      <c r="J1599" s="239"/>
      <c r="K1599" s="239"/>
      <c r="L1599" s="239"/>
      <c r="M1599" s="239"/>
      <c r="N1599" s="239"/>
      <c r="O1599" s="239"/>
      <c r="X1599" s="228" t="s">
        <v>639</v>
      </c>
      <c r="Y1599" s="228"/>
      <c r="Z1599" s="228" t="s">
        <v>205</v>
      </c>
      <c r="AA1599" s="228" t="s">
        <v>2320</v>
      </c>
      <c r="AB1599" s="228" t="s">
        <v>6504</v>
      </c>
      <c r="AD1599" s="228" t="s">
        <v>348</v>
      </c>
      <c r="AE1599" s="228" t="s">
        <v>333</v>
      </c>
      <c r="AH1599" s="228" t="s">
        <v>641</v>
      </c>
      <c r="AJ1599" s="228" t="s">
        <v>754</v>
      </c>
      <c r="AK1599" s="228"/>
      <c r="BC1599" s="226"/>
    </row>
    <row r="1600" spans="1:55" ht="15.75" customHeight="1" thickBot="1">
      <c r="A1600" s="238"/>
      <c r="B1600" s="238"/>
      <c r="C1600" s="239"/>
      <c r="D1600" s="239"/>
      <c r="E1600" s="239"/>
      <c r="F1600" s="239"/>
      <c r="G1600" s="239"/>
      <c r="H1600" s="239"/>
      <c r="I1600" s="239"/>
      <c r="J1600" s="239"/>
      <c r="K1600" s="239"/>
      <c r="L1600" s="239"/>
      <c r="M1600" s="239"/>
      <c r="N1600" s="239"/>
      <c r="O1600" s="239"/>
      <c r="X1600" s="228" t="s">
        <v>821</v>
      </c>
      <c r="Y1600" s="228"/>
      <c r="Z1600" s="228" t="s">
        <v>232</v>
      </c>
      <c r="AA1600" s="228" t="s">
        <v>2611</v>
      </c>
      <c r="AB1600" s="228" t="s">
        <v>4910</v>
      </c>
      <c r="AD1600" s="228" t="s">
        <v>302</v>
      </c>
      <c r="AE1600" s="228" t="s">
        <v>283</v>
      </c>
      <c r="AH1600" s="228"/>
      <c r="AJ1600" s="228"/>
      <c r="AK1600" s="228"/>
      <c r="BC1600" s="226"/>
    </row>
    <row r="1601" spans="1:55" ht="15.75" customHeight="1" thickBot="1">
      <c r="A1601" s="238"/>
      <c r="B1601" s="238"/>
      <c r="C1601" s="239"/>
      <c r="D1601" s="239"/>
      <c r="E1601" s="239"/>
      <c r="F1601" s="239"/>
      <c r="G1601" s="239"/>
      <c r="H1601" s="239"/>
      <c r="I1601" s="239"/>
      <c r="J1601" s="239"/>
      <c r="K1601" s="239"/>
      <c r="L1601" s="239"/>
      <c r="M1601" s="239"/>
      <c r="N1601" s="239"/>
      <c r="O1601" s="239"/>
      <c r="X1601" s="228" t="s">
        <v>821</v>
      </c>
      <c r="Y1601" s="228"/>
      <c r="Z1601" s="228" t="s">
        <v>222</v>
      </c>
      <c r="AA1601" s="228" t="s">
        <v>2624</v>
      </c>
      <c r="AB1601" s="228" t="s">
        <v>6505</v>
      </c>
      <c r="AD1601" s="228" t="s">
        <v>333</v>
      </c>
      <c r="AE1601" s="228" t="s">
        <v>302</v>
      </c>
      <c r="AH1601" s="228" t="s">
        <v>825</v>
      </c>
      <c r="AJ1601" s="228" t="s">
        <v>428</v>
      </c>
      <c r="AK1601" s="228"/>
      <c r="BC1601" s="226"/>
    </row>
    <row r="1602" spans="1:55" ht="15.75" customHeight="1" thickBot="1">
      <c r="A1602" s="238"/>
      <c r="B1602" s="238"/>
      <c r="C1602" s="239"/>
      <c r="D1602" s="239"/>
      <c r="E1602" s="239"/>
      <c r="F1602" s="239"/>
      <c r="G1602" s="239"/>
      <c r="H1602" s="239"/>
      <c r="I1602" s="239"/>
      <c r="J1602" s="239"/>
      <c r="K1602" s="239"/>
      <c r="L1602" s="239"/>
      <c r="M1602" s="239"/>
      <c r="N1602" s="239"/>
      <c r="O1602" s="239"/>
      <c r="X1602" s="228" t="s">
        <v>791</v>
      </c>
      <c r="Y1602" s="228"/>
      <c r="Z1602" s="228" t="s">
        <v>208</v>
      </c>
      <c r="AA1602" s="228" t="s">
        <v>792</v>
      </c>
      <c r="AB1602" s="228" t="s">
        <v>6506</v>
      </c>
      <c r="AD1602" s="228" t="s">
        <v>333</v>
      </c>
      <c r="AE1602" s="228" t="s">
        <v>362</v>
      </c>
      <c r="AH1602" s="228" t="s">
        <v>663</v>
      </c>
      <c r="AJ1602" s="228" t="s">
        <v>477</v>
      </c>
      <c r="AK1602" s="228"/>
      <c r="BC1602" s="226"/>
    </row>
    <row r="1603" spans="1:55" ht="15.75" customHeight="1" thickBot="1">
      <c r="A1603" s="238"/>
      <c r="B1603" s="238"/>
      <c r="C1603" s="239"/>
      <c r="D1603" s="239"/>
      <c r="E1603" s="239"/>
      <c r="F1603" s="239"/>
      <c r="G1603" s="239"/>
      <c r="H1603" s="239"/>
      <c r="I1603" s="239"/>
      <c r="J1603" s="239"/>
      <c r="K1603" s="239"/>
      <c r="L1603" s="239"/>
      <c r="M1603" s="239"/>
      <c r="N1603" s="239"/>
      <c r="O1603" s="239"/>
      <c r="X1603" s="228" t="s">
        <v>821</v>
      </c>
      <c r="Y1603" s="228"/>
      <c r="Z1603" s="228" t="s">
        <v>226</v>
      </c>
      <c r="AA1603" s="228" t="s">
        <v>824</v>
      </c>
      <c r="AB1603" s="228" t="s">
        <v>6507</v>
      </c>
      <c r="AD1603" s="228" t="s">
        <v>302</v>
      </c>
      <c r="AE1603" s="228" t="s">
        <v>302</v>
      </c>
      <c r="AH1603" s="228" t="s">
        <v>825</v>
      </c>
      <c r="AJ1603" s="228" t="s">
        <v>642</v>
      </c>
      <c r="AK1603" s="228"/>
      <c r="BC1603" s="226"/>
    </row>
    <row r="1604" spans="1:55" ht="15.75" customHeight="1" thickBot="1">
      <c r="A1604" s="238"/>
      <c r="B1604" s="238"/>
      <c r="C1604" s="239"/>
      <c r="D1604" s="239"/>
      <c r="E1604" s="239"/>
      <c r="F1604" s="239"/>
      <c r="G1604" s="239"/>
      <c r="H1604" s="239"/>
      <c r="I1604" s="239"/>
      <c r="J1604" s="239"/>
      <c r="K1604" s="239"/>
      <c r="L1604" s="239"/>
      <c r="M1604" s="239"/>
      <c r="N1604" s="239"/>
      <c r="O1604" s="239"/>
      <c r="X1604" s="228" t="s">
        <v>787</v>
      </c>
      <c r="Y1604" s="228"/>
      <c r="Z1604" s="228" t="s">
        <v>212</v>
      </c>
      <c r="AA1604" s="228" t="s">
        <v>1006</v>
      </c>
      <c r="AB1604" s="228" t="s">
        <v>6508</v>
      </c>
      <c r="AD1604" s="228" t="s">
        <v>317</v>
      </c>
      <c r="AE1604" s="228" t="s">
        <v>317</v>
      </c>
      <c r="AH1604" s="228" t="s">
        <v>645</v>
      </c>
      <c r="AJ1604" s="228" t="s">
        <v>395</v>
      </c>
      <c r="AK1604" s="228"/>
      <c r="BC1604" s="226"/>
    </row>
    <row r="1605" spans="1:55" ht="15.75" customHeight="1" thickBot="1">
      <c r="A1605" s="238"/>
      <c r="B1605" s="238"/>
      <c r="C1605" s="239"/>
      <c r="D1605" s="239"/>
      <c r="E1605" s="239"/>
      <c r="F1605" s="239"/>
      <c r="G1605" s="239"/>
      <c r="H1605" s="239"/>
      <c r="I1605" s="239"/>
      <c r="J1605" s="239"/>
      <c r="K1605" s="239"/>
      <c r="L1605" s="239"/>
      <c r="M1605" s="239"/>
      <c r="N1605" s="239"/>
      <c r="O1605" s="239"/>
      <c r="X1605" s="228" t="s">
        <v>821</v>
      </c>
      <c r="Y1605" s="228"/>
      <c r="Z1605" s="228" t="s">
        <v>219</v>
      </c>
      <c r="AA1605" s="228" t="s">
        <v>1065</v>
      </c>
      <c r="AB1605" s="228" t="s">
        <v>6509</v>
      </c>
      <c r="AD1605" s="228" t="s">
        <v>317</v>
      </c>
      <c r="AE1605" s="228" t="s">
        <v>302</v>
      </c>
      <c r="AH1605" s="228" t="s">
        <v>790</v>
      </c>
      <c r="AJ1605" s="228" t="s">
        <v>642</v>
      </c>
      <c r="AK1605" s="228"/>
      <c r="BC1605" s="226"/>
    </row>
    <row r="1606" spans="1:55" ht="15.75" customHeight="1" thickBot="1">
      <c r="A1606" s="238"/>
      <c r="B1606" s="238"/>
      <c r="C1606" s="239"/>
      <c r="D1606" s="239"/>
      <c r="E1606" s="239"/>
      <c r="F1606" s="239"/>
      <c r="G1606" s="239"/>
      <c r="H1606" s="239"/>
      <c r="I1606" s="239"/>
      <c r="J1606" s="239"/>
      <c r="K1606" s="239"/>
      <c r="L1606" s="239"/>
      <c r="M1606" s="239"/>
      <c r="N1606" s="239"/>
      <c r="O1606" s="239"/>
      <c r="X1606" s="228" t="s">
        <v>980</v>
      </c>
      <c r="Y1606" s="228"/>
      <c r="Z1606" s="228" t="s">
        <v>226</v>
      </c>
      <c r="AA1606" s="228" t="s">
        <v>1112</v>
      </c>
      <c r="AB1606" s="228" t="s">
        <v>6510</v>
      </c>
      <c r="AD1606" s="228" t="s">
        <v>302</v>
      </c>
      <c r="AE1606" s="228" t="s">
        <v>236</v>
      </c>
      <c r="AH1606" s="228" t="s">
        <v>825</v>
      </c>
      <c r="AJ1606" s="228" t="s">
        <v>426</v>
      </c>
      <c r="AK1606" s="228"/>
      <c r="BC1606" s="226"/>
    </row>
    <row r="1607" spans="1:55" ht="15.75" customHeight="1" thickBot="1">
      <c r="A1607" s="238"/>
      <c r="B1607" s="238"/>
      <c r="C1607" s="239"/>
      <c r="D1607" s="239"/>
      <c r="E1607" s="239"/>
      <c r="F1607" s="239"/>
      <c r="G1607" s="239"/>
      <c r="H1607" s="239"/>
      <c r="I1607" s="239"/>
      <c r="J1607" s="239"/>
      <c r="K1607" s="239"/>
      <c r="L1607" s="239"/>
      <c r="M1607" s="239"/>
      <c r="N1607" s="239"/>
      <c r="O1607" s="239"/>
      <c r="X1607" s="228" t="s">
        <v>643</v>
      </c>
      <c r="Y1607" s="228"/>
      <c r="Z1607" s="228" t="s">
        <v>226</v>
      </c>
      <c r="AA1607" s="228" t="s">
        <v>1146</v>
      </c>
      <c r="AB1607" s="228" t="s">
        <v>6511</v>
      </c>
      <c r="AD1607" s="228" t="s">
        <v>283</v>
      </c>
      <c r="AE1607" s="228" t="s">
        <v>317</v>
      </c>
      <c r="AH1607" s="228" t="s">
        <v>825</v>
      </c>
      <c r="AJ1607" s="228" t="s">
        <v>393</v>
      </c>
      <c r="AK1607" s="228"/>
      <c r="BC1607" s="226"/>
    </row>
    <row r="1608" spans="1:55" ht="15.75" customHeight="1" thickBot="1">
      <c r="A1608" s="238"/>
      <c r="B1608" s="238"/>
      <c r="C1608" s="239"/>
      <c r="D1608" s="239"/>
      <c r="E1608" s="239"/>
      <c r="F1608" s="239"/>
      <c r="G1608" s="239"/>
      <c r="H1608" s="239"/>
      <c r="I1608" s="239"/>
      <c r="J1608" s="239"/>
      <c r="K1608" s="239"/>
      <c r="L1608" s="239"/>
      <c r="M1608" s="239"/>
      <c r="N1608" s="239"/>
      <c r="O1608" s="239"/>
      <c r="X1608" s="228" t="s">
        <v>639</v>
      </c>
      <c r="Y1608" s="228"/>
      <c r="Z1608" s="228" t="s">
        <v>215</v>
      </c>
      <c r="AA1608" s="228" t="s">
        <v>1303</v>
      </c>
      <c r="AB1608" s="228" t="s">
        <v>6512</v>
      </c>
      <c r="AD1608" s="228" t="s">
        <v>302</v>
      </c>
      <c r="AE1608" s="228" t="s">
        <v>348</v>
      </c>
      <c r="AH1608" s="228" t="s">
        <v>649</v>
      </c>
      <c r="AJ1608" s="228" t="s">
        <v>460</v>
      </c>
      <c r="AK1608" s="228"/>
      <c r="BC1608" s="226"/>
    </row>
    <row r="1609" spans="1:55" ht="15.75" customHeight="1" thickBot="1">
      <c r="A1609" s="238"/>
      <c r="B1609" s="238"/>
      <c r="C1609" s="239"/>
      <c r="D1609" s="239"/>
      <c r="E1609" s="239"/>
      <c r="F1609" s="239"/>
      <c r="G1609" s="239"/>
      <c r="H1609" s="239"/>
      <c r="I1609" s="239"/>
      <c r="J1609" s="239"/>
      <c r="K1609" s="239"/>
      <c r="L1609" s="239"/>
      <c r="M1609" s="239"/>
      <c r="N1609" s="239"/>
      <c r="O1609" s="239"/>
      <c r="X1609" s="228" t="s">
        <v>791</v>
      </c>
      <c r="Y1609" s="228"/>
      <c r="Z1609" s="228" t="s">
        <v>205</v>
      </c>
      <c r="AA1609" s="228" t="s">
        <v>1402</v>
      </c>
      <c r="AB1609" s="228" t="s">
        <v>6513</v>
      </c>
      <c r="AD1609" s="228" t="s">
        <v>333</v>
      </c>
      <c r="AE1609" s="228" t="s">
        <v>333</v>
      </c>
      <c r="AH1609" s="228" t="s">
        <v>641</v>
      </c>
      <c r="AJ1609" s="228" t="s">
        <v>456</v>
      </c>
      <c r="AK1609" s="228"/>
      <c r="BC1609" s="226"/>
    </row>
    <row r="1610" spans="1:55" ht="15.75" customHeight="1" thickBot="1">
      <c r="A1610" s="238"/>
      <c r="B1610" s="238"/>
      <c r="C1610" s="239"/>
      <c r="D1610" s="239"/>
      <c r="E1610" s="239"/>
      <c r="F1610" s="239"/>
      <c r="G1610" s="239"/>
      <c r="H1610" s="239"/>
      <c r="I1610" s="239"/>
      <c r="J1610" s="239"/>
      <c r="K1610" s="239"/>
      <c r="L1610" s="239"/>
      <c r="M1610" s="239"/>
      <c r="N1610" s="239"/>
      <c r="O1610" s="239"/>
      <c r="X1610" s="228" t="s">
        <v>791</v>
      </c>
      <c r="Y1610" s="228"/>
      <c r="Z1610" s="228" t="s">
        <v>215</v>
      </c>
      <c r="AA1610" s="228" t="s">
        <v>1412</v>
      </c>
      <c r="AB1610" s="228" t="s">
        <v>6514</v>
      </c>
      <c r="AD1610" s="228" t="s">
        <v>317</v>
      </c>
      <c r="AE1610" s="228" t="s">
        <v>359</v>
      </c>
      <c r="AH1610" s="228" t="s">
        <v>635</v>
      </c>
      <c r="AJ1610" s="228" t="s">
        <v>423</v>
      </c>
      <c r="AK1610" s="228"/>
      <c r="BC1610" s="226"/>
    </row>
    <row r="1611" spans="1:55" ht="15.75" customHeight="1" thickBot="1">
      <c r="A1611" s="238"/>
      <c r="B1611" s="238"/>
      <c r="C1611" s="239"/>
      <c r="D1611" s="239"/>
      <c r="E1611" s="239"/>
      <c r="F1611" s="239"/>
      <c r="G1611" s="239"/>
      <c r="H1611" s="239"/>
      <c r="I1611" s="239"/>
      <c r="J1611" s="239"/>
      <c r="K1611" s="239"/>
      <c r="L1611" s="239"/>
      <c r="M1611" s="239"/>
      <c r="N1611" s="239"/>
      <c r="O1611" s="239"/>
      <c r="X1611" s="228" t="s">
        <v>643</v>
      </c>
      <c r="Y1611" s="228"/>
      <c r="Z1611" s="228" t="s">
        <v>222</v>
      </c>
      <c r="AA1611" s="228" t="s">
        <v>1453</v>
      </c>
      <c r="AB1611" s="228" t="s">
        <v>6515</v>
      </c>
      <c r="AD1611" s="228" t="s">
        <v>283</v>
      </c>
      <c r="AE1611" s="228" t="s">
        <v>302</v>
      </c>
      <c r="AH1611" s="228" t="s">
        <v>1168</v>
      </c>
      <c r="AJ1611" s="228" t="s">
        <v>324</v>
      </c>
      <c r="AK1611" s="228"/>
      <c r="BC1611" s="226"/>
    </row>
    <row r="1612" spans="1:55" ht="15.75" customHeight="1" thickBot="1">
      <c r="A1612" s="238"/>
      <c r="B1612" s="238"/>
      <c r="C1612" s="239"/>
      <c r="D1612" s="239"/>
      <c r="E1612" s="239"/>
      <c r="F1612" s="239"/>
      <c r="G1612" s="239"/>
      <c r="H1612" s="239"/>
      <c r="I1612" s="239"/>
      <c r="J1612" s="239"/>
      <c r="K1612" s="239"/>
      <c r="L1612" s="239"/>
      <c r="M1612" s="239"/>
      <c r="N1612" s="239"/>
      <c r="O1612" s="239"/>
      <c r="X1612" s="228" t="s">
        <v>639</v>
      </c>
      <c r="Y1612" s="228"/>
      <c r="Z1612" s="228" t="s">
        <v>205</v>
      </c>
      <c r="AA1612" s="228" t="s">
        <v>1482</v>
      </c>
      <c r="AB1612" s="228" t="s">
        <v>6516</v>
      </c>
      <c r="AD1612" s="228" t="s">
        <v>348</v>
      </c>
      <c r="AE1612" s="228" t="s">
        <v>302</v>
      </c>
      <c r="AH1612" s="228" t="s">
        <v>658</v>
      </c>
      <c r="AJ1612" s="228" t="s">
        <v>474</v>
      </c>
      <c r="AK1612" s="228"/>
      <c r="BC1612" s="226"/>
    </row>
    <row r="1613" spans="1:55" ht="15.75" customHeight="1" thickBot="1">
      <c r="A1613" s="238"/>
      <c r="B1613" s="238"/>
      <c r="C1613" s="239"/>
      <c r="D1613" s="239"/>
      <c r="E1613" s="239"/>
      <c r="F1613" s="239"/>
      <c r="G1613" s="239"/>
      <c r="H1613" s="239"/>
      <c r="I1613" s="239"/>
      <c r="J1613" s="239"/>
      <c r="K1613" s="239"/>
      <c r="L1613" s="239"/>
      <c r="M1613" s="239"/>
      <c r="N1613" s="239"/>
      <c r="O1613" s="239"/>
      <c r="X1613" s="228" t="s">
        <v>821</v>
      </c>
      <c r="Y1613" s="228"/>
      <c r="Z1613" s="228" t="s">
        <v>219</v>
      </c>
      <c r="AA1613" s="228" t="s">
        <v>1491</v>
      </c>
      <c r="AB1613" s="228" t="s">
        <v>6517</v>
      </c>
      <c r="AD1613" s="228" t="s">
        <v>333</v>
      </c>
      <c r="AE1613" s="228" t="s">
        <v>317</v>
      </c>
      <c r="AH1613" s="228" t="s">
        <v>645</v>
      </c>
      <c r="AJ1613" s="228" t="s">
        <v>487</v>
      </c>
      <c r="AK1613" s="228"/>
      <c r="BC1613" s="226"/>
    </row>
    <row r="1614" spans="1:55" ht="15.75" customHeight="1" thickBot="1">
      <c r="A1614" s="238"/>
      <c r="B1614" s="238"/>
      <c r="C1614" s="239"/>
      <c r="D1614" s="239"/>
      <c r="E1614" s="239"/>
      <c r="F1614" s="239"/>
      <c r="G1614" s="239"/>
      <c r="H1614" s="239"/>
      <c r="I1614" s="239"/>
      <c r="J1614" s="239"/>
      <c r="K1614" s="239"/>
      <c r="L1614" s="239"/>
      <c r="M1614" s="239"/>
      <c r="N1614" s="239"/>
      <c r="O1614" s="239"/>
      <c r="X1614" s="228" t="s">
        <v>842</v>
      </c>
      <c r="Y1614" s="228"/>
      <c r="Z1614" s="228" t="s">
        <v>222</v>
      </c>
      <c r="AA1614" s="228" t="s">
        <v>1528</v>
      </c>
      <c r="AB1614" s="228" t="s">
        <v>6518</v>
      </c>
      <c r="AD1614" s="228" t="s">
        <v>317</v>
      </c>
      <c r="AE1614" s="228" t="s">
        <v>317</v>
      </c>
      <c r="AH1614" s="228" t="s">
        <v>825</v>
      </c>
      <c r="AJ1614" s="228" t="s">
        <v>454</v>
      </c>
      <c r="AK1614" s="228"/>
      <c r="BC1614" s="226"/>
    </row>
    <row r="1615" spans="1:55" ht="15.75" customHeight="1" thickBot="1">
      <c r="A1615" s="238"/>
      <c r="B1615" s="238"/>
      <c r="C1615" s="239"/>
      <c r="D1615" s="239"/>
      <c r="E1615" s="239"/>
      <c r="F1615" s="239"/>
      <c r="G1615" s="239"/>
      <c r="H1615" s="239"/>
      <c r="I1615" s="239"/>
      <c r="J1615" s="239"/>
      <c r="K1615" s="239"/>
      <c r="L1615" s="239"/>
      <c r="M1615" s="239"/>
      <c r="N1615" s="239"/>
      <c r="O1615" s="239"/>
      <c r="X1615" s="228" t="s">
        <v>672</v>
      </c>
      <c r="Y1615" s="228"/>
      <c r="Z1615" s="228" t="s">
        <v>222</v>
      </c>
      <c r="AA1615" s="228" t="s">
        <v>1742</v>
      </c>
      <c r="AB1615" s="228" t="s">
        <v>6519</v>
      </c>
      <c r="AD1615" s="228" t="s">
        <v>317</v>
      </c>
      <c r="AE1615" s="228" t="s">
        <v>302</v>
      </c>
      <c r="AH1615" s="228" t="s">
        <v>790</v>
      </c>
      <c r="AJ1615" s="228" t="s">
        <v>458</v>
      </c>
      <c r="AK1615" s="228"/>
      <c r="BC1615" s="226"/>
    </row>
    <row r="1616" spans="1:55" ht="15.75" customHeight="1" thickBot="1">
      <c r="A1616" s="238"/>
      <c r="B1616" s="238"/>
      <c r="C1616" s="239"/>
      <c r="D1616" s="239"/>
      <c r="E1616" s="239"/>
      <c r="F1616" s="239"/>
      <c r="G1616" s="239"/>
      <c r="H1616" s="239"/>
      <c r="I1616" s="239"/>
      <c r="J1616" s="239"/>
      <c r="K1616" s="239"/>
      <c r="L1616" s="239"/>
      <c r="M1616" s="239"/>
      <c r="N1616" s="239"/>
      <c r="O1616" s="239"/>
      <c r="X1616" s="228" t="s">
        <v>821</v>
      </c>
      <c r="Y1616" s="228"/>
      <c r="Z1616" s="228" t="s">
        <v>219</v>
      </c>
      <c r="AA1616" s="228" t="s">
        <v>1965</v>
      </c>
      <c r="AB1616" s="228" t="s">
        <v>6520</v>
      </c>
      <c r="AD1616" s="228" t="s">
        <v>333</v>
      </c>
      <c r="AE1616" s="228" t="s">
        <v>333</v>
      </c>
      <c r="AH1616" s="228" t="s">
        <v>645</v>
      </c>
      <c r="AJ1616" s="228" t="s">
        <v>460</v>
      </c>
      <c r="AK1616" s="228"/>
      <c r="BC1616" s="226"/>
    </row>
    <row r="1617" spans="1:55" ht="15.75" customHeight="1" thickBot="1">
      <c r="A1617" s="238"/>
      <c r="B1617" s="238"/>
      <c r="C1617" s="239"/>
      <c r="D1617" s="239"/>
      <c r="E1617" s="239"/>
      <c r="F1617" s="239"/>
      <c r="G1617" s="239"/>
      <c r="H1617" s="239"/>
      <c r="I1617" s="239"/>
      <c r="J1617" s="239"/>
      <c r="K1617" s="239"/>
      <c r="L1617" s="239"/>
      <c r="M1617" s="239"/>
      <c r="N1617" s="239"/>
      <c r="O1617" s="239"/>
      <c r="X1617" s="228" t="s">
        <v>1176</v>
      </c>
      <c r="Y1617" s="228"/>
      <c r="Z1617" s="228" t="s">
        <v>215</v>
      </c>
      <c r="AA1617" s="228" t="s">
        <v>2028</v>
      </c>
      <c r="AB1617" s="228" t="s">
        <v>6521</v>
      </c>
      <c r="AD1617" s="228" t="s">
        <v>302</v>
      </c>
      <c r="AE1617" s="228" t="s">
        <v>333</v>
      </c>
      <c r="AH1617" s="228" t="s">
        <v>825</v>
      </c>
      <c r="AJ1617" s="228" t="s">
        <v>442</v>
      </c>
      <c r="AK1617" s="228"/>
      <c r="BC1617" s="226"/>
    </row>
    <row r="1618" spans="1:55" ht="15.75" customHeight="1" thickBot="1">
      <c r="A1618" s="238"/>
      <c r="B1618" s="238"/>
      <c r="C1618" s="239"/>
      <c r="D1618" s="239"/>
      <c r="E1618" s="239"/>
      <c r="F1618" s="239"/>
      <c r="G1618" s="239"/>
      <c r="H1618" s="239"/>
      <c r="I1618" s="239"/>
      <c r="J1618" s="239"/>
      <c r="K1618" s="239"/>
      <c r="L1618" s="239"/>
      <c r="M1618" s="239"/>
      <c r="N1618" s="239"/>
      <c r="O1618" s="239"/>
      <c r="X1618" s="228" t="s">
        <v>643</v>
      </c>
      <c r="Y1618" s="228"/>
      <c r="Z1618" s="228" t="s">
        <v>226</v>
      </c>
      <c r="AA1618" s="228" t="s">
        <v>2044</v>
      </c>
      <c r="AB1618" s="228" t="s">
        <v>6522</v>
      </c>
      <c r="AD1618" s="228" t="s">
        <v>302</v>
      </c>
      <c r="AE1618" s="228" t="s">
        <v>359</v>
      </c>
      <c r="AH1618" s="228" t="s">
        <v>790</v>
      </c>
      <c r="AJ1618" s="228" t="s">
        <v>357</v>
      </c>
      <c r="AK1618" s="228"/>
      <c r="BC1618" s="226"/>
    </row>
    <row r="1619" spans="1:55" ht="15.75" customHeight="1" thickBot="1">
      <c r="A1619" s="238"/>
      <c r="B1619" s="238"/>
      <c r="C1619" s="239"/>
      <c r="D1619" s="239"/>
      <c r="E1619" s="239"/>
      <c r="F1619" s="239"/>
      <c r="G1619" s="239"/>
      <c r="H1619" s="239"/>
      <c r="I1619" s="239"/>
      <c r="J1619" s="239"/>
      <c r="K1619" s="239"/>
      <c r="L1619" s="239"/>
      <c r="M1619" s="239"/>
      <c r="N1619" s="239"/>
      <c r="O1619" s="239"/>
      <c r="X1619" s="228" t="s">
        <v>842</v>
      </c>
      <c r="Y1619" s="228"/>
      <c r="Z1619" s="228" t="s">
        <v>241</v>
      </c>
      <c r="AA1619" s="228" t="s">
        <v>2060</v>
      </c>
      <c r="AB1619" s="228" t="s">
        <v>4911</v>
      </c>
      <c r="AD1619" s="228" t="s">
        <v>385</v>
      </c>
      <c r="AE1619" s="228" t="s">
        <v>236</v>
      </c>
      <c r="AH1619" s="228"/>
      <c r="AJ1619" s="228" t="s">
        <v>400</v>
      </c>
      <c r="AK1619" s="228"/>
      <c r="BC1619" s="226"/>
    </row>
    <row r="1620" spans="1:55" ht="15.75" customHeight="1" thickBot="1">
      <c r="A1620" s="238"/>
      <c r="B1620" s="238"/>
      <c r="C1620" s="239"/>
      <c r="D1620" s="239"/>
      <c r="E1620" s="239"/>
      <c r="F1620" s="239"/>
      <c r="G1620" s="239"/>
      <c r="H1620" s="239"/>
      <c r="I1620" s="239"/>
      <c r="J1620" s="239"/>
      <c r="K1620" s="239"/>
      <c r="L1620" s="239"/>
      <c r="M1620" s="239"/>
      <c r="N1620" s="239"/>
      <c r="O1620" s="239"/>
      <c r="X1620" s="228" t="s">
        <v>639</v>
      </c>
      <c r="Y1620" s="228"/>
      <c r="Z1620" s="228" t="s">
        <v>205</v>
      </c>
      <c r="AA1620" s="228" t="s">
        <v>2075</v>
      </c>
      <c r="AB1620" s="228" t="s">
        <v>6523</v>
      </c>
      <c r="AD1620" s="228" t="s">
        <v>359</v>
      </c>
      <c r="AE1620" s="228" t="s">
        <v>348</v>
      </c>
      <c r="AH1620" s="228" t="s">
        <v>658</v>
      </c>
      <c r="AJ1620" s="228" t="s">
        <v>484</v>
      </c>
      <c r="AK1620" s="228"/>
      <c r="BC1620" s="226"/>
    </row>
    <row r="1621" spans="1:55" ht="15.75" customHeight="1" thickBot="1">
      <c r="A1621" s="238"/>
      <c r="B1621" s="238"/>
      <c r="C1621" s="239"/>
      <c r="D1621" s="239"/>
      <c r="E1621" s="239"/>
      <c r="F1621" s="239"/>
      <c r="G1621" s="239"/>
      <c r="H1621" s="239"/>
      <c r="I1621" s="239"/>
      <c r="J1621" s="239"/>
      <c r="K1621" s="239"/>
      <c r="L1621" s="239"/>
      <c r="M1621" s="239"/>
      <c r="N1621" s="239"/>
      <c r="O1621" s="239"/>
      <c r="X1621" s="228" t="s">
        <v>791</v>
      </c>
      <c r="Y1621" s="228"/>
      <c r="Z1621" s="228" t="s">
        <v>193</v>
      </c>
      <c r="AA1621" s="228" t="s">
        <v>2102</v>
      </c>
      <c r="AB1621" s="228" t="s">
        <v>6524</v>
      </c>
      <c r="AD1621" s="228" t="s">
        <v>333</v>
      </c>
      <c r="AE1621" s="228" t="s">
        <v>333</v>
      </c>
      <c r="AH1621" s="228" t="s">
        <v>641</v>
      </c>
      <c r="AJ1621" s="228" t="s">
        <v>458</v>
      </c>
      <c r="AK1621" s="228"/>
      <c r="BC1621" s="226"/>
    </row>
    <row r="1622" spans="1:55" ht="15.75" customHeight="1" thickBot="1">
      <c r="A1622" s="238"/>
      <c r="B1622" s="238"/>
      <c r="C1622" s="239"/>
      <c r="D1622" s="239"/>
      <c r="E1622" s="239"/>
      <c r="F1622" s="239"/>
      <c r="G1622" s="239"/>
      <c r="H1622" s="239"/>
      <c r="I1622" s="239"/>
      <c r="J1622" s="239"/>
      <c r="K1622" s="239"/>
      <c r="L1622" s="239"/>
      <c r="M1622" s="239"/>
      <c r="N1622" s="239"/>
      <c r="O1622" s="239"/>
      <c r="X1622" s="228" t="s">
        <v>672</v>
      </c>
      <c r="Y1622" s="228"/>
      <c r="Z1622" s="228" t="s">
        <v>219</v>
      </c>
      <c r="AA1622" s="228" t="s">
        <v>2223</v>
      </c>
      <c r="AB1622" s="228" t="s">
        <v>6525</v>
      </c>
      <c r="AD1622" s="228" t="s">
        <v>283</v>
      </c>
      <c r="AE1622" s="228" t="s">
        <v>236</v>
      </c>
      <c r="AH1622" s="228" t="s">
        <v>674</v>
      </c>
      <c r="AJ1622" s="228" t="s">
        <v>451</v>
      </c>
      <c r="AK1622" s="228"/>
      <c r="BC1622" s="226"/>
    </row>
    <row r="1623" spans="1:55" ht="15.75" customHeight="1" thickBot="1">
      <c r="A1623" s="238"/>
      <c r="B1623" s="238"/>
      <c r="C1623" s="239"/>
      <c r="D1623" s="239"/>
      <c r="E1623" s="239"/>
      <c r="F1623" s="239"/>
      <c r="G1623" s="239"/>
      <c r="H1623" s="239"/>
      <c r="I1623" s="239"/>
      <c r="J1623" s="239"/>
      <c r="K1623" s="239"/>
      <c r="L1623" s="239"/>
      <c r="M1623" s="239"/>
      <c r="N1623" s="239"/>
      <c r="O1623" s="239"/>
      <c r="X1623" s="228" t="s">
        <v>787</v>
      </c>
      <c r="Y1623" s="228"/>
      <c r="Z1623" s="228" t="s">
        <v>215</v>
      </c>
      <c r="AA1623" s="228" t="s">
        <v>2231</v>
      </c>
      <c r="AB1623" s="228" t="s">
        <v>6526</v>
      </c>
      <c r="AD1623" s="228" t="s">
        <v>302</v>
      </c>
      <c r="AE1623" s="228" t="s">
        <v>317</v>
      </c>
      <c r="AH1623" s="228" t="s">
        <v>982</v>
      </c>
      <c r="AJ1623" s="228" t="s">
        <v>430</v>
      </c>
      <c r="AK1623" s="228"/>
      <c r="BC1623" s="226"/>
    </row>
    <row r="1624" spans="1:55" ht="15.75" customHeight="1" thickBot="1">
      <c r="A1624" s="238"/>
      <c r="B1624" s="238"/>
      <c r="C1624" s="239"/>
      <c r="D1624" s="239"/>
      <c r="E1624" s="239"/>
      <c r="F1624" s="239"/>
      <c r="G1624" s="239"/>
      <c r="H1624" s="239"/>
      <c r="I1624" s="239"/>
      <c r="J1624" s="239"/>
      <c r="K1624" s="239"/>
      <c r="L1624" s="239"/>
      <c r="M1624" s="239"/>
      <c r="N1624" s="239"/>
      <c r="O1624" s="239"/>
      <c r="X1624" s="228" t="s">
        <v>842</v>
      </c>
      <c r="Y1624" s="228"/>
      <c r="Z1624" s="228" t="s">
        <v>222</v>
      </c>
      <c r="AA1624" s="228" t="s">
        <v>2252</v>
      </c>
      <c r="AB1624" s="228" t="s">
        <v>6527</v>
      </c>
      <c r="AD1624" s="228" t="s">
        <v>302</v>
      </c>
      <c r="AE1624" s="228" t="s">
        <v>283</v>
      </c>
      <c r="AH1624" s="228" t="s">
        <v>982</v>
      </c>
      <c r="AJ1624" s="228" t="s">
        <v>458</v>
      </c>
      <c r="AK1624" s="228"/>
      <c r="BC1624" s="226"/>
    </row>
    <row r="1625" spans="1:55" ht="15.75" customHeight="1" thickBot="1">
      <c r="A1625" s="238"/>
      <c r="B1625" s="238"/>
      <c r="C1625" s="239"/>
      <c r="D1625" s="239"/>
      <c r="E1625" s="239"/>
      <c r="F1625" s="239"/>
      <c r="G1625" s="239"/>
      <c r="H1625" s="239"/>
      <c r="I1625" s="239"/>
      <c r="J1625" s="239"/>
      <c r="K1625" s="239"/>
      <c r="L1625" s="239"/>
      <c r="M1625" s="239"/>
      <c r="N1625" s="239"/>
      <c r="O1625" s="239"/>
      <c r="X1625" s="228" t="s">
        <v>980</v>
      </c>
      <c r="Y1625" s="228"/>
      <c r="Z1625" s="228" t="s">
        <v>222</v>
      </c>
      <c r="AA1625" s="228" t="s">
        <v>2260</v>
      </c>
      <c r="AB1625" s="228" t="s">
        <v>6528</v>
      </c>
      <c r="AD1625" s="228" t="s">
        <v>317</v>
      </c>
      <c r="AE1625" s="228" t="s">
        <v>283</v>
      </c>
      <c r="AH1625" s="228" t="s">
        <v>674</v>
      </c>
      <c r="AJ1625" s="228" t="s">
        <v>446</v>
      </c>
      <c r="AK1625" s="228"/>
      <c r="BC1625" s="226"/>
    </row>
    <row r="1626" spans="1:55" ht="15.75" customHeight="1" thickBot="1">
      <c r="A1626" s="238"/>
      <c r="B1626" s="238"/>
      <c r="C1626" s="239"/>
      <c r="D1626" s="239"/>
      <c r="E1626" s="239"/>
      <c r="F1626" s="239"/>
      <c r="G1626" s="239"/>
      <c r="H1626" s="239"/>
      <c r="I1626" s="239"/>
      <c r="J1626" s="239"/>
      <c r="K1626" s="239"/>
      <c r="L1626" s="239"/>
      <c r="M1626" s="239"/>
      <c r="N1626" s="239"/>
      <c r="O1626" s="239"/>
      <c r="X1626" s="228" t="s">
        <v>643</v>
      </c>
      <c r="Y1626" s="228"/>
      <c r="Z1626" s="228" t="s">
        <v>219</v>
      </c>
      <c r="AA1626" s="228" t="s">
        <v>2414</v>
      </c>
      <c r="AB1626" s="228" t="s">
        <v>6529</v>
      </c>
      <c r="AD1626" s="228" t="s">
        <v>261</v>
      </c>
      <c r="AE1626" s="228" t="s">
        <v>302</v>
      </c>
      <c r="AH1626" s="228" t="s">
        <v>674</v>
      </c>
      <c r="AJ1626" s="228" t="s">
        <v>423</v>
      </c>
      <c r="AK1626" s="228"/>
      <c r="BC1626" s="226"/>
    </row>
    <row r="1627" spans="1:55" ht="15.75" customHeight="1" thickBot="1">
      <c r="A1627" s="238"/>
      <c r="B1627" s="238"/>
      <c r="C1627" s="239"/>
      <c r="D1627" s="239"/>
      <c r="E1627" s="239"/>
      <c r="F1627" s="239"/>
      <c r="G1627" s="239"/>
      <c r="H1627" s="239"/>
      <c r="I1627" s="239"/>
      <c r="J1627" s="239"/>
      <c r="K1627" s="239"/>
      <c r="L1627" s="239"/>
      <c r="M1627" s="239"/>
      <c r="N1627" s="239"/>
      <c r="O1627" s="239"/>
      <c r="X1627" s="228" t="s">
        <v>791</v>
      </c>
      <c r="Y1627" s="228"/>
      <c r="Z1627" s="228" t="s">
        <v>215</v>
      </c>
      <c r="AA1627" s="228" t="s">
        <v>2430</v>
      </c>
      <c r="AB1627" s="228" t="s">
        <v>6530</v>
      </c>
      <c r="AD1627" s="228" t="s">
        <v>317</v>
      </c>
      <c r="AE1627" s="228" t="s">
        <v>359</v>
      </c>
      <c r="AH1627" s="228" t="s">
        <v>663</v>
      </c>
      <c r="AJ1627" s="228" t="s">
        <v>458</v>
      </c>
      <c r="AK1627" s="228"/>
      <c r="BC1627" s="226"/>
    </row>
    <row r="1628" spans="1:55" ht="15.75" customHeight="1" thickBot="1">
      <c r="A1628" s="238"/>
      <c r="B1628" s="238"/>
      <c r="C1628" s="239"/>
      <c r="D1628" s="239"/>
      <c r="E1628" s="239"/>
      <c r="F1628" s="239"/>
      <c r="G1628" s="239"/>
      <c r="H1628" s="239"/>
      <c r="I1628" s="239"/>
      <c r="J1628" s="239"/>
      <c r="K1628" s="239"/>
      <c r="L1628" s="239"/>
      <c r="M1628" s="239"/>
      <c r="N1628" s="239"/>
      <c r="O1628" s="239"/>
      <c r="X1628" s="228" t="s">
        <v>643</v>
      </c>
      <c r="Y1628" s="228"/>
      <c r="Z1628" s="228" t="s">
        <v>222</v>
      </c>
      <c r="AA1628" s="228" t="s">
        <v>2498</v>
      </c>
      <c r="AB1628" s="228" t="s">
        <v>6531</v>
      </c>
      <c r="AD1628" s="228" t="s">
        <v>302</v>
      </c>
      <c r="AE1628" s="228" t="s">
        <v>283</v>
      </c>
      <c r="AH1628" s="228" t="s">
        <v>982</v>
      </c>
      <c r="AJ1628" s="228" t="s">
        <v>426</v>
      </c>
      <c r="AK1628" s="228"/>
      <c r="BC1628" s="226"/>
    </row>
    <row r="1629" spans="1:55" ht="15.75" customHeight="1" thickBot="1">
      <c r="A1629" s="238"/>
      <c r="B1629" s="238"/>
      <c r="C1629" s="239"/>
      <c r="D1629" s="239"/>
      <c r="E1629" s="239"/>
      <c r="F1629" s="239"/>
      <c r="G1629" s="239"/>
      <c r="H1629" s="239"/>
      <c r="I1629" s="239"/>
      <c r="J1629" s="239"/>
      <c r="K1629" s="239"/>
      <c r="L1629" s="239"/>
      <c r="M1629" s="239"/>
      <c r="N1629" s="239"/>
      <c r="O1629" s="239"/>
      <c r="X1629" s="228" t="s">
        <v>647</v>
      </c>
      <c r="Y1629" s="228"/>
      <c r="Z1629" s="228" t="s">
        <v>205</v>
      </c>
      <c r="AA1629" s="228" t="s">
        <v>2546</v>
      </c>
      <c r="AB1629" s="228" t="s">
        <v>6532</v>
      </c>
      <c r="AD1629" s="228" t="s">
        <v>333</v>
      </c>
      <c r="AE1629" s="228" t="s">
        <v>348</v>
      </c>
      <c r="AH1629" s="228" t="s">
        <v>635</v>
      </c>
      <c r="AJ1629" s="228" t="s">
        <v>484</v>
      </c>
      <c r="AK1629" s="228"/>
      <c r="BC1629" s="226"/>
    </row>
    <row r="1630" spans="1:55" ht="15.75" customHeight="1" thickBot="1">
      <c r="A1630" s="238"/>
      <c r="B1630" s="238"/>
      <c r="C1630" s="239"/>
      <c r="D1630" s="239"/>
      <c r="E1630" s="239"/>
      <c r="F1630" s="239"/>
      <c r="G1630" s="239"/>
      <c r="H1630" s="239"/>
      <c r="I1630" s="239"/>
      <c r="J1630" s="239"/>
      <c r="K1630" s="239"/>
      <c r="L1630" s="239"/>
      <c r="M1630" s="239"/>
      <c r="N1630" s="239"/>
      <c r="O1630" s="239"/>
      <c r="X1630" s="228" t="s">
        <v>980</v>
      </c>
      <c r="Y1630" s="228"/>
      <c r="Z1630" s="228" t="s">
        <v>232</v>
      </c>
      <c r="AA1630" s="228" t="s">
        <v>2570</v>
      </c>
      <c r="AB1630" s="228" t="s">
        <v>6533</v>
      </c>
      <c r="AD1630" s="228" t="s">
        <v>236</v>
      </c>
      <c r="AE1630" s="228" t="s">
        <v>261</v>
      </c>
      <c r="AH1630" s="228" t="s">
        <v>825</v>
      </c>
      <c r="AJ1630" s="228" t="s">
        <v>421</v>
      </c>
      <c r="AK1630" s="228"/>
      <c r="BC1630" s="226"/>
    </row>
    <row r="1631" spans="1:55" ht="15.75" customHeight="1" thickBot="1">
      <c r="A1631" s="238"/>
      <c r="B1631" s="238"/>
      <c r="C1631" s="239"/>
      <c r="D1631" s="239"/>
      <c r="E1631" s="239"/>
      <c r="F1631" s="239"/>
      <c r="G1631" s="239"/>
      <c r="H1631" s="239"/>
      <c r="I1631" s="239"/>
      <c r="J1631" s="239"/>
      <c r="K1631" s="239"/>
      <c r="L1631" s="239"/>
      <c r="M1631" s="239"/>
      <c r="N1631" s="239"/>
      <c r="O1631" s="239"/>
      <c r="X1631" s="228" t="s">
        <v>672</v>
      </c>
      <c r="Y1631" s="228"/>
      <c r="Z1631" s="228" t="s">
        <v>226</v>
      </c>
      <c r="AA1631" s="228" t="s">
        <v>2582</v>
      </c>
      <c r="AB1631" s="228" t="s">
        <v>6534</v>
      </c>
      <c r="AD1631" s="228" t="s">
        <v>302</v>
      </c>
      <c r="AE1631" s="228" t="s">
        <v>283</v>
      </c>
      <c r="AH1631" s="228" t="s">
        <v>674</v>
      </c>
      <c r="AJ1631" s="228" t="s">
        <v>646</v>
      </c>
      <c r="AK1631" s="228"/>
      <c r="BC1631" s="226"/>
    </row>
    <row r="1632" spans="1:55" ht="15.75" customHeight="1" thickBot="1">
      <c r="A1632" s="238"/>
      <c r="B1632" s="238"/>
      <c r="C1632" s="239"/>
      <c r="D1632" s="239"/>
      <c r="E1632" s="239"/>
      <c r="F1632" s="239"/>
      <c r="G1632" s="239"/>
      <c r="H1632" s="239"/>
      <c r="I1632" s="239"/>
      <c r="J1632" s="239"/>
      <c r="K1632" s="239"/>
      <c r="L1632" s="239"/>
      <c r="M1632" s="239"/>
      <c r="N1632" s="239"/>
      <c r="O1632" s="239"/>
      <c r="X1632" s="228" t="s">
        <v>672</v>
      </c>
      <c r="Y1632" s="228"/>
      <c r="Z1632" s="228" t="s">
        <v>232</v>
      </c>
      <c r="AA1632" s="228" t="s">
        <v>2604</v>
      </c>
      <c r="AB1632" s="228" t="s">
        <v>6535</v>
      </c>
      <c r="AD1632" s="228" t="s">
        <v>302</v>
      </c>
      <c r="AE1632" s="228" t="s">
        <v>302</v>
      </c>
      <c r="AH1632" s="228" t="s">
        <v>982</v>
      </c>
      <c r="AJ1632" s="228" t="s">
        <v>330</v>
      </c>
      <c r="AK1632" s="228"/>
      <c r="BC1632" s="226"/>
    </row>
    <row r="1633" spans="1:55" ht="15.75" customHeight="1" thickBot="1">
      <c r="A1633" s="238"/>
      <c r="B1633" s="238"/>
      <c r="C1633" s="239"/>
      <c r="D1633" s="239"/>
      <c r="E1633" s="239"/>
      <c r="F1633" s="239"/>
      <c r="G1633" s="239"/>
      <c r="H1633" s="239"/>
      <c r="I1633" s="239"/>
      <c r="J1633" s="239"/>
      <c r="K1633" s="239"/>
      <c r="L1633" s="239"/>
      <c r="M1633" s="239"/>
      <c r="N1633" s="239"/>
      <c r="O1633" s="239"/>
      <c r="X1633" s="228" t="s">
        <v>787</v>
      </c>
      <c r="Y1633" s="228"/>
      <c r="Z1633" s="228" t="s">
        <v>219</v>
      </c>
      <c r="AA1633" s="228" t="s">
        <v>2708</v>
      </c>
      <c r="AB1633" s="228" t="s">
        <v>6536</v>
      </c>
      <c r="AD1633" s="228" t="s">
        <v>302</v>
      </c>
      <c r="AE1633" s="228" t="s">
        <v>317</v>
      </c>
      <c r="AH1633" s="228" t="s">
        <v>790</v>
      </c>
      <c r="AJ1633" s="228" t="s">
        <v>357</v>
      </c>
      <c r="AK1633" s="228"/>
      <c r="BC1633" s="226"/>
    </row>
    <row r="1634" spans="1:55" ht="15.75" customHeight="1" thickBot="1">
      <c r="A1634" s="238"/>
      <c r="B1634" s="238"/>
      <c r="C1634" s="239"/>
      <c r="D1634" s="239"/>
      <c r="E1634" s="239"/>
      <c r="F1634" s="239"/>
      <c r="G1634" s="239"/>
      <c r="H1634" s="239"/>
      <c r="I1634" s="239"/>
      <c r="J1634" s="239"/>
      <c r="K1634" s="239"/>
      <c r="L1634" s="239"/>
      <c r="M1634" s="239"/>
      <c r="N1634" s="239"/>
      <c r="O1634" s="239"/>
      <c r="X1634" s="228" t="s">
        <v>639</v>
      </c>
      <c r="Y1634" s="228"/>
      <c r="Z1634" s="228" t="s">
        <v>197</v>
      </c>
      <c r="AA1634" s="228" t="s">
        <v>1031</v>
      </c>
      <c r="AB1634" s="228" t="s">
        <v>6537</v>
      </c>
      <c r="AD1634" s="228" t="s">
        <v>317</v>
      </c>
      <c r="AE1634" s="228" t="s">
        <v>359</v>
      </c>
      <c r="AH1634" s="228" t="s">
        <v>649</v>
      </c>
      <c r="AJ1634" s="228" t="s">
        <v>463</v>
      </c>
      <c r="AK1634" s="228"/>
      <c r="BC1634" s="226"/>
    </row>
    <row r="1635" spans="1:55" ht="15.75" customHeight="1" thickBot="1">
      <c r="A1635" s="238"/>
      <c r="B1635" s="238"/>
      <c r="C1635" s="239"/>
      <c r="D1635" s="239"/>
      <c r="E1635" s="239"/>
      <c r="F1635" s="239"/>
      <c r="G1635" s="239"/>
      <c r="H1635" s="239"/>
      <c r="I1635" s="239"/>
      <c r="J1635" s="239"/>
      <c r="K1635" s="239"/>
      <c r="L1635" s="239"/>
      <c r="M1635" s="239"/>
      <c r="N1635" s="239"/>
      <c r="O1635" s="239"/>
      <c r="X1635" s="228" t="s">
        <v>980</v>
      </c>
      <c r="Y1635" s="228"/>
      <c r="Z1635" s="228" t="s">
        <v>226</v>
      </c>
      <c r="AA1635" s="228" t="s">
        <v>1167</v>
      </c>
      <c r="AB1635" s="228" t="s">
        <v>6538</v>
      </c>
      <c r="AD1635" s="228" t="s">
        <v>283</v>
      </c>
      <c r="AE1635" s="228" t="s">
        <v>317</v>
      </c>
      <c r="AH1635" s="228" t="s">
        <v>1168</v>
      </c>
      <c r="AJ1635" s="228" t="s">
        <v>407</v>
      </c>
      <c r="AK1635" s="228"/>
      <c r="BC1635" s="226"/>
    </row>
    <row r="1636" spans="1:55" ht="15.75" customHeight="1" thickBot="1">
      <c r="A1636" s="238"/>
      <c r="B1636" s="238"/>
      <c r="C1636" s="239"/>
      <c r="D1636" s="239"/>
      <c r="E1636" s="239"/>
      <c r="F1636" s="239"/>
      <c r="G1636" s="239"/>
      <c r="H1636" s="239"/>
      <c r="I1636" s="239"/>
      <c r="J1636" s="239"/>
      <c r="K1636" s="239"/>
      <c r="L1636" s="239"/>
      <c r="M1636" s="239"/>
      <c r="N1636" s="239"/>
      <c r="O1636" s="239"/>
      <c r="X1636" s="228" t="s">
        <v>643</v>
      </c>
      <c r="Y1636" s="228"/>
      <c r="Z1636" s="228" t="s">
        <v>232</v>
      </c>
      <c r="AA1636" s="228" t="s">
        <v>1284</v>
      </c>
      <c r="AB1636" s="228" t="s">
        <v>6539</v>
      </c>
      <c r="AD1636" s="228" t="s">
        <v>333</v>
      </c>
      <c r="AE1636" s="228" t="s">
        <v>302</v>
      </c>
      <c r="AH1636" s="228" t="s">
        <v>982</v>
      </c>
      <c r="AJ1636" s="228" t="s">
        <v>299</v>
      </c>
      <c r="AK1636" s="228"/>
      <c r="BC1636" s="226"/>
    </row>
    <row r="1637" spans="1:55" ht="15.75" customHeight="1" thickBot="1">
      <c r="A1637" s="238"/>
      <c r="B1637" s="238"/>
      <c r="C1637" s="239"/>
      <c r="D1637" s="239"/>
      <c r="E1637" s="239"/>
      <c r="F1637" s="239"/>
      <c r="G1637" s="239"/>
      <c r="H1637" s="239"/>
      <c r="I1637" s="239"/>
      <c r="J1637" s="239"/>
      <c r="K1637" s="239"/>
      <c r="L1637" s="239"/>
      <c r="M1637" s="239"/>
      <c r="N1637" s="239"/>
      <c r="O1637" s="239"/>
      <c r="X1637" s="228" t="s">
        <v>1084</v>
      </c>
      <c r="Y1637" s="228"/>
      <c r="Z1637" s="228" t="s">
        <v>205</v>
      </c>
      <c r="AA1637" s="228" t="s">
        <v>1336</v>
      </c>
      <c r="AB1637" s="228" t="s">
        <v>6540</v>
      </c>
      <c r="AD1637" s="228" t="s">
        <v>333</v>
      </c>
      <c r="AE1637" s="228" t="s">
        <v>359</v>
      </c>
      <c r="AH1637" s="228" t="s">
        <v>649</v>
      </c>
      <c r="AJ1637" s="228" t="s">
        <v>470</v>
      </c>
      <c r="AK1637" s="228"/>
      <c r="BC1637" s="226"/>
    </row>
    <row r="1638" spans="1:55" ht="15.75" customHeight="1" thickBot="1">
      <c r="A1638" s="238"/>
      <c r="B1638" s="238"/>
      <c r="C1638" s="239"/>
      <c r="D1638" s="239"/>
      <c r="E1638" s="239"/>
      <c r="F1638" s="239"/>
      <c r="G1638" s="239"/>
      <c r="H1638" s="239"/>
      <c r="I1638" s="239"/>
      <c r="J1638" s="239"/>
      <c r="K1638" s="239"/>
      <c r="L1638" s="239"/>
      <c r="M1638" s="239"/>
      <c r="N1638" s="239"/>
      <c r="O1638" s="239"/>
      <c r="X1638" s="228" t="s">
        <v>1176</v>
      </c>
      <c r="Y1638" s="228"/>
      <c r="Z1638" s="228" t="s">
        <v>215</v>
      </c>
      <c r="AA1638" s="228" t="s">
        <v>1514</v>
      </c>
      <c r="AB1638" s="228" t="s">
        <v>6541</v>
      </c>
      <c r="AD1638" s="228" t="s">
        <v>302</v>
      </c>
      <c r="AE1638" s="228" t="s">
        <v>283</v>
      </c>
      <c r="AH1638" s="228" t="s">
        <v>645</v>
      </c>
      <c r="AJ1638" s="228" t="s">
        <v>458</v>
      </c>
      <c r="AK1638" s="228"/>
      <c r="BC1638" s="226"/>
    </row>
    <row r="1639" spans="1:55" ht="15.75" customHeight="1" thickBot="1">
      <c r="A1639" s="238"/>
      <c r="B1639" s="238"/>
      <c r="C1639" s="239"/>
      <c r="D1639" s="239"/>
      <c r="E1639" s="239"/>
      <c r="F1639" s="239"/>
      <c r="G1639" s="239"/>
      <c r="H1639" s="239"/>
      <c r="I1639" s="239"/>
      <c r="J1639" s="239"/>
      <c r="K1639" s="239"/>
      <c r="L1639" s="239"/>
      <c r="M1639" s="239"/>
      <c r="N1639" s="239"/>
      <c r="O1639" s="239"/>
      <c r="X1639" s="228" t="s">
        <v>639</v>
      </c>
      <c r="Y1639" s="228"/>
      <c r="Z1639" s="228" t="s">
        <v>205</v>
      </c>
      <c r="AA1639" s="228" t="s">
        <v>1565</v>
      </c>
      <c r="AB1639" s="228" t="s">
        <v>6542</v>
      </c>
      <c r="AD1639" s="228" t="s">
        <v>348</v>
      </c>
      <c r="AE1639" s="228" t="s">
        <v>362</v>
      </c>
      <c r="AH1639" s="228" t="s">
        <v>649</v>
      </c>
      <c r="AJ1639" s="228" t="s">
        <v>754</v>
      </c>
      <c r="AK1639" s="228"/>
      <c r="BC1639" s="226"/>
    </row>
    <row r="1640" spans="1:55" ht="15.75" customHeight="1" thickBot="1">
      <c r="A1640" s="238"/>
      <c r="B1640" s="238"/>
      <c r="C1640" s="239"/>
      <c r="D1640" s="239"/>
      <c r="E1640" s="239"/>
      <c r="F1640" s="239"/>
      <c r="G1640" s="239"/>
      <c r="H1640" s="239"/>
      <c r="I1640" s="239"/>
      <c r="J1640" s="239"/>
      <c r="K1640" s="239"/>
      <c r="L1640" s="239"/>
      <c r="M1640" s="239"/>
      <c r="N1640" s="239"/>
      <c r="O1640" s="239"/>
      <c r="X1640" s="228" t="s">
        <v>980</v>
      </c>
      <c r="Y1640" s="228"/>
      <c r="Z1640" s="228" t="s">
        <v>226</v>
      </c>
      <c r="AA1640" s="228" t="s">
        <v>1613</v>
      </c>
      <c r="AB1640" s="228" t="s">
        <v>4912</v>
      </c>
      <c r="AD1640" s="228"/>
      <c r="AE1640" s="228"/>
      <c r="AH1640" s="228"/>
      <c r="AJ1640" s="228" t="s">
        <v>195</v>
      </c>
      <c r="AK1640" s="228"/>
      <c r="BC1640" s="226"/>
    </row>
    <row r="1641" spans="1:55" ht="15.75" customHeight="1" thickBot="1">
      <c r="A1641" s="238"/>
      <c r="B1641" s="238"/>
      <c r="C1641" s="239"/>
      <c r="D1641" s="239"/>
      <c r="E1641" s="239"/>
      <c r="F1641" s="239"/>
      <c r="G1641" s="239"/>
      <c r="H1641" s="239"/>
      <c r="I1641" s="239"/>
      <c r="J1641" s="239"/>
      <c r="K1641" s="239"/>
      <c r="L1641" s="239"/>
      <c r="M1641" s="239"/>
      <c r="N1641" s="239"/>
      <c r="O1641" s="239"/>
      <c r="X1641" s="228" t="s">
        <v>639</v>
      </c>
      <c r="Y1641" s="228"/>
      <c r="Z1641" s="228" t="s">
        <v>219</v>
      </c>
      <c r="AA1641" s="228" t="s">
        <v>1660</v>
      </c>
      <c r="AB1641" s="228" t="s">
        <v>6543</v>
      </c>
      <c r="AD1641" s="228" t="s">
        <v>317</v>
      </c>
      <c r="AE1641" s="228" t="s">
        <v>333</v>
      </c>
      <c r="AH1641" s="228" t="s">
        <v>638</v>
      </c>
      <c r="AJ1641" s="228" t="s">
        <v>442</v>
      </c>
      <c r="AK1641" s="228"/>
      <c r="BC1641" s="226"/>
    </row>
    <row r="1642" spans="1:55" ht="15.75" customHeight="1" thickBot="1">
      <c r="A1642" s="238"/>
      <c r="B1642" s="238"/>
      <c r="C1642" s="239"/>
      <c r="D1642" s="239"/>
      <c r="E1642" s="239"/>
      <c r="F1642" s="239"/>
      <c r="G1642" s="239"/>
      <c r="H1642" s="239"/>
      <c r="I1642" s="239"/>
      <c r="J1642" s="239"/>
      <c r="K1642" s="239"/>
      <c r="L1642" s="239"/>
      <c r="M1642" s="239"/>
      <c r="N1642" s="239"/>
      <c r="O1642" s="239"/>
      <c r="X1642" s="228" t="s">
        <v>1176</v>
      </c>
      <c r="Y1642" s="228"/>
      <c r="Z1642" s="228" t="s">
        <v>226</v>
      </c>
      <c r="AA1642" s="228" t="s">
        <v>1685</v>
      </c>
      <c r="AB1642" s="228" t="s">
        <v>4913</v>
      </c>
      <c r="AD1642" s="228" t="s">
        <v>283</v>
      </c>
      <c r="AE1642" s="228" t="s">
        <v>385</v>
      </c>
      <c r="AH1642" s="228"/>
      <c r="AJ1642" s="228" t="s">
        <v>754</v>
      </c>
      <c r="AK1642" s="228"/>
      <c r="BC1642" s="226"/>
    </row>
    <row r="1643" spans="1:55" ht="15.75" customHeight="1" thickBot="1">
      <c r="A1643" s="238"/>
      <c r="B1643" s="238"/>
      <c r="C1643" s="239"/>
      <c r="D1643" s="239"/>
      <c r="E1643" s="239"/>
      <c r="F1643" s="239"/>
      <c r="G1643" s="239"/>
      <c r="H1643" s="239"/>
      <c r="I1643" s="239"/>
      <c r="J1643" s="239"/>
      <c r="K1643" s="239"/>
      <c r="L1643" s="239"/>
      <c r="M1643" s="239"/>
      <c r="N1643" s="239"/>
      <c r="O1643" s="239"/>
      <c r="X1643" s="228" t="s">
        <v>647</v>
      </c>
      <c r="Y1643" s="228"/>
      <c r="Z1643" s="228" t="s">
        <v>205</v>
      </c>
      <c r="AA1643" s="228" t="s">
        <v>1711</v>
      </c>
      <c r="AB1643" s="228" t="s">
        <v>6544</v>
      </c>
      <c r="AD1643" s="228" t="s">
        <v>317</v>
      </c>
      <c r="AE1643" s="228" t="s">
        <v>348</v>
      </c>
      <c r="AH1643" s="228" t="s">
        <v>638</v>
      </c>
      <c r="AJ1643" s="228" t="s">
        <v>418</v>
      </c>
      <c r="AK1643" s="228"/>
      <c r="BC1643" s="226"/>
    </row>
    <row r="1644" spans="1:55" ht="15.75" customHeight="1" thickBot="1">
      <c r="A1644" s="238"/>
      <c r="B1644" s="238"/>
      <c r="C1644" s="239"/>
      <c r="D1644" s="239"/>
      <c r="E1644" s="239"/>
      <c r="F1644" s="239"/>
      <c r="G1644" s="239"/>
      <c r="H1644" s="239"/>
      <c r="I1644" s="239"/>
      <c r="J1644" s="239"/>
      <c r="K1644" s="239"/>
      <c r="L1644" s="239"/>
      <c r="M1644" s="239"/>
      <c r="N1644" s="239"/>
      <c r="O1644" s="239"/>
      <c r="X1644" s="228" t="s">
        <v>791</v>
      </c>
      <c r="Y1644" s="228"/>
      <c r="Z1644" s="228" t="s">
        <v>208</v>
      </c>
      <c r="AA1644" s="228" t="s">
        <v>1858</v>
      </c>
      <c r="AB1644" s="228" t="s">
        <v>6545</v>
      </c>
      <c r="AD1644" s="228" t="s">
        <v>333</v>
      </c>
      <c r="AE1644" s="228" t="s">
        <v>359</v>
      </c>
      <c r="AH1644" s="228" t="s">
        <v>641</v>
      </c>
      <c r="AJ1644" s="228" t="s">
        <v>402</v>
      </c>
      <c r="AK1644" s="228"/>
      <c r="BC1644" s="226"/>
    </row>
    <row r="1645" spans="1:55" ht="15.75" customHeight="1" thickBot="1">
      <c r="A1645" s="238"/>
      <c r="B1645" s="238"/>
      <c r="C1645" s="239"/>
      <c r="D1645" s="239"/>
      <c r="E1645" s="239"/>
      <c r="F1645" s="239"/>
      <c r="G1645" s="239"/>
      <c r="H1645" s="239"/>
      <c r="I1645" s="239"/>
      <c r="J1645" s="239"/>
      <c r="K1645" s="239"/>
      <c r="L1645" s="239"/>
      <c r="M1645" s="239"/>
      <c r="N1645" s="239"/>
      <c r="O1645" s="239"/>
      <c r="X1645" s="228" t="s">
        <v>672</v>
      </c>
      <c r="Y1645" s="228"/>
      <c r="Z1645" s="228" t="s">
        <v>232</v>
      </c>
      <c r="AA1645" s="228" t="s">
        <v>1899</v>
      </c>
      <c r="AB1645" s="228" t="s">
        <v>6546</v>
      </c>
      <c r="AD1645" s="228" t="s">
        <v>302</v>
      </c>
      <c r="AE1645" s="228" t="s">
        <v>302</v>
      </c>
      <c r="AH1645" s="228" t="s">
        <v>790</v>
      </c>
      <c r="AJ1645" s="228" t="s">
        <v>454</v>
      </c>
      <c r="AK1645" s="228"/>
      <c r="BC1645" s="226"/>
    </row>
    <row r="1646" spans="1:55" ht="15.75" customHeight="1" thickBot="1">
      <c r="A1646" s="238"/>
      <c r="B1646" s="238"/>
      <c r="C1646" s="239"/>
      <c r="D1646" s="239"/>
      <c r="E1646" s="239"/>
      <c r="F1646" s="239"/>
      <c r="G1646" s="239"/>
      <c r="H1646" s="239"/>
      <c r="I1646" s="239"/>
      <c r="J1646" s="239"/>
      <c r="K1646" s="239"/>
      <c r="L1646" s="239"/>
      <c r="M1646" s="239"/>
      <c r="N1646" s="239"/>
      <c r="O1646" s="239"/>
      <c r="X1646" s="228" t="s">
        <v>1176</v>
      </c>
      <c r="Y1646" s="228"/>
      <c r="Z1646" s="228" t="s">
        <v>237</v>
      </c>
      <c r="AA1646" s="228" t="s">
        <v>1915</v>
      </c>
      <c r="AB1646" s="228" t="s">
        <v>6547</v>
      </c>
      <c r="AD1646" s="228" t="s">
        <v>385</v>
      </c>
      <c r="AE1646" s="228" t="s">
        <v>385</v>
      </c>
      <c r="AH1646" s="228" t="s">
        <v>825</v>
      </c>
      <c r="AJ1646" s="228" t="s">
        <v>352</v>
      </c>
      <c r="AK1646" s="228"/>
      <c r="BC1646" s="226"/>
    </row>
    <row r="1647" spans="1:55" ht="15.75" customHeight="1" thickBot="1">
      <c r="A1647" s="238"/>
      <c r="B1647" s="238"/>
      <c r="C1647" s="239"/>
      <c r="D1647" s="239"/>
      <c r="E1647" s="239"/>
      <c r="F1647" s="239"/>
      <c r="G1647" s="239"/>
      <c r="H1647" s="239"/>
      <c r="I1647" s="239"/>
      <c r="J1647" s="239"/>
      <c r="K1647" s="239"/>
      <c r="L1647" s="239"/>
      <c r="M1647" s="239"/>
      <c r="N1647" s="239"/>
      <c r="O1647" s="239"/>
      <c r="X1647" s="228" t="s">
        <v>791</v>
      </c>
      <c r="Y1647" s="228"/>
      <c r="Z1647" s="228" t="s">
        <v>201</v>
      </c>
      <c r="AA1647" s="228" t="s">
        <v>1996</v>
      </c>
      <c r="AB1647" s="228" t="s">
        <v>6548</v>
      </c>
      <c r="AD1647" s="228" t="s">
        <v>348</v>
      </c>
      <c r="AE1647" s="228" t="s">
        <v>359</v>
      </c>
      <c r="AH1647" s="228" t="s">
        <v>658</v>
      </c>
      <c r="AJ1647" s="228" t="s">
        <v>487</v>
      </c>
      <c r="AK1647" s="228"/>
      <c r="BC1647" s="226"/>
    </row>
    <row r="1648" spans="1:55" ht="15.75" customHeight="1" thickBot="1">
      <c r="A1648" s="238"/>
      <c r="B1648" s="238"/>
      <c r="C1648" s="239"/>
      <c r="D1648" s="239"/>
      <c r="E1648" s="239"/>
      <c r="F1648" s="239"/>
      <c r="G1648" s="239"/>
      <c r="H1648" s="239"/>
      <c r="I1648" s="239"/>
      <c r="J1648" s="239"/>
      <c r="K1648" s="239"/>
      <c r="L1648" s="239"/>
      <c r="M1648" s="239"/>
      <c r="N1648" s="239"/>
      <c r="O1648" s="239"/>
      <c r="X1648" s="228" t="s">
        <v>1063</v>
      </c>
      <c r="Y1648" s="228"/>
      <c r="Z1648" s="228" t="s">
        <v>201</v>
      </c>
      <c r="AA1648" s="228" t="s">
        <v>2020</v>
      </c>
      <c r="AB1648" s="228" t="s">
        <v>6549</v>
      </c>
      <c r="AD1648" s="228" t="s">
        <v>348</v>
      </c>
      <c r="AE1648" s="228" t="s">
        <v>302</v>
      </c>
      <c r="AH1648" s="228" t="s">
        <v>649</v>
      </c>
      <c r="AJ1648" s="228" t="s">
        <v>652</v>
      </c>
      <c r="AK1648" s="228"/>
      <c r="BC1648" s="226"/>
    </row>
    <row r="1649" spans="1:55" ht="15.75" customHeight="1" thickBot="1">
      <c r="A1649" s="238"/>
      <c r="B1649" s="238"/>
      <c r="C1649" s="239"/>
      <c r="D1649" s="239"/>
      <c r="E1649" s="239"/>
      <c r="F1649" s="239"/>
      <c r="G1649" s="239"/>
      <c r="H1649" s="239"/>
      <c r="I1649" s="239"/>
      <c r="J1649" s="239"/>
      <c r="K1649" s="239"/>
      <c r="L1649" s="239"/>
      <c r="M1649" s="239"/>
      <c r="N1649" s="239"/>
      <c r="O1649" s="239"/>
      <c r="X1649" s="228" t="s">
        <v>1176</v>
      </c>
      <c r="Y1649" s="228"/>
      <c r="Z1649" s="228" t="s">
        <v>222</v>
      </c>
      <c r="AA1649" s="228" t="s">
        <v>2122</v>
      </c>
      <c r="AB1649" s="228" t="s">
        <v>6550</v>
      </c>
      <c r="AD1649" s="228" t="s">
        <v>317</v>
      </c>
      <c r="AE1649" s="228" t="s">
        <v>333</v>
      </c>
      <c r="AH1649" s="228" t="s">
        <v>825</v>
      </c>
      <c r="AJ1649" s="228" t="s">
        <v>367</v>
      </c>
      <c r="AK1649" s="228"/>
      <c r="BC1649" s="226"/>
    </row>
    <row r="1650" spans="1:55" ht="15.75" customHeight="1" thickBot="1">
      <c r="A1650" s="238"/>
      <c r="B1650" s="238"/>
      <c r="C1650" s="239"/>
      <c r="D1650" s="239"/>
      <c r="E1650" s="239"/>
      <c r="F1650" s="239"/>
      <c r="G1650" s="239"/>
      <c r="H1650" s="239"/>
      <c r="I1650" s="239"/>
      <c r="J1650" s="239"/>
      <c r="K1650" s="239"/>
      <c r="L1650" s="239"/>
      <c r="M1650" s="239"/>
      <c r="N1650" s="239"/>
      <c r="O1650" s="239"/>
      <c r="X1650" s="228" t="s">
        <v>1063</v>
      </c>
      <c r="Y1650" s="228"/>
      <c r="Z1650" s="228" t="s">
        <v>205</v>
      </c>
      <c r="AA1650" s="228" t="s">
        <v>2160</v>
      </c>
      <c r="AB1650" s="228" t="s">
        <v>6551</v>
      </c>
      <c r="AD1650" s="228" t="s">
        <v>348</v>
      </c>
      <c r="AE1650" s="228" t="s">
        <v>348</v>
      </c>
      <c r="AH1650" s="228" t="s">
        <v>663</v>
      </c>
      <c r="AJ1650" s="228" t="s">
        <v>454</v>
      </c>
      <c r="AK1650" s="228"/>
      <c r="BC1650" s="226"/>
    </row>
    <row r="1651" spans="1:55" ht="15.75" customHeight="1" thickBot="1">
      <c r="A1651" s="238"/>
      <c r="B1651" s="238"/>
      <c r="C1651" s="239"/>
      <c r="D1651" s="239"/>
      <c r="E1651" s="239"/>
      <c r="F1651" s="239"/>
      <c r="G1651" s="239"/>
      <c r="H1651" s="239"/>
      <c r="I1651" s="239"/>
      <c r="J1651" s="239"/>
      <c r="K1651" s="239"/>
      <c r="L1651" s="239"/>
      <c r="M1651" s="239"/>
      <c r="N1651" s="239"/>
      <c r="O1651" s="239"/>
      <c r="X1651" s="228" t="s">
        <v>1176</v>
      </c>
      <c r="Y1651" s="228"/>
      <c r="Z1651" s="228" t="s">
        <v>222</v>
      </c>
      <c r="AA1651" s="228" t="s">
        <v>2244</v>
      </c>
      <c r="AB1651" s="228" t="s">
        <v>6552</v>
      </c>
      <c r="AD1651" s="228" t="s">
        <v>302</v>
      </c>
      <c r="AE1651" s="228" t="s">
        <v>317</v>
      </c>
      <c r="AH1651" s="228" t="s">
        <v>825</v>
      </c>
      <c r="AJ1651" s="228" t="s">
        <v>264</v>
      </c>
      <c r="AK1651" s="228"/>
      <c r="BC1651" s="226"/>
    </row>
    <row r="1652" spans="1:55" ht="15.75" customHeight="1" thickBot="1">
      <c r="A1652" s="238"/>
      <c r="B1652" s="238"/>
      <c r="C1652" s="239"/>
      <c r="D1652" s="239"/>
      <c r="E1652" s="239"/>
      <c r="F1652" s="239"/>
      <c r="G1652" s="239"/>
      <c r="H1652" s="239"/>
      <c r="I1652" s="239"/>
      <c r="J1652" s="239"/>
      <c r="K1652" s="239"/>
      <c r="L1652" s="239"/>
      <c r="M1652" s="239"/>
      <c r="N1652" s="239"/>
      <c r="O1652" s="239"/>
      <c r="X1652" s="228" t="s">
        <v>1084</v>
      </c>
      <c r="Y1652" s="228"/>
      <c r="Z1652" s="228" t="s">
        <v>208</v>
      </c>
      <c r="AA1652" s="228" t="s">
        <v>2290</v>
      </c>
      <c r="AB1652" s="228" t="s">
        <v>6553</v>
      </c>
      <c r="AD1652" s="228" t="s">
        <v>348</v>
      </c>
      <c r="AE1652" s="228" t="s">
        <v>333</v>
      </c>
      <c r="AH1652" s="228" t="s">
        <v>649</v>
      </c>
      <c r="AJ1652" s="228" t="s">
        <v>484</v>
      </c>
      <c r="AK1652" s="228"/>
      <c r="BC1652" s="226"/>
    </row>
    <row r="1653" spans="1:55" ht="15.75" customHeight="1" thickBot="1">
      <c r="A1653" s="238"/>
      <c r="B1653" s="238"/>
      <c r="C1653" s="239"/>
      <c r="D1653" s="239"/>
      <c r="E1653" s="239"/>
      <c r="F1653" s="239"/>
      <c r="G1653" s="239"/>
      <c r="H1653" s="239"/>
      <c r="I1653" s="239"/>
      <c r="J1653" s="239"/>
      <c r="K1653" s="239"/>
      <c r="L1653" s="239"/>
      <c r="M1653" s="239"/>
      <c r="N1653" s="239"/>
      <c r="O1653" s="239"/>
      <c r="X1653" s="228" t="s">
        <v>821</v>
      </c>
      <c r="Y1653" s="228"/>
      <c r="Z1653" s="228" t="s">
        <v>215</v>
      </c>
      <c r="AA1653" s="228" t="s">
        <v>2302</v>
      </c>
      <c r="AB1653" s="228" t="s">
        <v>6554</v>
      </c>
      <c r="AD1653" s="228" t="s">
        <v>317</v>
      </c>
      <c r="AE1653" s="228" t="s">
        <v>283</v>
      </c>
      <c r="AH1653" s="228" t="s">
        <v>645</v>
      </c>
      <c r="AJ1653" s="228" t="s">
        <v>426</v>
      </c>
      <c r="AK1653" s="228"/>
      <c r="BC1653" s="226"/>
    </row>
    <row r="1654" spans="1:55" ht="15.75" customHeight="1" thickBot="1">
      <c r="A1654" s="238"/>
      <c r="B1654" s="238"/>
      <c r="C1654" s="239"/>
      <c r="D1654" s="239"/>
      <c r="E1654" s="239"/>
      <c r="F1654" s="239"/>
      <c r="G1654" s="239"/>
      <c r="H1654" s="239"/>
      <c r="I1654" s="239"/>
      <c r="J1654" s="239"/>
      <c r="K1654" s="239"/>
      <c r="L1654" s="239"/>
      <c r="M1654" s="239"/>
      <c r="N1654" s="239"/>
      <c r="O1654" s="239"/>
      <c r="X1654" s="228" t="s">
        <v>821</v>
      </c>
      <c r="Y1654" s="228"/>
      <c r="Z1654" s="228" t="s">
        <v>232</v>
      </c>
      <c r="AA1654" s="228" t="s">
        <v>2353</v>
      </c>
      <c r="AB1654" s="228" t="s">
        <v>6555</v>
      </c>
      <c r="AD1654" s="228" t="s">
        <v>385</v>
      </c>
      <c r="AE1654" s="228" t="s">
        <v>236</v>
      </c>
      <c r="AH1654" s="228" t="s">
        <v>982</v>
      </c>
      <c r="AJ1654" s="228"/>
      <c r="AK1654" s="228"/>
      <c r="BC1654" s="226"/>
    </row>
    <row r="1655" spans="1:55" ht="15.75" customHeight="1" thickBot="1">
      <c r="A1655" s="238"/>
      <c r="B1655" s="238"/>
      <c r="C1655" s="239"/>
      <c r="D1655" s="239"/>
      <c r="E1655" s="239"/>
      <c r="F1655" s="239"/>
      <c r="G1655" s="239"/>
      <c r="H1655" s="239"/>
      <c r="I1655" s="239"/>
      <c r="J1655" s="239"/>
      <c r="K1655" s="239"/>
      <c r="L1655" s="239"/>
      <c r="M1655" s="239"/>
      <c r="N1655" s="239"/>
      <c r="O1655" s="239"/>
      <c r="X1655" s="228" t="s">
        <v>639</v>
      </c>
      <c r="Y1655" s="228"/>
      <c r="Z1655" s="228" t="s">
        <v>212</v>
      </c>
      <c r="AA1655" s="228" t="s">
        <v>2376</v>
      </c>
      <c r="AB1655" s="228" t="s">
        <v>6556</v>
      </c>
      <c r="AD1655" s="228" t="s">
        <v>348</v>
      </c>
      <c r="AE1655" s="228" t="s">
        <v>359</v>
      </c>
      <c r="AH1655" s="228" t="s">
        <v>649</v>
      </c>
      <c r="AJ1655" s="228" t="s">
        <v>463</v>
      </c>
      <c r="AK1655" s="228"/>
      <c r="BC1655" s="226"/>
    </row>
    <row r="1656" spans="1:55" ht="15.75" customHeight="1" thickBot="1">
      <c r="A1656" s="238"/>
      <c r="B1656" s="238"/>
      <c r="C1656" s="239"/>
      <c r="D1656" s="239"/>
      <c r="E1656" s="239"/>
      <c r="F1656" s="239"/>
      <c r="G1656" s="239"/>
      <c r="H1656" s="239"/>
      <c r="I1656" s="239"/>
      <c r="J1656" s="239"/>
      <c r="K1656" s="239"/>
      <c r="L1656" s="239"/>
      <c r="M1656" s="239"/>
      <c r="N1656" s="239"/>
      <c r="O1656" s="239"/>
      <c r="X1656" s="228" t="s">
        <v>643</v>
      </c>
      <c r="Y1656" s="228"/>
      <c r="Z1656" s="228" t="s">
        <v>232</v>
      </c>
      <c r="AA1656" s="228" t="s">
        <v>2454</v>
      </c>
      <c r="AB1656" s="228" t="s">
        <v>6557</v>
      </c>
      <c r="AD1656" s="228" t="s">
        <v>317</v>
      </c>
      <c r="AE1656" s="228" t="s">
        <v>317</v>
      </c>
      <c r="AH1656" s="228" t="s">
        <v>825</v>
      </c>
      <c r="AJ1656" s="228" t="s">
        <v>352</v>
      </c>
      <c r="AK1656" s="228"/>
      <c r="BC1656" s="226"/>
    </row>
    <row r="1657" spans="1:55" ht="15.75" customHeight="1" thickBot="1">
      <c r="A1657" s="238"/>
      <c r="B1657" s="238"/>
      <c r="C1657" s="239"/>
      <c r="D1657" s="239"/>
      <c r="E1657" s="239"/>
      <c r="F1657" s="239"/>
      <c r="G1657" s="239"/>
      <c r="H1657" s="239"/>
      <c r="I1657" s="239"/>
      <c r="J1657" s="239"/>
      <c r="K1657" s="239"/>
      <c r="L1657" s="239"/>
      <c r="M1657" s="239"/>
      <c r="N1657" s="239"/>
      <c r="O1657" s="239"/>
      <c r="X1657" s="228" t="s">
        <v>647</v>
      </c>
      <c r="Y1657" s="228"/>
      <c r="Z1657" s="228" t="s">
        <v>205</v>
      </c>
      <c r="AA1657" s="228" t="s">
        <v>2509</v>
      </c>
      <c r="AB1657" s="228" t="s">
        <v>6558</v>
      </c>
      <c r="AD1657" s="228" t="s">
        <v>348</v>
      </c>
      <c r="AE1657" s="228" t="s">
        <v>359</v>
      </c>
      <c r="AH1657" s="228" t="s">
        <v>635</v>
      </c>
      <c r="AJ1657" s="228" t="s">
        <v>456</v>
      </c>
      <c r="AK1657" s="228"/>
      <c r="BC1657" s="226"/>
    </row>
    <row r="1658" spans="1:55" ht="15.75" customHeight="1" thickBot="1">
      <c r="A1658" s="238"/>
      <c r="B1658" s="238"/>
      <c r="C1658" s="239"/>
      <c r="D1658" s="239"/>
      <c r="E1658" s="239"/>
      <c r="F1658" s="239"/>
      <c r="G1658" s="239"/>
      <c r="H1658" s="239"/>
      <c r="I1658" s="239"/>
      <c r="J1658" s="239"/>
      <c r="K1658" s="239"/>
      <c r="L1658" s="239"/>
      <c r="M1658" s="239"/>
      <c r="N1658" s="239"/>
      <c r="O1658" s="239"/>
      <c r="X1658" s="228" t="s">
        <v>647</v>
      </c>
      <c r="Y1658" s="228"/>
      <c r="Z1658" s="228" t="s">
        <v>215</v>
      </c>
      <c r="AA1658" s="228" t="s">
        <v>2517</v>
      </c>
      <c r="AB1658" s="228" t="s">
        <v>6559</v>
      </c>
      <c r="AD1658" s="228" t="s">
        <v>348</v>
      </c>
      <c r="AE1658" s="228" t="s">
        <v>359</v>
      </c>
      <c r="AH1658" s="228" t="s">
        <v>638</v>
      </c>
      <c r="AJ1658" s="228" t="s">
        <v>484</v>
      </c>
      <c r="AK1658" s="228"/>
      <c r="BC1658" s="226"/>
    </row>
    <row r="1659" spans="1:55" ht="15.75" customHeight="1" thickBot="1">
      <c r="A1659" s="238"/>
      <c r="B1659" s="238"/>
      <c r="C1659" s="239"/>
      <c r="D1659" s="239"/>
      <c r="E1659" s="239"/>
      <c r="F1659" s="239"/>
      <c r="G1659" s="239"/>
      <c r="H1659" s="239"/>
      <c r="I1659" s="239"/>
      <c r="J1659" s="239"/>
      <c r="K1659" s="239"/>
      <c r="L1659" s="239"/>
      <c r="M1659" s="239"/>
      <c r="N1659" s="239"/>
      <c r="O1659" s="239"/>
      <c r="X1659" s="228" t="s">
        <v>639</v>
      </c>
      <c r="Y1659" s="228"/>
      <c r="Z1659" s="228" t="s">
        <v>208</v>
      </c>
      <c r="AA1659" s="228" t="s">
        <v>2682</v>
      </c>
      <c r="AB1659" s="228" t="s">
        <v>6560</v>
      </c>
      <c r="AD1659" s="228" t="s">
        <v>317</v>
      </c>
      <c r="AE1659" s="228" t="s">
        <v>333</v>
      </c>
      <c r="AH1659" s="228" t="s">
        <v>641</v>
      </c>
      <c r="AJ1659" s="228" t="s">
        <v>470</v>
      </c>
      <c r="AK1659" s="228"/>
      <c r="BC1659" s="226"/>
    </row>
    <row r="1660" spans="1:55" ht="15.75" customHeight="1" thickBot="1">
      <c r="A1660" s="238"/>
      <c r="B1660" s="238"/>
      <c r="C1660" s="239"/>
      <c r="D1660" s="239"/>
      <c r="E1660" s="239"/>
      <c r="F1660" s="239"/>
      <c r="G1660" s="239"/>
      <c r="H1660" s="239"/>
      <c r="I1660" s="239"/>
      <c r="J1660" s="239"/>
      <c r="K1660" s="239"/>
      <c r="L1660" s="239"/>
      <c r="M1660" s="239"/>
      <c r="N1660" s="239"/>
      <c r="O1660" s="239"/>
      <c r="X1660" s="228" t="s">
        <v>1063</v>
      </c>
      <c r="Y1660" s="228"/>
      <c r="Z1660" s="228" t="s">
        <v>208</v>
      </c>
      <c r="AA1660" s="228" t="s">
        <v>2727</v>
      </c>
      <c r="AB1660" s="228" t="s">
        <v>6561</v>
      </c>
      <c r="AD1660" s="228" t="s">
        <v>333</v>
      </c>
      <c r="AE1660" s="228" t="s">
        <v>362</v>
      </c>
      <c r="AH1660" s="228" t="s">
        <v>635</v>
      </c>
      <c r="AJ1660" s="228" t="s">
        <v>430</v>
      </c>
      <c r="AK1660" s="228"/>
      <c r="BC1660" s="226"/>
    </row>
    <row r="1661" spans="1:55" ht="15.75" customHeight="1" thickBot="1">
      <c r="A1661" s="238"/>
      <c r="B1661" s="238"/>
      <c r="C1661" s="239"/>
      <c r="D1661" s="239"/>
      <c r="E1661" s="239"/>
      <c r="F1661" s="239"/>
      <c r="G1661" s="239"/>
      <c r="H1661" s="239"/>
      <c r="I1661" s="239"/>
      <c r="J1661" s="239"/>
      <c r="K1661" s="239"/>
      <c r="L1661" s="239"/>
      <c r="M1661" s="239"/>
      <c r="N1661" s="239"/>
      <c r="O1661" s="239"/>
      <c r="X1661" s="228" t="s">
        <v>842</v>
      </c>
      <c r="Y1661" s="228"/>
      <c r="Z1661" s="228" t="s">
        <v>226</v>
      </c>
      <c r="AA1661" s="228" t="s">
        <v>843</v>
      </c>
      <c r="AB1661" s="228" t="s">
        <v>6562</v>
      </c>
      <c r="AD1661" s="228" t="s">
        <v>197</v>
      </c>
      <c r="AE1661" s="228" t="s">
        <v>348</v>
      </c>
      <c r="AH1661" s="228" t="s">
        <v>674</v>
      </c>
      <c r="AJ1661" s="228" t="s">
        <v>844</v>
      </c>
      <c r="AK1661" s="228"/>
      <c r="BC1661" s="226"/>
    </row>
    <row r="1662" spans="1:55" ht="15.75" customHeight="1" thickBot="1">
      <c r="A1662" s="238"/>
      <c r="B1662" s="238"/>
      <c r="C1662" s="239"/>
      <c r="D1662" s="239"/>
      <c r="E1662" s="239"/>
      <c r="F1662" s="239"/>
      <c r="G1662" s="239"/>
      <c r="H1662" s="239"/>
      <c r="I1662" s="239"/>
      <c r="J1662" s="239"/>
      <c r="K1662" s="239"/>
      <c r="L1662" s="239"/>
      <c r="M1662" s="239"/>
      <c r="N1662" s="239"/>
      <c r="O1662" s="239"/>
      <c r="X1662" s="228" t="s">
        <v>842</v>
      </c>
      <c r="Y1662" s="228"/>
      <c r="Z1662" s="228" t="s">
        <v>219</v>
      </c>
      <c r="AA1662" s="228" t="s">
        <v>984</v>
      </c>
      <c r="AB1662" s="228" t="s">
        <v>6563</v>
      </c>
      <c r="AD1662" s="228" t="s">
        <v>317</v>
      </c>
      <c r="AE1662" s="228" t="s">
        <v>333</v>
      </c>
      <c r="AH1662" s="228" t="s">
        <v>982</v>
      </c>
      <c r="AJ1662" s="228" t="s">
        <v>414</v>
      </c>
      <c r="AK1662" s="228"/>
      <c r="BC1662" s="226"/>
    </row>
    <row r="1663" spans="1:55" ht="15.75" customHeight="1" thickBot="1">
      <c r="A1663" s="238"/>
      <c r="B1663" s="238"/>
      <c r="C1663" s="239"/>
      <c r="D1663" s="239"/>
      <c r="E1663" s="239"/>
      <c r="F1663" s="239"/>
      <c r="G1663" s="239"/>
      <c r="H1663" s="239"/>
      <c r="I1663" s="239"/>
      <c r="J1663" s="239"/>
      <c r="K1663" s="239"/>
      <c r="L1663" s="239"/>
      <c r="M1663" s="239"/>
      <c r="N1663" s="239"/>
      <c r="O1663" s="239"/>
      <c r="X1663" s="228" t="s">
        <v>647</v>
      </c>
      <c r="Y1663" s="228"/>
      <c r="Z1663" s="228" t="s">
        <v>212</v>
      </c>
      <c r="AA1663" s="228" t="s">
        <v>1178</v>
      </c>
      <c r="AB1663" s="228" t="s">
        <v>6564</v>
      </c>
      <c r="AD1663" s="228" t="s">
        <v>333</v>
      </c>
      <c r="AE1663" s="228" t="s">
        <v>348</v>
      </c>
      <c r="AH1663" s="228" t="s">
        <v>663</v>
      </c>
      <c r="AJ1663" s="228" t="s">
        <v>463</v>
      </c>
      <c r="AK1663" s="228"/>
      <c r="BC1663" s="226"/>
    </row>
    <row r="1664" spans="1:55" ht="15.75" customHeight="1" thickBot="1">
      <c r="A1664" s="238"/>
      <c r="B1664" s="238"/>
      <c r="C1664" s="239"/>
      <c r="D1664" s="239"/>
      <c r="E1664" s="239"/>
      <c r="F1664" s="239"/>
      <c r="G1664" s="239"/>
      <c r="H1664" s="239"/>
      <c r="I1664" s="239"/>
      <c r="J1664" s="239"/>
      <c r="K1664" s="239"/>
      <c r="L1664" s="239"/>
      <c r="M1664" s="239"/>
      <c r="N1664" s="239"/>
      <c r="O1664" s="239"/>
      <c r="X1664" s="228" t="s">
        <v>672</v>
      </c>
      <c r="Y1664" s="228"/>
      <c r="Z1664" s="228" t="s">
        <v>226</v>
      </c>
      <c r="AA1664" s="228" t="s">
        <v>1201</v>
      </c>
      <c r="AB1664" s="228" t="s">
        <v>6565</v>
      </c>
      <c r="AD1664" s="228" t="s">
        <v>317</v>
      </c>
      <c r="AE1664" s="228" t="s">
        <v>333</v>
      </c>
      <c r="AH1664" s="228" t="s">
        <v>825</v>
      </c>
      <c r="AJ1664" s="228" t="s">
        <v>442</v>
      </c>
      <c r="AK1664" s="228"/>
      <c r="BC1664" s="226"/>
    </row>
    <row r="1665" spans="1:55" ht="15.75" customHeight="1" thickBot="1">
      <c r="A1665" s="238"/>
      <c r="B1665" s="238"/>
      <c r="C1665" s="239"/>
      <c r="D1665" s="239"/>
      <c r="E1665" s="239"/>
      <c r="F1665" s="239"/>
      <c r="G1665" s="239"/>
      <c r="H1665" s="239"/>
      <c r="I1665" s="239"/>
      <c r="J1665" s="239"/>
      <c r="K1665" s="239"/>
      <c r="L1665" s="239"/>
      <c r="M1665" s="239"/>
      <c r="N1665" s="239"/>
      <c r="O1665" s="239"/>
      <c r="X1665" s="228" t="s">
        <v>672</v>
      </c>
      <c r="Y1665" s="228"/>
      <c r="Z1665" s="228" t="s">
        <v>219</v>
      </c>
      <c r="AA1665" s="228" t="s">
        <v>1372</v>
      </c>
      <c r="AB1665" s="228" t="s">
        <v>6566</v>
      </c>
      <c r="AD1665" s="228" t="s">
        <v>317</v>
      </c>
      <c r="AE1665" s="228" t="s">
        <v>317</v>
      </c>
      <c r="AH1665" s="228" t="s">
        <v>790</v>
      </c>
      <c r="AJ1665" s="228" t="s">
        <v>754</v>
      </c>
      <c r="AK1665" s="228"/>
      <c r="BC1665" s="226"/>
    </row>
    <row r="1666" spans="1:55" ht="15.75" customHeight="1" thickBot="1">
      <c r="A1666" s="238"/>
      <c r="B1666" s="238"/>
      <c r="C1666" s="239"/>
      <c r="D1666" s="239"/>
      <c r="E1666" s="239"/>
      <c r="F1666" s="239"/>
      <c r="G1666" s="239"/>
      <c r="H1666" s="239"/>
      <c r="I1666" s="239"/>
      <c r="J1666" s="239"/>
      <c r="K1666" s="239"/>
      <c r="L1666" s="239"/>
      <c r="M1666" s="239"/>
      <c r="N1666" s="239"/>
      <c r="O1666" s="239"/>
      <c r="X1666" s="228" t="s">
        <v>821</v>
      </c>
      <c r="Y1666" s="228"/>
      <c r="Z1666" s="228" t="s">
        <v>222</v>
      </c>
      <c r="AA1666" s="228" t="s">
        <v>1519</v>
      </c>
      <c r="AB1666" s="228" t="s">
        <v>6567</v>
      </c>
      <c r="AD1666" s="228" t="s">
        <v>302</v>
      </c>
      <c r="AE1666" s="228" t="s">
        <v>302</v>
      </c>
      <c r="AH1666" s="228" t="s">
        <v>982</v>
      </c>
      <c r="AJ1666" s="228" t="s">
        <v>321</v>
      </c>
      <c r="AK1666" s="228"/>
      <c r="BC1666" s="226"/>
    </row>
    <row r="1667" spans="1:55" ht="15.75" customHeight="1" thickBot="1">
      <c r="A1667" s="238"/>
      <c r="B1667" s="238"/>
      <c r="C1667" s="239"/>
      <c r="D1667" s="239"/>
      <c r="E1667" s="239"/>
      <c r="F1667" s="239"/>
      <c r="G1667" s="239"/>
      <c r="H1667" s="239"/>
      <c r="I1667" s="239"/>
      <c r="J1667" s="239"/>
      <c r="K1667" s="239"/>
      <c r="L1667" s="239"/>
      <c r="M1667" s="239"/>
      <c r="N1667" s="239"/>
      <c r="O1667" s="239"/>
      <c r="X1667" s="228" t="s">
        <v>647</v>
      </c>
      <c r="Y1667" s="228"/>
      <c r="Z1667" s="228" t="s">
        <v>212</v>
      </c>
      <c r="AA1667" s="228" t="s">
        <v>1546</v>
      </c>
      <c r="AB1667" s="228" t="s">
        <v>6568</v>
      </c>
      <c r="AD1667" s="228" t="s">
        <v>348</v>
      </c>
      <c r="AE1667" s="228" t="s">
        <v>359</v>
      </c>
      <c r="AH1667" s="228" t="s">
        <v>663</v>
      </c>
      <c r="AJ1667" s="228" t="s">
        <v>484</v>
      </c>
      <c r="AK1667" s="228"/>
      <c r="BC1667" s="226"/>
    </row>
    <row r="1668" spans="1:55" ht="15.75" customHeight="1" thickBot="1">
      <c r="A1668" s="238"/>
      <c r="B1668" s="238"/>
      <c r="C1668" s="239"/>
      <c r="D1668" s="239"/>
      <c r="E1668" s="239"/>
      <c r="F1668" s="239"/>
      <c r="G1668" s="239"/>
      <c r="H1668" s="239"/>
      <c r="I1668" s="239"/>
      <c r="J1668" s="239"/>
      <c r="K1668" s="239"/>
      <c r="L1668" s="239"/>
      <c r="M1668" s="239"/>
      <c r="N1668" s="239"/>
      <c r="O1668" s="239"/>
      <c r="X1668" s="228" t="s">
        <v>1063</v>
      </c>
      <c r="Y1668" s="228"/>
      <c r="Z1668" s="228" t="s">
        <v>212</v>
      </c>
      <c r="AA1668" s="228" t="s">
        <v>1598</v>
      </c>
      <c r="AB1668" s="228" t="s">
        <v>6569</v>
      </c>
      <c r="AD1668" s="228" t="s">
        <v>333</v>
      </c>
      <c r="AE1668" s="228" t="s">
        <v>348</v>
      </c>
      <c r="AH1668" s="228" t="s">
        <v>638</v>
      </c>
      <c r="AJ1668" s="228" t="s">
        <v>484</v>
      </c>
      <c r="AK1668" s="228"/>
      <c r="BC1668" s="226"/>
    </row>
    <row r="1669" spans="1:55" ht="15.75" customHeight="1" thickBot="1">
      <c r="A1669" s="238"/>
      <c r="B1669" s="238"/>
      <c r="C1669" s="239"/>
      <c r="D1669" s="239"/>
      <c r="E1669" s="239"/>
      <c r="F1669" s="239"/>
      <c r="G1669" s="239"/>
      <c r="H1669" s="239"/>
      <c r="I1669" s="239"/>
      <c r="J1669" s="239"/>
      <c r="K1669" s="239"/>
      <c r="L1669" s="239"/>
      <c r="M1669" s="239"/>
      <c r="N1669" s="239"/>
      <c r="O1669" s="239"/>
      <c r="X1669" s="228" t="s">
        <v>647</v>
      </c>
      <c r="Y1669" s="228"/>
      <c r="Z1669" s="228" t="s">
        <v>208</v>
      </c>
      <c r="AA1669" s="228" t="s">
        <v>1799</v>
      </c>
      <c r="AB1669" s="228" t="s">
        <v>6570</v>
      </c>
      <c r="AD1669" s="228" t="s">
        <v>348</v>
      </c>
      <c r="AE1669" s="228" t="s">
        <v>359</v>
      </c>
      <c r="AH1669" s="228" t="s">
        <v>635</v>
      </c>
      <c r="AJ1669" s="228" t="s">
        <v>454</v>
      </c>
      <c r="AK1669" s="228"/>
      <c r="BC1669" s="226"/>
    </row>
    <row r="1670" spans="1:55" ht="15.75" customHeight="1" thickBot="1">
      <c r="A1670" s="238"/>
      <c r="B1670" s="238"/>
      <c r="C1670" s="239"/>
      <c r="D1670" s="239"/>
      <c r="E1670" s="239"/>
      <c r="F1670" s="239"/>
      <c r="G1670" s="239"/>
      <c r="H1670" s="239"/>
      <c r="I1670" s="239"/>
      <c r="J1670" s="239"/>
      <c r="K1670" s="239"/>
      <c r="L1670" s="239"/>
      <c r="M1670" s="239"/>
      <c r="N1670" s="239"/>
      <c r="O1670" s="239"/>
      <c r="X1670" s="228" t="s">
        <v>821</v>
      </c>
      <c r="Y1670" s="228"/>
      <c r="Z1670" s="228" t="s">
        <v>226</v>
      </c>
      <c r="AA1670" s="228" t="s">
        <v>1821</v>
      </c>
      <c r="AB1670" s="228" t="s">
        <v>4914</v>
      </c>
      <c r="AD1670" s="228" t="s">
        <v>385</v>
      </c>
      <c r="AE1670" s="228" t="s">
        <v>197</v>
      </c>
      <c r="AH1670" s="228"/>
      <c r="AJ1670" s="228" t="s">
        <v>335</v>
      </c>
      <c r="AK1670" s="228"/>
      <c r="BC1670" s="226"/>
    </row>
    <row r="1671" spans="1:55" ht="15.75" customHeight="1" thickBot="1">
      <c r="A1671" s="238"/>
      <c r="B1671" s="238"/>
      <c r="C1671" s="239"/>
      <c r="D1671" s="239"/>
      <c r="E1671" s="239"/>
      <c r="F1671" s="239"/>
      <c r="G1671" s="239"/>
      <c r="H1671" s="239"/>
      <c r="I1671" s="239"/>
      <c r="J1671" s="239"/>
      <c r="K1671" s="239"/>
      <c r="L1671" s="239"/>
      <c r="M1671" s="239"/>
      <c r="N1671" s="239"/>
      <c r="O1671" s="239"/>
      <c r="X1671" s="228" t="s">
        <v>672</v>
      </c>
      <c r="Y1671" s="228"/>
      <c r="Z1671" s="228" t="s">
        <v>219</v>
      </c>
      <c r="AA1671" s="228" t="s">
        <v>1872</v>
      </c>
      <c r="AB1671" s="228" t="s">
        <v>6571</v>
      </c>
      <c r="AD1671" s="228"/>
      <c r="AE1671" s="228"/>
      <c r="AH1671" s="228" t="s">
        <v>790</v>
      </c>
      <c r="AJ1671" s="228" t="s">
        <v>428</v>
      </c>
      <c r="AK1671" s="228"/>
      <c r="BC1671" s="226"/>
    </row>
    <row r="1672" spans="1:55" ht="15.75" customHeight="1" thickBot="1">
      <c r="A1672" s="238"/>
      <c r="B1672" s="238"/>
      <c r="C1672" s="239"/>
      <c r="D1672" s="239"/>
      <c r="E1672" s="239"/>
      <c r="F1672" s="239"/>
      <c r="G1672" s="239"/>
      <c r="H1672" s="239"/>
      <c r="I1672" s="239"/>
      <c r="J1672" s="239"/>
      <c r="K1672" s="239"/>
      <c r="L1672" s="239"/>
      <c r="M1672" s="239"/>
      <c r="N1672" s="239"/>
      <c r="O1672" s="239"/>
      <c r="X1672" s="228" t="s">
        <v>1063</v>
      </c>
      <c r="Y1672" s="228"/>
      <c r="Z1672" s="228" t="s">
        <v>208</v>
      </c>
      <c r="AA1672" s="228" t="s">
        <v>1988</v>
      </c>
      <c r="AB1672" s="228" t="s">
        <v>6572</v>
      </c>
      <c r="AD1672" s="228" t="s">
        <v>333</v>
      </c>
      <c r="AE1672" s="228" t="s">
        <v>359</v>
      </c>
      <c r="AH1672" s="228" t="s">
        <v>638</v>
      </c>
      <c r="AJ1672" s="228" t="s">
        <v>449</v>
      </c>
      <c r="AK1672" s="228"/>
      <c r="BC1672" s="226"/>
    </row>
    <row r="1673" spans="1:55" ht="15.75" customHeight="1" thickBot="1">
      <c r="A1673" s="238"/>
      <c r="B1673" s="238"/>
      <c r="C1673" s="239"/>
      <c r="D1673" s="239"/>
      <c r="E1673" s="239"/>
      <c r="F1673" s="239"/>
      <c r="G1673" s="239"/>
      <c r="H1673" s="239"/>
      <c r="I1673" s="239"/>
      <c r="J1673" s="239"/>
      <c r="K1673" s="239"/>
      <c r="L1673" s="239"/>
      <c r="M1673" s="239"/>
      <c r="N1673" s="239"/>
      <c r="O1673" s="239"/>
      <c r="X1673" s="228" t="s">
        <v>643</v>
      </c>
      <c r="Y1673" s="228"/>
      <c r="Z1673" s="228" t="s">
        <v>226</v>
      </c>
      <c r="AA1673" s="228" t="s">
        <v>2036</v>
      </c>
      <c r="AB1673" s="228" t="s">
        <v>6573</v>
      </c>
      <c r="AD1673" s="228" t="s">
        <v>261</v>
      </c>
      <c r="AE1673" s="228" t="s">
        <v>283</v>
      </c>
      <c r="AH1673" s="228" t="s">
        <v>825</v>
      </c>
      <c r="AJ1673" s="228" t="s">
        <v>367</v>
      </c>
      <c r="AK1673" s="228"/>
      <c r="BC1673" s="226"/>
    </row>
    <row r="1674" spans="1:55" ht="15.75" customHeight="1" thickBot="1">
      <c r="A1674" s="238"/>
      <c r="B1674" s="238"/>
      <c r="C1674" s="239"/>
      <c r="D1674" s="239"/>
      <c r="E1674" s="239"/>
      <c r="F1674" s="239"/>
      <c r="G1674" s="239"/>
      <c r="H1674" s="239"/>
      <c r="I1674" s="239"/>
      <c r="J1674" s="239"/>
      <c r="K1674" s="239"/>
      <c r="L1674" s="239"/>
      <c r="M1674" s="239"/>
      <c r="N1674" s="239"/>
      <c r="O1674" s="239"/>
      <c r="X1674" s="228" t="s">
        <v>787</v>
      </c>
      <c r="Y1674" s="228"/>
      <c r="Z1674" s="228" t="s">
        <v>232</v>
      </c>
      <c r="AA1674" s="228" t="s">
        <v>2196</v>
      </c>
      <c r="AB1674" s="228" t="s">
        <v>4915</v>
      </c>
      <c r="AD1674" s="228" t="s">
        <v>261</v>
      </c>
      <c r="AE1674" s="228" t="s">
        <v>302</v>
      </c>
      <c r="AH1674" s="228"/>
      <c r="AJ1674" s="228" t="s">
        <v>844</v>
      </c>
      <c r="AK1674" s="228"/>
      <c r="BC1674" s="226"/>
    </row>
    <row r="1675" spans="1:55" ht="15.75" customHeight="1" thickBot="1">
      <c r="A1675" s="238"/>
      <c r="B1675" s="238"/>
      <c r="C1675" s="239"/>
      <c r="D1675" s="239"/>
      <c r="E1675" s="239"/>
      <c r="F1675" s="239"/>
      <c r="G1675" s="239"/>
      <c r="H1675" s="239"/>
      <c r="I1675" s="239"/>
      <c r="J1675" s="239"/>
      <c r="K1675" s="239"/>
      <c r="L1675" s="239"/>
      <c r="M1675" s="239"/>
      <c r="N1675" s="239"/>
      <c r="O1675" s="239"/>
      <c r="X1675" s="228" t="s">
        <v>672</v>
      </c>
      <c r="Y1675" s="228"/>
      <c r="Z1675" s="228" t="s">
        <v>237</v>
      </c>
      <c r="AA1675" s="228" t="s">
        <v>2279</v>
      </c>
      <c r="AB1675" s="228" t="s">
        <v>6574</v>
      </c>
      <c r="AD1675" s="228" t="s">
        <v>333</v>
      </c>
      <c r="AE1675" s="228" t="s">
        <v>317</v>
      </c>
      <c r="AH1675" s="228" t="s">
        <v>825</v>
      </c>
      <c r="AJ1675" s="228" t="s">
        <v>393</v>
      </c>
      <c r="AK1675" s="228"/>
      <c r="BC1675" s="226"/>
    </row>
    <row r="1676" spans="1:55" ht="15.75" customHeight="1" thickBot="1">
      <c r="A1676" s="238"/>
      <c r="B1676" s="238"/>
      <c r="C1676" s="239"/>
      <c r="D1676" s="239"/>
      <c r="E1676" s="239"/>
      <c r="F1676" s="239"/>
      <c r="G1676" s="239"/>
      <c r="H1676" s="239"/>
      <c r="I1676" s="239"/>
      <c r="J1676" s="239"/>
      <c r="K1676" s="239"/>
      <c r="L1676" s="239"/>
      <c r="M1676" s="239"/>
      <c r="N1676" s="239"/>
      <c r="O1676" s="239"/>
      <c r="X1676" s="228" t="s">
        <v>842</v>
      </c>
      <c r="Y1676" s="228"/>
      <c r="Z1676" s="228" t="s">
        <v>226</v>
      </c>
      <c r="AA1676" s="228" t="s">
        <v>2329</v>
      </c>
      <c r="AB1676" s="228" t="s">
        <v>6575</v>
      </c>
      <c r="AD1676" s="228" t="s">
        <v>317</v>
      </c>
      <c r="AE1676" s="228" t="s">
        <v>333</v>
      </c>
      <c r="AH1676" s="228" t="s">
        <v>982</v>
      </c>
      <c r="AJ1676" s="228" t="s">
        <v>357</v>
      </c>
      <c r="AK1676" s="228"/>
      <c r="BC1676" s="226"/>
    </row>
    <row r="1677" spans="1:55" ht="15.75" customHeight="1" thickBot="1">
      <c r="A1677" s="238"/>
      <c r="B1677" s="238"/>
      <c r="C1677" s="239"/>
      <c r="D1677" s="239"/>
      <c r="E1677" s="239"/>
      <c r="F1677" s="239"/>
      <c r="G1677" s="239"/>
      <c r="H1677" s="239"/>
      <c r="I1677" s="239"/>
      <c r="J1677" s="239"/>
      <c r="K1677" s="239"/>
      <c r="L1677" s="239"/>
      <c r="M1677" s="239"/>
      <c r="N1677" s="239"/>
      <c r="O1677" s="239"/>
      <c r="X1677" s="228" t="s">
        <v>980</v>
      </c>
      <c r="Y1677" s="228"/>
      <c r="Z1677" s="228" t="s">
        <v>222</v>
      </c>
      <c r="AA1677" s="228" t="s">
        <v>2341</v>
      </c>
      <c r="AB1677" s="228" t="s">
        <v>6576</v>
      </c>
      <c r="AD1677" s="228" t="s">
        <v>317</v>
      </c>
      <c r="AE1677" s="228" t="s">
        <v>283</v>
      </c>
      <c r="AH1677" s="228" t="s">
        <v>1168</v>
      </c>
      <c r="AJ1677" s="228" t="s">
        <v>474</v>
      </c>
      <c r="AK1677" s="228"/>
      <c r="BC1677" s="226"/>
    </row>
    <row r="1678" spans="1:55" ht="15.75" customHeight="1" thickBot="1">
      <c r="A1678" s="238"/>
      <c r="B1678" s="238"/>
      <c r="C1678" s="239"/>
      <c r="D1678" s="239"/>
      <c r="E1678" s="239"/>
      <c r="F1678" s="239"/>
      <c r="G1678" s="239"/>
      <c r="H1678" s="239"/>
      <c r="I1678" s="239"/>
      <c r="J1678" s="239"/>
      <c r="K1678" s="239"/>
      <c r="L1678" s="239"/>
      <c r="M1678" s="239"/>
      <c r="N1678" s="239"/>
      <c r="O1678" s="239"/>
      <c r="X1678" s="228" t="s">
        <v>1176</v>
      </c>
      <c r="Y1678" s="228"/>
      <c r="Z1678" s="228" t="s">
        <v>222</v>
      </c>
      <c r="AA1678" s="228" t="s">
        <v>2388</v>
      </c>
      <c r="AB1678" s="228" t="s">
        <v>6577</v>
      </c>
      <c r="AD1678" s="228" t="s">
        <v>283</v>
      </c>
      <c r="AE1678" s="228" t="s">
        <v>211</v>
      </c>
      <c r="AH1678" s="228" t="s">
        <v>982</v>
      </c>
      <c r="AJ1678" s="228" t="s">
        <v>407</v>
      </c>
      <c r="AK1678" s="228"/>
      <c r="BC1678" s="226"/>
    </row>
    <row r="1679" spans="1:55" ht="15.75" customHeight="1" thickBot="1">
      <c r="A1679" s="238"/>
      <c r="B1679" s="238"/>
      <c r="C1679" s="239"/>
      <c r="D1679" s="239"/>
      <c r="E1679" s="239"/>
      <c r="F1679" s="239"/>
      <c r="G1679" s="239"/>
      <c r="H1679" s="239"/>
      <c r="I1679" s="239"/>
      <c r="J1679" s="239"/>
      <c r="K1679" s="239"/>
      <c r="L1679" s="239"/>
      <c r="M1679" s="239"/>
      <c r="N1679" s="239"/>
      <c r="O1679" s="239"/>
      <c r="X1679" s="228" t="s">
        <v>842</v>
      </c>
      <c r="Y1679" s="228"/>
      <c r="Z1679" s="228" t="s">
        <v>222</v>
      </c>
      <c r="AA1679" s="228" t="s">
        <v>2462</v>
      </c>
      <c r="AB1679" s="228" t="s">
        <v>6578</v>
      </c>
      <c r="AD1679" s="228" t="s">
        <v>333</v>
      </c>
      <c r="AE1679" s="228" t="s">
        <v>317</v>
      </c>
      <c r="AH1679" s="228" t="s">
        <v>825</v>
      </c>
      <c r="AJ1679" s="228" t="s">
        <v>470</v>
      </c>
      <c r="AK1679" s="228"/>
      <c r="BC1679" s="226"/>
    </row>
    <row r="1680" spans="1:55" ht="15.75" customHeight="1" thickBot="1">
      <c r="A1680" s="238"/>
      <c r="B1680" s="238"/>
      <c r="C1680" s="239"/>
      <c r="D1680" s="239"/>
      <c r="E1680" s="239"/>
      <c r="F1680" s="239"/>
      <c r="G1680" s="239"/>
      <c r="H1680" s="239"/>
      <c r="I1680" s="239"/>
      <c r="J1680" s="239"/>
      <c r="K1680" s="239"/>
      <c r="L1680" s="239"/>
      <c r="M1680" s="239"/>
      <c r="N1680" s="239"/>
      <c r="O1680" s="239"/>
      <c r="X1680" s="228" t="s">
        <v>643</v>
      </c>
      <c r="Y1680" s="228"/>
      <c r="Z1680" s="228" t="s">
        <v>222</v>
      </c>
      <c r="AA1680" s="228" t="s">
        <v>2470</v>
      </c>
      <c r="AB1680" s="228" t="s">
        <v>6579</v>
      </c>
      <c r="AD1680" s="228" t="s">
        <v>261</v>
      </c>
      <c r="AE1680" s="228" t="s">
        <v>302</v>
      </c>
      <c r="AH1680" s="228" t="s">
        <v>1168</v>
      </c>
      <c r="AJ1680" s="228" t="s">
        <v>421</v>
      </c>
      <c r="AK1680" s="228"/>
      <c r="BC1680" s="226"/>
    </row>
    <row r="1681" spans="1:55" ht="15.75" customHeight="1" thickBot="1">
      <c r="A1681" s="238"/>
      <c r="B1681" s="238"/>
      <c r="C1681" s="239"/>
      <c r="D1681" s="239"/>
      <c r="E1681" s="239"/>
      <c r="F1681" s="239"/>
      <c r="G1681" s="239"/>
      <c r="H1681" s="239"/>
      <c r="I1681" s="239"/>
      <c r="J1681" s="239"/>
      <c r="K1681" s="239"/>
      <c r="L1681" s="239"/>
      <c r="M1681" s="239"/>
      <c r="N1681" s="239"/>
      <c r="O1681" s="239"/>
      <c r="X1681" s="228" t="s">
        <v>647</v>
      </c>
      <c r="Y1681" s="228"/>
      <c r="Z1681" s="228" t="s">
        <v>215</v>
      </c>
      <c r="AA1681" s="228" t="s">
        <v>2538</v>
      </c>
      <c r="AB1681" s="228" t="s">
        <v>6580</v>
      </c>
      <c r="AD1681" s="228" t="s">
        <v>333</v>
      </c>
      <c r="AE1681" s="228" t="s">
        <v>359</v>
      </c>
      <c r="AH1681" s="228" t="s">
        <v>638</v>
      </c>
      <c r="AJ1681" s="228" t="s">
        <v>463</v>
      </c>
      <c r="AK1681" s="228"/>
      <c r="BC1681" s="226"/>
    </row>
    <row r="1682" spans="1:55" ht="15.75" customHeight="1" thickBot="1">
      <c r="A1682" s="238"/>
      <c r="B1682" s="238"/>
      <c r="C1682" s="239"/>
      <c r="D1682" s="239"/>
      <c r="E1682" s="239"/>
      <c r="F1682" s="239"/>
      <c r="G1682" s="239"/>
      <c r="H1682" s="239"/>
      <c r="I1682" s="239"/>
      <c r="J1682" s="239"/>
      <c r="K1682" s="239"/>
      <c r="L1682" s="239"/>
      <c r="M1682" s="239"/>
      <c r="N1682" s="239"/>
      <c r="O1682" s="239"/>
      <c r="X1682" s="228" t="s">
        <v>787</v>
      </c>
      <c r="Y1682" s="228"/>
      <c r="Z1682" s="228" t="s">
        <v>215</v>
      </c>
      <c r="AA1682" s="228" t="s">
        <v>2593</v>
      </c>
      <c r="AB1682" s="228" t="s">
        <v>6581</v>
      </c>
      <c r="AD1682" s="228" t="s">
        <v>283</v>
      </c>
      <c r="AE1682" s="228" t="s">
        <v>283</v>
      </c>
      <c r="AH1682" s="228" t="s">
        <v>674</v>
      </c>
      <c r="AJ1682" s="228" t="s">
        <v>642</v>
      </c>
      <c r="AK1682" s="228"/>
      <c r="BC1682" s="226"/>
    </row>
    <row r="1683" spans="1:55" ht="15.75" customHeight="1" thickBot="1">
      <c r="A1683" s="238"/>
      <c r="B1683" s="238"/>
      <c r="C1683" s="239"/>
      <c r="D1683" s="239"/>
      <c r="E1683" s="239"/>
      <c r="F1683" s="239"/>
      <c r="G1683" s="239"/>
      <c r="H1683" s="239"/>
      <c r="I1683" s="239"/>
      <c r="J1683" s="239"/>
      <c r="K1683" s="239"/>
      <c r="L1683" s="239"/>
      <c r="M1683" s="239"/>
      <c r="N1683" s="239"/>
      <c r="O1683" s="239"/>
      <c r="X1683" s="228" t="s">
        <v>1063</v>
      </c>
      <c r="Y1683" s="228"/>
      <c r="Z1683" s="228" t="s">
        <v>208</v>
      </c>
      <c r="AA1683" s="228" t="s">
        <v>2735</v>
      </c>
      <c r="AB1683" s="228" t="s">
        <v>6582</v>
      </c>
      <c r="AD1683" s="228" t="s">
        <v>317</v>
      </c>
      <c r="AE1683" s="228" t="s">
        <v>348</v>
      </c>
      <c r="AH1683" s="228" t="s">
        <v>638</v>
      </c>
      <c r="AJ1683" s="228" t="s">
        <v>477</v>
      </c>
      <c r="AK1683" s="228"/>
      <c r="BC1683" s="226"/>
    </row>
    <row r="1684" spans="1:55" ht="15.75" customHeight="1" thickBot="1">
      <c r="A1684" s="238"/>
      <c r="B1684" s="238"/>
      <c r="C1684" s="239"/>
      <c r="D1684" s="239"/>
      <c r="E1684" s="239"/>
      <c r="F1684" s="239"/>
      <c r="G1684" s="239"/>
      <c r="H1684" s="239"/>
      <c r="I1684" s="239"/>
      <c r="J1684" s="239"/>
      <c r="K1684" s="239"/>
      <c r="L1684" s="239"/>
      <c r="M1684" s="239"/>
      <c r="N1684" s="239"/>
      <c r="O1684" s="239"/>
      <c r="X1684" s="228" t="s">
        <v>647</v>
      </c>
      <c r="Y1684" s="228"/>
      <c r="Z1684" s="228" t="s">
        <v>208</v>
      </c>
      <c r="AA1684" s="228" t="s">
        <v>648</v>
      </c>
      <c r="AB1684" s="228" t="s">
        <v>6583</v>
      </c>
      <c r="AD1684" s="228" t="s">
        <v>348</v>
      </c>
      <c r="AE1684" s="228" t="s">
        <v>348</v>
      </c>
      <c r="AH1684" s="228" t="s">
        <v>649</v>
      </c>
      <c r="AJ1684" s="228" t="s">
        <v>458</v>
      </c>
      <c r="AK1684" s="228"/>
      <c r="BC1684" s="226"/>
    </row>
    <row r="1685" spans="1:55" ht="15.75" customHeight="1" thickBot="1">
      <c r="A1685" s="238"/>
      <c r="B1685" s="238"/>
      <c r="C1685" s="239"/>
      <c r="D1685" s="239"/>
      <c r="E1685" s="239"/>
      <c r="F1685" s="239"/>
      <c r="G1685" s="239"/>
      <c r="H1685" s="239"/>
      <c r="I1685" s="239"/>
      <c r="J1685" s="239"/>
      <c r="K1685" s="239"/>
      <c r="L1685" s="239"/>
      <c r="M1685" s="239"/>
      <c r="N1685" s="239"/>
      <c r="O1685" s="239"/>
      <c r="X1685" s="228" t="s">
        <v>675</v>
      </c>
      <c r="Y1685" s="228"/>
      <c r="Z1685" s="228" t="s">
        <v>222</v>
      </c>
      <c r="AA1685" s="228" t="s">
        <v>676</v>
      </c>
      <c r="AB1685" s="228" t="s">
        <v>6584</v>
      </c>
      <c r="AD1685" s="228" t="s">
        <v>283</v>
      </c>
      <c r="AE1685" s="228" t="s">
        <v>261</v>
      </c>
      <c r="AH1685" s="228"/>
      <c r="AJ1685" s="228" t="s">
        <v>426</v>
      </c>
      <c r="AK1685" s="228"/>
      <c r="BC1685" s="226"/>
    </row>
    <row r="1686" spans="1:55" ht="15.75" customHeight="1" thickBot="1">
      <c r="A1686" s="238"/>
      <c r="B1686" s="238"/>
      <c r="C1686" s="239"/>
      <c r="D1686" s="239"/>
      <c r="E1686" s="239"/>
      <c r="F1686" s="239"/>
      <c r="G1686" s="239"/>
      <c r="H1686" s="239"/>
      <c r="I1686" s="239"/>
      <c r="J1686" s="239"/>
      <c r="K1686" s="239"/>
      <c r="L1686" s="239"/>
      <c r="M1686" s="239"/>
      <c r="N1686" s="239"/>
      <c r="O1686" s="239"/>
      <c r="X1686" s="228" t="s">
        <v>681</v>
      </c>
      <c r="Y1686" s="228"/>
      <c r="Z1686" s="228" t="s">
        <v>208</v>
      </c>
      <c r="AA1686" s="228" t="s">
        <v>852</v>
      </c>
      <c r="AB1686" s="228" t="s">
        <v>6585</v>
      </c>
      <c r="AD1686" s="228" t="s">
        <v>359</v>
      </c>
      <c r="AE1686" s="228" t="s">
        <v>359</v>
      </c>
      <c r="AH1686" s="228" t="s">
        <v>641</v>
      </c>
      <c r="AJ1686" s="228" t="s">
        <v>454</v>
      </c>
      <c r="AK1686" s="228"/>
      <c r="BC1686" s="226"/>
    </row>
    <row r="1687" spans="1:55" ht="15.75" customHeight="1" thickBot="1">
      <c r="A1687" s="238"/>
      <c r="B1687" s="238"/>
      <c r="C1687" s="239"/>
      <c r="D1687" s="239"/>
      <c r="E1687" s="239"/>
      <c r="F1687" s="239"/>
      <c r="G1687" s="239"/>
      <c r="H1687" s="239"/>
      <c r="I1687" s="239"/>
      <c r="J1687" s="239"/>
      <c r="K1687" s="239"/>
      <c r="L1687" s="239"/>
      <c r="M1687" s="239"/>
      <c r="N1687" s="239"/>
      <c r="O1687" s="239"/>
      <c r="X1687" s="228" t="s">
        <v>906</v>
      </c>
      <c r="Y1687" s="228"/>
      <c r="Z1687" s="228" t="s">
        <v>219</v>
      </c>
      <c r="AA1687" s="228" t="s">
        <v>934</v>
      </c>
      <c r="AB1687" s="228" t="s">
        <v>6586</v>
      </c>
      <c r="AD1687" s="228" t="s">
        <v>283</v>
      </c>
      <c r="AE1687" s="228" t="s">
        <v>317</v>
      </c>
      <c r="AH1687" s="228" t="s">
        <v>635</v>
      </c>
      <c r="AJ1687" s="228" t="s">
        <v>332</v>
      </c>
      <c r="AK1687" s="228"/>
      <c r="BC1687" s="226"/>
    </row>
    <row r="1688" spans="1:55" ht="15.75" customHeight="1" thickBot="1">
      <c r="A1688" s="238"/>
      <c r="B1688" s="238"/>
      <c r="C1688" s="239"/>
      <c r="D1688" s="239"/>
      <c r="E1688" s="239"/>
      <c r="F1688" s="239"/>
      <c r="G1688" s="239"/>
      <c r="H1688" s="239"/>
      <c r="I1688" s="239"/>
      <c r="J1688" s="239"/>
      <c r="K1688" s="239"/>
      <c r="L1688" s="239"/>
      <c r="M1688" s="239"/>
      <c r="N1688" s="239"/>
      <c r="O1688" s="239"/>
      <c r="X1688" s="228" t="s">
        <v>727</v>
      </c>
      <c r="Y1688" s="228"/>
      <c r="Z1688" s="228" t="s">
        <v>246</v>
      </c>
      <c r="AA1688" s="228" t="s">
        <v>1086</v>
      </c>
      <c r="AB1688" s="228" t="s">
        <v>4889</v>
      </c>
      <c r="AD1688" s="228" t="s">
        <v>189</v>
      </c>
      <c r="AE1688" s="228" t="s">
        <v>189</v>
      </c>
      <c r="AH1688" s="228"/>
      <c r="AJ1688" s="228" t="s">
        <v>304</v>
      </c>
      <c r="AK1688" s="228"/>
      <c r="BC1688" s="226"/>
    </row>
    <row r="1689" spans="1:55" ht="15.75" customHeight="1" thickBot="1">
      <c r="A1689" s="238"/>
      <c r="B1689" s="238"/>
      <c r="C1689" s="239"/>
      <c r="D1689" s="239"/>
      <c r="E1689" s="239"/>
      <c r="F1689" s="239"/>
      <c r="G1689" s="239"/>
      <c r="H1689" s="239"/>
      <c r="I1689" s="239"/>
      <c r="J1689" s="239"/>
      <c r="K1689" s="239"/>
      <c r="L1689" s="239"/>
      <c r="M1689" s="239"/>
      <c r="N1689" s="239"/>
      <c r="O1689" s="239"/>
      <c r="X1689" s="228" t="s">
        <v>650</v>
      </c>
      <c r="Y1689" s="228"/>
      <c r="Z1689" s="228" t="s">
        <v>186</v>
      </c>
      <c r="AA1689" s="228" t="s">
        <v>1189</v>
      </c>
      <c r="AB1689" s="228" t="s">
        <v>6587</v>
      </c>
      <c r="AD1689" s="228" t="s">
        <v>348</v>
      </c>
      <c r="AE1689" s="228" t="s">
        <v>359</v>
      </c>
      <c r="AH1689" s="228" t="s">
        <v>660</v>
      </c>
      <c r="AJ1689" s="228" t="s">
        <v>482</v>
      </c>
      <c r="AK1689" s="228"/>
      <c r="BC1689" s="226"/>
    </row>
    <row r="1690" spans="1:55" ht="15.75" customHeight="1" thickBot="1">
      <c r="A1690" s="238"/>
      <c r="B1690" s="238"/>
      <c r="C1690" s="239"/>
      <c r="D1690" s="239"/>
      <c r="E1690" s="239"/>
      <c r="F1690" s="239"/>
      <c r="G1690" s="239"/>
      <c r="H1690" s="239"/>
      <c r="I1690" s="239"/>
      <c r="J1690" s="239"/>
      <c r="K1690" s="239"/>
      <c r="L1690" s="239"/>
      <c r="M1690" s="239"/>
      <c r="N1690" s="239"/>
      <c r="O1690" s="239"/>
      <c r="X1690" s="228" t="s">
        <v>691</v>
      </c>
      <c r="Y1690" s="228"/>
      <c r="Z1690" s="228" t="s">
        <v>222</v>
      </c>
      <c r="AA1690" s="228" t="s">
        <v>1360</v>
      </c>
      <c r="AB1690" s="228" t="s">
        <v>6588</v>
      </c>
      <c r="AD1690" s="228" t="s">
        <v>317</v>
      </c>
      <c r="AE1690" s="228" t="s">
        <v>317</v>
      </c>
      <c r="AH1690" s="228" t="s">
        <v>641</v>
      </c>
      <c r="AJ1690" s="228" t="s">
        <v>460</v>
      </c>
      <c r="AK1690" s="228"/>
      <c r="BC1690" s="226"/>
    </row>
    <row r="1691" spans="1:55" ht="15.75" customHeight="1" thickBot="1">
      <c r="A1691" s="238"/>
      <c r="B1691" s="238"/>
      <c r="C1691" s="239"/>
      <c r="D1691" s="239"/>
      <c r="E1691" s="239"/>
      <c r="F1691" s="239"/>
      <c r="G1691" s="239"/>
      <c r="H1691" s="239"/>
      <c r="I1691" s="239"/>
      <c r="J1691" s="239"/>
      <c r="K1691" s="239"/>
      <c r="L1691" s="239"/>
      <c r="M1691" s="239"/>
      <c r="N1691" s="239"/>
      <c r="O1691" s="239"/>
      <c r="X1691" s="228" t="s">
        <v>775</v>
      </c>
      <c r="Y1691" s="228"/>
      <c r="Z1691" s="228" t="s">
        <v>186</v>
      </c>
      <c r="AA1691" s="228" t="s">
        <v>1364</v>
      </c>
      <c r="AB1691" s="228" t="s">
        <v>6589</v>
      </c>
      <c r="AD1691" s="228" t="s">
        <v>348</v>
      </c>
      <c r="AE1691" s="228" t="s">
        <v>302</v>
      </c>
      <c r="AH1691" s="228" t="s">
        <v>660</v>
      </c>
      <c r="AJ1691" s="228" t="s">
        <v>458</v>
      </c>
      <c r="AK1691" s="228"/>
      <c r="BC1691" s="226"/>
    </row>
    <row r="1692" spans="1:55" ht="15.75" customHeight="1" thickBot="1">
      <c r="A1692" s="238"/>
      <c r="B1692" s="238"/>
      <c r="C1692" s="239"/>
      <c r="D1692" s="239"/>
      <c r="E1692" s="239"/>
      <c r="F1692" s="239"/>
      <c r="G1692" s="239"/>
      <c r="H1692" s="239"/>
      <c r="I1692" s="239"/>
      <c r="J1692" s="239"/>
      <c r="K1692" s="239"/>
      <c r="L1692" s="239"/>
      <c r="M1692" s="239"/>
      <c r="N1692" s="239"/>
      <c r="O1692" s="239"/>
      <c r="X1692" s="228" t="s">
        <v>681</v>
      </c>
      <c r="Y1692" s="228"/>
      <c r="Z1692" s="228" t="s">
        <v>205</v>
      </c>
      <c r="AA1692" s="228" t="s">
        <v>1469</v>
      </c>
      <c r="AB1692" s="228" t="s">
        <v>6590</v>
      </c>
      <c r="AD1692" s="228" t="s">
        <v>359</v>
      </c>
      <c r="AE1692" s="228" t="s">
        <v>359</v>
      </c>
      <c r="AH1692" s="228" t="s">
        <v>663</v>
      </c>
      <c r="AJ1692" s="228" t="s">
        <v>470</v>
      </c>
      <c r="AK1692" s="228"/>
      <c r="BC1692" s="226"/>
    </row>
    <row r="1693" spans="1:55" ht="15.75" customHeight="1" thickBot="1">
      <c r="A1693" s="238"/>
      <c r="B1693" s="238"/>
      <c r="C1693" s="239"/>
      <c r="D1693" s="239"/>
      <c r="E1693" s="239"/>
      <c r="F1693" s="239"/>
      <c r="G1693" s="239"/>
      <c r="H1693" s="239"/>
      <c r="I1693" s="239"/>
      <c r="J1693" s="239"/>
      <c r="K1693" s="239"/>
      <c r="L1693" s="239"/>
      <c r="M1693" s="239"/>
      <c r="N1693" s="239"/>
      <c r="O1693" s="239"/>
      <c r="X1693" s="228" t="s">
        <v>781</v>
      </c>
      <c r="Y1693" s="228"/>
      <c r="Z1693" s="228" t="s">
        <v>201</v>
      </c>
      <c r="AA1693" s="228" t="s">
        <v>1703</v>
      </c>
      <c r="AB1693" s="228" t="s">
        <v>6591</v>
      </c>
      <c r="AD1693" s="228" t="s">
        <v>317</v>
      </c>
      <c r="AE1693" s="228" t="s">
        <v>317</v>
      </c>
      <c r="AH1693" s="228" t="s">
        <v>635</v>
      </c>
      <c r="AJ1693" s="228" t="s">
        <v>430</v>
      </c>
      <c r="AK1693" s="228"/>
      <c r="BC1693" s="226"/>
    </row>
    <row r="1694" spans="1:55" ht="15.75" customHeight="1" thickBot="1">
      <c r="A1694" s="238"/>
      <c r="B1694" s="238"/>
      <c r="C1694" s="239"/>
      <c r="D1694" s="239"/>
      <c r="E1694" s="239"/>
      <c r="F1694" s="239"/>
      <c r="G1694" s="239"/>
      <c r="H1694" s="239"/>
      <c r="I1694" s="239"/>
      <c r="J1694" s="239"/>
      <c r="K1694" s="239"/>
      <c r="L1694" s="239"/>
      <c r="M1694" s="239"/>
      <c r="N1694" s="239"/>
      <c r="O1694" s="239"/>
      <c r="X1694" s="228" t="s">
        <v>775</v>
      </c>
      <c r="Y1694" s="228"/>
      <c r="Z1694" s="228" t="s">
        <v>201</v>
      </c>
      <c r="AA1694" s="228" t="s">
        <v>1734</v>
      </c>
      <c r="AB1694" s="228" t="s">
        <v>6592</v>
      </c>
      <c r="AD1694" s="228" t="s">
        <v>333</v>
      </c>
      <c r="AE1694" s="228" t="s">
        <v>359</v>
      </c>
      <c r="AH1694" s="228" t="s">
        <v>660</v>
      </c>
      <c r="AJ1694" s="228" t="s">
        <v>470</v>
      </c>
      <c r="AK1694" s="228"/>
      <c r="BC1694" s="226"/>
    </row>
    <row r="1695" spans="1:55" ht="15.75" customHeight="1" thickBot="1">
      <c r="A1695" s="238"/>
      <c r="B1695" s="238"/>
      <c r="C1695" s="239"/>
      <c r="D1695" s="239"/>
      <c r="E1695" s="239"/>
      <c r="F1695" s="239"/>
      <c r="G1695" s="239"/>
      <c r="H1695" s="239"/>
      <c r="I1695" s="239"/>
      <c r="J1695" s="239"/>
      <c r="K1695" s="239"/>
      <c r="L1695" s="239"/>
      <c r="M1695" s="239"/>
      <c r="N1695" s="239"/>
      <c r="O1695" s="239"/>
      <c r="X1695" s="228" t="s">
        <v>752</v>
      </c>
      <c r="Y1695" s="228"/>
      <c r="Z1695" s="228" t="s">
        <v>226</v>
      </c>
      <c r="AA1695" s="228" t="s">
        <v>1746</v>
      </c>
      <c r="AB1695" s="228" t="s">
        <v>6593</v>
      </c>
      <c r="AD1695" s="228" t="s">
        <v>317</v>
      </c>
      <c r="AE1695" s="228" t="s">
        <v>317</v>
      </c>
      <c r="AH1695" s="228" t="s">
        <v>641</v>
      </c>
      <c r="AJ1695" s="228" t="s">
        <v>456</v>
      </c>
      <c r="AK1695" s="228"/>
      <c r="BC1695" s="226"/>
    </row>
    <row r="1696" spans="1:55" ht="15.75" customHeight="1" thickBot="1">
      <c r="A1696" s="238"/>
      <c r="B1696" s="238"/>
      <c r="C1696" s="239"/>
      <c r="D1696" s="239"/>
      <c r="E1696" s="239"/>
      <c r="F1696" s="239"/>
      <c r="G1696" s="239"/>
      <c r="H1696" s="239"/>
      <c r="I1696" s="239"/>
      <c r="J1696" s="239"/>
      <c r="K1696" s="239"/>
      <c r="L1696" s="239"/>
      <c r="M1696" s="239"/>
      <c r="N1696" s="239"/>
      <c r="O1696" s="239"/>
      <c r="X1696" s="228" t="s">
        <v>906</v>
      </c>
      <c r="Y1696" s="228"/>
      <c r="Z1696" s="228" t="s">
        <v>222</v>
      </c>
      <c r="AA1696" s="228" t="s">
        <v>1888</v>
      </c>
      <c r="AB1696" s="228" t="s">
        <v>6594</v>
      </c>
      <c r="AD1696" s="228" t="s">
        <v>236</v>
      </c>
      <c r="AE1696" s="228" t="s">
        <v>317</v>
      </c>
      <c r="AH1696" s="228" t="s">
        <v>635</v>
      </c>
      <c r="AJ1696" s="228" t="s">
        <v>347</v>
      </c>
      <c r="AK1696" s="228"/>
      <c r="BC1696" s="226"/>
    </row>
    <row r="1697" spans="1:55" ht="15.75" customHeight="1" thickBot="1">
      <c r="A1697" s="238"/>
      <c r="B1697" s="238"/>
      <c r="C1697" s="239"/>
      <c r="D1697" s="239"/>
      <c r="E1697" s="239"/>
      <c r="F1697" s="239"/>
      <c r="G1697" s="239"/>
      <c r="H1697" s="239"/>
      <c r="I1697" s="239"/>
      <c r="J1697" s="239"/>
      <c r="K1697" s="239"/>
      <c r="L1697" s="239"/>
      <c r="M1697" s="239"/>
      <c r="N1697" s="239"/>
      <c r="O1697" s="239"/>
      <c r="X1697" s="228" t="s">
        <v>775</v>
      </c>
      <c r="Y1697" s="228"/>
      <c r="Z1697" s="228" t="s">
        <v>205</v>
      </c>
      <c r="AA1697" s="228" t="s">
        <v>1315</v>
      </c>
      <c r="AB1697" s="228" t="s">
        <v>6595</v>
      </c>
      <c r="AD1697" s="228" t="s">
        <v>333</v>
      </c>
      <c r="AE1697" s="228" t="s">
        <v>359</v>
      </c>
      <c r="AH1697" s="228" t="s">
        <v>638</v>
      </c>
      <c r="AJ1697" s="228" t="s">
        <v>470</v>
      </c>
      <c r="AK1697" s="228"/>
      <c r="BC1697" s="226"/>
    </row>
    <row r="1698" spans="1:55" ht="15.75" customHeight="1" thickBot="1">
      <c r="A1698" s="238"/>
      <c r="B1698" s="238"/>
      <c r="C1698" s="239"/>
      <c r="D1698" s="239"/>
      <c r="E1698" s="239"/>
      <c r="F1698" s="239"/>
      <c r="G1698" s="239"/>
      <c r="H1698" s="239"/>
      <c r="I1698" s="239"/>
      <c r="J1698" s="239"/>
      <c r="K1698" s="239"/>
      <c r="L1698" s="239"/>
      <c r="M1698" s="239"/>
      <c r="N1698" s="239"/>
      <c r="O1698" s="239"/>
      <c r="X1698" s="228" t="s">
        <v>681</v>
      </c>
      <c r="Y1698" s="228"/>
      <c r="Z1698" s="228" t="s">
        <v>186</v>
      </c>
      <c r="AA1698" s="228" t="s">
        <v>1433</v>
      </c>
      <c r="AB1698" s="228" t="s">
        <v>6596</v>
      </c>
      <c r="AD1698" s="228" t="s">
        <v>348</v>
      </c>
      <c r="AE1698" s="228" t="s">
        <v>333</v>
      </c>
      <c r="AH1698" s="228" t="s">
        <v>660</v>
      </c>
      <c r="AJ1698" s="228" t="s">
        <v>430</v>
      </c>
      <c r="AK1698" s="228"/>
      <c r="BC1698" s="226"/>
    </row>
    <row r="1699" spans="1:55" ht="15.75" customHeight="1" thickBot="1">
      <c r="A1699" s="238"/>
      <c r="B1699" s="238"/>
      <c r="C1699" s="239"/>
      <c r="D1699" s="239"/>
      <c r="E1699" s="239"/>
      <c r="F1699" s="239"/>
      <c r="G1699" s="239"/>
      <c r="H1699" s="239"/>
      <c r="I1699" s="239"/>
      <c r="J1699" s="239"/>
      <c r="K1699" s="239"/>
      <c r="L1699" s="239"/>
      <c r="M1699" s="239"/>
      <c r="N1699" s="239"/>
      <c r="O1699" s="239"/>
      <c r="X1699" s="228" t="s">
        <v>793</v>
      </c>
      <c r="Y1699" s="228"/>
      <c r="Z1699" s="228" t="s">
        <v>262</v>
      </c>
      <c r="AA1699" s="228" t="s">
        <v>1779</v>
      </c>
      <c r="AB1699" s="228" t="s">
        <v>6597</v>
      </c>
      <c r="AD1699" s="228" t="s">
        <v>302</v>
      </c>
      <c r="AE1699" s="228" t="s">
        <v>302</v>
      </c>
      <c r="AH1699" s="228" t="s">
        <v>641</v>
      </c>
      <c r="AJ1699" s="228" t="s">
        <v>442</v>
      </c>
      <c r="AK1699" s="228"/>
      <c r="BC1699" s="226"/>
    </row>
    <row r="1700" spans="1:55" ht="15.75" customHeight="1" thickBot="1">
      <c r="A1700" s="238"/>
      <c r="B1700" s="238"/>
      <c r="C1700" s="239"/>
      <c r="D1700" s="239"/>
      <c r="E1700" s="239"/>
      <c r="F1700" s="239"/>
      <c r="G1700" s="239"/>
      <c r="H1700" s="239"/>
      <c r="I1700" s="239"/>
      <c r="J1700" s="239"/>
      <c r="K1700" s="239"/>
      <c r="L1700" s="239"/>
      <c r="M1700" s="239"/>
      <c r="N1700" s="239"/>
      <c r="O1700" s="239"/>
      <c r="X1700" s="228" t="s">
        <v>752</v>
      </c>
      <c r="Y1700" s="228"/>
      <c r="Z1700" s="228" t="s">
        <v>231</v>
      </c>
      <c r="AA1700" s="228" t="s">
        <v>1938</v>
      </c>
      <c r="AB1700" s="228" t="s">
        <v>6598</v>
      </c>
      <c r="AD1700" s="228" t="s">
        <v>261</v>
      </c>
      <c r="AE1700" s="228" t="s">
        <v>631</v>
      </c>
      <c r="AH1700" s="228" t="s">
        <v>641</v>
      </c>
      <c r="AJ1700" s="228" t="s">
        <v>430</v>
      </c>
      <c r="AK1700" s="228"/>
      <c r="BC1700" s="226"/>
    </row>
    <row r="1701" spans="1:55" ht="15.75" customHeight="1" thickBot="1">
      <c r="A1701" s="238"/>
      <c r="B1701" s="238"/>
      <c r="C1701" s="239"/>
      <c r="D1701" s="239"/>
      <c r="E1701" s="239"/>
      <c r="F1701" s="239"/>
      <c r="G1701" s="239"/>
      <c r="H1701" s="239"/>
      <c r="I1701" s="239"/>
      <c r="J1701" s="239"/>
      <c r="K1701" s="239"/>
      <c r="L1701" s="239"/>
      <c r="M1701" s="239"/>
      <c r="N1701" s="239"/>
      <c r="O1701" s="239"/>
      <c r="X1701" s="228" t="s">
        <v>691</v>
      </c>
      <c r="Y1701" s="228"/>
      <c r="Z1701" s="228" t="s">
        <v>205</v>
      </c>
      <c r="AA1701" s="228" t="s">
        <v>1949</v>
      </c>
      <c r="AB1701" s="228" t="s">
        <v>6599</v>
      </c>
      <c r="AD1701" s="228" t="s">
        <v>317</v>
      </c>
      <c r="AE1701" s="228" t="s">
        <v>283</v>
      </c>
      <c r="AH1701" s="228" t="s">
        <v>641</v>
      </c>
      <c r="AJ1701" s="228" t="s">
        <v>428</v>
      </c>
      <c r="AK1701" s="228"/>
      <c r="BC1701" s="226"/>
    </row>
    <row r="1702" spans="1:55" ht="15.75" customHeight="1" thickBot="1">
      <c r="A1702" s="238"/>
      <c r="B1702" s="238"/>
      <c r="C1702" s="239"/>
      <c r="D1702" s="239"/>
      <c r="E1702" s="239"/>
      <c r="F1702" s="239"/>
      <c r="G1702" s="239"/>
      <c r="H1702" s="239"/>
      <c r="I1702" s="239"/>
      <c r="J1702" s="239"/>
      <c r="K1702" s="239"/>
      <c r="L1702" s="239"/>
      <c r="M1702" s="239"/>
      <c r="N1702" s="239"/>
      <c r="O1702" s="239"/>
      <c r="X1702" s="228" t="s">
        <v>681</v>
      </c>
      <c r="Y1702" s="228"/>
      <c r="Z1702" s="228" t="s">
        <v>205</v>
      </c>
      <c r="AA1702" s="228" t="s">
        <v>1973</v>
      </c>
      <c r="AB1702" s="228" t="s">
        <v>6600</v>
      </c>
      <c r="AD1702" s="228" t="s">
        <v>317</v>
      </c>
      <c r="AE1702" s="228" t="s">
        <v>359</v>
      </c>
      <c r="AH1702" s="228" t="s">
        <v>638</v>
      </c>
      <c r="AJ1702" s="228" t="s">
        <v>423</v>
      </c>
      <c r="AK1702" s="228"/>
      <c r="BC1702" s="226"/>
    </row>
    <row r="1703" spans="1:55" ht="15.75" customHeight="1" thickBot="1">
      <c r="A1703" s="238"/>
      <c r="B1703" s="238"/>
      <c r="C1703" s="239"/>
      <c r="D1703" s="239"/>
      <c r="E1703" s="239"/>
      <c r="F1703" s="239"/>
      <c r="G1703" s="239"/>
      <c r="H1703" s="239"/>
      <c r="I1703" s="239"/>
      <c r="J1703" s="239"/>
      <c r="K1703" s="239"/>
      <c r="L1703" s="239"/>
      <c r="M1703" s="239"/>
      <c r="N1703" s="239"/>
      <c r="O1703" s="239"/>
      <c r="X1703" s="228" t="s">
        <v>906</v>
      </c>
      <c r="Y1703" s="228"/>
      <c r="Z1703" s="228" t="s">
        <v>231</v>
      </c>
      <c r="AA1703" s="228" t="s">
        <v>2065</v>
      </c>
      <c r="AB1703" s="228" t="s">
        <v>6601</v>
      </c>
      <c r="AD1703" s="228" t="s">
        <v>261</v>
      </c>
      <c r="AE1703" s="228" t="s">
        <v>317</v>
      </c>
      <c r="AH1703" s="228" t="s">
        <v>641</v>
      </c>
      <c r="AJ1703" s="228" t="s">
        <v>428</v>
      </c>
      <c r="AK1703" s="228"/>
      <c r="BC1703" s="226"/>
    </row>
    <row r="1704" spans="1:55" ht="15.75" customHeight="1" thickBot="1">
      <c r="A1704" s="238"/>
      <c r="B1704" s="238"/>
      <c r="C1704" s="239"/>
      <c r="D1704" s="239"/>
      <c r="E1704" s="239"/>
      <c r="F1704" s="239"/>
      <c r="G1704" s="239"/>
      <c r="H1704" s="239"/>
      <c r="I1704" s="239"/>
      <c r="J1704" s="239"/>
      <c r="K1704" s="239"/>
      <c r="L1704" s="239"/>
      <c r="M1704" s="239"/>
      <c r="N1704" s="239"/>
      <c r="O1704" s="239"/>
      <c r="X1704" s="228" t="s">
        <v>781</v>
      </c>
      <c r="Y1704" s="228"/>
      <c r="Z1704" s="228" t="s">
        <v>212</v>
      </c>
      <c r="AA1704" s="228" t="s">
        <v>2176</v>
      </c>
      <c r="AB1704" s="228" t="s">
        <v>6602</v>
      </c>
      <c r="AD1704" s="228" t="s">
        <v>302</v>
      </c>
      <c r="AE1704" s="228" t="s">
        <v>261</v>
      </c>
      <c r="AH1704" s="228" t="s">
        <v>635</v>
      </c>
      <c r="AJ1704" s="228" t="s">
        <v>642</v>
      </c>
      <c r="AK1704" s="228"/>
      <c r="BC1704" s="226"/>
    </row>
    <row r="1705" spans="1:55" ht="15.75" customHeight="1" thickBot="1">
      <c r="A1705" s="238"/>
      <c r="B1705" s="238"/>
      <c r="C1705" s="239"/>
      <c r="D1705" s="239"/>
      <c r="E1705" s="239"/>
      <c r="F1705" s="239"/>
      <c r="G1705" s="239"/>
      <c r="H1705" s="239"/>
      <c r="I1705" s="239"/>
      <c r="J1705" s="239"/>
      <c r="K1705" s="239"/>
      <c r="L1705" s="239"/>
      <c r="M1705" s="239"/>
      <c r="N1705" s="239"/>
      <c r="O1705" s="239"/>
      <c r="X1705" s="228" t="s">
        <v>729</v>
      </c>
      <c r="Y1705" s="228"/>
      <c r="Z1705" s="228" t="s">
        <v>669</v>
      </c>
      <c r="AA1705" s="228" t="s">
        <v>2236</v>
      </c>
      <c r="AB1705" s="228" t="s">
        <v>6603</v>
      </c>
      <c r="AD1705" s="228" t="s">
        <v>359</v>
      </c>
      <c r="AE1705" s="228" t="s">
        <v>359</v>
      </c>
      <c r="AH1705" s="228" t="s">
        <v>641</v>
      </c>
      <c r="AJ1705" s="228" t="s">
        <v>754</v>
      </c>
      <c r="AK1705" s="228"/>
      <c r="BC1705" s="226"/>
    </row>
    <row r="1706" spans="1:55" ht="15.75" customHeight="1" thickBot="1">
      <c r="A1706" s="238"/>
      <c r="B1706" s="238"/>
      <c r="C1706" s="239"/>
      <c r="D1706" s="239"/>
      <c r="E1706" s="239"/>
      <c r="F1706" s="239"/>
      <c r="G1706" s="239"/>
      <c r="H1706" s="239"/>
      <c r="I1706" s="239"/>
      <c r="J1706" s="239"/>
      <c r="K1706" s="239"/>
      <c r="L1706" s="239"/>
      <c r="M1706" s="239"/>
      <c r="N1706" s="239"/>
      <c r="O1706" s="239"/>
      <c r="X1706" s="228" t="s">
        <v>681</v>
      </c>
      <c r="Y1706" s="228"/>
      <c r="Z1706" s="228" t="s">
        <v>222</v>
      </c>
      <c r="AA1706" s="228" t="s">
        <v>2313</v>
      </c>
      <c r="AB1706" s="228" t="s">
        <v>6604</v>
      </c>
      <c r="AD1706" s="228" t="s">
        <v>348</v>
      </c>
      <c r="AE1706" s="228" t="s">
        <v>359</v>
      </c>
      <c r="AH1706" s="228" t="s">
        <v>635</v>
      </c>
      <c r="AJ1706" s="228" t="s">
        <v>446</v>
      </c>
      <c r="AK1706" s="228"/>
      <c r="BC1706" s="226"/>
    </row>
    <row r="1707" spans="1:55" ht="15.75" customHeight="1" thickBot="1">
      <c r="A1707" s="238"/>
      <c r="B1707" s="238"/>
      <c r="C1707" s="239"/>
      <c r="D1707" s="239"/>
      <c r="E1707" s="239"/>
      <c r="F1707" s="239"/>
      <c r="G1707" s="239"/>
      <c r="H1707" s="239"/>
      <c r="I1707" s="239"/>
      <c r="J1707" s="239"/>
      <c r="K1707" s="239"/>
      <c r="L1707" s="239"/>
      <c r="M1707" s="239"/>
      <c r="N1707" s="239"/>
      <c r="O1707" s="239"/>
      <c r="X1707" s="228" t="s">
        <v>675</v>
      </c>
      <c r="Y1707" s="228"/>
      <c r="Z1707" s="228" t="s">
        <v>212</v>
      </c>
      <c r="AA1707" s="228" t="s">
        <v>2321</v>
      </c>
      <c r="AB1707" s="228" t="s">
        <v>6605</v>
      </c>
      <c r="AD1707" s="228" t="s">
        <v>317</v>
      </c>
      <c r="AE1707" s="228" t="s">
        <v>317</v>
      </c>
      <c r="AH1707" s="228"/>
      <c r="AJ1707" s="228" t="s">
        <v>446</v>
      </c>
      <c r="AK1707" s="228"/>
      <c r="BC1707" s="226"/>
    </row>
    <row r="1708" spans="1:55" ht="15.75" customHeight="1" thickBot="1">
      <c r="A1708" s="238"/>
      <c r="B1708" s="238"/>
      <c r="C1708" s="239"/>
      <c r="D1708" s="239"/>
      <c r="E1708" s="239"/>
      <c r="F1708" s="239"/>
      <c r="G1708" s="239"/>
      <c r="H1708" s="239"/>
      <c r="I1708" s="239"/>
      <c r="J1708" s="239"/>
      <c r="K1708" s="239"/>
      <c r="L1708" s="239"/>
      <c r="M1708" s="239"/>
      <c r="N1708" s="239"/>
      <c r="O1708" s="239"/>
      <c r="X1708" s="228" t="s">
        <v>781</v>
      </c>
      <c r="Y1708" s="228"/>
      <c r="Z1708" s="228" t="s">
        <v>237</v>
      </c>
      <c r="AA1708" s="228" t="s">
        <v>2400</v>
      </c>
      <c r="AB1708" s="228" t="s">
        <v>6606</v>
      </c>
      <c r="AD1708" s="228" t="s">
        <v>261</v>
      </c>
      <c r="AE1708" s="228" t="s">
        <v>236</v>
      </c>
      <c r="AH1708" s="228" t="s">
        <v>663</v>
      </c>
      <c r="AJ1708" s="228" t="s">
        <v>327</v>
      </c>
      <c r="AK1708" s="228"/>
      <c r="BC1708" s="226"/>
    </row>
    <row r="1709" spans="1:55" ht="15.75" customHeight="1" thickBot="1">
      <c r="A1709" s="238"/>
      <c r="B1709" s="238"/>
      <c r="C1709" s="239"/>
      <c r="D1709" s="239"/>
      <c r="E1709" s="239"/>
      <c r="F1709" s="239"/>
      <c r="G1709" s="239"/>
      <c r="H1709" s="239"/>
      <c r="I1709" s="239"/>
      <c r="J1709" s="239"/>
      <c r="K1709" s="239"/>
      <c r="L1709" s="239"/>
      <c r="M1709" s="239"/>
      <c r="N1709" s="239"/>
      <c r="O1709" s="239"/>
      <c r="X1709" s="228" t="s">
        <v>729</v>
      </c>
      <c r="Y1709" s="228"/>
      <c r="Z1709" s="228" t="s">
        <v>226</v>
      </c>
      <c r="AA1709" s="228" t="s">
        <v>2613</v>
      </c>
      <c r="AB1709" s="228" t="s">
        <v>6607</v>
      </c>
      <c r="AD1709" s="228" t="s">
        <v>333</v>
      </c>
      <c r="AE1709" s="228" t="s">
        <v>359</v>
      </c>
      <c r="AH1709" s="228" t="s">
        <v>635</v>
      </c>
      <c r="AJ1709" s="228" t="s">
        <v>460</v>
      </c>
      <c r="AK1709" s="228"/>
      <c r="BC1709" s="226"/>
    </row>
    <row r="1710" spans="1:55" ht="15.75" customHeight="1" thickBot="1">
      <c r="A1710" s="238"/>
      <c r="B1710" s="238"/>
      <c r="C1710" s="239"/>
      <c r="D1710" s="239"/>
      <c r="E1710" s="239"/>
      <c r="F1710" s="239"/>
      <c r="G1710" s="239"/>
      <c r="H1710" s="239"/>
      <c r="I1710" s="239"/>
      <c r="J1710" s="239"/>
      <c r="K1710" s="239"/>
      <c r="L1710" s="239"/>
      <c r="M1710" s="239"/>
      <c r="N1710" s="239"/>
      <c r="O1710" s="239"/>
      <c r="X1710" s="228" t="s">
        <v>655</v>
      </c>
      <c r="Y1710" s="228"/>
      <c r="Z1710" s="228" t="s">
        <v>222</v>
      </c>
      <c r="AA1710" s="228" t="s">
        <v>2625</v>
      </c>
      <c r="AB1710" s="228" t="s">
        <v>6608</v>
      </c>
      <c r="AD1710" s="228" t="s">
        <v>261</v>
      </c>
      <c r="AE1710" s="228" t="s">
        <v>261</v>
      </c>
      <c r="AH1710" s="228" t="s">
        <v>663</v>
      </c>
      <c r="AJ1710" s="228" t="s">
        <v>347</v>
      </c>
      <c r="AK1710" s="228"/>
      <c r="BC1710" s="226"/>
    </row>
    <row r="1711" spans="1:55" ht="15.75" customHeight="1" thickBot="1">
      <c r="A1711" s="238"/>
      <c r="B1711" s="238"/>
      <c r="C1711" s="239"/>
      <c r="D1711" s="239"/>
      <c r="E1711" s="239"/>
      <c r="F1711" s="239"/>
      <c r="G1711" s="239"/>
      <c r="H1711" s="239"/>
      <c r="I1711" s="239"/>
      <c r="J1711" s="239"/>
      <c r="K1711" s="239"/>
      <c r="L1711" s="239"/>
      <c r="M1711" s="239"/>
      <c r="N1711" s="239"/>
      <c r="O1711" s="239"/>
      <c r="X1711" s="228" t="s">
        <v>793</v>
      </c>
      <c r="Y1711" s="228"/>
      <c r="Z1711" s="228" t="s">
        <v>212</v>
      </c>
      <c r="AA1711" s="228" t="s">
        <v>2716</v>
      </c>
      <c r="AB1711" s="228" t="s">
        <v>6609</v>
      </c>
      <c r="AD1711" s="228" t="s">
        <v>261</v>
      </c>
      <c r="AE1711" s="228" t="s">
        <v>359</v>
      </c>
      <c r="AH1711" s="228"/>
      <c r="AJ1711" s="228" t="s">
        <v>435</v>
      </c>
      <c r="AK1711" s="228"/>
      <c r="BC1711" s="226"/>
    </row>
    <row r="1712" spans="1:55" ht="15.75" customHeight="1" thickBot="1">
      <c r="A1712" s="238"/>
      <c r="B1712" s="238"/>
      <c r="C1712" s="239"/>
      <c r="D1712" s="239"/>
      <c r="E1712" s="239"/>
      <c r="F1712" s="239"/>
      <c r="G1712" s="239"/>
      <c r="H1712" s="239"/>
      <c r="I1712" s="239"/>
      <c r="J1712" s="239"/>
      <c r="K1712" s="239"/>
      <c r="L1712" s="239"/>
      <c r="M1712" s="239"/>
      <c r="N1712" s="239"/>
      <c r="O1712" s="239"/>
      <c r="X1712" s="228" t="s">
        <v>781</v>
      </c>
      <c r="Y1712" s="228"/>
      <c r="Z1712" s="228" t="s">
        <v>222</v>
      </c>
      <c r="AA1712" s="228" t="s">
        <v>826</v>
      </c>
      <c r="AB1712" s="228" t="s">
        <v>6610</v>
      </c>
      <c r="AD1712" s="228" t="s">
        <v>302</v>
      </c>
      <c r="AE1712" s="228" t="s">
        <v>302</v>
      </c>
      <c r="AH1712" s="228" t="s">
        <v>638</v>
      </c>
      <c r="AJ1712" s="228" t="s">
        <v>642</v>
      </c>
      <c r="AK1712" s="228"/>
      <c r="BC1712" s="226"/>
    </row>
    <row r="1713" spans="1:55" ht="15.75" customHeight="1" thickBot="1">
      <c r="A1713" s="238"/>
      <c r="B1713" s="238"/>
      <c r="C1713" s="239"/>
      <c r="D1713" s="239"/>
      <c r="E1713" s="239"/>
      <c r="F1713" s="239"/>
      <c r="G1713" s="239"/>
      <c r="H1713" s="239"/>
      <c r="I1713" s="239"/>
      <c r="J1713" s="239"/>
      <c r="K1713" s="239"/>
      <c r="L1713" s="239"/>
      <c r="M1713" s="239"/>
      <c r="N1713" s="239"/>
      <c r="O1713" s="239"/>
      <c r="X1713" s="228" t="s">
        <v>727</v>
      </c>
      <c r="Y1713" s="228"/>
      <c r="Z1713" s="228" t="s">
        <v>226</v>
      </c>
      <c r="AA1713" s="228" t="s">
        <v>985</v>
      </c>
      <c r="AB1713" s="228" t="s">
        <v>6611</v>
      </c>
      <c r="AD1713" s="228" t="s">
        <v>261</v>
      </c>
      <c r="AE1713" s="228" t="s">
        <v>261</v>
      </c>
      <c r="AH1713" s="228"/>
      <c r="AJ1713" s="228" t="s">
        <v>337</v>
      </c>
      <c r="AK1713" s="228"/>
      <c r="BC1713" s="226"/>
    </row>
    <row r="1714" spans="1:55" ht="15.75" customHeight="1" thickBot="1">
      <c r="A1714" s="238"/>
      <c r="B1714" s="238"/>
      <c r="C1714" s="239"/>
      <c r="D1714" s="239"/>
      <c r="E1714" s="239"/>
      <c r="F1714" s="239"/>
      <c r="G1714" s="239"/>
      <c r="H1714" s="239"/>
      <c r="I1714" s="239"/>
      <c r="J1714" s="239"/>
      <c r="K1714" s="239"/>
      <c r="L1714" s="239"/>
      <c r="M1714" s="239"/>
      <c r="N1714" s="239"/>
      <c r="O1714" s="239"/>
      <c r="X1714" s="228" t="s">
        <v>727</v>
      </c>
      <c r="Y1714" s="228"/>
      <c r="Z1714" s="228" t="s">
        <v>237</v>
      </c>
      <c r="AA1714" s="228" t="s">
        <v>1285</v>
      </c>
      <c r="AB1714" s="228" t="s">
        <v>6612</v>
      </c>
      <c r="AD1714" s="228" t="s">
        <v>317</v>
      </c>
      <c r="AE1714" s="228" t="s">
        <v>302</v>
      </c>
      <c r="AH1714" s="228"/>
      <c r="AJ1714" s="228" t="s">
        <v>340</v>
      </c>
      <c r="AK1714" s="228"/>
      <c r="BC1714" s="226"/>
    </row>
    <row r="1715" spans="1:55" ht="15.75" customHeight="1" thickBot="1">
      <c r="A1715" s="238"/>
      <c r="B1715" s="238"/>
      <c r="C1715" s="239"/>
      <c r="D1715" s="239"/>
      <c r="E1715" s="239"/>
      <c r="F1715" s="239"/>
      <c r="G1715" s="239"/>
      <c r="H1715" s="239"/>
      <c r="I1715" s="239"/>
      <c r="J1715" s="239"/>
      <c r="K1715" s="239"/>
      <c r="L1715" s="239"/>
      <c r="M1715" s="239"/>
      <c r="N1715" s="239"/>
      <c r="O1715" s="239"/>
      <c r="X1715" s="228" t="s">
        <v>729</v>
      </c>
      <c r="Y1715" s="228"/>
      <c r="Z1715" s="228" t="s">
        <v>127</v>
      </c>
      <c r="AA1715" s="228" t="s">
        <v>1304</v>
      </c>
      <c r="AB1715" s="228" t="s">
        <v>6613</v>
      </c>
      <c r="AD1715" s="228" t="s">
        <v>348</v>
      </c>
      <c r="AE1715" s="228" t="s">
        <v>359</v>
      </c>
      <c r="AH1715" s="228" t="s">
        <v>641</v>
      </c>
      <c r="AJ1715" s="228" t="s">
        <v>435</v>
      </c>
      <c r="AK1715" s="228"/>
      <c r="BC1715" s="226"/>
    </row>
    <row r="1716" spans="1:55" ht="15.75" customHeight="1" thickBot="1">
      <c r="A1716" s="238"/>
      <c r="B1716" s="238"/>
      <c r="C1716" s="239"/>
      <c r="D1716" s="239"/>
      <c r="E1716" s="239"/>
      <c r="F1716" s="239"/>
      <c r="G1716" s="239"/>
      <c r="H1716" s="239"/>
      <c r="I1716" s="239"/>
      <c r="J1716" s="239"/>
      <c r="K1716" s="239"/>
      <c r="L1716" s="239"/>
      <c r="M1716" s="239"/>
      <c r="N1716" s="239"/>
      <c r="O1716" s="239"/>
      <c r="X1716" s="228" t="s">
        <v>752</v>
      </c>
      <c r="Y1716" s="228"/>
      <c r="Z1716" s="228" t="s">
        <v>158</v>
      </c>
      <c r="AA1716" s="228" t="s">
        <v>1373</v>
      </c>
      <c r="AB1716" s="228" t="s">
        <v>6614</v>
      </c>
      <c r="AD1716" s="228" t="s">
        <v>317</v>
      </c>
      <c r="AE1716" s="228" t="s">
        <v>317</v>
      </c>
      <c r="AH1716" s="228" t="s">
        <v>635</v>
      </c>
      <c r="AJ1716" s="228" t="s">
        <v>449</v>
      </c>
      <c r="AK1716" s="228"/>
      <c r="BC1716" s="226"/>
    </row>
    <row r="1717" spans="1:55" ht="15.75" customHeight="1" thickBot="1">
      <c r="A1717" s="238"/>
      <c r="B1717" s="238"/>
      <c r="C1717" s="239"/>
      <c r="D1717" s="239"/>
      <c r="E1717" s="239"/>
      <c r="F1717" s="239"/>
      <c r="G1717" s="239"/>
      <c r="H1717" s="239"/>
      <c r="I1717" s="239"/>
      <c r="J1717" s="239"/>
      <c r="K1717" s="239"/>
      <c r="L1717" s="239"/>
      <c r="M1717" s="239"/>
      <c r="N1717" s="239"/>
      <c r="O1717" s="239"/>
      <c r="X1717" s="228" t="s">
        <v>906</v>
      </c>
      <c r="Y1717" s="228"/>
      <c r="Z1717" s="228" t="s">
        <v>237</v>
      </c>
      <c r="AA1717" s="228" t="s">
        <v>1403</v>
      </c>
      <c r="AB1717" s="228" t="s">
        <v>6615</v>
      </c>
      <c r="AD1717" s="228" t="s">
        <v>283</v>
      </c>
      <c r="AE1717" s="228" t="s">
        <v>261</v>
      </c>
      <c r="AH1717" s="228" t="s">
        <v>641</v>
      </c>
      <c r="AJ1717" s="228" t="s">
        <v>449</v>
      </c>
      <c r="AK1717" s="228"/>
      <c r="BC1717" s="226"/>
    </row>
    <row r="1718" spans="1:55" ht="15.75" customHeight="1" thickBot="1">
      <c r="A1718" s="238"/>
      <c r="B1718" s="238"/>
      <c r="C1718" s="239"/>
      <c r="D1718" s="239"/>
      <c r="E1718" s="239"/>
      <c r="F1718" s="239"/>
      <c r="G1718" s="239"/>
      <c r="H1718" s="239"/>
      <c r="I1718" s="239"/>
      <c r="J1718" s="239"/>
      <c r="K1718" s="239"/>
      <c r="L1718" s="239"/>
      <c r="M1718" s="239"/>
      <c r="N1718" s="239"/>
      <c r="O1718" s="239"/>
      <c r="X1718" s="228" t="s">
        <v>691</v>
      </c>
      <c r="Y1718" s="228"/>
      <c r="Z1718" s="228" t="s">
        <v>193</v>
      </c>
      <c r="AA1718" s="228" t="s">
        <v>1413</v>
      </c>
      <c r="AB1718" s="228" t="s">
        <v>6616</v>
      </c>
      <c r="AD1718" s="228" t="s">
        <v>348</v>
      </c>
      <c r="AE1718" s="228" t="s">
        <v>317</v>
      </c>
      <c r="AH1718" s="228" t="s">
        <v>638</v>
      </c>
      <c r="AJ1718" s="228" t="s">
        <v>474</v>
      </c>
      <c r="AK1718" s="228"/>
      <c r="BC1718" s="226"/>
    </row>
    <row r="1719" spans="1:55" ht="15.75" customHeight="1" thickBot="1">
      <c r="A1719" s="238"/>
      <c r="B1719" s="238"/>
      <c r="C1719" s="239"/>
      <c r="D1719" s="239"/>
      <c r="E1719" s="239"/>
      <c r="F1719" s="239"/>
      <c r="G1719" s="239"/>
      <c r="H1719" s="239"/>
      <c r="I1719" s="239"/>
      <c r="J1719" s="239"/>
      <c r="K1719" s="239"/>
      <c r="L1719" s="239"/>
      <c r="M1719" s="239"/>
      <c r="N1719" s="239"/>
      <c r="O1719" s="239"/>
      <c r="X1719" s="228" t="s">
        <v>906</v>
      </c>
      <c r="Y1719" s="228"/>
      <c r="Z1719" s="228" t="s">
        <v>208</v>
      </c>
      <c r="AA1719" s="228" t="s">
        <v>1515</v>
      </c>
      <c r="AB1719" s="228" t="s">
        <v>6617</v>
      </c>
      <c r="AD1719" s="228" t="s">
        <v>302</v>
      </c>
      <c r="AE1719" s="228" t="s">
        <v>333</v>
      </c>
      <c r="AH1719" s="228" t="s">
        <v>635</v>
      </c>
      <c r="AJ1719" s="228" t="s">
        <v>398</v>
      </c>
      <c r="AK1719" s="228"/>
      <c r="BC1719" s="226"/>
    </row>
    <row r="1720" spans="1:55" ht="15.75" customHeight="1" thickBot="1">
      <c r="A1720" s="238"/>
      <c r="B1720" s="238"/>
      <c r="C1720" s="239"/>
      <c r="D1720" s="239"/>
      <c r="E1720" s="239"/>
      <c r="F1720" s="239"/>
      <c r="G1720" s="239"/>
      <c r="H1720" s="239"/>
      <c r="I1720" s="239"/>
      <c r="J1720" s="239"/>
      <c r="K1720" s="239"/>
      <c r="L1720" s="239"/>
      <c r="M1720" s="239"/>
      <c r="N1720" s="239"/>
      <c r="O1720" s="239"/>
      <c r="X1720" s="228" t="s">
        <v>650</v>
      </c>
      <c r="Y1720" s="228"/>
      <c r="Z1720" s="228" t="s">
        <v>193</v>
      </c>
      <c r="AA1720" s="228" t="s">
        <v>1520</v>
      </c>
      <c r="AB1720" s="228" t="s">
        <v>6618</v>
      </c>
      <c r="AD1720" s="228" t="s">
        <v>317</v>
      </c>
      <c r="AE1720" s="228" t="s">
        <v>317</v>
      </c>
      <c r="AH1720" s="228" t="s">
        <v>635</v>
      </c>
      <c r="AJ1720" s="228" t="s">
        <v>463</v>
      </c>
      <c r="AK1720" s="228"/>
      <c r="BC1720" s="226"/>
    </row>
    <row r="1721" spans="1:55" ht="15.75" customHeight="1" thickBot="1">
      <c r="A1721" s="238"/>
      <c r="B1721" s="238"/>
      <c r="C1721" s="239"/>
      <c r="D1721" s="239"/>
      <c r="E1721" s="239"/>
      <c r="F1721" s="239"/>
      <c r="G1721" s="239"/>
      <c r="H1721" s="239"/>
      <c r="I1721" s="239"/>
      <c r="J1721" s="239"/>
      <c r="K1721" s="239"/>
      <c r="L1721" s="239"/>
      <c r="M1721" s="239"/>
      <c r="N1721" s="239"/>
      <c r="O1721" s="239"/>
      <c r="X1721" s="228" t="s">
        <v>775</v>
      </c>
      <c r="Y1721" s="228"/>
      <c r="Z1721" s="228" t="s">
        <v>197</v>
      </c>
      <c r="AA1721" s="228" t="s">
        <v>1687</v>
      </c>
      <c r="AB1721" s="228" t="s">
        <v>6619</v>
      </c>
      <c r="AD1721" s="228" t="s">
        <v>348</v>
      </c>
      <c r="AE1721" s="228" t="s">
        <v>317</v>
      </c>
      <c r="AH1721" s="228" t="s">
        <v>663</v>
      </c>
      <c r="AJ1721" s="228" t="s">
        <v>482</v>
      </c>
      <c r="AK1721" s="228"/>
      <c r="BC1721" s="226"/>
    </row>
    <row r="1722" spans="1:55" ht="15.75" customHeight="1" thickBot="1">
      <c r="A1722" s="238"/>
      <c r="B1722" s="238"/>
      <c r="C1722" s="239"/>
      <c r="D1722" s="239"/>
      <c r="E1722" s="239"/>
      <c r="F1722" s="239"/>
      <c r="G1722" s="239"/>
      <c r="H1722" s="239"/>
      <c r="I1722" s="239"/>
      <c r="J1722" s="239"/>
      <c r="K1722" s="239"/>
      <c r="L1722" s="239"/>
      <c r="M1722" s="239"/>
      <c r="N1722" s="239"/>
      <c r="O1722" s="239"/>
      <c r="X1722" s="228" t="s">
        <v>775</v>
      </c>
      <c r="Y1722" s="228"/>
      <c r="Z1722" s="228" t="s">
        <v>262</v>
      </c>
      <c r="AA1722" s="228" t="s">
        <v>1859</v>
      </c>
      <c r="AB1722" s="228" t="s">
        <v>6620</v>
      </c>
      <c r="AD1722" s="228" t="s">
        <v>317</v>
      </c>
      <c r="AE1722" s="228" t="s">
        <v>359</v>
      </c>
      <c r="AH1722" s="228" t="s">
        <v>635</v>
      </c>
      <c r="AJ1722" s="228" t="s">
        <v>426</v>
      </c>
      <c r="AK1722" s="228"/>
      <c r="BC1722" s="226"/>
    </row>
    <row r="1723" spans="1:55" ht="15.75" customHeight="1" thickBot="1">
      <c r="A1723" s="238"/>
      <c r="B1723" s="238"/>
      <c r="C1723" s="239"/>
      <c r="D1723" s="239"/>
      <c r="E1723" s="239"/>
      <c r="F1723" s="239"/>
      <c r="G1723" s="239"/>
      <c r="H1723" s="239"/>
      <c r="I1723" s="239"/>
      <c r="J1723" s="239"/>
      <c r="K1723" s="239"/>
      <c r="L1723" s="239"/>
      <c r="M1723" s="239"/>
      <c r="N1723" s="239"/>
      <c r="O1723" s="239"/>
      <c r="X1723" s="228" t="s">
        <v>906</v>
      </c>
      <c r="Y1723" s="228"/>
      <c r="Z1723" s="228" t="s">
        <v>246</v>
      </c>
      <c r="AA1723" s="228" t="s">
        <v>2021</v>
      </c>
      <c r="AB1723" s="228" t="s">
        <v>6621</v>
      </c>
      <c r="AD1723" s="228" t="s">
        <v>333</v>
      </c>
      <c r="AE1723" s="228" t="s">
        <v>317</v>
      </c>
      <c r="AH1723" s="228" t="s">
        <v>638</v>
      </c>
      <c r="AJ1723" s="228" t="s">
        <v>456</v>
      </c>
      <c r="AK1723" s="228"/>
      <c r="BC1723" s="226"/>
    </row>
    <row r="1724" spans="1:55" ht="15.75" customHeight="1" thickBot="1">
      <c r="A1724" s="238"/>
      <c r="B1724" s="238"/>
      <c r="C1724" s="239"/>
      <c r="D1724" s="239"/>
      <c r="E1724" s="239"/>
      <c r="F1724" s="239"/>
      <c r="G1724" s="239"/>
      <c r="H1724" s="239"/>
      <c r="I1724" s="239"/>
      <c r="J1724" s="239"/>
      <c r="K1724" s="239"/>
      <c r="L1724" s="239"/>
      <c r="M1724" s="239"/>
      <c r="N1724" s="239"/>
      <c r="O1724" s="239"/>
      <c r="X1724" s="228" t="s">
        <v>681</v>
      </c>
      <c r="Y1724" s="228"/>
      <c r="Z1724" s="228" t="s">
        <v>212</v>
      </c>
      <c r="AA1724" s="228" t="s">
        <v>2066</v>
      </c>
      <c r="AB1724" s="228" t="s">
        <v>6622</v>
      </c>
      <c r="AD1724" s="228" t="s">
        <v>348</v>
      </c>
      <c r="AE1724" s="228" t="s">
        <v>359</v>
      </c>
      <c r="AH1724" s="228" t="s">
        <v>641</v>
      </c>
      <c r="AJ1724" s="228" t="s">
        <v>458</v>
      </c>
      <c r="AK1724" s="228"/>
      <c r="BC1724" s="226"/>
    </row>
    <row r="1725" spans="1:55" ht="15.75" customHeight="1" thickBot="1">
      <c r="A1725" s="238"/>
      <c r="B1725" s="238"/>
      <c r="C1725" s="239"/>
      <c r="D1725" s="239"/>
      <c r="E1725" s="239"/>
      <c r="F1725" s="239"/>
      <c r="G1725" s="239"/>
      <c r="H1725" s="239"/>
      <c r="I1725" s="239"/>
      <c r="J1725" s="239"/>
      <c r="K1725" s="239"/>
      <c r="L1725" s="239"/>
      <c r="M1725" s="239"/>
      <c r="N1725" s="239"/>
      <c r="O1725" s="239"/>
      <c r="X1725" s="228" t="s">
        <v>681</v>
      </c>
      <c r="Y1725" s="228"/>
      <c r="Z1725" s="228" t="s">
        <v>205</v>
      </c>
      <c r="AA1725" s="228" t="s">
        <v>2076</v>
      </c>
      <c r="AB1725" s="228" t="s">
        <v>6623</v>
      </c>
      <c r="AD1725" s="228" t="s">
        <v>317</v>
      </c>
      <c r="AE1725" s="228" t="s">
        <v>359</v>
      </c>
      <c r="AH1725" s="228" t="s">
        <v>663</v>
      </c>
      <c r="AJ1725" s="228" t="s">
        <v>474</v>
      </c>
      <c r="AK1725" s="228"/>
      <c r="BC1725" s="226"/>
    </row>
    <row r="1726" spans="1:55" ht="15.75" customHeight="1" thickBot="1">
      <c r="A1726" s="238"/>
      <c r="B1726" s="238"/>
      <c r="C1726" s="239"/>
      <c r="D1726" s="239"/>
      <c r="E1726" s="239"/>
      <c r="F1726" s="239"/>
      <c r="G1726" s="239"/>
      <c r="H1726" s="239"/>
      <c r="I1726" s="239"/>
      <c r="J1726" s="239"/>
      <c r="K1726" s="239"/>
      <c r="L1726" s="239"/>
      <c r="M1726" s="239"/>
      <c r="N1726" s="239"/>
      <c r="O1726" s="239"/>
      <c r="X1726" s="228" t="s">
        <v>906</v>
      </c>
      <c r="Y1726" s="228"/>
      <c r="Z1726" s="228" t="s">
        <v>205</v>
      </c>
      <c r="AA1726" s="228" t="s">
        <v>2354</v>
      </c>
      <c r="AB1726" s="228" t="s">
        <v>6624</v>
      </c>
      <c r="AD1726" s="228" t="s">
        <v>317</v>
      </c>
      <c r="AE1726" s="228" t="s">
        <v>261</v>
      </c>
      <c r="AH1726" s="228" t="s">
        <v>635</v>
      </c>
      <c r="AJ1726" s="228" t="s">
        <v>309</v>
      </c>
      <c r="AK1726" s="228"/>
      <c r="BC1726" s="226"/>
    </row>
    <row r="1727" spans="1:55" ht="15.75" customHeight="1" thickBot="1">
      <c r="A1727" s="238"/>
      <c r="B1727" s="238"/>
      <c r="C1727" s="239"/>
      <c r="D1727" s="239"/>
      <c r="E1727" s="239"/>
      <c r="F1727" s="239"/>
      <c r="G1727" s="239"/>
      <c r="H1727" s="239"/>
      <c r="I1727" s="239"/>
      <c r="J1727" s="239"/>
      <c r="K1727" s="239"/>
      <c r="L1727" s="239"/>
      <c r="M1727" s="239"/>
      <c r="N1727" s="239"/>
      <c r="O1727" s="239"/>
      <c r="X1727" s="228" t="s">
        <v>906</v>
      </c>
      <c r="Y1727" s="228"/>
      <c r="Z1727" s="228" t="s">
        <v>212</v>
      </c>
      <c r="AA1727" s="228" t="s">
        <v>2377</v>
      </c>
      <c r="AB1727" s="228" t="s">
        <v>6625</v>
      </c>
      <c r="AD1727" s="228" t="s">
        <v>302</v>
      </c>
      <c r="AE1727" s="228" t="s">
        <v>236</v>
      </c>
      <c r="AH1727" s="228" t="s">
        <v>635</v>
      </c>
      <c r="AJ1727" s="228" t="s">
        <v>418</v>
      </c>
      <c r="AK1727" s="228"/>
      <c r="BC1727" s="226"/>
    </row>
    <row r="1728" spans="1:55" ht="15.75" customHeight="1" thickBot="1">
      <c r="A1728" s="238"/>
      <c r="B1728" s="238"/>
      <c r="C1728" s="239"/>
      <c r="D1728" s="239"/>
      <c r="E1728" s="239"/>
      <c r="F1728" s="239"/>
      <c r="G1728" s="239"/>
      <c r="H1728" s="239"/>
      <c r="I1728" s="239"/>
      <c r="J1728" s="239"/>
      <c r="K1728" s="239"/>
      <c r="L1728" s="239"/>
      <c r="M1728" s="239"/>
      <c r="N1728" s="239"/>
      <c r="O1728" s="239"/>
      <c r="X1728" s="228" t="s">
        <v>675</v>
      </c>
      <c r="Y1728" s="228"/>
      <c r="Z1728" s="228" t="s">
        <v>231</v>
      </c>
      <c r="AA1728" s="228" t="s">
        <v>2499</v>
      </c>
      <c r="AB1728" s="228" t="s">
        <v>4890</v>
      </c>
      <c r="AD1728" s="228" t="s">
        <v>165</v>
      </c>
      <c r="AE1728" s="228" t="s">
        <v>189</v>
      </c>
      <c r="AH1728" s="228"/>
      <c r="AJ1728" s="228" t="s">
        <v>335</v>
      </c>
      <c r="AK1728" s="228"/>
      <c r="BC1728" s="226"/>
    </row>
    <row r="1729" spans="1:55" ht="15.75" customHeight="1" thickBot="1">
      <c r="A1729" s="238"/>
      <c r="B1729" s="238"/>
      <c r="C1729" s="239"/>
      <c r="D1729" s="239"/>
      <c r="E1729" s="239"/>
      <c r="F1729" s="239"/>
      <c r="G1729" s="239"/>
      <c r="H1729" s="239"/>
      <c r="I1729" s="239"/>
      <c r="J1729" s="239"/>
      <c r="K1729" s="239"/>
      <c r="L1729" s="239"/>
      <c r="M1729" s="239"/>
      <c r="N1729" s="239"/>
      <c r="O1729" s="239"/>
      <c r="X1729" s="228" t="s">
        <v>691</v>
      </c>
      <c r="Y1729" s="228"/>
      <c r="Z1729" s="228" t="s">
        <v>208</v>
      </c>
      <c r="AA1729" s="228" t="s">
        <v>2583</v>
      </c>
      <c r="AB1729" s="228" t="s">
        <v>6626</v>
      </c>
      <c r="AD1729" s="228" t="s">
        <v>317</v>
      </c>
      <c r="AE1729" s="228" t="s">
        <v>317</v>
      </c>
      <c r="AH1729" s="228" t="s">
        <v>641</v>
      </c>
      <c r="AJ1729" s="228" t="s">
        <v>347</v>
      </c>
      <c r="AK1729" s="228"/>
      <c r="BC1729" s="226"/>
    </row>
    <row r="1730" spans="1:55" ht="15.75" customHeight="1" thickBot="1">
      <c r="A1730" s="238"/>
      <c r="B1730" s="238"/>
      <c r="C1730" s="239"/>
      <c r="D1730" s="239"/>
      <c r="E1730" s="239"/>
      <c r="F1730" s="239"/>
      <c r="G1730" s="239"/>
      <c r="H1730" s="239"/>
      <c r="I1730" s="239"/>
      <c r="J1730" s="239"/>
      <c r="K1730" s="239"/>
      <c r="L1730" s="239"/>
      <c r="M1730" s="239"/>
      <c r="N1730" s="239"/>
      <c r="O1730" s="239"/>
      <c r="X1730" s="228" t="s">
        <v>655</v>
      </c>
      <c r="Y1730" s="228"/>
      <c r="Z1730" s="228" t="s">
        <v>212</v>
      </c>
      <c r="AA1730" s="228" t="s">
        <v>2605</v>
      </c>
      <c r="AB1730" s="228" t="s">
        <v>6627</v>
      </c>
      <c r="AD1730" s="228" t="s">
        <v>302</v>
      </c>
      <c r="AE1730" s="228" t="s">
        <v>302</v>
      </c>
      <c r="AH1730" s="228" t="s">
        <v>641</v>
      </c>
      <c r="AJ1730" s="228" t="s">
        <v>432</v>
      </c>
      <c r="AK1730" s="228"/>
      <c r="BC1730" s="226"/>
    </row>
    <row r="1731" spans="1:55" ht="15.75" customHeight="1" thickBot="1">
      <c r="A1731" s="238"/>
      <c r="B1731" s="238"/>
      <c r="C1731" s="239"/>
      <c r="D1731" s="239"/>
      <c r="E1731" s="239"/>
      <c r="F1731" s="239"/>
      <c r="G1731" s="239"/>
      <c r="H1731" s="239"/>
      <c r="I1731" s="239"/>
      <c r="J1731" s="239"/>
      <c r="K1731" s="239"/>
      <c r="L1731" s="239"/>
      <c r="M1731" s="239"/>
      <c r="N1731" s="239"/>
      <c r="O1731" s="239"/>
      <c r="X1731" s="228" t="s">
        <v>681</v>
      </c>
      <c r="Y1731" s="228"/>
      <c r="Z1731" s="228" t="s">
        <v>193</v>
      </c>
      <c r="AA1731" s="228" t="s">
        <v>2683</v>
      </c>
      <c r="AB1731" s="228" t="s">
        <v>6628</v>
      </c>
      <c r="AD1731" s="228" t="s">
        <v>333</v>
      </c>
      <c r="AE1731" s="228" t="s">
        <v>359</v>
      </c>
      <c r="AH1731" s="228" t="s">
        <v>638</v>
      </c>
      <c r="AJ1731" s="228" t="s">
        <v>404</v>
      </c>
      <c r="AK1731" s="228"/>
      <c r="BC1731" s="226"/>
    </row>
    <row r="1732" spans="1:55" ht="15.75" customHeight="1" thickBot="1">
      <c r="A1732" s="238"/>
      <c r="B1732" s="238"/>
      <c r="C1732" s="239"/>
      <c r="D1732" s="239"/>
      <c r="E1732" s="239"/>
      <c r="F1732" s="239"/>
      <c r="G1732" s="239"/>
      <c r="H1732" s="239"/>
      <c r="I1732" s="239"/>
      <c r="J1732" s="239"/>
      <c r="K1732" s="239"/>
      <c r="L1732" s="239"/>
      <c r="M1732" s="239"/>
      <c r="N1732" s="239"/>
      <c r="O1732" s="239"/>
      <c r="X1732" s="228" t="s">
        <v>752</v>
      </c>
      <c r="Y1732" s="228"/>
      <c r="Z1732" s="228" t="s">
        <v>208</v>
      </c>
      <c r="AA1732" s="228" t="s">
        <v>2709</v>
      </c>
      <c r="AB1732" s="228" t="s">
        <v>6629</v>
      </c>
      <c r="AD1732" s="228" t="s">
        <v>302</v>
      </c>
      <c r="AE1732" s="228" t="s">
        <v>317</v>
      </c>
      <c r="AH1732" s="228" t="s">
        <v>663</v>
      </c>
      <c r="AJ1732" s="228" t="s">
        <v>398</v>
      </c>
      <c r="AK1732" s="228"/>
      <c r="BC1732" s="226"/>
    </row>
    <row r="1733" spans="1:55" ht="15.75" customHeight="1" thickBot="1">
      <c r="A1733" s="238"/>
      <c r="B1733" s="238"/>
      <c r="C1733" s="239"/>
      <c r="D1733" s="239"/>
      <c r="E1733" s="239"/>
      <c r="F1733" s="239"/>
      <c r="G1733" s="239"/>
      <c r="H1733" s="239"/>
      <c r="I1733" s="239"/>
      <c r="J1733" s="239"/>
      <c r="K1733" s="239"/>
      <c r="L1733" s="239"/>
      <c r="M1733" s="239"/>
      <c r="N1733" s="239"/>
      <c r="O1733" s="239"/>
      <c r="X1733" s="228" t="s">
        <v>906</v>
      </c>
      <c r="Y1733" s="228"/>
      <c r="Z1733" s="228" t="s">
        <v>212</v>
      </c>
      <c r="AA1733" s="228" t="s">
        <v>2717</v>
      </c>
      <c r="AB1733" s="228" t="s">
        <v>6630</v>
      </c>
      <c r="AD1733" s="228" t="s">
        <v>333</v>
      </c>
      <c r="AE1733" s="228" t="s">
        <v>261</v>
      </c>
      <c r="AH1733" s="228" t="s">
        <v>635</v>
      </c>
      <c r="AJ1733" s="228" t="s">
        <v>449</v>
      </c>
      <c r="AK1733" s="228"/>
      <c r="BC1733" s="226"/>
    </row>
    <row r="1734" spans="1:55" ht="15.75" customHeight="1" thickBot="1">
      <c r="A1734" s="238"/>
      <c r="B1734" s="238"/>
      <c r="C1734" s="239"/>
      <c r="D1734" s="239"/>
      <c r="E1734" s="239"/>
      <c r="F1734" s="239"/>
      <c r="G1734" s="239"/>
      <c r="H1734" s="239"/>
      <c r="I1734" s="239"/>
      <c r="J1734" s="239"/>
      <c r="K1734" s="239"/>
      <c r="L1734" s="239"/>
      <c r="M1734" s="239"/>
      <c r="N1734" s="239"/>
      <c r="O1734" s="239"/>
      <c r="X1734" s="228" t="s">
        <v>793</v>
      </c>
      <c r="Y1734" s="228"/>
      <c r="Z1734" s="228" t="s">
        <v>222</v>
      </c>
      <c r="AA1734" s="228" t="s">
        <v>2736</v>
      </c>
      <c r="AB1734" s="228" t="s">
        <v>6631</v>
      </c>
      <c r="AD1734" s="228" t="s">
        <v>261</v>
      </c>
      <c r="AE1734" s="228" t="s">
        <v>261</v>
      </c>
      <c r="AH1734" s="228"/>
      <c r="AJ1734" s="228" t="s">
        <v>642</v>
      </c>
      <c r="AK1734" s="228"/>
      <c r="BC1734" s="226"/>
    </row>
    <row r="1735" spans="1:55" ht="15.75" customHeight="1" thickBot="1">
      <c r="A1735" s="238"/>
      <c r="B1735" s="238"/>
      <c r="C1735" s="239"/>
      <c r="D1735" s="239"/>
      <c r="E1735" s="239"/>
      <c r="F1735" s="239"/>
      <c r="G1735" s="239"/>
      <c r="H1735" s="239"/>
      <c r="I1735" s="239"/>
      <c r="J1735" s="239"/>
      <c r="K1735" s="239"/>
      <c r="L1735" s="239"/>
      <c r="M1735" s="239"/>
      <c r="N1735" s="239"/>
      <c r="O1735" s="239"/>
      <c r="X1735" s="228" t="s">
        <v>650</v>
      </c>
      <c r="Y1735" s="228"/>
      <c r="Z1735" s="228" t="s">
        <v>197</v>
      </c>
      <c r="AA1735" s="228" t="s">
        <v>651</v>
      </c>
      <c r="AB1735" s="228" t="s">
        <v>6632</v>
      </c>
      <c r="AD1735" s="228" t="s">
        <v>348</v>
      </c>
      <c r="AE1735" s="228" t="s">
        <v>359</v>
      </c>
      <c r="AH1735" s="228" t="s">
        <v>635</v>
      </c>
      <c r="AJ1735" s="228" t="s">
        <v>652</v>
      </c>
      <c r="AK1735" s="228"/>
      <c r="BC1735" s="226"/>
    </row>
    <row r="1736" spans="1:55" ht="15.75" customHeight="1" thickBot="1">
      <c r="A1736" s="238"/>
      <c r="B1736" s="238"/>
      <c r="C1736" s="239"/>
      <c r="D1736" s="239"/>
      <c r="E1736" s="239"/>
      <c r="F1736" s="239"/>
      <c r="G1736" s="239"/>
      <c r="H1736" s="239"/>
      <c r="I1736" s="239"/>
      <c r="J1736" s="239"/>
      <c r="K1736" s="239"/>
      <c r="L1736" s="239"/>
      <c r="M1736" s="239"/>
      <c r="N1736" s="239"/>
      <c r="O1736" s="239"/>
      <c r="X1736" s="228" t="s">
        <v>650</v>
      </c>
      <c r="Y1736" s="228"/>
      <c r="Z1736" s="228" t="s">
        <v>262</v>
      </c>
      <c r="AA1736" s="228" t="s">
        <v>677</v>
      </c>
      <c r="AB1736" s="228" t="s">
        <v>6633</v>
      </c>
      <c r="AD1736" s="228" t="s">
        <v>348</v>
      </c>
      <c r="AE1736" s="228" t="s">
        <v>359</v>
      </c>
      <c r="AH1736" s="228" t="s">
        <v>635</v>
      </c>
      <c r="AJ1736" s="228" t="s">
        <v>451</v>
      </c>
      <c r="AK1736" s="228"/>
      <c r="BC1736" s="226"/>
    </row>
    <row r="1737" spans="1:55" ht="15.75" customHeight="1" thickBot="1">
      <c r="A1737" s="238"/>
      <c r="B1737" s="238"/>
      <c r="C1737" s="239"/>
      <c r="D1737" s="239"/>
      <c r="E1737" s="239"/>
      <c r="F1737" s="239"/>
      <c r="G1737" s="239"/>
      <c r="H1737" s="239"/>
      <c r="I1737" s="239"/>
      <c r="J1737" s="239"/>
      <c r="K1737" s="239"/>
      <c r="L1737" s="239"/>
      <c r="M1737" s="239"/>
      <c r="N1737" s="239"/>
      <c r="O1737" s="239"/>
      <c r="X1737" s="228" t="s">
        <v>650</v>
      </c>
      <c r="Y1737" s="228"/>
      <c r="Z1737" s="228" t="s">
        <v>197</v>
      </c>
      <c r="AA1737" s="228" t="s">
        <v>853</v>
      </c>
      <c r="AB1737" s="228" t="s">
        <v>6634</v>
      </c>
      <c r="AD1737" s="228" t="s">
        <v>348</v>
      </c>
      <c r="AE1737" s="228" t="s">
        <v>359</v>
      </c>
      <c r="AH1737" s="228" t="s">
        <v>638</v>
      </c>
      <c r="AJ1737" s="228" t="s">
        <v>463</v>
      </c>
      <c r="AK1737" s="228"/>
      <c r="BC1737" s="226"/>
    </row>
    <row r="1738" spans="1:55" ht="15.75" customHeight="1" thickBot="1">
      <c r="A1738" s="238"/>
      <c r="B1738" s="238"/>
      <c r="C1738" s="239"/>
      <c r="D1738" s="239"/>
      <c r="E1738" s="239"/>
      <c r="F1738" s="239"/>
      <c r="G1738" s="239"/>
      <c r="H1738" s="239"/>
      <c r="I1738" s="239"/>
      <c r="J1738" s="239"/>
      <c r="K1738" s="239"/>
      <c r="L1738" s="239"/>
      <c r="M1738" s="239"/>
      <c r="N1738" s="239"/>
      <c r="O1738" s="239"/>
      <c r="X1738" s="228" t="s">
        <v>775</v>
      </c>
      <c r="Y1738" s="228"/>
      <c r="Z1738" s="228" t="s">
        <v>231</v>
      </c>
      <c r="AA1738" s="228" t="s">
        <v>935</v>
      </c>
      <c r="AB1738" s="228" t="s">
        <v>6635</v>
      </c>
      <c r="AD1738" s="228" t="s">
        <v>283</v>
      </c>
      <c r="AE1738" s="228" t="s">
        <v>333</v>
      </c>
      <c r="AH1738" s="228" t="s">
        <v>663</v>
      </c>
      <c r="AJ1738" s="228" t="s">
        <v>330</v>
      </c>
      <c r="AK1738" s="228"/>
      <c r="BC1738" s="226"/>
    </row>
    <row r="1739" spans="1:55" ht="15.75" customHeight="1" thickBot="1">
      <c r="A1739" s="238"/>
      <c r="B1739" s="238"/>
      <c r="C1739" s="239"/>
      <c r="D1739" s="239"/>
      <c r="E1739" s="239"/>
      <c r="F1739" s="239"/>
      <c r="G1739" s="239"/>
      <c r="H1739" s="239"/>
      <c r="I1739" s="239"/>
      <c r="J1739" s="239"/>
      <c r="K1739" s="239"/>
      <c r="L1739" s="239"/>
      <c r="M1739" s="239"/>
      <c r="N1739" s="239"/>
      <c r="O1739" s="239"/>
      <c r="X1739" s="228" t="s">
        <v>727</v>
      </c>
      <c r="Y1739" s="228"/>
      <c r="Z1739" s="228" t="s">
        <v>215</v>
      </c>
      <c r="AA1739" s="228" t="s">
        <v>1179</v>
      </c>
      <c r="AB1739" s="228" t="s">
        <v>6636</v>
      </c>
      <c r="AD1739" s="228" t="s">
        <v>302</v>
      </c>
      <c r="AE1739" s="228" t="s">
        <v>333</v>
      </c>
      <c r="AH1739" s="228"/>
      <c r="AJ1739" s="228" t="s">
        <v>400</v>
      </c>
      <c r="AK1739" s="228"/>
      <c r="BC1739" s="226"/>
    </row>
    <row r="1740" spans="1:55" ht="15.75" customHeight="1" thickBot="1">
      <c r="A1740" s="238"/>
      <c r="B1740" s="238"/>
      <c r="C1740" s="239"/>
      <c r="D1740" s="239"/>
      <c r="E1740" s="239"/>
      <c r="F1740" s="239"/>
      <c r="G1740" s="239"/>
      <c r="H1740" s="239"/>
      <c r="I1740" s="239"/>
      <c r="J1740" s="239"/>
      <c r="K1740" s="239"/>
      <c r="L1740" s="239"/>
      <c r="M1740" s="239"/>
      <c r="N1740" s="239"/>
      <c r="O1740" s="239"/>
      <c r="X1740" s="228" t="s">
        <v>752</v>
      </c>
      <c r="Y1740" s="228"/>
      <c r="Z1740" s="228" t="s">
        <v>241</v>
      </c>
      <c r="AA1740" s="228" t="s">
        <v>1190</v>
      </c>
      <c r="AB1740" s="228" t="s">
        <v>4891</v>
      </c>
      <c r="AD1740" s="228" t="s">
        <v>302</v>
      </c>
      <c r="AE1740" s="228" t="s">
        <v>359</v>
      </c>
      <c r="AH1740" s="228" t="s">
        <v>638</v>
      </c>
      <c r="AJ1740" s="228" t="s">
        <v>335</v>
      </c>
      <c r="AK1740" s="228"/>
      <c r="BC1740" s="226"/>
    </row>
    <row r="1741" spans="1:55" ht="15.75" customHeight="1" thickBot="1">
      <c r="A1741" s="238"/>
      <c r="B1741" s="238"/>
      <c r="C1741" s="239"/>
      <c r="D1741" s="239"/>
      <c r="E1741" s="239"/>
      <c r="F1741" s="239"/>
      <c r="G1741" s="239"/>
      <c r="H1741" s="239"/>
      <c r="I1741" s="239"/>
      <c r="J1741" s="239"/>
      <c r="K1741" s="239"/>
      <c r="L1741" s="239"/>
      <c r="M1741" s="239"/>
      <c r="N1741" s="239"/>
      <c r="O1741" s="239"/>
      <c r="X1741" s="228" t="s">
        <v>729</v>
      </c>
      <c r="Y1741" s="228"/>
      <c r="Z1741" s="228" t="s">
        <v>197</v>
      </c>
      <c r="AA1741" s="228" t="s">
        <v>1529</v>
      </c>
      <c r="AB1741" s="228" t="s">
        <v>6637</v>
      </c>
      <c r="AD1741" s="228" t="s">
        <v>333</v>
      </c>
      <c r="AE1741" s="228" t="s">
        <v>359</v>
      </c>
      <c r="AH1741" s="228" t="s">
        <v>641</v>
      </c>
      <c r="AJ1741" s="228" t="s">
        <v>442</v>
      </c>
      <c r="AK1741" s="228"/>
      <c r="BC1741" s="226"/>
    </row>
    <row r="1742" spans="1:55" ht="15.75" customHeight="1" thickBot="1">
      <c r="A1742" s="238"/>
      <c r="B1742" s="238"/>
      <c r="C1742" s="239"/>
      <c r="D1742" s="239"/>
      <c r="E1742" s="239"/>
      <c r="F1742" s="239"/>
      <c r="G1742" s="239"/>
      <c r="H1742" s="239"/>
      <c r="I1742" s="239"/>
      <c r="J1742" s="239"/>
      <c r="K1742" s="239"/>
      <c r="L1742" s="239"/>
      <c r="M1742" s="239"/>
      <c r="N1742" s="239"/>
      <c r="O1742" s="239"/>
      <c r="X1742" s="228" t="s">
        <v>729</v>
      </c>
      <c r="Y1742" s="228"/>
      <c r="Z1742" s="228" t="s">
        <v>205</v>
      </c>
      <c r="AA1742" s="228" t="s">
        <v>1547</v>
      </c>
      <c r="AB1742" s="228" t="s">
        <v>6638</v>
      </c>
      <c r="AD1742" s="228" t="s">
        <v>359</v>
      </c>
      <c r="AE1742" s="228" t="s">
        <v>333</v>
      </c>
      <c r="AH1742" s="228" t="s">
        <v>663</v>
      </c>
      <c r="AJ1742" s="228" t="s">
        <v>474</v>
      </c>
      <c r="AK1742" s="228"/>
      <c r="BC1742" s="226"/>
    </row>
    <row r="1743" spans="1:55" ht="15.75" customHeight="1" thickBot="1">
      <c r="A1743" s="238"/>
      <c r="B1743" s="238"/>
      <c r="C1743" s="239"/>
      <c r="D1743" s="239"/>
      <c r="E1743" s="239"/>
      <c r="F1743" s="239"/>
      <c r="G1743" s="239"/>
      <c r="H1743" s="239"/>
      <c r="I1743" s="239"/>
      <c r="J1743" s="239"/>
      <c r="K1743" s="239"/>
      <c r="L1743" s="239"/>
      <c r="M1743" s="239"/>
      <c r="N1743" s="239"/>
      <c r="O1743" s="239"/>
      <c r="X1743" s="228" t="s">
        <v>675</v>
      </c>
      <c r="Y1743" s="228"/>
      <c r="Z1743" s="228" t="s">
        <v>241</v>
      </c>
      <c r="AA1743" s="228" t="s">
        <v>1599</v>
      </c>
      <c r="AB1743" s="228" t="s">
        <v>6639</v>
      </c>
      <c r="AD1743" s="228" t="s">
        <v>283</v>
      </c>
      <c r="AE1743" s="228" t="s">
        <v>283</v>
      </c>
      <c r="AH1743" s="228"/>
      <c r="AJ1743" s="228" t="s">
        <v>407</v>
      </c>
      <c r="AK1743" s="228"/>
      <c r="BC1743" s="226"/>
    </row>
    <row r="1744" spans="1:55" ht="15.75" customHeight="1" thickBot="1">
      <c r="A1744" s="238"/>
      <c r="B1744" s="238"/>
      <c r="C1744" s="239"/>
      <c r="D1744" s="239"/>
      <c r="E1744" s="239"/>
      <c r="F1744" s="239"/>
      <c r="G1744" s="239"/>
      <c r="H1744" s="239"/>
      <c r="I1744" s="239"/>
      <c r="J1744" s="239"/>
      <c r="K1744" s="239"/>
      <c r="L1744" s="239"/>
      <c r="M1744" s="239"/>
      <c r="N1744" s="239"/>
      <c r="O1744" s="239"/>
      <c r="X1744" s="228" t="s">
        <v>675</v>
      </c>
      <c r="Y1744" s="228"/>
      <c r="Z1744" s="228" t="s">
        <v>222</v>
      </c>
      <c r="AA1744" s="228" t="s">
        <v>1712</v>
      </c>
      <c r="AB1744" s="228" t="s">
        <v>6640</v>
      </c>
      <c r="AD1744" s="228" t="s">
        <v>359</v>
      </c>
      <c r="AE1744" s="228" t="s">
        <v>317</v>
      </c>
      <c r="AH1744" s="228" t="s">
        <v>635</v>
      </c>
      <c r="AJ1744" s="228" t="s">
        <v>418</v>
      </c>
      <c r="AK1744" s="228"/>
      <c r="BC1744" s="226"/>
    </row>
    <row r="1745" spans="1:55" ht="15.75" customHeight="1" thickBot="1">
      <c r="A1745" s="238"/>
      <c r="B1745" s="238"/>
      <c r="C1745" s="239"/>
      <c r="D1745" s="239"/>
      <c r="E1745" s="239"/>
      <c r="F1745" s="239"/>
      <c r="G1745" s="239"/>
      <c r="H1745" s="239"/>
      <c r="I1745" s="239"/>
      <c r="J1745" s="239"/>
      <c r="K1745" s="239"/>
      <c r="L1745" s="239"/>
      <c r="M1745" s="239"/>
      <c r="N1745" s="239"/>
      <c r="O1745" s="239"/>
      <c r="X1745" s="228" t="s">
        <v>691</v>
      </c>
      <c r="Y1745" s="228"/>
      <c r="Z1745" s="228" t="s">
        <v>212</v>
      </c>
      <c r="AA1745" s="228" t="s">
        <v>1747</v>
      </c>
      <c r="AB1745" s="228" t="s">
        <v>6641</v>
      </c>
      <c r="AD1745" s="228" t="s">
        <v>348</v>
      </c>
      <c r="AE1745" s="228" t="s">
        <v>333</v>
      </c>
      <c r="AH1745" s="228" t="s">
        <v>663</v>
      </c>
      <c r="AJ1745" s="228" t="s">
        <v>470</v>
      </c>
      <c r="AK1745" s="228"/>
      <c r="BC1745" s="226"/>
    </row>
    <row r="1746" spans="1:55" ht="15.75" customHeight="1" thickBot="1">
      <c r="A1746" s="238"/>
      <c r="B1746" s="238"/>
      <c r="C1746" s="239"/>
      <c r="D1746" s="239"/>
      <c r="E1746" s="239"/>
      <c r="F1746" s="239"/>
      <c r="G1746" s="239"/>
      <c r="H1746" s="239"/>
      <c r="I1746" s="239"/>
      <c r="J1746" s="239"/>
      <c r="K1746" s="239"/>
      <c r="L1746" s="239"/>
      <c r="M1746" s="239"/>
      <c r="N1746" s="239"/>
      <c r="O1746" s="239"/>
      <c r="X1746" s="228" t="s">
        <v>691</v>
      </c>
      <c r="Y1746" s="228"/>
      <c r="Z1746" s="228" t="s">
        <v>193</v>
      </c>
      <c r="AA1746" s="228" t="s">
        <v>1800</v>
      </c>
      <c r="AB1746" s="228" t="s">
        <v>6642</v>
      </c>
      <c r="AD1746" s="228" t="s">
        <v>348</v>
      </c>
      <c r="AE1746" s="228" t="s">
        <v>333</v>
      </c>
      <c r="AH1746" s="228" t="s">
        <v>641</v>
      </c>
      <c r="AJ1746" s="228" t="s">
        <v>451</v>
      </c>
      <c r="AK1746" s="228"/>
      <c r="BC1746" s="226"/>
    </row>
    <row r="1747" spans="1:55" ht="15.75" customHeight="1" thickBot="1">
      <c r="A1747" s="238"/>
      <c r="B1747" s="238"/>
      <c r="C1747" s="239"/>
      <c r="D1747" s="239"/>
      <c r="E1747" s="239"/>
      <c r="F1747" s="239"/>
      <c r="G1747" s="239"/>
      <c r="H1747" s="239"/>
      <c r="I1747" s="239"/>
      <c r="J1747" s="239"/>
      <c r="K1747" s="239"/>
      <c r="L1747" s="239"/>
      <c r="M1747" s="239"/>
      <c r="N1747" s="239"/>
      <c r="O1747" s="239"/>
      <c r="X1747" s="228" t="s">
        <v>906</v>
      </c>
      <c r="Y1747" s="228"/>
      <c r="Z1747" s="228" t="s">
        <v>262</v>
      </c>
      <c r="AA1747" s="228" t="s">
        <v>1889</v>
      </c>
      <c r="AB1747" s="228" t="s">
        <v>6643</v>
      </c>
      <c r="AD1747" s="228" t="s">
        <v>283</v>
      </c>
      <c r="AE1747" s="228" t="s">
        <v>283</v>
      </c>
      <c r="AH1747" s="228" t="s">
        <v>663</v>
      </c>
      <c r="AJ1747" s="228" t="s">
        <v>642</v>
      </c>
      <c r="AK1747" s="228"/>
      <c r="BC1747" s="226"/>
    </row>
    <row r="1748" spans="1:55" ht="15.75" customHeight="1" thickBot="1">
      <c r="A1748" s="238"/>
      <c r="B1748" s="238"/>
      <c r="C1748" s="239"/>
      <c r="D1748" s="239"/>
      <c r="E1748" s="239"/>
      <c r="F1748" s="239"/>
      <c r="G1748" s="239"/>
      <c r="H1748" s="239"/>
      <c r="I1748" s="239"/>
      <c r="J1748" s="239"/>
      <c r="K1748" s="239"/>
      <c r="L1748" s="239"/>
      <c r="M1748" s="239"/>
      <c r="N1748" s="239"/>
      <c r="O1748" s="239"/>
      <c r="X1748" s="228" t="s">
        <v>775</v>
      </c>
      <c r="Y1748" s="228"/>
      <c r="Z1748" s="228" t="s">
        <v>262</v>
      </c>
      <c r="AA1748" s="228" t="s">
        <v>1966</v>
      </c>
      <c r="AB1748" s="228" t="s">
        <v>6644</v>
      </c>
      <c r="AD1748" s="228" t="s">
        <v>317</v>
      </c>
      <c r="AE1748" s="228" t="s">
        <v>333</v>
      </c>
      <c r="AH1748" s="228" t="s">
        <v>641</v>
      </c>
      <c r="AJ1748" s="228" t="s">
        <v>309</v>
      </c>
      <c r="AK1748" s="228"/>
      <c r="BC1748" s="226"/>
    </row>
    <row r="1749" spans="1:55" ht="15.75" customHeight="1" thickBot="1">
      <c r="A1749" s="238"/>
      <c r="B1749" s="238"/>
      <c r="C1749" s="239"/>
      <c r="D1749" s="239"/>
      <c r="E1749" s="239"/>
      <c r="F1749" s="239"/>
      <c r="G1749" s="239"/>
      <c r="H1749" s="239"/>
      <c r="I1749" s="239"/>
      <c r="J1749" s="239"/>
      <c r="K1749" s="239"/>
      <c r="L1749" s="239"/>
      <c r="M1749" s="239"/>
      <c r="N1749" s="239"/>
      <c r="O1749" s="239"/>
      <c r="X1749" s="228" t="s">
        <v>727</v>
      </c>
      <c r="Y1749" s="228"/>
      <c r="Z1749" s="228" t="s">
        <v>208</v>
      </c>
      <c r="AA1749" s="228" t="s">
        <v>2029</v>
      </c>
      <c r="AB1749" s="228" t="s">
        <v>6645</v>
      </c>
      <c r="AD1749" s="228" t="s">
        <v>283</v>
      </c>
      <c r="AE1749" s="228" t="s">
        <v>317</v>
      </c>
      <c r="AH1749" s="228"/>
      <c r="AJ1749" s="228" t="s">
        <v>340</v>
      </c>
      <c r="AK1749" s="228"/>
      <c r="BC1749" s="226"/>
    </row>
    <row r="1750" spans="1:55" ht="15.75" customHeight="1" thickBot="1">
      <c r="A1750" s="238"/>
      <c r="B1750" s="238"/>
      <c r="C1750" s="239"/>
      <c r="D1750" s="239"/>
      <c r="E1750" s="239"/>
      <c r="F1750" s="239"/>
      <c r="G1750" s="239"/>
      <c r="H1750" s="239"/>
      <c r="I1750" s="239"/>
      <c r="J1750" s="239"/>
      <c r="K1750" s="239"/>
      <c r="L1750" s="239"/>
      <c r="M1750" s="239"/>
      <c r="N1750" s="239"/>
      <c r="O1750" s="239"/>
      <c r="X1750" s="228" t="s">
        <v>906</v>
      </c>
      <c r="Y1750" s="228"/>
      <c r="Z1750" s="228" t="s">
        <v>205</v>
      </c>
      <c r="AA1750" s="228" t="s">
        <v>2037</v>
      </c>
      <c r="AB1750" s="228" t="s">
        <v>6646</v>
      </c>
      <c r="AD1750" s="228" t="s">
        <v>333</v>
      </c>
      <c r="AE1750" s="228" t="s">
        <v>333</v>
      </c>
      <c r="AH1750" s="228" t="s">
        <v>635</v>
      </c>
      <c r="AJ1750" s="228" t="s">
        <v>321</v>
      </c>
      <c r="AK1750" s="228"/>
      <c r="BC1750" s="226"/>
    </row>
    <row r="1751" spans="1:55" ht="15.75" customHeight="1" thickBot="1">
      <c r="A1751" s="238"/>
      <c r="B1751" s="238"/>
      <c r="C1751" s="239"/>
      <c r="D1751" s="239"/>
      <c r="E1751" s="239"/>
      <c r="F1751" s="239"/>
      <c r="G1751" s="239"/>
      <c r="H1751" s="239"/>
      <c r="I1751" s="239"/>
      <c r="J1751" s="239"/>
      <c r="K1751" s="239"/>
      <c r="L1751" s="239"/>
      <c r="M1751" s="239"/>
      <c r="N1751" s="239"/>
      <c r="O1751" s="239"/>
      <c r="X1751" s="228" t="s">
        <v>650</v>
      </c>
      <c r="Y1751" s="228"/>
      <c r="Z1751" s="228" t="s">
        <v>201</v>
      </c>
      <c r="AA1751" s="228" t="s">
        <v>2123</v>
      </c>
      <c r="AB1751" s="228" t="s">
        <v>6647</v>
      </c>
      <c r="AD1751" s="228" t="s">
        <v>359</v>
      </c>
      <c r="AE1751" s="228" t="s">
        <v>359</v>
      </c>
      <c r="AH1751" s="228" t="s">
        <v>663</v>
      </c>
      <c r="AJ1751" s="228" t="s">
        <v>470</v>
      </c>
      <c r="AK1751" s="228"/>
      <c r="BC1751" s="226"/>
    </row>
    <row r="1752" spans="1:55" ht="15.75" customHeight="1" thickBot="1">
      <c r="A1752" s="238"/>
      <c r="B1752" s="238"/>
      <c r="C1752" s="239"/>
      <c r="D1752" s="239"/>
      <c r="E1752" s="239"/>
      <c r="F1752" s="239"/>
      <c r="G1752" s="239"/>
      <c r="H1752" s="239"/>
      <c r="I1752" s="239"/>
      <c r="J1752" s="239"/>
      <c r="K1752" s="239"/>
      <c r="L1752" s="239"/>
      <c r="M1752" s="239"/>
      <c r="N1752" s="239"/>
      <c r="O1752" s="239"/>
      <c r="X1752" s="228" t="s">
        <v>793</v>
      </c>
      <c r="Y1752" s="228"/>
      <c r="Z1752" s="228" t="s">
        <v>219</v>
      </c>
      <c r="AA1752" s="228" t="s">
        <v>2232</v>
      </c>
      <c r="AB1752" s="228" t="s">
        <v>6648</v>
      </c>
      <c r="AD1752" s="228" t="s">
        <v>189</v>
      </c>
      <c r="AE1752" s="228" t="s">
        <v>189</v>
      </c>
      <c r="AH1752" s="228"/>
      <c r="AJ1752" s="228" t="s">
        <v>347</v>
      </c>
      <c r="AK1752" s="228"/>
      <c r="BC1752" s="226"/>
    </row>
    <row r="1753" spans="1:55" ht="15.75" customHeight="1" thickBot="1">
      <c r="A1753" s="238"/>
      <c r="B1753" s="238"/>
      <c r="C1753" s="239"/>
      <c r="D1753" s="239"/>
      <c r="E1753" s="239"/>
      <c r="F1753" s="239"/>
      <c r="G1753" s="239"/>
      <c r="H1753" s="239"/>
      <c r="I1753" s="239"/>
      <c r="J1753" s="239"/>
      <c r="K1753" s="239"/>
      <c r="L1753" s="239"/>
      <c r="M1753" s="239"/>
      <c r="N1753" s="239"/>
      <c r="O1753" s="239"/>
      <c r="X1753" s="228" t="s">
        <v>752</v>
      </c>
      <c r="Y1753" s="228"/>
      <c r="Z1753" s="228" t="s">
        <v>212</v>
      </c>
      <c r="AA1753" s="228" t="s">
        <v>2314</v>
      </c>
      <c r="AB1753" s="228" t="s">
        <v>6649</v>
      </c>
      <c r="AD1753" s="228" t="s">
        <v>317</v>
      </c>
      <c r="AE1753" s="228" t="s">
        <v>333</v>
      </c>
      <c r="AH1753" s="228" t="s">
        <v>635</v>
      </c>
      <c r="AJ1753" s="228" t="s">
        <v>458</v>
      </c>
      <c r="AK1753" s="228"/>
      <c r="BC1753" s="226"/>
    </row>
    <row r="1754" spans="1:55" ht="15.75" customHeight="1" thickBot="1">
      <c r="A1754" s="238"/>
      <c r="B1754" s="238"/>
      <c r="C1754" s="239"/>
      <c r="D1754" s="239"/>
      <c r="E1754" s="239"/>
      <c r="F1754" s="239"/>
      <c r="G1754" s="239"/>
      <c r="H1754" s="239"/>
      <c r="I1754" s="239"/>
      <c r="J1754" s="239"/>
      <c r="K1754" s="239"/>
      <c r="L1754" s="239"/>
      <c r="M1754" s="239"/>
      <c r="N1754" s="239"/>
      <c r="O1754" s="239"/>
      <c r="X1754" s="228" t="s">
        <v>655</v>
      </c>
      <c r="Y1754" s="228"/>
      <c r="Z1754" s="228" t="s">
        <v>254</v>
      </c>
      <c r="AA1754" s="228" t="s">
        <v>2330</v>
      </c>
      <c r="AB1754" s="228" t="s">
        <v>6650</v>
      </c>
      <c r="AD1754" s="228" t="s">
        <v>283</v>
      </c>
      <c r="AE1754" s="228" t="s">
        <v>189</v>
      </c>
      <c r="AH1754" s="228" t="s">
        <v>635</v>
      </c>
      <c r="AJ1754" s="228" t="s">
        <v>404</v>
      </c>
      <c r="AK1754" s="228"/>
      <c r="BC1754" s="226"/>
    </row>
    <row r="1755" spans="1:55" ht="15.75" customHeight="1" thickBot="1">
      <c r="A1755" s="238"/>
      <c r="B1755" s="238"/>
      <c r="C1755" s="239"/>
      <c r="D1755" s="239"/>
      <c r="E1755" s="239"/>
      <c r="F1755" s="239"/>
      <c r="G1755" s="239"/>
      <c r="H1755" s="239"/>
      <c r="I1755" s="239"/>
      <c r="J1755" s="239"/>
      <c r="K1755" s="239"/>
      <c r="L1755" s="239"/>
      <c r="M1755" s="239"/>
      <c r="N1755" s="239"/>
      <c r="O1755" s="239"/>
      <c r="X1755" s="228" t="s">
        <v>727</v>
      </c>
      <c r="Y1755" s="228"/>
      <c r="Z1755" s="228" t="s">
        <v>219</v>
      </c>
      <c r="AA1755" s="228" t="s">
        <v>2389</v>
      </c>
      <c r="AB1755" s="228" t="s">
        <v>6651</v>
      </c>
      <c r="AD1755" s="228" t="s">
        <v>261</v>
      </c>
      <c r="AE1755" s="228" t="s">
        <v>333</v>
      </c>
      <c r="AH1755" s="228"/>
      <c r="AJ1755" s="228" t="s">
        <v>292</v>
      </c>
      <c r="AK1755" s="228"/>
      <c r="BC1755" s="226"/>
    </row>
    <row r="1756" spans="1:55" ht="15.75" customHeight="1" thickBot="1">
      <c r="A1756" s="238"/>
      <c r="B1756" s="238"/>
      <c r="C1756" s="239"/>
      <c r="D1756" s="239"/>
      <c r="E1756" s="239"/>
      <c r="F1756" s="239"/>
      <c r="G1756" s="239"/>
      <c r="H1756" s="239"/>
      <c r="I1756" s="239"/>
      <c r="J1756" s="239"/>
      <c r="K1756" s="239"/>
      <c r="L1756" s="239"/>
      <c r="M1756" s="239"/>
      <c r="N1756" s="239"/>
      <c r="O1756" s="239"/>
      <c r="X1756" s="228" t="s">
        <v>775</v>
      </c>
      <c r="Y1756" s="228"/>
      <c r="Z1756" s="228" t="s">
        <v>205</v>
      </c>
      <c r="AA1756" s="228" t="s">
        <v>2415</v>
      </c>
      <c r="AB1756" s="228" t="s">
        <v>6652</v>
      </c>
      <c r="AD1756" s="228" t="s">
        <v>302</v>
      </c>
      <c r="AE1756" s="228" t="s">
        <v>359</v>
      </c>
      <c r="AH1756" s="228" t="s">
        <v>638</v>
      </c>
      <c r="AJ1756" s="228" t="s">
        <v>428</v>
      </c>
      <c r="AK1756" s="228"/>
      <c r="BC1756" s="226"/>
    </row>
    <row r="1757" spans="1:55" ht="15.75" customHeight="1" thickBot="1">
      <c r="A1757" s="238"/>
      <c r="B1757" s="238"/>
      <c r="C1757" s="239"/>
      <c r="D1757" s="239"/>
      <c r="E1757" s="239"/>
      <c r="F1757" s="239"/>
      <c r="G1757" s="239"/>
      <c r="H1757" s="239"/>
      <c r="I1757" s="239"/>
      <c r="J1757" s="239"/>
      <c r="K1757" s="239"/>
      <c r="L1757" s="239"/>
      <c r="M1757" s="239"/>
      <c r="N1757" s="239"/>
      <c r="O1757" s="239"/>
      <c r="X1757" s="228" t="s">
        <v>906</v>
      </c>
      <c r="Y1757" s="228"/>
      <c r="Z1757" s="228" t="s">
        <v>241</v>
      </c>
      <c r="AA1757" s="228" t="s">
        <v>2455</v>
      </c>
      <c r="AB1757" s="228" t="s">
        <v>6653</v>
      </c>
      <c r="AD1757" s="228" t="s">
        <v>302</v>
      </c>
      <c r="AE1757" s="228" t="s">
        <v>317</v>
      </c>
      <c r="AH1757" s="228" t="s">
        <v>663</v>
      </c>
      <c r="AJ1757" s="228" t="s">
        <v>418</v>
      </c>
      <c r="AK1757" s="228"/>
      <c r="BC1757" s="226"/>
    </row>
    <row r="1758" spans="1:55" ht="15.75" customHeight="1" thickBot="1">
      <c r="A1758" s="238"/>
      <c r="B1758" s="238"/>
      <c r="C1758" s="239"/>
      <c r="D1758" s="239"/>
      <c r="E1758" s="239"/>
      <c r="F1758" s="239"/>
      <c r="G1758" s="239"/>
      <c r="H1758" s="239"/>
      <c r="I1758" s="239"/>
      <c r="J1758" s="239"/>
      <c r="K1758" s="239"/>
      <c r="L1758" s="239"/>
      <c r="M1758" s="239"/>
      <c r="N1758" s="239"/>
      <c r="O1758" s="239"/>
      <c r="X1758" s="228" t="s">
        <v>781</v>
      </c>
      <c r="Y1758" s="228"/>
      <c r="Z1758" s="228" t="s">
        <v>208</v>
      </c>
      <c r="AA1758" s="228" t="s">
        <v>2463</v>
      </c>
      <c r="AB1758" s="228" t="s">
        <v>6654</v>
      </c>
      <c r="AD1758" s="228" t="s">
        <v>317</v>
      </c>
      <c r="AE1758" s="228" t="s">
        <v>359</v>
      </c>
      <c r="AH1758" s="228" t="s">
        <v>635</v>
      </c>
      <c r="AJ1758" s="228" t="s">
        <v>395</v>
      </c>
      <c r="AK1758" s="228"/>
      <c r="BC1758" s="226"/>
    </row>
    <row r="1759" spans="1:55" ht="15.75" customHeight="1" thickBot="1">
      <c r="A1759" s="238"/>
      <c r="B1759" s="238"/>
      <c r="C1759" s="239"/>
      <c r="D1759" s="239"/>
      <c r="E1759" s="239"/>
      <c r="F1759" s="239"/>
      <c r="G1759" s="239"/>
      <c r="H1759" s="239"/>
      <c r="I1759" s="239"/>
      <c r="J1759" s="239"/>
      <c r="K1759" s="239"/>
      <c r="L1759" s="239"/>
      <c r="M1759" s="239"/>
      <c r="N1759" s="239"/>
      <c r="O1759" s="239"/>
      <c r="X1759" s="228" t="s">
        <v>691</v>
      </c>
      <c r="Y1759" s="228"/>
      <c r="Z1759" s="228" t="s">
        <v>193</v>
      </c>
      <c r="AA1759" s="228" t="s">
        <v>2728</v>
      </c>
      <c r="AB1759" s="228" t="s">
        <v>6655</v>
      </c>
      <c r="AD1759" s="228" t="s">
        <v>348</v>
      </c>
      <c r="AE1759" s="228" t="s">
        <v>317</v>
      </c>
      <c r="AH1759" s="228" t="s">
        <v>641</v>
      </c>
      <c r="AJ1759" s="228" t="s">
        <v>458</v>
      </c>
      <c r="AK1759" s="228"/>
      <c r="BC1759" s="226"/>
    </row>
    <row r="1760" spans="1:55" ht="15.75" customHeight="1" thickBot="1">
      <c r="A1760" s="238"/>
      <c r="B1760" s="238"/>
      <c r="C1760" s="239"/>
      <c r="D1760" s="239"/>
      <c r="E1760" s="239"/>
      <c r="F1760" s="239"/>
      <c r="G1760" s="239"/>
      <c r="H1760" s="239"/>
      <c r="I1760" s="239"/>
      <c r="J1760" s="239"/>
      <c r="K1760" s="239"/>
      <c r="L1760" s="239"/>
      <c r="M1760" s="239"/>
      <c r="N1760" s="239"/>
      <c r="O1760" s="239"/>
      <c r="X1760" s="228" t="s">
        <v>681</v>
      </c>
      <c r="Y1760" s="228"/>
      <c r="Z1760" s="228" t="s">
        <v>186</v>
      </c>
      <c r="AA1760" s="228" t="s">
        <v>1007</v>
      </c>
      <c r="AB1760" s="228" t="s">
        <v>6656</v>
      </c>
      <c r="AD1760" s="228" t="s">
        <v>348</v>
      </c>
      <c r="AE1760" s="228" t="s">
        <v>359</v>
      </c>
      <c r="AH1760" s="228" t="s">
        <v>660</v>
      </c>
      <c r="AJ1760" s="228" t="s">
        <v>652</v>
      </c>
      <c r="AK1760" s="228"/>
      <c r="BC1760" s="226"/>
    </row>
    <row r="1761" spans="1:55" ht="15.75" customHeight="1" thickBot="1">
      <c r="A1761" s="238"/>
      <c r="B1761" s="238"/>
      <c r="C1761" s="239"/>
      <c r="D1761" s="239"/>
      <c r="E1761" s="239"/>
      <c r="F1761" s="239"/>
      <c r="G1761" s="239"/>
      <c r="H1761" s="239"/>
      <c r="I1761" s="239"/>
      <c r="J1761" s="239"/>
      <c r="K1761" s="239"/>
      <c r="L1761" s="239"/>
      <c r="M1761" s="239"/>
      <c r="N1761" s="239"/>
      <c r="O1761" s="239"/>
      <c r="X1761" s="228" t="s">
        <v>727</v>
      </c>
      <c r="Y1761" s="228"/>
      <c r="Z1761" s="228" t="s">
        <v>205</v>
      </c>
      <c r="AA1761" s="228" t="s">
        <v>1032</v>
      </c>
      <c r="AB1761" s="228" t="s">
        <v>6657</v>
      </c>
      <c r="AD1761" s="228" t="s">
        <v>317</v>
      </c>
      <c r="AE1761" s="228" t="s">
        <v>302</v>
      </c>
      <c r="AH1761" s="228"/>
      <c r="AJ1761" s="228" t="s">
        <v>446</v>
      </c>
      <c r="AK1761" s="228"/>
      <c r="BC1761" s="226"/>
    </row>
    <row r="1762" spans="1:55" ht="15.75" customHeight="1" thickBot="1">
      <c r="A1762" s="238"/>
      <c r="B1762" s="238"/>
      <c r="C1762" s="239"/>
      <c r="D1762" s="239"/>
      <c r="E1762" s="239"/>
      <c r="F1762" s="239"/>
      <c r="G1762" s="239"/>
      <c r="H1762" s="239"/>
      <c r="I1762" s="239"/>
      <c r="J1762" s="239"/>
      <c r="K1762" s="239"/>
      <c r="L1762" s="239"/>
      <c r="M1762" s="239"/>
      <c r="N1762" s="239"/>
      <c r="O1762" s="239"/>
      <c r="X1762" s="228" t="s">
        <v>906</v>
      </c>
      <c r="Y1762" s="228"/>
      <c r="Z1762" s="228" t="s">
        <v>201</v>
      </c>
      <c r="AA1762" s="228" t="s">
        <v>1202</v>
      </c>
      <c r="AB1762" s="228" t="s">
        <v>6658</v>
      </c>
      <c r="AD1762" s="228" t="s">
        <v>302</v>
      </c>
      <c r="AE1762" s="228" t="s">
        <v>283</v>
      </c>
      <c r="AH1762" s="228" t="s">
        <v>635</v>
      </c>
      <c r="AJ1762" s="228" t="s">
        <v>430</v>
      </c>
      <c r="AK1762" s="228"/>
      <c r="BC1762" s="226"/>
    </row>
    <row r="1763" spans="1:55" ht="15.75" customHeight="1" thickBot="1">
      <c r="A1763" s="238"/>
      <c r="B1763" s="238"/>
      <c r="C1763" s="239"/>
      <c r="D1763" s="239"/>
      <c r="E1763" s="239"/>
      <c r="F1763" s="239"/>
      <c r="G1763" s="239"/>
      <c r="H1763" s="239"/>
      <c r="I1763" s="239"/>
      <c r="J1763" s="239"/>
      <c r="K1763" s="239"/>
      <c r="L1763" s="239"/>
      <c r="M1763" s="239"/>
      <c r="N1763" s="239"/>
      <c r="O1763" s="239"/>
      <c r="X1763" s="228" t="s">
        <v>681</v>
      </c>
      <c r="Y1763" s="228"/>
      <c r="Z1763" s="228" t="s">
        <v>205</v>
      </c>
      <c r="AA1763" s="228" t="s">
        <v>1337</v>
      </c>
      <c r="AB1763" s="228" t="s">
        <v>6659</v>
      </c>
      <c r="AD1763" s="228" t="s">
        <v>348</v>
      </c>
      <c r="AE1763" s="228" t="s">
        <v>333</v>
      </c>
      <c r="AH1763" s="228" t="s">
        <v>638</v>
      </c>
      <c r="AJ1763" s="228" t="s">
        <v>451</v>
      </c>
      <c r="AK1763" s="228"/>
      <c r="BC1763" s="226"/>
    </row>
    <row r="1764" spans="1:55" ht="15.75" customHeight="1" thickBot="1">
      <c r="A1764" s="238"/>
      <c r="B1764" s="238"/>
      <c r="C1764" s="239"/>
      <c r="D1764" s="239"/>
      <c r="E1764" s="239"/>
      <c r="F1764" s="239"/>
      <c r="G1764" s="239"/>
      <c r="H1764" s="239"/>
      <c r="I1764" s="239"/>
      <c r="J1764" s="239"/>
      <c r="K1764" s="239"/>
      <c r="L1764" s="239"/>
      <c r="M1764" s="239"/>
      <c r="N1764" s="239"/>
      <c r="O1764" s="239"/>
      <c r="X1764" s="228" t="s">
        <v>675</v>
      </c>
      <c r="Y1764" s="228"/>
      <c r="Z1764" s="228" t="s">
        <v>241</v>
      </c>
      <c r="AA1764" s="228" t="s">
        <v>1566</v>
      </c>
      <c r="AB1764" s="228" t="s">
        <v>6660</v>
      </c>
      <c r="AD1764" s="228" t="s">
        <v>317</v>
      </c>
      <c r="AE1764" s="228" t="s">
        <v>317</v>
      </c>
      <c r="AH1764" s="228"/>
      <c r="AJ1764" s="228" t="s">
        <v>384</v>
      </c>
      <c r="AK1764" s="228"/>
      <c r="BC1764" s="226"/>
    </row>
    <row r="1765" spans="1:55" ht="15.75" customHeight="1" thickBot="1">
      <c r="A1765" s="238"/>
      <c r="B1765" s="238"/>
      <c r="C1765" s="239"/>
      <c r="D1765" s="239"/>
      <c r="E1765" s="239"/>
      <c r="F1765" s="239"/>
      <c r="G1765" s="239"/>
      <c r="H1765" s="239"/>
      <c r="I1765" s="239"/>
      <c r="J1765" s="239"/>
      <c r="K1765" s="239"/>
      <c r="L1765" s="239"/>
      <c r="M1765" s="239"/>
      <c r="N1765" s="239"/>
      <c r="O1765" s="239"/>
      <c r="X1765" s="228" t="s">
        <v>675</v>
      </c>
      <c r="Y1765" s="228"/>
      <c r="Z1765" s="228" t="s">
        <v>215</v>
      </c>
      <c r="AA1765" s="228" t="s">
        <v>1661</v>
      </c>
      <c r="AB1765" s="228" t="s">
        <v>6661</v>
      </c>
      <c r="AD1765" s="228" t="s">
        <v>302</v>
      </c>
      <c r="AE1765" s="228" t="s">
        <v>236</v>
      </c>
      <c r="AH1765" s="228"/>
      <c r="AJ1765" s="228" t="s">
        <v>414</v>
      </c>
      <c r="AK1765" s="228"/>
      <c r="BC1765" s="226"/>
    </row>
    <row r="1766" spans="1:55" ht="15.75" customHeight="1" thickBot="1">
      <c r="A1766" s="238"/>
      <c r="B1766" s="238"/>
      <c r="C1766" s="239"/>
      <c r="D1766" s="239"/>
      <c r="E1766" s="239"/>
      <c r="F1766" s="239"/>
      <c r="G1766" s="239"/>
      <c r="H1766" s="239"/>
      <c r="I1766" s="239"/>
      <c r="J1766" s="239"/>
      <c r="K1766" s="239"/>
      <c r="L1766" s="239"/>
      <c r="M1766" s="239"/>
      <c r="N1766" s="239"/>
      <c r="O1766" s="239"/>
      <c r="X1766" s="228" t="s">
        <v>775</v>
      </c>
      <c r="Y1766" s="228"/>
      <c r="Z1766" s="228" t="s">
        <v>669</v>
      </c>
      <c r="AA1766" s="228" t="s">
        <v>1735</v>
      </c>
      <c r="AB1766" s="228" t="s">
        <v>6662</v>
      </c>
      <c r="AD1766" s="228" t="s">
        <v>261</v>
      </c>
      <c r="AE1766" s="228" t="s">
        <v>261</v>
      </c>
      <c r="AH1766" s="228" t="s">
        <v>660</v>
      </c>
      <c r="AJ1766" s="228" t="s">
        <v>754</v>
      </c>
      <c r="AK1766" s="228"/>
      <c r="BC1766" s="226"/>
    </row>
    <row r="1767" spans="1:55" ht="15.75" customHeight="1" thickBot="1">
      <c r="A1767" s="238"/>
      <c r="B1767" s="238"/>
      <c r="C1767" s="239"/>
      <c r="D1767" s="239"/>
      <c r="E1767" s="239"/>
      <c r="F1767" s="239"/>
      <c r="G1767" s="239"/>
      <c r="H1767" s="239"/>
      <c r="I1767" s="239"/>
      <c r="J1767" s="239"/>
      <c r="K1767" s="239"/>
      <c r="L1767" s="239"/>
      <c r="M1767" s="239"/>
      <c r="N1767" s="239"/>
      <c r="O1767" s="239"/>
      <c r="X1767" s="228" t="s">
        <v>655</v>
      </c>
      <c r="Y1767" s="228"/>
      <c r="Z1767" s="228" t="s">
        <v>237</v>
      </c>
      <c r="AA1767" s="228" t="s">
        <v>1780</v>
      </c>
      <c r="AB1767" s="228" t="s">
        <v>4892</v>
      </c>
      <c r="AD1767" s="228" t="s">
        <v>317</v>
      </c>
      <c r="AE1767" s="228" t="s">
        <v>317</v>
      </c>
      <c r="AH1767" s="228"/>
      <c r="AJ1767" s="228" t="s">
        <v>370</v>
      </c>
      <c r="AK1767" s="228"/>
      <c r="BC1767" s="226"/>
    </row>
    <row r="1768" spans="1:55" ht="15.75" customHeight="1" thickBot="1">
      <c r="A1768" s="238"/>
      <c r="B1768" s="238"/>
      <c r="C1768" s="239"/>
      <c r="D1768" s="239"/>
      <c r="E1768" s="239"/>
      <c r="F1768" s="239"/>
      <c r="G1768" s="239"/>
      <c r="H1768" s="239"/>
      <c r="I1768" s="239"/>
      <c r="J1768" s="239"/>
      <c r="K1768" s="239"/>
      <c r="L1768" s="239"/>
      <c r="M1768" s="239"/>
      <c r="N1768" s="239"/>
      <c r="O1768" s="239"/>
      <c r="X1768" s="228" t="s">
        <v>775</v>
      </c>
      <c r="Y1768" s="228"/>
      <c r="Z1768" s="228" t="s">
        <v>231</v>
      </c>
      <c r="AA1768" s="228" t="s">
        <v>1900</v>
      </c>
      <c r="AB1768" s="228" t="s">
        <v>6663</v>
      </c>
      <c r="AD1768" s="228" t="s">
        <v>317</v>
      </c>
      <c r="AE1768" s="228" t="s">
        <v>302</v>
      </c>
      <c r="AH1768" s="228" t="s">
        <v>635</v>
      </c>
      <c r="AJ1768" s="228" t="s">
        <v>463</v>
      </c>
      <c r="AK1768" s="228"/>
      <c r="BC1768" s="226"/>
    </row>
    <row r="1769" spans="1:55" ht="15.75" customHeight="1" thickBot="1">
      <c r="A1769" s="238"/>
      <c r="B1769" s="238"/>
      <c r="C1769" s="239"/>
      <c r="D1769" s="239"/>
      <c r="E1769" s="239"/>
      <c r="F1769" s="239"/>
      <c r="G1769" s="239"/>
      <c r="H1769" s="239"/>
      <c r="I1769" s="239"/>
      <c r="J1769" s="239"/>
      <c r="K1769" s="239"/>
      <c r="L1769" s="239"/>
      <c r="M1769" s="239"/>
      <c r="N1769" s="239"/>
      <c r="O1769" s="239"/>
      <c r="X1769" s="228" t="s">
        <v>793</v>
      </c>
      <c r="Y1769" s="228"/>
      <c r="Z1769" s="228" t="s">
        <v>158</v>
      </c>
      <c r="AA1769" s="228" t="s">
        <v>1939</v>
      </c>
      <c r="AB1769" s="228" t="s">
        <v>6664</v>
      </c>
      <c r="AD1769" s="228" t="s">
        <v>317</v>
      </c>
      <c r="AE1769" s="228" t="s">
        <v>317</v>
      </c>
      <c r="AH1769" s="228"/>
      <c r="AJ1769" s="228" t="s">
        <v>347</v>
      </c>
      <c r="AK1769" s="228"/>
      <c r="BC1769" s="226"/>
    </row>
    <row r="1770" spans="1:55" ht="15.75" customHeight="1" thickBot="1">
      <c r="A1770" s="238"/>
      <c r="B1770" s="238"/>
      <c r="C1770" s="239"/>
      <c r="D1770" s="239"/>
      <c r="E1770" s="239"/>
      <c r="F1770" s="239"/>
      <c r="G1770" s="239"/>
      <c r="H1770" s="239"/>
      <c r="I1770" s="239"/>
      <c r="J1770" s="239"/>
      <c r="K1770" s="239"/>
      <c r="L1770" s="239"/>
      <c r="M1770" s="239"/>
      <c r="N1770" s="239"/>
      <c r="O1770" s="239"/>
      <c r="X1770" s="228" t="s">
        <v>781</v>
      </c>
      <c r="Y1770" s="228"/>
      <c r="Z1770" s="228" t="s">
        <v>262</v>
      </c>
      <c r="AA1770" s="228" t="s">
        <v>1950</v>
      </c>
      <c r="AB1770" s="228" t="s">
        <v>6665</v>
      </c>
      <c r="AD1770" s="228" t="s">
        <v>302</v>
      </c>
      <c r="AE1770" s="228" t="s">
        <v>317</v>
      </c>
      <c r="AH1770" s="228" t="s">
        <v>638</v>
      </c>
      <c r="AJ1770" s="228" t="s">
        <v>414</v>
      </c>
      <c r="AK1770" s="228"/>
      <c r="BC1770" s="226"/>
    </row>
    <row r="1771" spans="1:55" ht="15.75" customHeight="1" thickBot="1">
      <c r="A1771" s="238"/>
      <c r="B1771" s="238"/>
      <c r="C1771" s="239"/>
      <c r="D1771" s="239"/>
      <c r="E1771" s="239"/>
      <c r="F1771" s="239"/>
      <c r="G1771" s="239"/>
      <c r="H1771" s="239"/>
      <c r="I1771" s="239"/>
      <c r="J1771" s="239"/>
      <c r="K1771" s="239"/>
      <c r="L1771" s="239"/>
      <c r="M1771" s="239"/>
      <c r="N1771" s="239"/>
      <c r="O1771" s="239"/>
      <c r="X1771" s="228" t="s">
        <v>655</v>
      </c>
      <c r="Y1771" s="228"/>
      <c r="Z1771" s="228" t="s">
        <v>201</v>
      </c>
      <c r="AA1771" s="228" t="s">
        <v>2062</v>
      </c>
      <c r="AB1771" s="228" t="s">
        <v>6666</v>
      </c>
      <c r="AD1771" s="228" t="s">
        <v>317</v>
      </c>
      <c r="AE1771" s="228" t="s">
        <v>317</v>
      </c>
      <c r="AH1771" s="228" t="s">
        <v>663</v>
      </c>
      <c r="AJ1771" s="228" t="s">
        <v>364</v>
      </c>
      <c r="AK1771" s="228"/>
      <c r="BC1771" s="226"/>
    </row>
    <row r="1772" spans="1:55" ht="15.75" customHeight="1" thickBot="1">
      <c r="A1772" s="238"/>
      <c r="B1772" s="238"/>
      <c r="C1772" s="239"/>
      <c r="D1772" s="239"/>
      <c r="E1772" s="239"/>
      <c r="F1772" s="239"/>
      <c r="G1772" s="239"/>
      <c r="H1772" s="239"/>
      <c r="I1772" s="239"/>
      <c r="J1772" s="239"/>
      <c r="K1772" s="239"/>
      <c r="L1772" s="239"/>
      <c r="M1772" s="239"/>
      <c r="N1772" s="239"/>
      <c r="O1772" s="239"/>
      <c r="X1772" s="228" t="s">
        <v>655</v>
      </c>
      <c r="Y1772" s="228"/>
      <c r="Z1772" s="228" t="s">
        <v>222</v>
      </c>
      <c r="AA1772" s="228" t="s">
        <v>2161</v>
      </c>
      <c r="AB1772" s="228" t="s">
        <v>6667</v>
      </c>
      <c r="AD1772" s="228" t="s">
        <v>333</v>
      </c>
      <c r="AE1772" s="228" t="s">
        <v>302</v>
      </c>
      <c r="AH1772" s="228" t="s">
        <v>641</v>
      </c>
      <c r="AJ1772" s="228" t="s">
        <v>446</v>
      </c>
      <c r="AK1772" s="228"/>
      <c r="BC1772" s="226"/>
    </row>
    <row r="1773" spans="1:55" ht="15.75" customHeight="1" thickBot="1">
      <c r="A1773" s="238"/>
      <c r="B1773" s="238"/>
      <c r="C1773" s="239"/>
      <c r="D1773" s="239"/>
      <c r="E1773" s="239"/>
      <c r="F1773" s="239"/>
      <c r="G1773" s="239"/>
      <c r="H1773" s="239"/>
      <c r="I1773" s="239"/>
      <c r="J1773" s="239"/>
      <c r="K1773" s="239"/>
      <c r="L1773" s="239"/>
      <c r="M1773" s="239"/>
      <c r="N1773" s="239"/>
      <c r="O1773" s="239"/>
      <c r="X1773" s="228" t="s">
        <v>752</v>
      </c>
      <c r="Y1773" s="228"/>
      <c r="Z1773" s="228" t="s">
        <v>219</v>
      </c>
      <c r="AA1773" s="228" t="s">
        <v>2177</v>
      </c>
      <c r="AB1773" s="228" t="s">
        <v>6668</v>
      </c>
      <c r="AD1773" s="228" t="s">
        <v>261</v>
      </c>
      <c r="AE1773" s="228" t="s">
        <v>302</v>
      </c>
      <c r="AH1773" s="228" t="s">
        <v>663</v>
      </c>
      <c r="AJ1773" s="228" t="s">
        <v>357</v>
      </c>
      <c r="AK1773" s="228"/>
      <c r="BC1773" s="226"/>
    </row>
    <row r="1774" spans="1:55" ht="15.75" customHeight="1" thickBot="1">
      <c r="A1774" s="238"/>
      <c r="B1774" s="238"/>
      <c r="C1774" s="239"/>
      <c r="D1774" s="239"/>
      <c r="E1774" s="239"/>
      <c r="F1774" s="239"/>
      <c r="G1774" s="239"/>
      <c r="H1774" s="239"/>
      <c r="I1774" s="239"/>
      <c r="J1774" s="239"/>
      <c r="K1774" s="239"/>
      <c r="L1774" s="239"/>
      <c r="M1774" s="239"/>
      <c r="N1774" s="239"/>
      <c r="O1774" s="239"/>
      <c r="X1774" s="228" t="s">
        <v>781</v>
      </c>
      <c r="Y1774" s="228"/>
      <c r="Z1774" s="228" t="s">
        <v>158</v>
      </c>
      <c r="AA1774" s="228" t="s">
        <v>2237</v>
      </c>
      <c r="AB1774" s="228" t="s">
        <v>6669</v>
      </c>
      <c r="AD1774" s="228" t="s">
        <v>348</v>
      </c>
      <c r="AE1774" s="228" t="s">
        <v>333</v>
      </c>
      <c r="AH1774" s="228" t="s">
        <v>638</v>
      </c>
      <c r="AJ1774" s="228" t="s">
        <v>642</v>
      </c>
      <c r="AK1774" s="228"/>
      <c r="BC1774" s="226"/>
    </row>
    <row r="1775" spans="1:55" ht="15.75" customHeight="1" thickBot="1">
      <c r="A1775" s="238"/>
      <c r="B1775" s="238"/>
      <c r="C1775" s="239"/>
      <c r="D1775" s="239"/>
      <c r="E1775" s="239"/>
      <c r="F1775" s="239"/>
      <c r="G1775" s="239"/>
      <c r="H1775" s="239"/>
      <c r="I1775" s="239"/>
      <c r="J1775" s="239"/>
      <c r="K1775" s="239"/>
      <c r="L1775" s="239"/>
      <c r="M1775" s="239"/>
      <c r="N1775" s="239"/>
      <c r="O1775" s="239"/>
      <c r="X1775" s="228" t="s">
        <v>729</v>
      </c>
      <c r="Y1775" s="228"/>
      <c r="Z1775" s="228" t="s">
        <v>186</v>
      </c>
      <c r="AA1775" s="228" t="s">
        <v>2253</v>
      </c>
      <c r="AB1775" s="228" t="s">
        <v>6670</v>
      </c>
      <c r="AD1775" s="228" t="s">
        <v>359</v>
      </c>
      <c r="AE1775" s="228" t="s">
        <v>359</v>
      </c>
      <c r="AH1775" s="228" t="s">
        <v>660</v>
      </c>
      <c r="AJ1775" s="228" t="s">
        <v>463</v>
      </c>
      <c r="AK1775" s="228"/>
      <c r="BC1775" s="226"/>
    </row>
    <row r="1776" spans="1:55" ht="15.75" customHeight="1" thickBot="1">
      <c r="A1776" s="238"/>
      <c r="B1776" s="238"/>
      <c r="C1776" s="239"/>
      <c r="D1776" s="239"/>
      <c r="E1776" s="239"/>
      <c r="F1776" s="239"/>
      <c r="G1776" s="239"/>
      <c r="H1776" s="239"/>
      <c r="I1776" s="239"/>
      <c r="J1776" s="239"/>
      <c r="K1776" s="239"/>
      <c r="L1776" s="239"/>
      <c r="M1776" s="239"/>
      <c r="N1776" s="239"/>
      <c r="O1776" s="239"/>
      <c r="X1776" s="228" t="s">
        <v>655</v>
      </c>
      <c r="Y1776" s="228"/>
      <c r="Z1776" s="228" t="s">
        <v>237</v>
      </c>
      <c r="AA1776" s="228" t="s">
        <v>2280</v>
      </c>
      <c r="AB1776" s="228" t="s">
        <v>6671</v>
      </c>
      <c r="AD1776" s="228" t="s">
        <v>261</v>
      </c>
      <c r="AE1776" s="228" t="s">
        <v>283</v>
      </c>
      <c r="AH1776" s="228" t="s">
        <v>641</v>
      </c>
      <c r="AJ1776" s="228" t="s">
        <v>321</v>
      </c>
      <c r="AK1776" s="228"/>
      <c r="BC1776" s="226"/>
    </row>
    <row r="1777" spans="1:55" ht="15.75" customHeight="1" thickBot="1">
      <c r="A1777" s="238"/>
      <c r="B1777" s="238"/>
      <c r="C1777" s="239"/>
      <c r="D1777" s="239"/>
      <c r="E1777" s="239"/>
      <c r="F1777" s="239"/>
      <c r="G1777" s="239"/>
      <c r="H1777" s="239"/>
      <c r="I1777" s="239"/>
      <c r="J1777" s="239"/>
      <c r="K1777" s="239"/>
      <c r="L1777" s="239"/>
      <c r="M1777" s="239"/>
      <c r="N1777" s="239"/>
      <c r="O1777" s="239"/>
      <c r="X1777" s="228" t="s">
        <v>729</v>
      </c>
      <c r="Y1777" s="228"/>
      <c r="Z1777" s="228" t="s">
        <v>197</v>
      </c>
      <c r="AA1777" s="228" t="s">
        <v>2303</v>
      </c>
      <c r="AB1777" s="228" t="s">
        <v>6672</v>
      </c>
      <c r="AD1777" s="228" t="s">
        <v>333</v>
      </c>
      <c r="AE1777" s="228" t="s">
        <v>359</v>
      </c>
      <c r="AH1777" s="228" t="s">
        <v>663</v>
      </c>
      <c r="AJ1777" s="228" t="s">
        <v>421</v>
      </c>
      <c r="AK1777" s="228"/>
      <c r="BC1777" s="226"/>
    </row>
    <row r="1778" spans="1:55" ht="15.75" customHeight="1" thickBot="1">
      <c r="A1778" s="238"/>
      <c r="B1778" s="238"/>
      <c r="C1778" s="239"/>
      <c r="D1778" s="239"/>
      <c r="E1778" s="239"/>
      <c r="F1778" s="239"/>
      <c r="G1778" s="239"/>
      <c r="H1778" s="239"/>
      <c r="I1778" s="239"/>
      <c r="J1778" s="239"/>
      <c r="K1778" s="239"/>
      <c r="L1778" s="239"/>
      <c r="M1778" s="239"/>
      <c r="N1778" s="239"/>
      <c r="O1778" s="239"/>
      <c r="X1778" s="228" t="s">
        <v>729</v>
      </c>
      <c r="Y1778" s="228"/>
      <c r="Z1778" s="228" t="s">
        <v>241</v>
      </c>
      <c r="AA1778" s="228" t="s">
        <v>2322</v>
      </c>
      <c r="AB1778" s="228" t="s">
        <v>6673</v>
      </c>
      <c r="AD1778" s="228" t="s">
        <v>333</v>
      </c>
      <c r="AE1778" s="228" t="s">
        <v>359</v>
      </c>
      <c r="AH1778" s="228" t="s">
        <v>641</v>
      </c>
      <c r="AJ1778" s="228" t="s">
        <v>400</v>
      </c>
      <c r="AK1778" s="228"/>
      <c r="BC1778" s="226"/>
    </row>
    <row r="1779" spans="1:55" ht="15.75" customHeight="1" thickBot="1">
      <c r="A1779" s="238"/>
      <c r="B1779" s="238"/>
      <c r="C1779" s="239"/>
      <c r="D1779" s="239"/>
      <c r="E1779" s="239"/>
      <c r="F1779" s="239"/>
      <c r="G1779" s="239"/>
      <c r="H1779" s="239"/>
      <c r="I1779" s="239"/>
      <c r="J1779" s="239"/>
      <c r="K1779" s="239"/>
      <c r="L1779" s="239"/>
      <c r="M1779" s="239"/>
      <c r="N1779" s="239"/>
      <c r="O1779" s="239"/>
      <c r="X1779" s="228" t="s">
        <v>775</v>
      </c>
      <c r="Y1779" s="228"/>
      <c r="Z1779" s="228" t="s">
        <v>241</v>
      </c>
      <c r="AA1779" s="228" t="s">
        <v>2401</v>
      </c>
      <c r="AB1779" s="228" t="s">
        <v>6674</v>
      </c>
      <c r="AD1779" s="228" t="s">
        <v>333</v>
      </c>
      <c r="AE1779" s="228" t="s">
        <v>333</v>
      </c>
      <c r="AH1779" s="228" t="s">
        <v>635</v>
      </c>
      <c r="AJ1779" s="228" t="s">
        <v>402</v>
      </c>
      <c r="AK1779" s="228"/>
      <c r="BC1779" s="226"/>
    </row>
    <row r="1780" spans="1:55" ht="15.75" customHeight="1" thickBot="1">
      <c r="A1780" s="238"/>
      <c r="B1780" s="238"/>
      <c r="C1780" s="239"/>
      <c r="D1780" s="239"/>
      <c r="E1780" s="239"/>
      <c r="F1780" s="239"/>
      <c r="G1780" s="239"/>
      <c r="H1780" s="239"/>
      <c r="I1780" s="239"/>
      <c r="J1780" s="239"/>
      <c r="K1780" s="239"/>
      <c r="L1780" s="239"/>
      <c r="M1780" s="239"/>
      <c r="N1780" s="239"/>
      <c r="O1780" s="239"/>
      <c r="X1780" s="228" t="s">
        <v>781</v>
      </c>
      <c r="Y1780" s="228"/>
      <c r="Z1780" s="228" t="s">
        <v>158</v>
      </c>
      <c r="AA1780" s="228" t="s">
        <v>2471</v>
      </c>
      <c r="AB1780" s="228" t="s">
        <v>6675</v>
      </c>
      <c r="AD1780" s="228" t="s">
        <v>302</v>
      </c>
      <c r="AE1780" s="228" t="s">
        <v>359</v>
      </c>
      <c r="AH1780" s="228" t="s">
        <v>663</v>
      </c>
      <c r="AJ1780" s="228" t="s">
        <v>421</v>
      </c>
      <c r="AK1780" s="228"/>
      <c r="BC1780" s="226"/>
    </row>
    <row r="1781" spans="1:55" ht="15.75" customHeight="1" thickBot="1">
      <c r="A1781" s="238"/>
      <c r="B1781" s="238"/>
      <c r="C1781" s="239"/>
      <c r="D1781" s="239"/>
      <c r="E1781" s="239"/>
      <c r="F1781" s="239"/>
      <c r="G1781" s="239"/>
      <c r="H1781" s="239"/>
      <c r="I1781" s="239"/>
      <c r="J1781" s="239"/>
      <c r="K1781" s="239"/>
      <c r="L1781" s="239"/>
      <c r="M1781" s="239"/>
      <c r="N1781" s="239"/>
      <c r="O1781" s="239"/>
      <c r="X1781" s="228" t="s">
        <v>691</v>
      </c>
      <c r="Y1781" s="228"/>
      <c r="Z1781" s="228" t="s">
        <v>212</v>
      </c>
      <c r="AA1781" s="228" t="s">
        <v>2594</v>
      </c>
      <c r="AB1781" s="228" t="s">
        <v>6676</v>
      </c>
      <c r="AD1781" s="228" t="s">
        <v>302</v>
      </c>
      <c r="AE1781" s="228" t="s">
        <v>333</v>
      </c>
      <c r="AH1781" s="228" t="s">
        <v>635</v>
      </c>
      <c r="AJ1781" s="228" t="s">
        <v>460</v>
      </c>
      <c r="AK1781" s="228"/>
      <c r="BC1781" s="226"/>
    </row>
    <row r="1782" spans="1:55" ht="15.75" customHeight="1" thickBot="1">
      <c r="A1782" s="238"/>
      <c r="B1782" s="238"/>
      <c r="C1782" s="239"/>
      <c r="D1782" s="239"/>
      <c r="E1782" s="239"/>
      <c r="F1782" s="239"/>
      <c r="G1782" s="239"/>
      <c r="H1782" s="239"/>
      <c r="I1782" s="239"/>
      <c r="J1782" s="239"/>
      <c r="K1782" s="239"/>
      <c r="L1782" s="239"/>
      <c r="M1782" s="239"/>
      <c r="N1782" s="239"/>
      <c r="O1782" s="239"/>
      <c r="X1782" s="228" t="s">
        <v>793</v>
      </c>
      <c r="Y1782" s="228"/>
      <c r="Z1782" s="228" t="s">
        <v>246</v>
      </c>
      <c r="AA1782" s="228" t="s">
        <v>794</v>
      </c>
      <c r="AB1782" s="228" t="s">
        <v>6677</v>
      </c>
      <c r="AD1782" s="228" t="s">
        <v>333</v>
      </c>
      <c r="AE1782" s="228" t="s">
        <v>317</v>
      </c>
      <c r="AH1782" s="228"/>
      <c r="AJ1782" s="228" t="s">
        <v>430</v>
      </c>
      <c r="AK1782" s="228"/>
      <c r="BC1782" s="226"/>
    </row>
    <row r="1783" spans="1:55" ht="15.75" customHeight="1" thickBot="1">
      <c r="A1783" s="238"/>
      <c r="B1783" s="238"/>
      <c r="C1783" s="239"/>
      <c r="D1783" s="239"/>
      <c r="E1783" s="239"/>
      <c r="F1783" s="239"/>
      <c r="G1783" s="239"/>
      <c r="H1783" s="239"/>
      <c r="I1783" s="239"/>
      <c r="J1783" s="239"/>
      <c r="K1783" s="239"/>
      <c r="L1783" s="239"/>
      <c r="M1783" s="239"/>
      <c r="N1783" s="239"/>
      <c r="O1783" s="239"/>
      <c r="X1783" s="228" t="s">
        <v>650</v>
      </c>
      <c r="Y1783" s="228"/>
      <c r="Z1783" s="228" t="s">
        <v>208</v>
      </c>
      <c r="AA1783" s="228" t="s">
        <v>1316</v>
      </c>
      <c r="AB1783" s="228" t="s">
        <v>6678</v>
      </c>
      <c r="AD1783" s="228" t="s">
        <v>348</v>
      </c>
      <c r="AE1783" s="228" t="s">
        <v>359</v>
      </c>
      <c r="AH1783" s="228" t="s">
        <v>641</v>
      </c>
      <c r="AJ1783" s="228" t="s">
        <v>426</v>
      </c>
      <c r="AK1783" s="228"/>
      <c r="BC1783" s="226"/>
    </row>
    <row r="1784" spans="1:55" ht="15.75" customHeight="1" thickBot="1">
      <c r="A1784" s="238"/>
      <c r="B1784" s="238"/>
      <c r="C1784" s="239"/>
      <c r="D1784" s="239"/>
      <c r="E1784" s="239"/>
      <c r="F1784" s="239"/>
      <c r="G1784" s="239"/>
      <c r="H1784" s="239"/>
      <c r="I1784" s="239"/>
      <c r="J1784" s="239"/>
      <c r="K1784" s="239"/>
      <c r="L1784" s="239"/>
      <c r="M1784" s="239"/>
      <c r="N1784" s="239"/>
      <c r="O1784" s="239"/>
      <c r="X1784" s="228" t="s">
        <v>650</v>
      </c>
      <c r="Y1784" s="228"/>
      <c r="Z1784" s="228" t="s">
        <v>208</v>
      </c>
      <c r="AA1784" s="228" t="s">
        <v>1361</v>
      </c>
      <c r="AB1784" s="228" t="s">
        <v>6679</v>
      </c>
      <c r="AD1784" s="228" t="s">
        <v>359</v>
      </c>
      <c r="AE1784" s="228" t="s">
        <v>348</v>
      </c>
      <c r="AH1784" s="228" t="s">
        <v>663</v>
      </c>
      <c r="AJ1784" s="228" t="s">
        <v>479</v>
      </c>
      <c r="AK1784" s="228"/>
      <c r="BC1784" s="226"/>
    </row>
    <row r="1785" spans="1:55" ht="15.75" customHeight="1" thickBot="1">
      <c r="A1785" s="238"/>
      <c r="B1785" s="238"/>
      <c r="C1785" s="239"/>
      <c r="D1785" s="239"/>
      <c r="E1785" s="239"/>
      <c r="F1785" s="239"/>
      <c r="G1785" s="239"/>
      <c r="H1785" s="239"/>
      <c r="I1785" s="239"/>
      <c r="J1785" s="239"/>
      <c r="K1785" s="239"/>
      <c r="L1785" s="239"/>
      <c r="M1785" s="239"/>
      <c r="N1785" s="239"/>
      <c r="O1785" s="239"/>
      <c r="X1785" s="228" t="s">
        <v>681</v>
      </c>
      <c r="Y1785" s="228"/>
      <c r="Z1785" s="228" t="s">
        <v>208</v>
      </c>
      <c r="AA1785" s="228" t="s">
        <v>1615</v>
      </c>
      <c r="AB1785" s="228" t="s">
        <v>6680</v>
      </c>
      <c r="AD1785" s="228" t="s">
        <v>317</v>
      </c>
      <c r="AE1785" s="228" t="s">
        <v>348</v>
      </c>
      <c r="AH1785" s="228" t="s">
        <v>641</v>
      </c>
      <c r="AJ1785" s="228" t="s">
        <v>398</v>
      </c>
      <c r="AK1785" s="228"/>
      <c r="BC1785" s="226"/>
    </row>
    <row r="1786" spans="1:55" ht="15.75" customHeight="1" thickBot="1">
      <c r="A1786" s="238"/>
      <c r="B1786" s="238"/>
      <c r="C1786" s="239"/>
      <c r="D1786" s="239"/>
      <c r="E1786" s="239"/>
      <c r="F1786" s="239"/>
      <c r="G1786" s="239"/>
      <c r="H1786" s="239"/>
      <c r="I1786" s="239"/>
      <c r="J1786" s="239"/>
      <c r="K1786" s="239"/>
      <c r="L1786" s="239"/>
      <c r="M1786" s="239"/>
      <c r="N1786" s="239"/>
      <c r="O1786" s="239"/>
      <c r="X1786" s="228" t="s">
        <v>793</v>
      </c>
      <c r="Y1786" s="228"/>
      <c r="Z1786" s="228" t="s">
        <v>215</v>
      </c>
      <c r="AA1786" s="228" t="s">
        <v>1743</v>
      </c>
      <c r="AB1786" s="228" t="s">
        <v>6681</v>
      </c>
      <c r="AD1786" s="228" t="s">
        <v>333</v>
      </c>
      <c r="AE1786" s="228" t="s">
        <v>317</v>
      </c>
      <c r="AH1786" s="228"/>
      <c r="AJ1786" s="228" t="s">
        <v>418</v>
      </c>
      <c r="AK1786" s="228"/>
      <c r="BC1786" s="226"/>
    </row>
    <row r="1787" spans="1:55" ht="15.75" customHeight="1" thickBot="1">
      <c r="A1787" s="238"/>
      <c r="B1787" s="238"/>
      <c r="C1787" s="239"/>
      <c r="D1787" s="239"/>
      <c r="E1787" s="239"/>
      <c r="F1787" s="239"/>
      <c r="G1787" s="239"/>
      <c r="H1787" s="239"/>
      <c r="I1787" s="239"/>
      <c r="J1787" s="239"/>
      <c r="K1787" s="239"/>
      <c r="L1787" s="239"/>
      <c r="M1787" s="239"/>
      <c r="N1787" s="239"/>
      <c r="O1787" s="239"/>
      <c r="X1787" s="228" t="s">
        <v>729</v>
      </c>
      <c r="Y1787" s="228"/>
      <c r="Z1787" s="228" t="s">
        <v>237</v>
      </c>
      <c r="AA1787" s="228" t="s">
        <v>1823</v>
      </c>
      <c r="AB1787" s="228" t="s">
        <v>6682</v>
      </c>
      <c r="AD1787" s="228" t="s">
        <v>333</v>
      </c>
      <c r="AE1787" s="228" t="s">
        <v>317</v>
      </c>
      <c r="AH1787" s="228" t="s">
        <v>663</v>
      </c>
      <c r="AJ1787" s="228" t="s">
        <v>474</v>
      </c>
      <c r="AK1787" s="228"/>
      <c r="BC1787" s="226"/>
    </row>
    <row r="1788" spans="1:55" ht="15.75" customHeight="1" thickBot="1">
      <c r="A1788" s="238"/>
      <c r="B1788" s="238"/>
      <c r="C1788" s="239"/>
      <c r="D1788" s="239"/>
      <c r="E1788" s="239"/>
      <c r="F1788" s="239"/>
      <c r="G1788" s="239"/>
      <c r="H1788" s="239"/>
      <c r="I1788" s="239"/>
      <c r="J1788" s="239"/>
      <c r="K1788" s="239"/>
      <c r="L1788" s="239"/>
      <c r="M1788" s="239"/>
      <c r="N1788" s="239"/>
      <c r="O1788" s="239"/>
      <c r="X1788" s="228" t="s">
        <v>793</v>
      </c>
      <c r="Y1788" s="228"/>
      <c r="Z1788" s="228" t="s">
        <v>262</v>
      </c>
      <c r="AA1788" s="228" t="s">
        <v>2198</v>
      </c>
      <c r="AB1788" s="228" t="s">
        <v>6683</v>
      </c>
      <c r="AD1788" s="228" t="s">
        <v>261</v>
      </c>
      <c r="AE1788" s="228" t="s">
        <v>261</v>
      </c>
      <c r="AH1788" s="228"/>
      <c r="AJ1788" s="228" t="s">
        <v>316</v>
      </c>
      <c r="AK1788" s="228"/>
      <c r="BC1788" s="226"/>
    </row>
    <row r="1789" spans="1:55" ht="15.75" customHeight="1" thickBot="1">
      <c r="A1789" s="238"/>
      <c r="B1789" s="238"/>
      <c r="C1789" s="239"/>
      <c r="D1789" s="239"/>
      <c r="E1789" s="239"/>
      <c r="F1789" s="239"/>
      <c r="G1789" s="239"/>
      <c r="H1789" s="239"/>
      <c r="I1789" s="239"/>
      <c r="J1789" s="239"/>
      <c r="K1789" s="239"/>
      <c r="L1789" s="239"/>
      <c r="M1789" s="239"/>
      <c r="N1789" s="239"/>
      <c r="O1789" s="239"/>
      <c r="X1789" s="228" t="s">
        <v>729</v>
      </c>
      <c r="Y1789" s="228"/>
      <c r="Z1789" s="228" t="s">
        <v>208</v>
      </c>
      <c r="AA1789" s="228" t="s">
        <v>2224</v>
      </c>
      <c r="AB1789" s="228" t="s">
        <v>6684</v>
      </c>
      <c r="AD1789" s="228" t="s">
        <v>317</v>
      </c>
      <c r="AE1789" s="228" t="s">
        <v>333</v>
      </c>
      <c r="AH1789" s="228" t="s">
        <v>663</v>
      </c>
      <c r="AJ1789" s="228" t="s">
        <v>446</v>
      </c>
      <c r="AK1789" s="228"/>
      <c r="BC1789" s="226"/>
    </row>
    <row r="1790" spans="1:55" ht="15.75" customHeight="1" thickBot="1">
      <c r="A1790" s="238"/>
      <c r="B1790" s="238"/>
      <c r="C1790" s="239"/>
      <c r="D1790" s="239"/>
      <c r="E1790" s="239"/>
      <c r="F1790" s="239"/>
      <c r="G1790" s="239"/>
      <c r="H1790" s="239"/>
      <c r="I1790" s="239"/>
      <c r="J1790" s="239"/>
      <c r="K1790" s="239"/>
      <c r="L1790" s="239"/>
      <c r="M1790" s="239"/>
      <c r="N1790" s="239"/>
      <c r="O1790" s="239"/>
      <c r="X1790" s="228" t="s">
        <v>752</v>
      </c>
      <c r="Y1790" s="228"/>
      <c r="Z1790" s="228" t="s">
        <v>262</v>
      </c>
      <c r="AA1790" s="228" t="s">
        <v>2245</v>
      </c>
      <c r="AB1790" s="228" t="s">
        <v>6685</v>
      </c>
      <c r="AD1790" s="228" t="s">
        <v>236</v>
      </c>
      <c r="AE1790" s="228" t="s">
        <v>302</v>
      </c>
      <c r="AH1790" s="228" t="s">
        <v>638</v>
      </c>
      <c r="AJ1790" s="228" t="s">
        <v>357</v>
      </c>
      <c r="AK1790" s="228"/>
      <c r="BC1790" s="226"/>
    </row>
    <row r="1791" spans="1:55" ht="15.75" customHeight="1" thickBot="1">
      <c r="A1791" s="238"/>
      <c r="B1791" s="238"/>
      <c r="C1791" s="239"/>
      <c r="D1791" s="239"/>
      <c r="E1791" s="239"/>
      <c r="F1791" s="239"/>
      <c r="G1791" s="239"/>
      <c r="H1791" s="239"/>
      <c r="I1791" s="239"/>
      <c r="J1791" s="239"/>
      <c r="K1791" s="239"/>
      <c r="L1791" s="239"/>
      <c r="M1791" s="239"/>
      <c r="N1791" s="239"/>
      <c r="O1791" s="239"/>
      <c r="X1791" s="228" t="s">
        <v>775</v>
      </c>
      <c r="Y1791" s="228"/>
      <c r="Z1791" s="228" t="s">
        <v>215</v>
      </c>
      <c r="AA1791" s="228" t="s">
        <v>2261</v>
      </c>
      <c r="AB1791" s="228" t="s">
        <v>6686</v>
      </c>
      <c r="AD1791" s="228" t="s">
        <v>359</v>
      </c>
      <c r="AE1791" s="228" t="s">
        <v>359</v>
      </c>
      <c r="AH1791" s="228" t="s">
        <v>663</v>
      </c>
      <c r="AJ1791" s="228" t="s">
        <v>482</v>
      </c>
      <c r="AK1791" s="228"/>
      <c r="BC1791" s="226"/>
    </row>
    <row r="1792" spans="1:55" ht="15.75" customHeight="1" thickBot="1">
      <c r="A1792" s="238"/>
      <c r="B1792" s="238"/>
      <c r="C1792" s="239"/>
      <c r="D1792" s="239"/>
      <c r="E1792" s="239"/>
      <c r="F1792" s="239"/>
      <c r="G1792" s="239"/>
      <c r="H1792" s="239"/>
      <c r="I1792" s="239"/>
      <c r="J1792" s="239"/>
      <c r="K1792" s="239"/>
      <c r="L1792" s="239"/>
      <c r="M1792" s="239"/>
      <c r="N1792" s="239"/>
      <c r="O1792" s="239"/>
      <c r="X1792" s="228" t="s">
        <v>727</v>
      </c>
      <c r="Y1792" s="228"/>
      <c r="Z1792" s="228" t="s">
        <v>254</v>
      </c>
      <c r="AA1792" s="228" t="s">
        <v>2291</v>
      </c>
      <c r="AB1792" s="228" t="s">
        <v>6687</v>
      </c>
      <c r="AD1792" s="228" t="s">
        <v>302</v>
      </c>
      <c r="AE1792" s="228" t="s">
        <v>302</v>
      </c>
      <c r="AH1792" s="228"/>
      <c r="AJ1792" s="228" t="s">
        <v>364</v>
      </c>
      <c r="AK1792" s="228"/>
      <c r="BC1792" s="226"/>
    </row>
    <row r="1793" spans="1:55" ht="15.75" customHeight="1" thickBot="1">
      <c r="A1793" s="238"/>
      <c r="B1793" s="238"/>
      <c r="C1793" s="239"/>
      <c r="D1793" s="239"/>
      <c r="E1793" s="239"/>
      <c r="F1793" s="239"/>
      <c r="G1793" s="239"/>
      <c r="H1793" s="239"/>
      <c r="I1793" s="239"/>
      <c r="J1793" s="239"/>
      <c r="K1793" s="239"/>
      <c r="L1793" s="239"/>
      <c r="M1793" s="239"/>
      <c r="N1793" s="239"/>
      <c r="O1793" s="239"/>
      <c r="X1793" s="228" t="s">
        <v>781</v>
      </c>
      <c r="Y1793" s="228"/>
      <c r="Z1793" s="228" t="s">
        <v>158</v>
      </c>
      <c r="AA1793" s="228" t="s">
        <v>2431</v>
      </c>
      <c r="AB1793" s="228" t="s">
        <v>6688</v>
      </c>
      <c r="AD1793" s="228" t="s">
        <v>317</v>
      </c>
      <c r="AE1793" s="228" t="s">
        <v>302</v>
      </c>
      <c r="AH1793" s="228" t="s">
        <v>635</v>
      </c>
      <c r="AJ1793" s="228" t="s">
        <v>428</v>
      </c>
      <c r="AK1793" s="228"/>
      <c r="BC1793" s="226"/>
    </row>
    <row r="1794" spans="1:55" ht="15.75" customHeight="1" thickBot="1">
      <c r="A1794" s="238"/>
      <c r="B1794" s="238"/>
      <c r="C1794" s="239"/>
      <c r="D1794" s="239"/>
      <c r="E1794" s="239"/>
      <c r="F1794" s="239"/>
      <c r="G1794" s="239"/>
      <c r="H1794" s="239"/>
      <c r="I1794" s="239"/>
      <c r="J1794" s="239"/>
      <c r="K1794" s="239"/>
      <c r="L1794" s="239"/>
      <c r="M1794" s="239"/>
      <c r="N1794" s="239"/>
      <c r="O1794" s="239"/>
      <c r="X1794" s="228" t="s">
        <v>781</v>
      </c>
      <c r="Y1794" s="228"/>
      <c r="Z1794" s="228" t="s">
        <v>158</v>
      </c>
      <c r="AA1794" s="228" t="s">
        <v>2510</v>
      </c>
      <c r="AB1794" s="228" t="s">
        <v>6689</v>
      </c>
      <c r="AD1794" s="228" t="s">
        <v>317</v>
      </c>
      <c r="AE1794" s="228" t="s">
        <v>317</v>
      </c>
      <c r="AH1794" s="228" t="s">
        <v>663</v>
      </c>
      <c r="AJ1794" s="228" t="s">
        <v>446</v>
      </c>
      <c r="AK1794" s="228"/>
      <c r="BC1794" s="226"/>
    </row>
    <row r="1795" spans="1:55" ht="15.75" customHeight="1" thickBot="1">
      <c r="A1795" s="238"/>
      <c r="B1795" s="238"/>
      <c r="C1795" s="239"/>
      <c r="D1795" s="239"/>
      <c r="E1795" s="239"/>
      <c r="F1795" s="239"/>
      <c r="G1795" s="239"/>
      <c r="H1795" s="239"/>
      <c r="I1795" s="239"/>
      <c r="J1795" s="239"/>
      <c r="K1795" s="239"/>
      <c r="L1795" s="239"/>
      <c r="M1795" s="239"/>
      <c r="N1795" s="239"/>
      <c r="O1795" s="239"/>
      <c r="X1795" s="228" t="s">
        <v>727</v>
      </c>
      <c r="Y1795" s="228"/>
      <c r="Z1795" s="228" t="s">
        <v>232</v>
      </c>
      <c r="AA1795" s="228" t="s">
        <v>2518</v>
      </c>
      <c r="AB1795" s="228" t="s">
        <v>6690</v>
      </c>
      <c r="AD1795" s="228" t="s">
        <v>302</v>
      </c>
      <c r="AE1795" s="228" t="s">
        <v>317</v>
      </c>
      <c r="AH1795" s="228"/>
      <c r="AJ1795" s="228" t="s">
        <v>454</v>
      </c>
      <c r="AK1795" s="228"/>
      <c r="BC1795" s="226"/>
    </row>
    <row r="1796" spans="1:55" ht="15.75" customHeight="1" thickBot="1">
      <c r="A1796" s="238"/>
      <c r="B1796" s="238"/>
      <c r="C1796" s="239"/>
      <c r="D1796" s="239"/>
      <c r="E1796" s="239"/>
      <c r="F1796" s="239"/>
      <c r="G1796" s="239"/>
      <c r="H1796" s="239"/>
      <c r="I1796" s="239"/>
      <c r="J1796" s="239"/>
      <c r="K1796" s="239"/>
      <c r="L1796" s="239"/>
      <c r="M1796" s="239"/>
      <c r="N1796" s="239"/>
      <c r="O1796" s="239"/>
      <c r="X1796" s="228" t="s">
        <v>793</v>
      </c>
      <c r="Y1796" s="228"/>
      <c r="Z1796" s="228" t="s">
        <v>215</v>
      </c>
      <c r="AA1796" s="228" t="s">
        <v>2547</v>
      </c>
      <c r="AB1796" s="228" t="s">
        <v>6691</v>
      </c>
      <c r="AD1796" s="228" t="s">
        <v>302</v>
      </c>
      <c r="AE1796" s="228" t="s">
        <v>283</v>
      </c>
      <c r="AH1796" s="228"/>
      <c r="AJ1796" s="228" t="s">
        <v>414</v>
      </c>
      <c r="AK1796" s="228"/>
      <c r="BC1796" s="226"/>
    </row>
    <row r="1797" spans="1:55" ht="15.75" customHeight="1" thickBot="1">
      <c r="A1797" s="238"/>
      <c r="B1797" s="238"/>
      <c r="C1797" s="239"/>
      <c r="D1797" s="239"/>
      <c r="E1797" s="239"/>
      <c r="F1797" s="239"/>
      <c r="G1797" s="239"/>
      <c r="H1797" s="239"/>
      <c r="I1797" s="239"/>
      <c r="J1797" s="239"/>
      <c r="K1797" s="239"/>
      <c r="L1797" s="239"/>
      <c r="M1797" s="239"/>
      <c r="N1797" s="239"/>
      <c r="O1797" s="239"/>
      <c r="X1797" s="228" t="s">
        <v>775</v>
      </c>
      <c r="Y1797" s="228"/>
      <c r="Z1797" s="228" t="s">
        <v>205</v>
      </c>
      <c r="AA1797" s="228" t="s">
        <v>2571</v>
      </c>
      <c r="AB1797" s="228" t="s">
        <v>6692</v>
      </c>
      <c r="AD1797" s="228" t="s">
        <v>317</v>
      </c>
      <c r="AE1797" s="228" t="s">
        <v>359</v>
      </c>
      <c r="AH1797" s="228" t="s">
        <v>638</v>
      </c>
      <c r="AJ1797" s="228" t="s">
        <v>446</v>
      </c>
      <c r="AK1797" s="228"/>
      <c r="BC1797" s="226"/>
    </row>
    <row r="1798" spans="1:55" ht="15.75" customHeight="1" thickBot="1">
      <c r="A1798" s="238"/>
      <c r="B1798" s="238"/>
      <c r="C1798" s="239"/>
      <c r="D1798" s="239"/>
      <c r="E1798" s="239"/>
      <c r="F1798" s="239"/>
      <c r="G1798" s="239"/>
      <c r="H1798" s="239"/>
      <c r="I1798" s="239"/>
      <c r="J1798" s="239"/>
      <c r="K1798" s="239"/>
      <c r="L1798" s="239"/>
      <c r="M1798" s="239"/>
      <c r="N1798" s="239"/>
      <c r="O1798" s="239"/>
      <c r="X1798" s="228" t="s">
        <v>775</v>
      </c>
      <c r="Y1798" s="228"/>
      <c r="Z1798" s="228" t="s">
        <v>201</v>
      </c>
      <c r="AA1798" s="228" t="s">
        <v>845</v>
      </c>
      <c r="AB1798" s="228" t="s">
        <v>6693</v>
      </c>
      <c r="AD1798" s="228" t="s">
        <v>348</v>
      </c>
      <c r="AE1798" s="228" t="s">
        <v>317</v>
      </c>
      <c r="AH1798" s="228" t="s">
        <v>635</v>
      </c>
      <c r="AJ1798" s="228" t="s">
        <v>430</v>
      </c>
      <c r="AK1798" s="228"/>
      <c r="BC1798" s="226"/>
    </row>
    <row r="1799" spans="1:55" ht="15.75" customHeight="1" thickBot="1">
      <c r="A1799" s="238"/>
      <c r="B1799" s="238"/>
      <c r="C1799" s="239"/>
      <c r="D1799" s="239"/>
      <c r="E1799" s="239"/>
      <c r="F1799" s="239"/>
      <c r="G1799" s="239"/>
      <c r="H1799" s="239"/>
      <c r="I1799" s="239"/>
      <c r="J1799" s="239"/>
      <c r="K1799" s="239"/>
      <c r="L1799" s="239"/>
      <c r="M1799" s="239"/>
      <c r="N1799" s="239"/>
      <c r="O1799" s="239"/>
      <c r="X1799" s="228" t="s">
        <v>906</v>
      </c>
      <c r="Y1799" s="228"/>
      <c r="Z1799" s="228" t="s">
        <v>215</v>
      </c>
      <c r="AA1799" s="228" t="s">
        <v>1066</v>
      </c>
      <c r="AB1799" s="228" t="s">
        <v>6694</v>
      </c>
      <c r="AD1799" s="228" t="s">
        <v>359</v>
      </c>
      <c r="AE1799" s="228" t="s">
        <v>359</v>
      </c>
      <c r="AH1799" s="228" t="s">
        <v>663</v>
      </c>
      <c r="AJ1799" s="228" t="s">
        <v>361</v>
      </c>
      <c r="AK1799" s="228"/>
      <c r="BC1799" s="226"/>
    </row>
    <row r="1800" spans="1:55" ht="15.75" customHeight="1" thickBot="1">
      <c r="A1800" s="238"/>
      <c r="B1800" s="238"/>
      <c r="C1800" s="239"/>
      <c r="D1800" s="239"/>
      <c r="E1800" s="239"/>
      <c r="F1800" s="239"/>
      <c r="G1800" s="239"/>
      <c r="H1800" s="239"/>
      <c r="I1800" s="239"/>
      <c r="J1800" s="239"/>
      <c r="K1800" s="239"/>
      <c r="L1800" s="239"/>
      <c r="M1800" s="239"/>
      <c r="N1800" s="239"/>
      <c r="O1800" s="239"/>
      <c r="X1800" s="228" t="s">
        <v>650</v>
      </c>
      <c r="Y1800" s="228"/>
      <c r="Z1800" s="228" t="s">
        <v>193</v>
      </c>
      <c r="AA1800" s="228" t="s">
        <v>1087</v>
      </c>
      <c r="AB1800" s="228" t="s">
        <v>6695</v>
      </c>
      <c r="AD1800" s="228" t="s">
        <v>333</v>
      </c>
      <c r="AE1800" s="228" t="s">
        <v>359</v>
      </c>
      <c r="AH1800" s="228" t="s">
        <v>641</v>
      </c>
      <c r="AJ1800" s="228" t="s">
        <v>432</v>
      </c>
      <c r="AK1800" s="228"/>
      <c r="BC1800" s="226"/>
    </row>
    <row r="1801" spans="1:55" ht="15.75" customHeight="1" thickBot="1">
      <c r="A1801" s="238"/>
      <c r="B1801" s="238"/>
      <c r="C1801" s="239"/>
      <c r="D1801" s="239"/>
      <c r="E1801" s="239"/>
      <c r="F1801" s="239"/>
      <c r="G1801" s="239"/>
      <c r="H1801" s="239"/>
      <c r="I1801" s="239"/>
      <c r="J1801" s="239"/>
      <c r="K1801" s="239"/>
      <c r="L1801" s="239"/>
      <c r="M1801" s="239"/>
      <c r="N1801" s="239"/>
      <c r="O1801" s="239"/>
      <c r="X1801" s="228" t="s">
        <v>793</v>
      </c>
      <c r="Y1801" s="228"/>
      <c r="Z1801" s="228" t="s">
        <v>193</v>
      </c>
      <c r="AA1801" s="228" t="s">
        <v>1113</v>
      </c>
      <c r="AB1801" s="228" t="s">
        <v>6696</v>
      </c>
      <c r="AD1801" s="228" t="s">
        <v>348</v>
      </c>
      <c r="AE1801" s="228" t="s">
        <v>302</v>
      </c>
      <c r="AH1801" s="228"/>
      <c r="AJ1801" s="228" t="s">
        <v>470</v>
      </c>
      <c r="AK1801" s="228"/>
      <c r="BC1801" s="226"/>
    </row>
    <row r="1802" spans="1:55" ht="15.75" customHeight="1" thickBot="1">
      <c r="A1802" s="238"/>
      <c r="B1802" s="238"/>
      <c r="C1802" s="239"/>
      <c r="D1802" s="239"/>
      <c r="E1802" s="239"/>
      <c r="F1802" s="239"/>
      <c r="G1802" s="239"/>
      <c r="H1802" s="239"/>
      <c r="I1802" s="239"/>
      <c r="J1802" s="239"/>
      <c r="K1802" s="239"/>
      <c r="L1802" s="239"/>
      <c r="M1802" s="239"/>
      <c r="N1802" s="239"/>
      <c r="O1802" s="239"/>
      <c r="X1802" s="228" t="s">
        <v>793</v>
      </c>
      <c r="Y1802" s="228"/>
      <c r="Z1802" s="228" t="s">
        <v>208</v>
      </c>
      <c r="AA1802" s="228" t="s">
        <v>1147</v>
      </c>
      <c r="AB1802" s="228" t="s">
        <v>6697</v>
      </c>
      <c r="AD1802" s="228" t="s">
        <v>261</v>
      </c>
      <c r="AE1802" s="228" t="s">
        <v>317</v>
      </c>
      <c r="AH1802" s="228"/>
      <c r="AJ1802" s="228" t="s">
        <v>449</v>
      </c>
      <c r="AK1802" s="228"/>
      <c r="BC1802" s="226"/>
    </row>
    <row r="1803" spans="1:55" ht="15.75" customHeight="1" thickBot="1">
      <c r="A1803" s="238"/>
      <c r="B1803" s="238"/>
      <c r="C1803" s="239"/>
      <c r="D1803" s="239"/>
      <c r="E1803" s="239"/>
      <c r="F1803" s="239"/>
      <c r="G1803" s="239"/>
      <c r="H1803" s="239"/>
      <c r="I1803" s="239"/>
      <c r="J1803" s="239"/>
      <c r="K1803" s="239"/>
      <c r="L1803" s="239"/>
      <c r="M1803" s="239"/>
      <c r="N1803" s="239"/>
      <c r="O1803" s="239"/>
      <c r="X1803" s="228" t="s">
        <v>691</v>
      </c>
      <c r="Y1803" s="228"/>
      <c r="Z1803" s="228" t="s">
        <v>208</v>
      </c>
      <c r="AA1803" s="228" t="s">
        <v>1169</v>
      </c>
      <c r="AB1803" s="228" t="s">
        <v>6698</v>
      </c>
      <c r="AD1803" s="228" t="s">
        <v>317</v>
      </c>
      <c r="AE1803" s="228" t="s">
        <v>348</v>
      </c>
      <c r="AH1803" s="228" t="s">
        <v>641</v>
      </c>
      <c r="AJ1803" s="228" t="s">
        <v>1170</v>
      </c>
      <c r="AK1803" s="228"/>
      <c r="BC1803" s="226"/>
    </row>
    <row r="1804" spans="1:55" ht="15.75" customHeight="1" thickBot="1">
      <c r="A1804" s="238"/>
      <c r="B1804" s="238"/>
      <c r="C1804" s="239"/>
      <c r="D1804" s="239"/>
      <c r="E1804" s="239"/>
      <c r="F1804" s="239"/>
      <c r="G1804" s="239"/>
      <c r="H1804" s="239"/>
      <c r="I1804" s="239"/>
      <c r="J1804" s="239"/>
      <c r="K1804" s="239"/>
      <c r="L1804" s="239"/>
      <c r="M1804" s="239"/>
      <c r="N1804" s="239"/>
      <c r="O1804" s="239"/>
      <c r="X1804" s="228" t="s">
        <v>752</v>
      </c>
      <c r="Y1804" s="228"/>
      <c r="Z1804" s="228" t="s">
        <v>262</v>
      </c>
      <c r="AA1804" s="228" t="s">
        <v>1365</v>
      </c>
      <c r="AB1804" s="228" t="s">
        <v>6699</v>
      </c>
      <c r="AD1804" s="228" t="s">
        <v>302</v>
      </c>
      <c r="AE1804" s="228" t="s">
        <v>261</v>
      </c>
      <c r="AH1804" s="228" t="s">
        <v>663</v>
      </c>
      <c r="AJ1804" s="228" t="s">
        <v>407</v>
      </c>
      <c r="AK1804" s="228"/>
      <c r="BC1804" s="226"/>
    </row>
    <row r="1805" spans="1:55" ht="15.75" customHeight="1" thickBot="1">
      <c r="A1805" s="238"/>
      <c r="B1805" s="238"/>
      <c r="C1805" s="239"/>
      <c r="D1805" s="239"/>
      <c r="E1805" s="239"/>
      <c r="F1805" s="239"/>
      <c r="G1805" s="239"/>
      <c r="H1805" s="239"/>
      <c r="I1805" s="239"/>
      <c r="J1805" s="239"/>
      <c r="K1805" s="239"/>
      <c r="L1805" s="239"/>
      <c r="M1805" s="239"/>
      <c r="N1805" s="239"/>
      <c r="O1805" s="239"/>
      <c r="X1805" s="228" t="s">
        <v>793</v>
      </c>
      <c r="Y1805" s="228"/>
      <c r="Z1805" s="228" t="s">
        <v>237</v>
      </c>
      <c r="AA1805" s="228" t="s">
        <v>1434</v>
      </c>
      <c r="AB1805" s="228" t="s">
        <v>6700</v>
      </c>
      <c r="AD1805" s="228" t="s">
        <v>165</v>
      </c>
      <c r="AE1805" s="228" t="s">
        <v>302</v>
      </c>
      <c r="AH1805" s="228"/>
      <c r="AJ1805" s="228" t="s">
        <v>330</v>
      </c>
      <c r="AK1805" s="228"/>
      <c r="BC1805" s="226"/>
    </row>
    <row r="1806" spans="1:55" ht="15.75" customHeight="1" thickBot="1">
      <c r="A1806" s="238"/>
      <c r="B1806" s="238"/>
      <c r="C1806" s="239"/>
      <c r="D1806" s="239"/>
      <c r="E1806" s="239"/>
      <c r="F1806" s="239"/>
      <c r="G1806" s="239"/>
      <c r="H1806" s="239"/>
      <c r="I1806" s="239"/>
      <c r="J1806" s="239"/>
      <c r="K1806" s="239"/>
      <c r="L1806" s="239"/>
      <c r="M1806" s="239"/>
      <c r="N1806" s="239"/>
      <c r="O1806" s="239"/>
      <c r="X1806" s="228" t="s">
        <v>655</v>
      </c>
      <c r="Y1806" s="228"/>
      <c r="Z1806" s="228" t="s">
        <v>226</v>
      </c>
      <c r="AA1806" s="228" t="s">
        <v>1454</v>
      </c>
      <c r="AB1806" s="228" t="s">
        <v>6701</v>
      </c>
      <c r="AD1806" s="228" t="s">
        <v>302</v>
      </c>
      <c r="AE1806" s="228" t="s">
        <v>283</v>
      </c>
      <c r="AH1806" s="228" t="s">
        <v>663</v>
      </c>
      <c r="AJ1806" s="228" t="s">
        <v>374</v>
      </c>
      <c r="AK1806" s="228"/>
      <c r="BC1806" s="226"/>
    </row>
    <row r="1807" spans="1:55" ht="15.75" customHeight="1" thickBot="1">
      <c r="A1807" s="238"/>
      <c r="B1807" s="238"/>
      <c r="C1807" s="239"/>
      <c r="D1807" s="239"/>
      <c r="E1807" s="239"/>
      <c r="F1807" s="239"/>
      <c r="G1807" s="239"/>
      <c r="H1807" s="239"/>
      <c r="I1807" s="239"/>
      <c r="J1807" s="239"/>
      <c r="K1807" s="239"/>
      <c r="L1807" s="239"/>
      <c r="M1807" s="239"/>
      <c r="N1807" s="239"/>
      <c r="O1807" s="239"/>
      <c r="X1807" s="228" t="s">
        <v>729</v>
      </c>
      <c r="Y1807" s="228"/>
      <c r="Z1807" s="228" t="s">
        <v>186</v>
      </c>
      <c r="AA1807" s="228" t="s">
        <v>1470</v>
      </c>
      <c r="AB1807" s="228" t="s">
        <v>6702</v>
      </c>
      <c r="AD1807" s="228" t="s">
        <v>333</v>
      </c>
      <c r="AE1807" s="228" t="s">
        <v>317</v>
      </c>
      <c r="AH1807" s="228" t="s">
        <v>638</v>
      </c>
      <c r="AJ1807" s="228" t="s">
        <v>479</v>
      </c>
      <c r="AK1807" s="228"/>
      <c r="BC1807" s="226"/>
    </row>
    <row r="1808" spans="1:55" ht="15.75" customHeight="1" thickBot="1">
      <c r="A1808" s="238"/>
      <c r="B1808" s="238"/>
      <c r="C1808" s="239"/>
      <c r="D1808" s="239"/>
      <c r="E1808" s="239"/>
      <c r="F1808" s="239"/>
      <c r="G1808" s="239"/>
      <c r="H1808" s="239"/>
      <c r="I1808" s="239"/>
      <c r="J1808" s="239"/>
      <c r="K1808" s="239"/>
      <c r="L1808" s="239"/>
      <c r="M1808" s="239"/>
      <c r="N1808" s="239"/>
      <c r="O1808" s="239"/>
      <c r="X1808" s="228" t="s">
        <v>793</v>
      </c>
      <c r="Y1808" s="228"/>
      <c r="Z1808" s="228" t="s">
        <v>205</v>
      </c>
      <c r="AA1808" s="228" t="s">
        <v>1483</v>
      </c>
      <c r="AB1808" s="228" t="s">
        <v>6703</v>
      </c>
      <c r="AD1808" s="228" t="s">
        <v>317</v>
      </c>
      <c r="AE1808" s="228" t="s">
        <v>317</v>
      </c>
      <c r="AH1808" s="228"/>
      <c r="AJ1808" s="228" t="s">
        <v>432</v>
      </c>
      <c r="AK1808" s="228"/>
      <c r="BC1808" s="226"/>
    </row>
    <row r="1809" spans="1:55" ht="15.75" customHeight="1" thickBot="1">
      <c r="A1809" s="238"/>
      <c r="B1809" s="238"/>
      <c r="C1809" s="239"/>
      <c r="D1809" s="239"/>
      <c r="E1809" s="239"/>
      <c r="F1809" s="239"/>
      <c r="G1809" s="239"/>
      <c r="H1809" s="239"/>
      <c r="I1809" s="239"/>
      <c r="J1809" s="239"/>
      <c r="K1809" s="239"/>
      <c r="L1809" s="239"/>
      <c r="M1809" s="239"/>
      <c r="N1809" s="239"/>
      <c r="O1809" s="239"/>
      <c r="X1809" s="228" t="s">
        <v>655</v>
      </c>
      <c r="Y1809" s="228"/>
      <c r="Z1809" s="228" t="s">
        <v>226</v>
      </c>
      <c r="AA1809" s="228" t="s">
        <v>1492</v>
      </c>
      <c r="AB1809" s="228" t="s">
        <v>6704</v>
      </c>
      <c r="AD1809" s="228" t="s">
        <v>189</v>
      </c>
      <c r="AE1809" s="228" t="s">
        <v>189</v>
      </c>
      <c r="AH1809" s="228" t="s">
        <v>641</v>
      </c>
      <c r="AJ1809" s="228" t="s">
        <v>393</v>
      </c>
      <c r="AK1809" s="228"/>
      <c r="BC1809" s="226"/>
    </row>
    <row r="1810" spans="1:55" ht="15.75" customHeight="1" thickBot="1">
      <c r="A1810" s="238"/>
      <c r="B1810" s="238"/>
      <c r="C1810" s="239"/>
      <c r="D1810" s="239"/>
      <c r="E1810" s="239"/>
      <c r="F1810" s="239"/>
      <c r="G1810" s="239"/>
      <c r="H1810" s="239"/>
      <c r="I1810" s="239"/>
      <c r="J1810" s="239"/>
      <c r="K1810" s="239"/>
      <c r="L1810" s="239"/>
      <c r="M1810" s="239"/>
      <c r="N1810" s="239"/>
      <c r="O1810" s="239"/>
      <c r="X1810" s="228" t="s">
        <v>729</v>
      </c>
      <c r="Y1810" s="228"/>
      <c r="Z1810" s="228" t="s">
        <v>246</v>
      </c>
      <c r="AA1810" s="228" t="s">
        <v>1704</v>
      </c>
      <c r="AB1810" s="228" t="s">
        <v>6705</v>
      </c>
      <c r="AD1810" s="228" t="s">
        <v>317</v>
      </c>
      <c r="AE1810" s="228" t="s">
        <v>359</v>
      </c>
      <c r="AH1810" s="228" t="s">
        <v>663</v>
      </c>
      <c r="AJ1810" s="228" t="s">
        <v>458</v>
      </c>
      <c r="AK1810" s="228"/>
      <c r="BC1810" s="226"/>
    </row>
    <row r="1811" spans="1:55" ht="15.75" customHeight="1" thickBot="1">
      <c r="A1811" s="238"/>
      <c r="B1811" s="238"/>
      <c r="C1811" s="239"/>
      <c r="D1811" s="239"/>
      <c r="E1811" s="239"/>
      <c r="F1811" s="239"/>
      <c r="G1811" s="239"/>
      <c r="H1811" s="239"/>
      <c r="I1811" s="239"/>
      <c r="J1811" s="239"/>
      <c r="K1811" s="239"/>
      <c r="L1811" s="239"/>
      <c r="M1811" s="239"/>
      <c r="N1811" s="239"/>
      <c r="O1811" s="239"/>
      <c r="X1811" s="228" t="s">
        <v>727</v>
      </c>
      <c r="Y1811" s="228"/>
      <c r="Z1811" s="228" t="s">
        <v>231</v>
      </c>
      <c r="AA1811" s="228" t="s">
        <v>1873</v>
      </c>
      <c r="AB1811" s="228" t="s">
        <v>4893</v>
      </c>
      <c r="AD1811" s="228" t="s">
        <v>236</v>
      </c>
      <c r="AE1811" s="228" t="s">
        <v>261</v>
      </c>
      <c r="AH1811" s="228"/>
      <c r="AJ1811" s="228" t="s">
        <v>207</v>
      </c>
      <c r="AK1811" s="228"/>
      <c r="BC1811" s="226"/>
    </row>
    <row r="1812" spans="1:55" ht="15.75" customHeight="1" thickBot="1">
      <c r="A1812" s="238"/>
      <c r="B1812" s="238"/>
      <c r="C1812" s="239"/>
      <c r="D1812" s="239"/>
      <c r="E1812" s="239"/>
      <c r="F1812" s="239"/>
      <c r="G1812" s="239"/>
      <c r="H1812" s="239"/>
      <c r="I1812" s="239"/>
      <c r="J1812" s="239"/>
      <c r="K1812" s="239"/>
      <c r="L1812" s="239"/>
      <c r="M1812" s="239"/>
      <c r="N1812" s="239"/>
      <c r="O1812" s="239"/>
      <c r="X1812" s="228" t="s">
        <v>650</v>
      </c>
      <c r="Y1812" s="228"/>
      <c r="Z1812" s="228" t="s">
        <v>678</v>
      </c>
      <c r="AA1812" s="228" t="s">
        <v>1916</v>
      </c>
      <c r="AB1812" s="228" t="s">
        <v>6706</v>
      </c>
      <c r="AD1812" s="228" t="s">
        <v>362</v>
      </c>
      <c r="AE1812" s="228" t="s">
        <v>359</v>
      </c>
      <c r="AH1812" s="228" t="s">
        <v>660</v>
      </c>
      <c r="AJ1812" s="228" t="s">
        <v>484</v>
      </c>
      <c r="AK1812" s="228"/>
      <c r="BC1812" s="226"/>
    </row>
    <row r="1813" spans="1:55" ht="15.75" customHeight="1" thickBot="1">
      <c r="A1813" s="238"/>
      <c r="B1813" s="238"/>
      <c r="C1813" s="239"/>
      <c r="D1813" s="239"/>
      <c r="E1813" s="239"/>
      <c r="F1813" s="239"/>
      <c r="G1813" s="239"/>
      <c r="H1813" s="239"/>
      <c r="I1813" s="239"/>
      <c r="J1813" s="239"/>
      <c r="K1813" s="239"/>
      <c r="L1813" s="239"/>
      <c r="M1813" s="239"/>
      <c r="N1813" s="239"/>
      <c r="O1813" s="239"/>
      <c r="X1813" s="228" t="s">
        <v>793</v>
      </c>
      <c r="Y1813" s="228"/>
      <c r="Z1813" s="228" t="s">
        <v>222</v>
      </c>
      <c r="AA1813" s="228" t="s">
        <v>1974</v>
      </c>
      <c r="AB1813" s="228" t="s">
        <v>6707</v>
      </c>
      <c r="AD1813" s="228" t="s">
        <v>302</v>
      </c>
      <c r="AE1813" s="228" t="s">
        <v>317</v>
      </c>
      <c r="AH1813" s="228"/>
      <c r="AJ1813" s="228" t="s">
        <v>335</v>
      </c>
      <c r="AK1813" s="228"/>
      <c r="BC1813" s="226"/>
    </row>
    <row r="1814" spans="1:55" ht="15.75" customHeight="1" thickBot="1">
      <c r="A1814" s="238"/>
      <c r="B1814" s="238"/>
      <c r="C1814" s="239"/>
      <c r="D1814" s="239"/>
      <c r="E1814" s="239"/>
      <c r="F1814" s="239"/>
      <c r="G1814" s="239"/>
      <c r="H1814" s="239"/>
      <c r="I1814" s="239"/>
      <c r="J1814" s="239"/>
      <c r="K1814" s="239"/>
      <c r="L1814" s="239"/>
      <c r="M1814" s="239"/>
      <c r="N1814" s="239"/>
      <c r="O1814" s="239"/>
      <c r="X1814" s="228" t="s">
        <v>793</v>
      </c>
      <c r="Y1814" s="228"/>
      <c r="Z1814" s="228" t="s">
        <v>215</v>
      </c>
      <c r="AA1814" s="228" t="s">
        <v>1989</v>
      </c>
      <c r="AB1814" s="228" t="s">
        <v>6708</v>
      </c>
      <c r="AD1814" s="228" t="s">
        <v>261</v>
      </c>
      <c r="AE1814" s="228" t="s">
        <v>317</v>
      </c>
      <c r="AH1814" s="228"/>
      <c r="AJ1814" s="228" t="s">
        <v>400</v>
      </c>
      <c r="AK1814" s="228"/>
      <c r="BC1814" s="226"/>
    </row>
    <row r="1815" spans="1:55" ht="15.75" customHeight="1" thickBot="1">
      <c r="A1815" s="238"/>
      <c r="B1815" s="238"/>
      <c r="C1815" s="239"/>
      <c r="D1815" s="239"/>
      <c r="E1815" s="239"/>
      <c r="F1815" s="239"/>
      <c r="G1815" s="239"/>
      <c r="H1815" s="239"/>
      <c r="I1815" s="239"/>
      <c r="J1815" s="239"/>
      <c r="K1815" s="239"/>
      <c r="L1815" s="239"/>
      <c r="M1815" s="239"/>
      <c r="N1815" s="239"/>
      <c r="O1815" s="239"/>
      <c r="X1815" s="228" t="s">
        <v>650</v>
      </c>
      <c r="Y1815" s="228"/>
      <c r="Z1815" s="228" t="s">
        <v>205</v>
      </c>
      <c r="AA1815" s="228" t="s">
        <v>1997</v>
      </c>
      <c r="AB1815" s="228" t="s">
        <v>6709</v>
      </c>
      <c r="AD1815" s="228" t="s">
        <v>348</v>
      </c>
      <c r="AE1815" s="228" t="s">
        <v>359</v>
      </c>
      <c r="AH1815" s="228" t="s">
        <v>641</v>
      </c>
      <c r="AJ1815" s="228" t="s">
        <v>458</v>
      </c>
      <c r="AK1815" s="228"/>
      <c r="BC1815" s="226"/>
    </row>
    <row r="1816" spans="1:55" ht="15.75" customHeight="1" thickBot="1">
      <c r="A1816" s="238"/>
      <c r="B1816" s="238"/>
      <c r="C1816" s="239"/>
      <c r="D1816" s="239"/>
      <c r="E1816" s="239"/>
      <c r="F1816" s="239"/>
      <c r="G1816" s="239"/>
      <c r="H1816" s="239"/>
      <c r="I1816" s="239"/>
      <c r="J1816" s="239"/>
      <c r="K1816" s="239"/>
      <c r="L1816" s="239"/>
      <c r="M1816" s="239"/>
      <c r="N1816" s="239"/>
      <c r="O1816" s="239"/>
      <c r="X1816" s="228" t="s">
        <v>775</v>
      </c>
      <c r="Y1816" s="228"/>
      <c r="Z1816" s="228" t="s">
        <v>186</v>
      </c>
      <c r="AA1816" s="228" t="s">
        <v>2045</v>
      </c>
      <c r="AB1816" s="228" t="s">
        <v>6710</v>
      </c>
      <c r="AD1816" s="228" t="s">
        <v>359</v>
      </c>
      <c r="AE1816" s="228" t="s">
        <v>359</v>
      </c>
      <c r="AH1816" s="228" t="s">
        <v>660</v>
      </c>
      <c r="AJ1816" s="228" t="s">
        <v>652</v>
      </c>
      <c r="AK1816" s="228"/>
      <c r="BC1816" s="226"/>
    </row>
    <row r="1817" spans="1:55" ht="15.75" customHeight="1" thickBot="1">
      <c r="A1817" s="238"/>
      <c r="B1817" s="238"/>
      <c r="C1817" s="239"/>
      <c r="D1817" s="239"/>
      <c r="E1817" s="239"/>
      <c r="F1817" s="239"/>
      <c r="G1817" s="239"/>
      <c r="H1817" s="239"/>
      <c r="I1817" s="239"/>
      <c r="J1817" s="239"/>
      <c r="K1817" s="239"/>
      <c r="L1817" s="239"/>
      <c r="M1817" s="239"/>
      <c r="N1817" s="239"/>
      <c r="O1817" s="239"/>
      <c r="X1817" s="228" t="s">
        <v>775</v>
      </c>
      <c r="Y1817" s="228"/>
      <c r="Z1817" s="228" t="s">
        <v>201</v>
      </c>
      <c r="AA1817" s="228" t="s">
        <v>2103</v>
      </c>
      <c r="AB1817" s="228" t="s">
        <v>6711</v>
      </c>
      <c r="AD1817" s="228" t="s">
        <v>359</v>
      </c>
      <c r="AE1817" s="228" t="s">
        <v>333</v>
      </c>
      <c r="AH1817" s="228" t="s">
        <v>638</v>
      </c>
      <c r="AJ1817" s="228" t="s">
        <v>451</v>
      </c>
      <c r="AK1817" s="228"/>
      <c r="BC1817" s="226"/>
    </row>
    <row r="1818" spans="1:55" ht="15.75" customHeight="1" thickBot="1">
      <c r="A1818" s="238"/>
      <c r="B1818" s="238"/>
      <c r="C1818" s="239"/>
      <c r="D1818" s="239"/>
      <c r="E1818" s="239"/>
      <c r="F1818" s="239"/>
      <c r="G1818" s="239"/>
      <c r="H1818" s="239"/>
      <c r="I1818" s="239"/>
      <c r="J1818" s="239"/>
      <c r="K1818" s="239"/>
      <c r="L1818" s="239"/>
      <c r="M1818" s="239"/>
      <c r="N1818" s="239"/>
      <c r="O1818" s="239"/>
      <c r="X1818" s="228" t="s">
        <v>775</v>
      </c>
      <c r="Y1818" s="228"/>
      <c r="Z1818" s="228" t="s">
        <v>197</v>
      </c>
      <c r="AA1818" s="228" t="s">
        <v>2342</v>
      </c>
      <c r="AB1818" s="228" t="s">
        <v>6712</v>
      </c>
      <c r="AD1818" s="228" t="s">
        <v>333</v>
      </c>
      <c r="AE1818" s="228" t="s">
        <v>348</v>
      </c>
      <c r="AH1818" s="228" t="s">
        <v>638</v>
      </c>
      <c r="AJ1818" s="228" t="s">
        <v>402</v>
      </c>
      <c r="AK1818" s="228"/>
      <c r="BC1818" s="226"/>
    </row>
    <row r="1819" spans="1:55" ht="15.75" customHeight="1" thickBot="1">
      <c r="A1819" s="238"/>
      <c r="B1819" s="238"/>
      <c r="C1819" s="239"/>
      <c r="D1819" s="239"/>
      <c r="E1819" s="239"/>
      <c r="F1819" s="239"/>
      <c r="G1819" s="239"/>
      <c r="H1819" s="239"/>
      <c r="I1819" s="239"/>
      <c r="J1819" s="239"/>
      <c r="K1819" s="239"/>
      <c r="L1819" s="239"/>
      <c r="M1819" s="239"/>
      <c r="N1819" s="239"/>
      <c r="O1819" s="239"/>
      <c r="X1819" s="228" t="s">
        <v>781</v>
      </c>
      <c r="Y1819" s="228"/>
      <c r="Z1819" s="228" t="s">
        <v>208</v>
      </c>
      <c r="AA1819" s="228" t="s">
        <v>2539</v>
      </c>
      <c r="AB1819" s="228" t="s">
        <v>6713</v>
      </c>
      <c r="AD1819" s="228" t="s">
        <v>317</v>
      </c>
      <c r="AE1819" s="228" t="s">
        <v>317</v>
      </c>
      <c r="AH1819" s="228"/>
      <c r="AJ1819" s="228" t="s">
        <v>352</v>
      </c>
      <c r="AK1819" s="228"/>
      <c r="BC1819" s="226"/>
    </row>
    <row r="1820" spans="1:55" ht="15.75" customHeight="1" thickBot="1">
      <c r="A1820" s="238"/>
      <c r="B1820" s="238"/>
      <c r="C1820" s="239"/>
      <c r="D1820" s="239"/>
      <c r="E1820" s="239"/>
      <c r="F1820" s="239"/>
      <c r="G1820" s="239"/>
      <c r="H1820" s="239"/>
      <c r="I1820" s="239"/>
      <c r="J1820" s="239"/>
      <c r="K1820" s="239"/>
      <c r="L1820" s="239"/>
      <c r="M1820" s="239"/>
      <c r="N1820" s="239"/>
      <c r="O1820" s="239"/>
      <c r="X1820" s="228" t="s">
        <v>781</v>
      </c>
      <c r="Y1820" s="228"/>
      <c r="Z1820" s="228" t="s">
        <v>232</v>
      </c>
      <c r="AA1820" s="228" t="s">
        <v>2614</v>
      </c>
      <c r="AB1820" s="228" t="s">
        <v>4894</v>
      </c>
      <c r="AD1820" s="228" t="s">
        <v>317</v>
      </c>
      <c r="AE1820" s="228" t="s">
        <v>333</v>
      </c>
      <c r="AH1820" s="228"/>
      <c r="AJ1820" s="228" t="s">
        <v>454</v>
      </c>
      <c r="AK1820" s="228"/>
      <c r="BC1820" s="226"/>
    </row>
    <row r="1821" spans="1:55" ht="15.75" customHeight="1" thickBot="1">
      <c r="A1821" s="238"/>
      <c r="B1821" s="238"/>
      <c r="C1821" s="239"/>
      <c r="D1821" s="239"/>
      <c r="E1821" s="239"/>
      <c r="F1821" s="239"/>
      <c r="G1821" s="239"/>
      <c r="H1821" s="239"/>
      <c r="I1821" s="239"/>
      <c r="J1821" s="239"/>
      <c r="K1821" s="239"/>
      <c r="L1821" s="239"/>
      <c r="M1821" s="239"/>
      <c r="N1821" s="239"/>
      <c r="O1821" s="239"/>
      <c r="X1821" s="228" t="s">
        <v>675</v>
      </c>
      <c r="Y1821" s="228"/>
      <c r="Z1821" s="228" t="s">
        <v>208</v>
      </c>
      <c r="AA1821" s="228" t="s">
        <v>2626</v>
      </c>
      <c r="AB1821" s="228" t="s">
        <v>6714</v>
      </c>
      <c r="AD1821" s="228" t="s">
        <v>302</v>
      </c>
      <c r="AE1821" s="228" t="s">
        <v>333</v>
      </c>
      <c r="AH1821" s="228"/>
      <c r="AJ1821" s="228" t="s">
        <v>460</v>
      </c>
      <c r="AK1821" s="228"/>
      <c r="BC1821" s="226"/>
    </row>
    <row r="1822" spans="1:55" ht="15.75" customHeight="1" thickBot="1">
      <c r="A1822" s="238"/>
      <c r="B1822" s="238"/>
      <c r="C1822" s="239"/>
      <c r="D1822" s="239"/>
      <c r="E1822" s="239"/>
      <c r="F1822" s="239"/>
      <c r="G1822" s="239"/>
      <c r="H1822" s="239"/>
      <c r="I1822" s="239"/>
      <c r="J1822" s="239"/>
      <c r="K1822" s="239"/>
      <c r="L1822" s="239"/>
      <c r="M1822" s="239"/>
      <c r="N1822" s="239"/>
      <c r="O1822" s="239"/>
      <c r="X1822" s="228" t="s">
        <v>681</v>
      </c>
      <c r="Y1822" s="228"/>
      <c r="Z1822" s="228" t="s">
        <v>193</v>
      </c>
      <c r="AA1822" s="228" t="s">
        <v>682</v>
      </c>
      <c r="AB1822" s="228" t="s">
        <v>6715</v>
      </c>
      <c r="AD1822" s="228" t="s">
        <v>359</v>
      </c>
      <c r="AE1822" s="228" t="s">
        <v>359</v>
      </c>
      <c r="AH1822" s="228" t="s">
        <v>638</v>
      </c>
      <c r="AJ1822" s="228" t="s">
        <v>421</v>
      </c>
      <c r="AK1822" s="228"/>
      <c r="BC1822" s="226"/>
    </row>
    <row r="1823" spans="1:55" ht="15.75" customHeight="1" thickBot="1">
      <c r="A1823" s="238"/>
      <c r="B1823" s="238"/>
      <c r="C1823" s="239"/>
      <c r="D1823" s="239"/>
      <c r="E1823" s="239"/>
      <c r="F1823" s="239"/>
      <c r="G1823" s="239"/>
      <c r="H1823" s="239"/>
      <c r="I1823" s="239"/>
      <c r="J1823" s="239"/>
      <c r="K1823" s="239"/>
      <c r="L1823" s="239"/>
      <c r="M1823" s="239"/>
      <c r="N1823" s="239"/>
      <c r="O1823" s="239"/>
      <c r="X1823" s="228" t="s">
        <v>650</v>
      </c>
      <c r="Y1823" s="228"/>
      <c r="Z1823" s="228" t="s">
        <v>222</v>
      </c>
      <c r="AA1823" s="228" t="s">
        <v>688</v>
      </c>
      <c r="AB1823" s="228" t="s">
        <v>6716</v>
      </c>
      <c r="AD1823" s="228" t="s">
        <v>348</v>
      </c>
      <c r="AE1823" s="228" t="s">
        <v>359</v>
      </c>
      <c r="AH1823" s="228" t="s">
        <v>660</v>
      </c>
      <c r="AJ1823" s="228" t="s">
        <v>479</v>
      </c>
      <c r="AK1823" s="228"/>
      <c r="BC1823" s="226"/>
    </row>
    <row r="1824" spans="1:55" ht="15.75" customHeight="1" thickBot="1">
      <c r="A1824" s="238"/>
      <c r="B1824" s="238"/>
      <c r="C1824" s="239"/>
      <c r="D1824" s="239"/>
      <c r="E1824" s="239"/>
      <c r="F1824" s="239"/>
      <c r="G1824" s="239"/>
      <c r="H1824" s="239"/>
      <c r="I1824" s="239"/>
      <c r="J1824" s="239"/>
      <c r="K1824" s="239"/>
      <c r="L1824" s="239"/>
      <c r="M1824" s="239"/>
      <c r="N1824" s="239"/>
      <c r="O1824" s="239"/>
      <c r="X1824" s="228" t="s">
        <v>691</v>
      </c>
      <c r="Y1824" s="228"/>
      <c r="Z1824" s="228" t="s">
        <v>231</v>
      </c>
      <c r="AA1824" s="228" t="s">
        <v>705</v>
      </c>
      <c r="AB1824" s="228" t="s">
        <v>6717</v>
      </c>
      <c r="AD1824" s="228" t="s">
        <v>333</v>
      </c>
      <c r="AE1824" s="228" t="s">
        <v>317</v>
      </c>
      <c r="AH1824" s="228" t="s">
        <v>663</v>
      </c>
      <c r="AJ1824" s="228" t="s">
        <v>430</v>
      </c>
      <c r="AK1824" s="228"/>
      <c r="BC1824" s="226"/>
    </row>
    <row r="1825" spans="1:55" ht="15.75" customHeight="1" thickBot="1">
      <c r="A1825" s="238"/>
      <c r="B1825" s="238"/>
      <c r="C1825" s="239"/>
      <c r="D1825" s="239"/>
      <c r="E1825" s="239"/>
      <c r="F1825" s="239"/>
      <c r="G1825" s="239"/>
      <c r="H1825" s="239"/>
      <c r="I1825" s="239"/>
      <c r="J1825" s="239"/>
      <c r="K1825" s="239"/>
      <c r="L1825" s="239"/>
      <c r="M1825" s="239"/>
      <c r="N1825" s="239"/>
      <c r="O1825" s="239"/>
      <c r="X1825" s="228" t="s">
        <v>727</v>
      </c>
      <c r="Y1825" s="228"/>
      <c r="Z1825" s="228" t="s">
        <v>215</v>
      </c>
      <c r="AA1825" s="228" t="s">
        <v>728</v>
      </c>
      <c r="AB1825" s="228" t="s">
        <v>6718</v>
      </c>
      <c r="AD1825" s="228" t="s">
        <v>261</v>
      </c>
      <c r="AE1825" s="228" t="s">
        <v>317</v>
      </c>
      <c r="AH1825" s="228"/>
      <c r="AJ1825" s="228"/>
      <c r="AK1825" s="228"/>
      <c r="BC1825" s="226"/>
    </row>
    <row r="1826" spans="1:55" ht="15.75" customHeight="1" thickBot="1">
      <c r="A1826" s="238"/>
      <c r="B1826" s="238"/>
      <c r="C1826" s="239"/>
      <c r="D1826" s="239"/>
      <c r="E1826" s="239"/>
      <c r="F1826" s="239"/>
      <c r="G1826" s="239"/>
      <c r="H1826" s="239"/>
      <c r="I1826" s="239"/>
      <c r="J1826" s="239"/>
      <c r="K1826" s="239"/>
      <c r="L1826" s="239"/>
      <c r="M1826" s="239"/>
      <c r="N1826" s="239"/>
      <c r="O1826" s="239"/>
      <c r="X1826" s="228" t="s">
        <v>775</v>
      </c>
      <c r="Y1826" s="228"/>
      <c r="Z1826" s="228" t="s">
        <v>208</v>
      </c>
      <c r="AA1826" s="228" t="s">
        <v>1138</v>
      </c>
      <c r="AB1826" s="228" t="s">
        <v>6719</v>
      </c>
      <c r="AD1826" s="228" t="s">
        <v>317</v>
      </c>
      <c r="AE1826" s="228" t="s">
        <v>333</v>
      </c>
      <c r="AH1826" s="228" t="s">
        <v>641</v>
      </c>
      <c r="AJ1826" s="228" t="s">
        <v>477</v>
      </c>
      <c r="AK1826" s="228"/>
      <c r="BC1826" s="226"/>
    </row>
    <row r="1827" spans="1:55" ht="15.75" customHeight="1" thickBot="1">
      <c r="A1827" s="238"/>
      <c r="B1827" s="238"/>
      <c r="C1827" s="239"/>
      <c r="D1827" s="239"/>
      <c r="E1827" s="239"/>
      <c r="F1827" s="239"/>
      <c r="G1827" s="239"/>
      <c r="H1827" s="239"/>
      <c r="I1827" s="239"/>
      <c r="J1827" s="239"/>
      <c r="K1827" s="239"/>
      <c r="L1827" s="239"/>
      <c r="M1827" s="239"/>
      <c r="N1827" s="239"/>
      <c r="O1827" s="239"/>
      <c r="X1827" s="228" t="s">
        <v>906</v>
      </c>
      <c r="Y1827" s="228"/>
      <c r="Z1827" s="228" t="s">
        <v>222</v>
      </c>
      <c r="AA1827" s="228" t="s">
        <v>1182</v>
      </c>
      <c r="AB1827" s="228" t="s">
        <v>6720</v>
      </c>
      <c r="AD1827" s="228" t="s">
        <v>283</v>
      </c>
      <c r="AE1827" s="228" t="s">
        <v>302</v>
      </c>
      <c r="AH1827" s="228" t="s">
        <v>638</v>
      </c>
      <c r="AJ1827" s="228" t="s">
        <v>414</v>
      </c>
      <c r="AK1827" s="228"/>
      <c r="BC1827" s="226"/>
    </row>
    <row r="1828" spans="1:55" ht="15.75" customHeight="1" thickBot="1">
      <c r="A1828" s="238"/>
      <c r="B1828" s="238"/>
      <c r="C1828" s="239"/>
      <c r="D1828" s="239"/>
      <c r="E1828" s="239"/>
      <c r="F1828" s="239"/>
      <c r="G1828" s="239"/>
      <c r="H1828" s="239"/>
      <c r="I1828" s="239"/>
      <c r="J1828" s="239"/>
      <c r="K1828" s="239"/>
      <c r="L1828" s="239"/>
      <c r="M1828" s="239"/>
      <c r="N1828" s="239"/>
      <c r="O1828" s="239"/>
      <c r="X1828" s="228" t="s">
        <v>675</v>
      </c>
      <c r="Y1828" s="228"/>
      <c r="Z1828" s="228" t="s">
        <v>262</v>
      </c>
      <c r="AA1828" s="228" t="s">
        <v>1246</v>
      </c>
      <c r="AB1828" s="228" t="s">
        <v>6721</v>
      </c>
      <c r="AD1828" s="228" t="s">
        <v>317</v>
      </c>
      <c r="AE1828" s="228" t="s">
        <v>317</v>
      </c>
      <c r="AH1828" s="228"/>
      <c r="AJ1828" s="228" t="s">
        <v>404</v>
      </c>
      <c r="AK1828" s="228"/>
      <c r="BC1828" s="226"/>
    </row>
    <row r="1829" spans="1:55" ht="15.75" customHeight="1" thickBot="1">
      <c r="A1829" s="238"/>
      <c r="B1829" s="238"/>
      <c r="C1829" s="239"/>
      <c r="D1829" s="239"/>
      <c r="E1829" s="239"/>
      <c r="F1829" s="239"/>
      <c r="G1829" s="239"/>
      <c r="H1829" s="239"/>
      <c r="I1829" s="239"/>
      <c r="J1829" s="239"/>
      <c r="K1829" s="239"/>
      <c r="L1829" s="239"/>
      <c r="M1829" s="239"/>
      <c r="N1829" s="239"/>
      <c r="O1829" s="239"/>
      <c r="X1829" s="228" t="s">
        <v>906</v>
      </c>
      <c r="Y1829" s="228"/>
      <c r="Z1829" s="228" t="s">
        <v>215</v>
      </c>
      <c r="AA1829" s="228" t="s">
        <v>1473</v>
      </c>
      <c r="AB1829" s="228" t="s">
        <v>6722</v>
      </c>
      <c r="AD1829" s="228" t="s">
        <v>348</v>
      </c>
      <c r="AE1829" s="228" t="s">
        <v>302</v>
      </c>
      <c r="AH1829" s="228" t="s">
        <v>635</v>
      </c>
      <c r="AJ1829" s="228" t="s">
        <v>435</v>
      </c>
      <c r="AK1829" s="228"/>
      <c r="BC1829" s="226"/>
    </row>
    <row r="1830" spans="1:55" ht="15.75" customHeight="1" thickBot="1">
      <c r="A1830" s="238"/>
      <c r="B1830" s="238"/>
      <c r="C1830" s="239"/>
      <c r="D1830" s="239"/>
      <c r="E1830" s="239"/>
      <c r="F1830" s="239"/>
      <c r="G1830" s="239"/>
      <c r="H1830" s="239"/>
      <c r="I1830" s="239"/>
      <c r="J1830" s="239"/>
      <c r="K1830" s="239"/>
      <c r="L1830" s="239"/>
      <c r="M1830" s="239"/>
      <c r="N1830" s="239"/>
      <c r="O1830" s="239"/>
      <c r="X1830" s="228" t="s">
        <v>681</v>
      </c>
      <c r="Y1830" s="228"/>
      <c r="Z1830" s="228" t="s">
        <v>222</v>
      </c>
      <c r="AA1830" s="228" t="s">
        <v>1498</v>
      </c>
      <c r="AB1830" s="228" t="s">
        <v>6723</v>
      </c>
      <c r="AD1830" s="228" t="s">
        <v>348</v>
      </c>
      <c r="AE1830" s="228" t="s">
        <v>333</v>
      </c>
      <c r="AH1830" s="228" t="s">
        <v>638</v>
      </c>
      <c r="AJ1830" s="228" t="s">
        <v>754</v>
      </c>
      <c r="AK1830" s="228"/>
      <c r="BC1830" s="226"/>
    </row>
    <row r="1831" spans="1:55" ht="15.75" customHeight="1" thickBot="1">
      <c r="A1831" s="238"/>
      <c r="B1831" s="238"/>
      <c r="C1831" s="239"/>
      <c r="D1831" s="239"/>
      <c r="E1831" s="239"/>
      <c r="F1831" s="239"/>
      <c r="G1831" s="239"/>
      <c r="H1831" s="239"/>
      <c r="I1831" s="239"/>
      <c r="J1831" s="239"/>
      <c r="K1831" s="239"/>
      <c r="L1831" s="239"/>
      <c r="M1831" s="239"/>
      <c r="N1831" s="239"/>
      <c r="O1831" s="239"/>
      <c r="X1831" s="228" t="s">
        <v>681</v>
      </c>
      <c r="Y1831" s="228"/>
      <c r="Z1831" s="228" t="s">
        <v>201</v>
      </c>
      <c r="AA1831" s="228" t="s">
        <v>1536</v>
      </c>
      <c r="AB1831" s="228" t="s">
        <v>6724</v>
      </c>
      <c r="AD1831" s="228" t="s">
        <v>317</v>
      </c>
      <c r="AE1831" s="228" t="s">
        <v>359</v>
      </c>
      <c r="AH1831" s="228" t="s">
        <v>641</v>
      </c>
      <c r="AJ1831" s="228" t="s">
        <v>482</v>
      </c>
      <c r="AK1831" s="228"/>
      <c r="BC1831" s="226"/>
    </row>
    <row r="1832" spans="1:55" ht="15.75" customHeight="1" thickBot="1">
      <c r="A1832" s="238"/>
      <c r="B1832" s="238"/>
      <c r="C1832" s="239"/>
      <c r="D1832" s="239"/>
      <c r="E1832" s="239"/>
      <c r="F1832" s="239"/>
      <c r="G1832" s="239"/>
      <c r="H1832" s="239"/>
      <c r="I1832" s="239"/>
      <c r="J1832" s="239"/>
      <c r="K1832" s="239"/>
      <c r="L1832" s="239"/>
      <c r="M1832" s="239"/>
      <c r="N1832" s="239"/>
      <c r="O1832" s="239"/>
      <c r="X1832" s="228" t="s">
        <v>729</v>
      </c>
      <c r="Y1832" s="228"/>
      <c r="Z1832" s="228" t="s">
        <v>201</v>
      </c>
      <c r="AA1832" s="228" t="s">
        <v>1586</v>
      </c>
      <c r="AB1832" s="228" t="s">
        <v>6725</v>
      </c>
      <c r="AD1832" s="228" t="s">
        <v>348</v>
      </c>
      <c r="AE1832" s="228" t="s">
        <v>359</v>
      </c>
      <c r="AH1832" s="228" t="s">
        <v>641</v>
      </c>
      <c r="AJ1832" s="228" t="s">
        <v>474</v>
      </c>
      <c r="AK1832" s="228"/>
      <c r="BC1832" s="226"/>
    </row>
    <row r="1833" spans="1:55" ht="15.75" customHeight="1" thickBot="1">
      <c r="A1833" s="238"/>
      <c r="B1833" s="238"/>
      <c r="C1833" s="239"/>
      <c r="D1833" s="239"/>
      <c r="E1833" s="239"/>
      <c r="F1833" s="239"/>
      <c r="G1833" s="239"/>
      <c r="H1833" s="239"/>
      <c r="I1833" s="239"/>
      <c r="J1833" s="239"/>
      <c r="K1833" s="239"/>
      <c r="L1833" s="239"/>
      <c r="M1833" s="239"/>
      <c r="N1833" s="239"/>
      <c r="O1833" s="239"/>
      <c r="X1833" s="228" t="s">
        <v>729</v>
      </c>
      <c r="Y1833" s="228"/>
      <c r="Z1833" s="228" t="s">
        <v>222</v>
      </c>
      <c r="AA1833" s="228" t="s">
        <v>1699</v>
      </c>
      <c r="AB1833" s="228" t="s">
        <v>6726</v>
      </c>
      <c r="AD1833" s="228" t="s">
        <v>317</v>
      </c>
      <c r="AE1833" s="228" t="s">
        <v>359</v>
      </c>
      <c r="AH1833" s="228" t="s">
        <v>660</v>
      </c>
      <c r="AJ1833" s="228" t="s">
        <v>449</v>
      </c>
      <c r="AK1833" s="228"/>
      <c r="BC1833" s="226"/>
    </row>
    <row r="1834" spans="1:55" ht="15.75" customHeight="1" thickBot="1">
      <c r="A1834" s="238"/>
      <c r="B1834" s="238"/>
      <c r="C1834" s="239"/>
      <c r="D1834" s="239"/>
      <c r="E1834" s="239"/>
      <c r="F1834" s="239"/>
      <c r="G1834" s="239"/>
      <c r="H1834" s="239"/>
      <c r="I1834" s="239"/>
      <c r="J1834" s="239"/>
      <c r="K1834" s="239"/>
      <c r="L1834" s="239"/>
      <c r="M1834" s="239"/>
      <c r="N1834" s="239"/>
      <c r="O1834" s="239"/>
      <c r="X1834" s="228" t="s">
        <v>729</v>
      </c>
      <c r="Y1834" s="228"/>
      <c r="Z1834" s="228" t="s">
        <v>127</v>
      </c>
      <c r="AA1834" s="228" t="s">
        <v>1845</v>
      </c>
      <c r="AB1834" s="228" t="s">
        <v>6727</v>
      </c>
      <c r="AD1834" s="228" t="s">
        <v>359</v>
      </c>
      <c r="AE1834" s="228" t="s">
        <v>348</v>
      </c>
      <c r="AH1834" s="228" t="s">
        <v>663</v>
      </c>
      <c r="AJ1834" s="228" t="s">
        <v>463</v>
      </c>
      <c r="AK1834" s="228"/>
      <c r="BC1834" s="226"/>
    </row>
    <row r="1835" spans="1:55" ht="15.75" customHeight="1" thickBot="1">
      <c r="A1835" s="238"/>
      <c r="B1835" s="238"/>
      <c r="C1835" s="239"/>
      <c r="D1835" s="239"/>
      <c r="E1835" s="239"/>
      <c r="F1835" s="239"/>
      <c r="G1835" s="239"/>
      <c r="H1835" s="239"/>
      <c r="I1835" s="239"/>
      <c r="J1835" s="239"/>
      <c r="K1835" s="239"/>
      <c r="L1835" s="239"/>
      <c r="M1835" s="239"/>
      <c r="N1835" s="239"/>
      <c r="O1835" s="239"/>
      <c r="X1835" s="228" t="s">
        <v>727</v>
      </c>
      <c r="Y1835" s="228"/>
      <c r="Z1835" s="228" t="s">
        <v>219</v>
      </c>
      <c r="AA1835" s="228" t="s">
        <v>1969</v>
      </c>
      <c r="AB1835" s="228" t="s">
        <v>6728</v>
      </c>
      <c r="AD1835" s="228" t="s">
        <v>333</v>
      </c>
      <c r="AE1835" s="228" t="s">
        <v>317</v>
      </c>
      <c r="AH1835" s="228"/>
      <c r="AJ1835" s="228" t="s">
        <v>428</v>
      </c>
      <c r="AK1835" s="228"/>
      <c r="BC1835" s="226"/>
    </row>
    <row r="1836" spans="1:55" ht="15.75" customHeight="1" thickBot="1">
      <c r="A1836" s="238"/>
      <c r="B1836" s="238"/>
      <c r="C1836" s="239"/>
      <c r="D1836" s="239"/>
      <c r="E1836" s="239"/>
      <c r="F1836" s="239"/>
      <c r="G1836" s="239"/>
      <c r="H1836" s="239"/>
      <c r="I1836" s="239"/>
      <c r="J1836" s="239"/>
      <c r="K1836" s="239"/>
      <c r="L1836" s="239"/>
      <c r="M1836" s="239"/>
      <c r="N1836" s="239"/>
      <c r="O1836" s="239"/>
      <c r="X1836" s="228" t="s">
        <v>691</v>
      </c>
      <c r="Y1836" s="228"/>
      <c r="Z1836" s="228" t="s">
        <v>208</v>
      </c>
      <c r="AA1836" s="228" t="s">
        <v>2110</v>
      </c>
      <c r="AB1836" s="228" t="s">
        <v>6729</v>
      </c>
      <c r="AD1836" s="228" t="s">
        <v>348</v>
      </c>
      <c r="AE1836" s="228" t="s">
        <v>348</v>
      </c>
      <c r="AH1836" s="228" t="s">
        <v>663</v>
      </c>
      <c r="AJ1836" s="228" t="s">
        <v>442</v>
      </c>
      <c r="AK1836" s="228"/>
      <c r="BC1836" s="226"/>
    </row>
    <row r="1837" spans="1:55" ht="15.75" customHeight="1" thickBot="1">
      <c r="A1837" s="238"/>
      <c r="B1837" s="238"/>
      <c r="C1837" s="239"/>
      <c r="D1837" s="239"/>
      <c r="E1837" s="239"/>
      <c r="F1837" s="239"/>
      <c r="G1837" s="239"/>
      <c r="H1837" s="239"/>
      <c r="I1837" s="239"/>
      <c r="J1837" s="239"/>
      <c r="K1837" s="239"/>
      <c r="L1837" s="239"/>
      <c r="M1837" s="239"/>
      <c r="N1837" s="239"/>
      <c r="O1837" s="239"/>
      <c r="X1837" s="228" t="s">
        <v>681</v>
      </c>
      <c r="Y1837" s="228"/>
      <c r="Z1837" s="228" t="s">
        <v>262</v>
      </c>
      <c r="AA1837" s="228" t="s">
        <v>2126</v>
      </c>
      <c r="AB1837" s="228" t="s">
        <v>6730</v>
      </c>
      <c r="AD1837" s="228" t="s">
        <v>333</v>
      </c>
      <c r="AE1837" s="228" t="s">
        <v>362</v>
      </c>
      <c r="AH1837" s="228" t="s">
        <v>635</v>
      </c>
      <c r="AJ1837" s="228" t="s">
        <v>428</v>
      </c>
      <c r="AK1837" s="228"/>
      <c r="BC1837" s="226"/>
    </row>
    <row r="1838" spans="1:55" ht="15.75" customHeight="1" thickBot="1">
      <c r="A1838" s="238"/>
      <c r="B1838" s="238"/>
      <c r="C1838" s="239"/>
      <c r="D1838" s="239"/>
      <c r="E1838" s="239"/>
      <c r="F1838" s="239"/>
      <c r="G1838" s="239"/>
      <c r="H1838" s="239"/>
      <c r="I1838" s="239"/>
      <c r="J1838" s="239"/>
      <c r="K1838" s="239"/>
      <c r="L1838" s="239"/>
      <c r="M1838" s="239"/>
      <c r="N1838" s="239"/>
      <c r="O1838" s="239"/>
      <c r="X1838" s="228" t="s">
        <v>675</v>
      </c>
      <c r="Y1838" s="228"/>
      <c r="Z1838" s="228" t="s">
        <v>232</v>
      </c>
      <c r="AA1838" s="228" t="s">
        <v>2137</v>
      </c>
      <c r="AB1838" s="228" t="s">
        <v>6731</v>
      </c>
      <c r="AD1838" s="228" t="s">
        <v>317</v>
      </c>
      <c r="AE1838" s="228" t="s">
        <v>317</v>
      </c>
      <c r="AH1838" s="228"/>
      <c r="AJ1838" s="228" t="s">
        <v>374</v>
      </c>
      <c r="AK1838" s="228"/>
      <c r="BC1838" s="226"/>
    </row>
    <row r="1839" spans="1:55" ht="15.75" customHeight="1" thickBot="1">
      <c r="A1839" s="238"/>
      <c r="B1839" s="238"/>
      <c r="C1839" s="239"/>
      <c r="D1839" s="239"/>
      <c r="E1839" s="239"/>
      <c r="F1839" s="239"/>
      <c r="G1839" s="239"/>
      <c r="H1839" s="239"/>
      <c r="I1839" s="239"/>
      <c r="J1839" s="239"/>
      <c r="K1839" s="239"/>
      <c r="L1839" s="239"/>
      <c r="M1839" s="239"/>
      <c r="N1839" s="239"/>
      <c r="O1839" s="239"/>
      <c r="X1839" s="228" t="s">
        <v>655</v>
      </c>
      <c r="Y1839" s="228"/>
      <c r="Z1839" s="228" t="s">
        <v>222</v>
      </c>
      <c r="AA1839" s="228" t="s">
        <v>2180</v>
      </c>
      <c r="AB1839" s="228" t="s">
        <v>6732</v>
      </c>
      <c r="AD1839" s="228" t="s">
        <v>333</v>
      </c>
      <c r="AE1839" s="228" t="s">
        <v>261</v>
      </c>
      <c r="AH1839" s="228" t="s">
        <v>635</v>
      </c>
      <c r="AJ1839" s="228" t="s">
        <v>364</v>
      </c>
      <c r="AK1839" s="228"/>
      <c r="BC1839" s="226"/>
    </row>
    <row r="1840" spans="1:55" ht="15.75" customHeight="1" thickBot="1">
      <c r="A1840" s="238"/>
      <c r="B1840" s="238"/>
      <c r="C1840" s="239"/>
      <c r="D1840" s="239"/>
      <c r="E1840" s="239"/>
      <c r="F1840" s="239"/>
      <c r="G1840" s="239"/>
      <c r="H1840" s="239"/>
      <c r="I1840" s="239"/>
      <c r="J1840" s="239"/>
      <c r="K1840" s="239"/>
      <c r="L1840" s="239"/>
      <c r="M1840" s="239"/>
      <c r="N1840" s="239"/>
      <c r="O1840" s="239"/>
      <c r="X1840" s="228" t="s">
        <v>691</v>
      </c>
      <c r="Y1840" s="228"/>
      <c r="Z1840" s="228" t="s">
        <v>158</v>
      </c>
      <c r="AA1840" s="228" t="s">
        <v>2188</v>
      </c>
      <c r="AB1840" s="228" t="s">
        <v>6733</v>
      </c>
      <c r="AD1840" s="228" t="s">
        <v>317</v>
      </c>
      <c r="AE1840" s="228" t="s">
        <v>333</v>
      </c>
      <c r="AH1840" s="228" t="s">
        <v>638</v>
      </c>
      <c r="AJ1840" s="228" t="s">
        <v>324</v>
      </c>
      <c r="AK1840" s="228"/>
      <c r="BC1840" s="226"/>
    </row>
    <row r="1841" spans="1:55" ht="15.75" customHeight="1" thickBot="1">
      <c r="A1841" s="238"/>
      <c r="B1841" s="238"/>
      <c r="C1841" s="239"/>
      <c r="D1841" s="239"/>
      <c r="E1841" s="239"/>
      <c r="F1841" s="239"/>
      <c r="G1841" s="239"/>
      <c r="H1841" s="239"/>
      <c r="I1841" s="239"/>
      <c r="J1841" s="239"/>
      <c r="K1841" s="239"/>
      <c r="L1841" s="239"/>
      <c r="M1841" s="239"/>
      <c r="N1841" s="239"/>
      <c r="O1841" s="239"/>
      <c r="X1841" s="228" t="s">
        <v>691</v>
      </c>
      <c r="Y1841" s="228"/>
      <c r="Z1841" s="228" t="s">
        <v>237</v>
      </c>
      <c r="AA1841" s="228" t="s">
        <v>2345</v>
      </c>
      <c r="AB1841" s="228" t="s">
        <v>6734</v>
      </c>
      <c r="AD1841" s="228" t="s">
        <v>317</v>
      </c>
      <c r="AE1841" s="228" t="s">
        <v>359</v>
      </c>
      <c r="AH1841" s="228" t="s">
        <v>638</v>
      </c>
      <c r="AJ1841" s="228" t="s">
        <v>460</v>
      </c>
      <c r="AK1841" s="228"/>
      <c r="BC1841" s="226"/>
    </row>
    <row r="1842" spans="1:55" ht="15.75" customHeight="1" thickBot="1">
      <c r="A1842" s="238"/>
      <c r="B1842" s="238"/>
      <c r="C1842" s="239"/>
      <c r="D1842" s="239"/>
      <c r="E1842" s="239"/>
      <c r="F1842" s="239"/>
      <c r="G1842" s="239"/>
      <c r="H1842" s="239"/>
      <c r="I1842" s="239"/>
      <c r="J1842" s="239"/>
      <c r="K1842" s="239"/>
      <c r="L1842" s="239"/>
      <c r="M1842" s="239"/>
      <c r="N1842" s="239"/>
      <c r="O1842" s="239"/>
      <c r="X1842" s="228" t="s">
        <v>729</v>
      </c>
      <c r="Y1842" s="228"/>
      <c r="Z1842" s="228" t="s">
        <v>212</v>
      </c>
      <c r="AA1842" s="228" t="s">
        <v>2407</v>
      </c>
      <c r="AB1842" s="228" t="s">
        <v>6735</v>
      </c>
      <c r="AD1842" s="228" t="s">
        <v>333</v>
      </c>
      <c r="AE1842" s="228" t="s">
        <v>302</v>
      </c>
      <c r="AH1842" s="228" t="s">
        <v>638</v>
      </c>
      <c r="AJ1842" s="228" t="s">
        <v>458</v>
      </c>
      <c r="AK1842" s="228"/>
      <c r="BC1842" s="226"/>
    </row>
    <row r="1843" spans="1:55" ht="15.75" customHeight="1" thickBot="1">
      <c r="A1843" s="238"/>
      <c r="B1843" s="238"/>
      <c r="C1843" s="239"/>
      <c r="D1843" s="239"/>
      <c r="E1843" s="239"/>
      <c r="F1843" s="239"/>
      <c r="G1843" s="239"/>
      <c r="H1843" s="239"/>
      <c r="I1843" s="239"/>
      <c r="J1843" s="239"/>
      <c r="K1843" s="239"/>
      <c r="L1843" s="239"/>
      <c r="M1843" s="239"/>
      <c r="N1843" s="239"/>
      <c r="O1843" s="239"/>
      <c r="X1843" s="228" t="s">
        <v>655</v>
      </c>
      <c r="Y1843" s="228"/>
      <c r="Z1843" s="228" t="s">
        <v>254</v>
      </c>
      <c r="AA1843" s="228" t="s">
        <v>2597</v>
      </c>
      <c r="AB1843" s="228" t="s">
        <v>6736</v>
      </c>
      <c r="AD1843" s="228" t="s">
        <v>261</v>
      </c>
      <c r="AE1843" s="228" t="s">
        <v>317</v>
      </c>
      <c r="AH1843" s="228" t="s">
        <v>638</v>
      </c>
      <c r="AJ1843" s="228" t="s">
        <v>646</v>
      </c>
      <c r="AK1843" s="228"/>
      <c r="BC1843" s="226"/>
    </row>
    <row r="1844" spans="1:55" ht="15.75" customHeight="1" thickBot="1">
      <c r="A1844" s="238"/>
      <c r="B1844" s="238"/>
      <c r="C1844" s="239"/>
      <c r="D1844" s="239"/>
      <c r="E1844" s="239"/>
      <c r="F1844" s="239"/>
      <c r="G1844" s="239"/>
      <c r="H1844" s="239"/>
      <c r="I1844" s="239"/>
      <c r="J1844" s="239"/>
      <c r="K1844" s="239"/>
      <c r="L1844" s="239"/>
      <c r="M1844" s="239"/>
      <c r="N1844" s="239"/>
      <c r="O1844" s="239"/>
      <c r="X1844" s="228" t="s">
        <v>691</v>
      </c>
      <c r="Y1844" s="228"/>
      <c r="Z1844" s="228" t="s">
        <v>205</v>
      </c>
      <c r="AA1844" s="228" t="s">
        <v>2720</v>
      </c>
      <c r="AB1844" s="228" t="s">
        <v>6737</v>
      </c>
      <c r="AD1844" s="228" t="s">
        <v>348</v>
      </c>
      <c r="AE1844" s="228" t="s">
        <v>348</v>
      </c>
      <c r="AH1844" s="228" t="s">
        <v>635</v>
      </c>
      <c r="AJ1844" s="228" t="s">
        <v>418</v>
      </c>
      <c r="AK1844" s="228"/>
      <c r="BC1844" s="226"/>
    </row>
    <row r="1845" spans="1:55" ht="15.75" customHeight="1" thickBot="1">
      <c r="A1845" s="238"/>
      <c r="B1845" s="238"/>
      <c r="C1845" s="239"/>
      <c r="D1845" s="239"/>
      <c r="E1845" s="239"/>
      <c r="F1845" s="239"/>
      <c r="G1845" s="239"/>
      <c r="H1845" s="239"/>
      <c r="I1845" s="239"/>
      <c r="J1845" s="239"/>
      <c r="K1845" s="239"/>
      <c r="L1845" s="239"/>
      <c r="M1845" s="239"/>
      <c r="N1845" s="239"/>
      <c r="O1845" s="239"/>
      <c r="X1845" s="228" t="s">
        <v>781</v>
      </c>
      <c r="Y1845" s="228"/>
      <c r="Z1845" s="228" t="s">
        <v>237</v>
      </c>
      <c r="AA1845" s="228" t="s">
        <v>2749</v>
      </c>
      <c r="AB1845" s="228" t="s">
        <v>6738</v>
      </c>
      <c r="AD1845" s="228" t="s">
        <v>333</v>
      </c>
      <c r="AE1845" s="228" t="s">
        <v>317</v>
      </c>
      <c r="AH1845" s="228"/>
      <c r="AJ1845" s="228" t="s">
        <v>404</v>
      </c>
      <c r="AK1845" s="228"/>
      <c r="BC1845" s="226"/>
    </row>
    <row r="1846" spans="1:55" ht="15.75" customHeight="1" thickBot="1">
      <c r="A1846" s="238"/>
      <c r="B1846" s="238"/>
      <c r="C1846" s="239"/>
      <c r="D1846" s="239"/>
      <c r="E1846" s="239"/>
      <c r="F1846" s="239"/>
      <c r="G1846" s="239"/>
      <c r="H1846" s="239"/>
      <c r="I1846" s="239"/>
      <c r="J1846" s="239"/>
      <c r="K1846" s="239"/>
      <c r="L1846" s="239"/>
      <c r="M1846" s="239"/>
      <c r="N1846" s="239"/>
      <c r="O1846" s="239"/>
      <c r="X1846" s="228" t="s">
        <v>906</v>
      </c>
      <c r="Y1846" s="228"/>
      <c r="Z1846" s="228" t="s">
        <v>208</v>
      </c>
      <c r="AA1846" s="228" t="s">
        <v>995</v>
      </c>
      <c r="AB1846" s="228" t="s">
        <v>6739</v>
      </c>
      <c r="AD1846" s="228" t="s">
        <v>302</v>
      </c>
      <c r="AE1846" s="228" t="s">
        <v>348</v>
      </c>
      <c r="AH1846" s="228" t="s">
        <v>635</v>
      </c>
      <c r="AJ1846" s="228" t="s">
        <v>361</v>
      </c>
      <c r="AK1846" s="228"/>
      <c r="BC1846" s="226"/>
    </row>
    <row r="1847" spans="1:55" ht="15.75" customHeight="1" thickBot="1">
      <c r="A1847" s="238"/>
      <c r="B1847" s="238"/>
      <c r="C1847" s="239"/>
      <c r="D1847" s="239"/>
      <c r="E1847" s="239"/>
      <c r="F1847" s="239"/>
      <c r="G1847" s="239"/>
      <c r="H1847" s="239"/>
      <c r="I1847" s="239"/>
      <c r="J1847" s="239"/>
      <c r="K1847" s="239"/>
      <c r="L1847" s="239"/>
      <c r="M1847" s="239"/>
      <c r="N1847" s="239"/>
      <c r="O1847" s="239"/>
      <c r="X1847" s="228" t="s">
        <v>775</v>
      </c>
      <c r="Y1847" s="228"/>
      <c r="Z1847" s="228" t="s">
        <v>237</v>
      </c>
      <c r="AA1847" s="228" t="s">
        <v>1116</v>
      </c>
      <c r="AB1847" s="228" t="s">
        <v>6740</v>
      </c>
      <c r="AD1847" s="228" t="s">
        <v>317</v>
      </c>
      <c r="AE1847" s="228" t="s">
        <v>317</v>
      </c>
      <c r="AH1847" s="228" t="s">
        <v>635</v>
      </c>
      <c r="AJ1847" s="228" t="s">
        <v>454</v>
      </c>
      <c r="AK1847" s="228"/>
      <c r="BC1847" s="226"/>
    </row>
    <row r="1848" spans="1:55" ht="15.75" customHeight="1" thickBot="1">
      <c r="A1848" s="238"/>
      <c r="B1848" s="238"/>
      <c r="C1848" s="239"/>
      <c r="D1848" s="239"/>
      <c r="E1848" s="239"/>
      <c r="F1848" s="239"/>
      <c r="G1848" s="239"/>
      <c r="H1848" s="239"/>
      <c r="I1848" s="239"/>
      <c r="J1848" s="239"/>
      <c r="K1848" s="239"/>
      <c r="L1848" s="239"/>
      <c r="M1848" s="239"/>
      <c r="N1848" s="239"/>
      <c r="O1848" s="239"/>
      <c r="X1848" s="228" t="s">
        <v>681</v>
      </c>
      <c r="Y1848" s="228"/>
      <c r="Z1848" s="228" t="s">
        <v>237</v>
      </c>
      <c r="AA1848" s="228" t="s">
        <v>1158</v>
      </c>
      <c r="AB1848" s="228" t="s">
        <v>6741</v>
      </c>
      <c r="AD1848" s="228" t="s">
        <v>333</v>
      </c>
      <c r="AE1848" s="228" t="s">
        <v>359</v>
      </c>
      <c r="AH1848" s="228" t="s">
        <v>641</v>
      </c>
      <c r="AJ1848" s="228" t="s">
        <v>482</v>
      </c>
      <c r="AK1848" s="228"/>
      <c r="BC1848" s="226"/>
    </row>
    <row r="1849" spans="1:55" ht="15.75" customHeight="1" thickBot="1">
      <c r="A1849" s="238"/>
      <c r="B1849" s="238"/>
      <c r="C1849" s="239"/>
      <c r="D1849" s="239"/>
      <c r="E1849" s="239"/>
      <c r="F1849" s="239"/>
      <c r="G1849" s="239"/>
      <c r="H1849" s="239"/>
      <c r="I1849" s="239"/>
      <c r="J1849" s="239"/>
      <c r="K1849" s="239"/>
      <c r="L1849" s="239"/>
      <c r="M1849" s="239"/>
      <c r="N1849" s="239"/>
      <c r="O1849" s="239"/>
      <c r="X1849" s="228" t="s">
        <v>793</v>
      </c>
      <c r="Y1849" s="228"/>
      <c r="Z1849" s="228" t="s">
        <v>232</v>
      </c>
      <c r="AA1849" s="228" t="s">
        <v>1376</v>
      </c>
      <c r="AB1849" s="228" t="s">
        <v>6742</v>
      </c>
      <c r="AD1849" s="228" t="s">
        <v>333</v>
      </c>
      <c r="AE1849" s="228" t="s">
        <v>359</v>
      </c>
      <c r="AH1849" s="228"/>
      <c r="AJ1849" s="228" t="s">
        <v>432</v>
      </c>
      <c r="AK1849" s="228"/>
      <c r="BC1849" s="226"/>
    </row>
    <row r="1850" spans="1:55" ht="15.75" customHeight="1" thickBot="1">
      <c r="A1850" s="238"/>
      <c r="B1850" s="238"/>
      <c r="C1850" s="239"/>
      <c r="D1850" s="239"/>
      <c r="E1850" s="239"/>
      <c r="F1850" s="239"/>
      <c r="G1850" s="239"/>
      <c r="H1850" s="239"/>
      <c r="I1850" s="239"/>
      <c r="J1850" s="239"/>
      <c r="K1850" s="239"/>
      <c r="L1850" s="239"/>
      <c r="M1850" s="239"/>
      <c r="N1850" s="239"/>
      <c r="O1850" s="239"/>
      <c r="X1850" s="228" t="s">
        <v>752</v>
      </c>
      <c r="Y1850" s="228"/>
      <c r="Z1850" s="228" t="s">
        <v>208</v>
      </c>
      <c r="AA1850" s="228" t="s">
        <v>1445</v>
      </c>
      <c r="AB1850" s="228" t="s">
        <v>6743</v>
      </c>
      <c r="AD1850" s="228" t="s">
        <v>333</v>
      </c>
      <c r="AE1850" s="228" t="s">
        <v>302</v>
      </c>
      <c r="AH1850" s="228" t="s">
        <v>635</v>
      </c>
      <c r="AJ1850" s="228" t="s">
        <v>423</v>
      </c>
      <c r="AK1850" s="228"/>
      <c r="BC1850" s="226"/>
    </row>
    <row r="1851" spans="1:55" ht="15.75" customHeight="1" thickBot="1">
      <c r="A1851" s="238"/>
      <c r="B1851" s="238"/>
      <c r="C1851" s="239"/>
      <c r="D1851" s="239"/>
      <c r="E1851" s="239"/>
      <c r="F1851" s="239"/>
      <c r="G1851" s="239"/>
      <c r="H1851" s="239"/>
      <c r="I1851" s="239"/>
      <c r="J1851" s="239"/>
      <c r="K1851" s="239"/>
      <c r="L1851" s="239"/>
      <c r="M1851" s="239"/>
      <c r="N1851" s="239"/>
      <c r="O1851" s="239"/>
      <c r="X1851" s="228" t="s">
        <v>681</v>
      </c>
      <c r="Y1851" s="228"/>
      <c r="Z1851" s="228" t="s">
        <v>186</v>
      </c>
      <c r="AA1851" s="228" t="s">
        <v>1502</v>
      </c>
      <c r="AB1851" s="228" t="s">
        <v>6744</v>
      </c>
      <c r="AD1851" s="228" t="s">
        <v>348</v>
      </c>
      <c r="AE1851" s="228" t="s">
        <v>333</v>
      </c>
      <c r="AH1851" s="228" t="s">
        <v>660</v>
      </c>
      <c r="AJ1851" s="228" t="s">
        <v>477</v>
      </c>
      <c r="AK1851" s="228"/>
      <c r="BC1851" s="226"/>
    </row>
    <row r="1852" spans="1:55" ht="15.75" customHeight="1" thickBot="1">
      <c r="A1852" s="238"/>
      <c r="B1852" s="238"/>
      <c r="C1852" s="239"/>
      <c r="D1852" s="239"/>
      <c r="E1852" s="239"/>
      <c r="F1852" s="239"/>
      <c r="G1852" s="239"/>
      <c r="H1852" s="239"/>
      <c r="I1852" s="239"/>
      <c r="J1852" s="239"/>
      <c r="K1852" s="239"/>
      <c r="L1852" s="239"/>
      <c r="M1852" s="239"/>
      <c r="N1852" s="239"/>
      <c r="O1852" s="239"/>
      <c r="X1852" s="228" t="s">
        <v>675</v>
      </c>
      <c r="Y1852" s="228"/>
      <c r="Z1852" s="228" t="s">
        <v>241</v>
      </c>
      <c r="AA1852" s="228" t="s">
        <v>1506</v>
      </c>
      <c r="AB1852" s="228" t="s">
        <v>4895</v>
      </c>
      <c r="AD1852" s="228" t="s">
        <v>261</v>
      </c>
      <c r="AE1852" s="228" t="s">
        <v>189</v>
      </c>
      <c r="AH1852" s="228"/>
      <c r="AJ1852" s="228" t="s">
        <v>407</v>
      </c>
      <c r="AK1852" s="228"/>
      <c r="BC1852" s="226"/>
    </row>
    <row r="1853" spans="1:55" ht="15.75" customHeight="1" thickBot="1">
      <c r="A1853" s="238"/>
      <c r="B1853" s="238"/>
      <c r="C1853" s="239"/>
      <c r="D1853" s="239"/>
      <c r="E1853" s="239"/>
      <c r="F1853" s="239"/>
      <c r="G1853" s="239"/>
      <c r="H1853" s="239"/>
      <c r="I1853" s="239"/>
      <c r="J1853" s="239"/>
      <c r="K1853" s="239"/>
      <c r="L1853" s="239"/>
      <c r="M1853" s="239"/>
      <c r="N1853" s="239"/>
      <c r="O1853" s="239"/>
      <c r="X1853" s="228" t="s">
        <v>675</v>
      </c>
      <c r="Y1853" s="228"/>
      <c r="Z1853" s="228" t="s">
        <v>205</v>
      </c>
      <c r="AA1853" s="228" t="s">
        <v>1532</v>
      </c>
      <c r="AB1853" s="228" t="s">
        <v>6745</v>
      </c>
      <c r="AD1853" s="228" t="s">
        <v>302</v>
      </c>
      <c r="AE1853" s="228" t="s">
        <v>261</v>
      </c>
      <c r="AH1853" s="228"/>
      <c r="AJ1853" s="228" t="s">
        <v>367</v>
      </c>
      <c r="AK1853" s="228"/>
      <c r="BC1853" s="226"/>
    </row>
    <row r="1854" spans="1:55" ht="15.75" customHeight="1" thickBot="1">
      <c r="A1854" s="238"/>
      <c r="B1854" s="238"/>
      <c r="C1854" s="239"/>
      <c r="D1854" s="239"/>
      <c r="E1854" s="239"/>
      <c r="F1854" s="239"/>
      <c r="G1854" s="239"/>
      <c r="H1854" s="239"/>
      <c r="I1854" s="239"/>
      <c r="J1854" s="239"/>
      <c r="K1854" s="239"/>
      <c r="L1854" s="239"/>
      <c r="M1854" s="239"/>
      <c r="N1854" s="239"/>
      <c r="O1854" s="239"/>
      <c r="X1854" s="228" t="s">
        <v>681</v>
      </c>
      <c r="Y1854" s="228"/>
      <c r="Z1854" s="228" t="s">
        <v>197</v>
      </c>
      <c r="AA1854" s="228" t="s">
        <v>1577</v>
      </c>
      <c r="AB1854" s="228" t="s">
        <v>6746</v>
      </c>
      <c r="AD1854" s="228" t="s">
        <v>359</v>
      </c>
      <c r="AE1854" s="228" t="s">
        <v>362</v>
      </c>
      <c r="AH1854" s="228" t="s">
        <v>641</v>
      </c>
      <c r="AJ1854" s="228" t="s">
        <v>456</v>
      </c>
      <c r="AK1854" s="228"/>
      <c r="BC1854" s="226"/>
    </row>
    <row r="1855" spans="1:55" ht="15.75" customHeight="1" thickBot="1">
      <c r="A1855" s="238"/>
      <c r="B1855" s="238"/>
      <c r="C1855" s="239"/>
      <c r="D1855" s="239"/>
      <c r="E1855" s="239"/>
      <c r="F1855" s="239"/>
      <c r="G1855" s="239"/>
      <c r="H1855" s="239"/>
      <c r="I1855" s="239"/>
      <c r="J1855" s="239"/>
      <c r="K1855" s="239"/>
      <c r="L1855" s="239"/>
      <c r="M1855" s="239"/>
      <c r="N1855" s="239"/>
      <c r="O1855" s="239"/>
      <c r="X1855" s="228" t="s">
        <v>650</v>
      </c>
      <c r="Y1855" s="228"/>
      <c r="Z1855" s="228" t="s">
        <v>193</v>
      </c>
      <c r="AA1855" s="228" t="s">
        <v>1626</v>
      </c>
      <c r="AB1855" s="228" t="s">
        <v>6747</v>
      </c>
      <c r="AD1855" s="228" t="s">
        <v>348</v>
      </c>
      <c r="AE1855" s="228" t="s">
        <v>362</v>
      </c>
      <c r="AH1855" s="228" t="s">
        <v>641</v>
      </c>
      <c r="AJ1855" s="228" t="s">
        <v>652</v>
      </c>
      <c r="AK1855" s="228"/>
      <c r="BC1855" s="226"/>
    </row>
    <row r="1856" spans="1:55" ht="15.75" customHeight="1" thickBot="1">
      <c r="A1856" s="238"/>
      <c r="B1856" s="238"/>
      <c r="C1856" s="239"/>
      <c r="D1856" s="239"/>
      <c r="E1856" s="239"/>
      <c r="F1856" s="239"/>
      <c r="G1856" s="239"/>
      <c r="H1856" s="239"/>
      <c r="I1856" s="239"/>
      <c r="J1856" s="239"/>
      <c r="K1856" s="239"/>
      <c r="L1856" s="239"/>
      <c r="M1856" s="239"/>
      <c r="N1856" s="239"/>
      <c r="O1856" s="239"/>
      <c r="X1856" s="228" t="s">
        <v>752</v>
      </c>
      <c r="Y1856" s="228"/>
      <c r="Z1856" s="228" t="s">
        <v>212</v>
      </c>
      <c r="AA1856" s="228" t="s">
        <v>1629</v>
      </c>
      <c r="AB1856" s="228" t="s">
        <v>6748</v>
      </c>
      <c r="AD1856" s="228" t="s">
        <v>302</v>
      </c>
      <c r="AE1856" s="228" t="s">
        <v>317</v>
      </c>
      <c r="AH1856" s="228" t="s">
        <v>663</v>
      </c>
      <c r="AJ1856" s="228" t="s">
        <v>423</v>
      </c>
      <c r="AK1856" s="228"/>
      <c r="BC1856" s="226"/>
    </row>
    <row r="1857" spans="1:55" ht="15.75" customHeight="1" thickBot="1">
      <c r="A1857" s="238"/>
      <c r="B1857" s="238"/>
      <c r="C1857" s="239"/>
      <c r="D1857" s="239"/>
      <c r="E1857" s="239"/>
      <c r="F1857" s="239"/>
      <c r="G1857" s="239"/>
      <c r="H1857" s="239"/>
      <c r="I1857" s="239"/>
      <c r="J1857" s="239"/>
      <c r="K1857" s="239"/>
      <c r="L1857" s="239"/>
      <c r="M1857" s="239"/>
      <c r="N1857" s="239"/>
      <c r="O1857" s="239"/>
      <c r="X1857" s="228" t="s">
        <v>650</v>
      </c>
      <c r="Y1857" s="228"/>
      <c r="Z1857" s="228" t="s">
        <v>262</v>
      </c>
      <c r="AA1857" s="228" t="s">
        <v>1632</v>
      </c>
      <c r="AB1857" s="228" t="s">
        <v>6749</v>
      </c>
      <c r="AD1857" s="228" t="s">
        <v>359</v>
      </c>
      <c r="AE1857" s="228" t="s">
        <v>359</v>
      </c>
      <c r="AH1857" s="228" t="s">
        <v>638</v>
      </c>
      <c r="AJ1857" s="228" t="s">
        <v>454</v>
      </c>
      <c r="AK1857" s="228"/>
      <c r="BC1857" s="226"/>
    </row>
    <row r="1858" spans="1:55" ht="15.75" customHeight="1" thickBot="1">
      <c r="A1858" s="238"/>
      <c r="B1858" s="238"/>
      <c r="C1858" s="239"/>
      <c r="D1858" s="239"/>
      <c r="E1858" s="239"/>
      <c r="F1858" s="239"/>
      <c r="G1858" s="239"/>
      <c r="H1858" s="239"/>
      <c r="I1858" s="239"/>
      <c r="J1858" s="239"/>
      <c r="K1858" s="239"/>
      <c r="L1858" s="239"/>
      <c r="M1858" s="239"/>
      <c r="N1858" s="239"/>
      <c r="O1858" s="239"/>
      <c r="X1858" s="228" t="s">
        <v>727</v>
      </c>
      <c r="Y1858" s="228"/>
      <c r="Z1858" s="228" t="s">
        <v>215</v>
      </c>
      <c r="AA1858" s="228" t="s">
        <v>1729</v>
      </c>
      <c r="AB1858" s="228" t="s">
        <v>6750</v>
      </c>
      <c r="AD1858" s="228" t="s">
        <v>317</v>
      </c>
      <c r="AE1858" s="228" t="s">
        <v>333</v>
      </c>
      <c r="AH1858" s="228"/>
      <c r="AJ1858" s="228" t="s">
        <v>449</v>
      </c>
      <c r="AK1858" s="228"/>
      <c r="BC1858" s="226"/>
    </row>
    <row r="1859" spans="1:55" ht="15.75" customHeight="1" thickBot="1">
      <c r="A1859" s="238"/>
      <c r="B1859" s="238"/>
      <c r="C1859" s="239"/>
      <c r="D1859" s="239"/>
      <c r="E1859" s="239"/>
      <c r="F1859" s="239"/>
      <c r="G1859" s="239"/>
      <c r="H1859" s="239"/>
      <c r="I1859" s="239"/>
      <c r="J1859" s="239"/>
      <c r="K1859" s="239"/>
      <c r="L1859" s="239"/>
      <c r="M1859" s="239"/>
      <c r="N1859" s="239"/>
      <c r="O1859" s="239"/>
      <c r="X1859" s="228" t="s">
        <v>752</v>
      </c>
      <c r="Y1859" s="228"/>
      <c r="Z1859" s="228" t="s">
        <v>208</v>
      </c>
      <c r="AA1859" s="228" t="s">
        <v>1829</v>
      </c>
      <c r="AB1859" s="228" t="s">
        <v>6751</v>
      </c>
      <c r="AD1859" s="228" t="s">
        <v>317</v>
      </c>
      <c r="AE1859" s="228" t="s">
        <v>261</v>
      </c>
      <c r="AH1859" s="228" t="s">
        <v>635</v>
      </c>
      <c r="AJ1859" s="228" t="s">
        <v>432</v>
      </c>
      <c r="AK1859" s="228"/>
      <c r="BC1859" s="226"/>
    </row>
    <row r="1860" spans="1:55" ht="15.75" customHeight="1" thickBot="1">
      <c r="A1860" s="238"/>
      <c r="B1860" s="238"/>
      <c r="C1860" s="239"/>
      <c r="D1860" s="239"/>
      <c r="E1860" s="239"/>
      <c r="F1860" s="239"/>
      <c r="G1860" s="239"/>
      <c r="H1860" s="239"/>
      <c r="I1860" s="239"/>
      <c r="J1860" s="239"/>
      <c r="K1860" s="239"/>
      <c r="L1860" s="239"/>
      <c r="M1860" s="239"/>
      <c r="N1860" s="239"/>
      <c r="O1860" s="239"/>
      <c r="X1860" s="228" t="s">
        <v>752</v>
      </c>
      <c r="Y1860" s="228"/>
      <c r="Z1860" s="228" t="s">
        <v>262</v>
      </c>
      <c r="AA1860" s="228" t="s">
        <v>1849</v>
      </c>
      <c r="AB1860" s="228" t="s">
        <v>6752</v>
      </c>
      <c r="AD1860" s="228" t="s">
        <v>261</v>
      </c>
      <c r="AE1860" s="228" t="s">
        <v>317</v>
      </c>
      <c r="AH1860" s="228" t="s">
        <v>638</v>
      </c>
      <c r="AJ1860" s="228" t="s">
        <v>395</v>
      </c>
      <c r="AK1860" s="228"/>
      <c r="BC1860" s="226"/>
    </row>
    <row r="1861" spans="1:55" ht="15.75" customHeight="1" thickBot="1">
      <c r="A1861" s="238"/>
      <c r="B1861" s="238"/>
      <c r="C1861" s="239"/>
      <c r="D1861" s="239"/>
      <c r="E1861" s="239"/>
      <c r="F1861" s="239"/>
      <c r="G1861" s="239"/>
      <c r="H1861" s="239"/>
      <c r="I1861" s="239"/>
      <c r="J1861" s="239"/>
      <c r="K1861" s="239"/>
      <c r="L1861" s="239"/>
      <c r="M1861" s="239"/>
      <c r="N1861" s="239"/>
      <c r="O1861" s="239"/>
      <c r="X1861" s="228" t="s">
        <v>752</v>
      </c>
      <c r="Y1861" s="228"/>
      <c r="Z1861" s="228" t="s">
        <v>219</v>
      </c>
      <c r="AA1861" s="228" t="s">
        <v>1862</v>
      </c>
      <c r="AB1861" s="228" t="s">
        <v>6753</v>
      </c>
      <c r="AD1861" s="228" t="s">
        <v>261</v>
      </c>
      <c r="AE1861" s="228" t="s">
        <v>261</v>
      </c>
      <c r="AH1861" s="228" t="s">
        <v>663</v>
      </c>
      <c r="AJ1861" s="228" t="s">
        <v>407</v>
      </c>
      <c r="AK1861" s="228"/>
      <c r="BC1861" s="226"/>
    </row>
    <row r="1862" spans="1:55" ht="15.75" customHeight="1" thickBot="1">
      <c r="A1862" s="238"/>
      <c r="B1862" s="238"/>
      <c r="C1862" s="239"/>
      <c r="D1862" s="239"/>
      <c r="E1862" s="239"/>
      <c r="F1862" s="239"/>
      <c r="G1862" s="239"/>
      <c r="H1862" s="239"/>
      <c r="I1862" s="239"/>
      <c r="J1862" s="239"/>
      <c r="K1862" s="239"/>
      <c r="L1862" s="239"/>
      <c r="M1862" s="239"/>
      <c r="N1862" s="239"/>
      <c r="O1862" s="239"/>
      <c r="X1862" s="228" t="s">
        <v>781</v>
      </c>
      <c r="Y1862" s="228"/>
      <c r="Z1862" s="228" t="s">
        <v>226</v>
      </c>
      <c r="AA1862" s="228" t="s">
        <v>2164</v>
      </c>
      <c r="AB1862" s="228" t="s">
        <v>6754</v>
      </c>
      <c r="AD1862" s="228" t="s">
        <v>283</v>
      </c>
      <c r="AE1862" s="228" t="s">
        <v>189</v>
      </c>
      <c r="AH1862" s="228"/>
      <c r="AJ1862" s="228" t="s">
        <v>337</v>
      </c>
      <c r="AK1862" s="228"/>
      <c r="BC1862" s="226"/>
    </row>
    <row r="1863" spans="1:55" ht="15.75" customHeight="1" thickBot="1">
      <c r="A1863" s="238"/>
      <c r="B1863" s="238"/>
      <c r="C1863" s="239"/>
      <c r="D1863" s="239"/>
      <c r="E1863" s="239"/>
      <c r="F1863" s="239"/>
      <c r="G1863" s="239"/>
      <c r="H1863" s="239"/>
      <c r="I1863" s="239"/>
      <c r="J1863" s="239"/>
      <c r="K1863" s="239"/>
      <c r="L1863" s="239"/>
      <c r="M1863" s="239"/>
      <c r="N1863" s="239"/>
      <c r="O1863" s="239"/>
      <c r="X1863" s="228" t="s">
        <v>729</v>
      </c>
      <c r="Y1863" s="228"/>
      <c r="Z1863" s="228" t="s">
        <v>231</v>
      </c>
      <c r="AA1863" s="228" t="s">
        <v>2201</v>
      </c>
      <c r="AB1863" s="228" t="s">
        <v>6755</v>
      </c>
      <c r="AD1863" s="228" t="s">
        <v>317</v>
      </c>
      <c r="AE1863" s="228" t="s">
        <v>317</v>
      </c>
      <c r="AH1863" s="228" t="s">
        <v>641</v>
      </c>
      <c r="AJ1863" s="228" t="s">
        <v>479</v>
      </c>
      <c r="AK1863" s="228"/>
      <c r="BC1863" s="226"/>
    </row>
    <row r="1864" spans="1:55" ht="15.75" customHeight="1" thickBot="1">
      <c r="A1864" s="238"/>
      <c r="B1864" s="238"/>
      <c r="C1864" s="239"/>
      <c r="D1864" s="239"/>
      <c r="E1864" s="239"/>
      <c r="F1864" s="239"/>
      <c r="G1864" s="239"/>
      <c r="H1864" s="239"/>
      <c r="I1864" s="239"/>
      <c r="J1864" s="239"/>
      <c r="K1864" s="239"/>
      <c r="L1864" s="239"/>
      <c r="M1864" s="239"/>
      <c r="N1864" s="239"/>
      <c r="O1864" s="239"/>
      <c r="X1864" s="228" t="s">
        <v>752</v>
      </c>
      <c r="Y1864" s="228"/>
      <c r="Z1864" s="228" t="s">
        <v>241</v>
      </c>
      <c r="AA1864" s="228" t="s">
        <v>2204</v>
      </c>
      <c r="AB1864" s="228" t="s">
        <v>6756</v>
      </c>
      <c r="AD1864" s="228" t="s">
        <v>283</v>
      </c>
      <c r="AE1864" s="228" t="s">
        <v>261</v>
      </c>
      <c r="AH1864" s="228" t="s">
        <v>638</v>
      </c>
      <c r="AJ1864" s="228" t="s">
        <v>398</v>
      </c>
      <c r="AK1864" s="228"/>
      <c r="BC1864" s="226"/>
    </row>
    <row r="1865" spans="1:55" ht="15.75" customHeight="1" thickBot="1">
      <c r="A1865" s="238"/>
      <c r="B1865" s="238"/>
      <c r="C1865" s="239"/>
      <c r="D1865" s="239"/>
      <c r="E1865" s="239"/>
      <c r="F1865" s="239"/>
      <c r="G1865" s="239"/>
      <c r="H1865" s="239"/>
      <c r="I1865" s="239"/>
      <c r="J1865" s="239"/>
      <c r="K1865" s="239"/>
      <c r="L1865" s="239"/>
      <c r="M1865" s="239"/>
      <c r="N1865" s="239"/>
      <c r="O1865" s="239"/>
      <c r="X1865" s="228" t="s">
        <v>781</v>
      </c>
      <c r="Y1865" s="228"/>
      <c r="Z1865" s="228" t="s">
        <v>215</v>
      </c>
      <c r="AA1865" s="228" t="s">
        <v>2268</v>
      </c>
      <c r="AB1865" s="228" t="s">
        <v>6757</v>
      </c>
      <c r="AD1865" s="228" t="s">
        <v>317</v>
      </c>
      <c r="AE1865" s="228" t="s">
        <v>261</v>
      </c>
      <c r="AH1865" s="228"/>
      <c r="AJ1865" s="228" t="s">
        <v>407</v>
      </c>
      <c r="AK1865" s="228"/>
      <c r="BC1865" s="226"/>
    </row>
    <row r="1866" spans="1:55" ht="15.75" customHeight="1" thickBot="1">
      <c r="A1866" s="238"/>
      <c r="B1866" s="238"/>
      <c r="C1866" s="239"/>
      <c r="D1866" s="239"/>
      <c r="E1866" s="239"/>
      <c r="F1866" s="239"/>
      <c r="G1866" s="239"/>
      <c r="H1866" s="239"/>
      <c r="I1866" s="239"/>
      <c r="J1866" s="239"/>
      <c r="K1866" s="239"/>
      <c r="L1866" s="239"/>
      <c r="M1866" s="239"/>
      <c r="N1866" s="239"/>
      <c r="O1866" s="239"/>
      <c r="X1866" s="228" t="s">
        <v>752</v>
      </c>
      <c r="Y1866" s="228"/>
      <c r="Z1866" s="228" t="s">
        <v>208</v>
      </c>
      <c r="AA1866" s="228" t="s">
        <v>2283</v>
      </c>
      <c r="AB1866" s="228" t="s">
        <v>6758</v>
      </c>
      <c r="AD1866" s="228" t="s">
        <v>317</v>
      </c>
      <c r="AE1866" s="228" t="s">
        <v>317</v>
      </c>
      <c r="AH1866" s="228" t="s">
        <v>635</v>
      </c>
      <c r="AJ1866" s="228" t="s">
        <v>430</v>
      </c>
      <c r="AK1866" s="228"/>
      <c r="BC1866" s="226"/>
    </row>
    <row r="1867" spans="1:55" ht="15.75" customHeight="1" thickBot="1">
      <c r="A1867" s="238"/>
      <c r="B1867" s="238"/>
      <c r="C1867" s="239"/>
      <c r="D1867" s="239"/>
      <c r="E1867" s="239"/>
      <c r="F1867" s="239"/>
      <c r="G1867" s="239"/>
      <c r="H1867" s="239"/>
      <c r="I1867" s="239"/>
      <c r="J1867" s="239"/>
      <c r="K1867" s="239"/>
      <c r="L1867" s="239"/>
      <c r="M1867" s="239"/>
      <c r="N1867" s="239"/>
      <c r="O1867" s="239"/>
      <c r="X1867" s="228" t="s">
        <v>681</v>
      </c>
      <c r="Y1867" s="228"/>
      <c r="Z1867" s="228" t="s">
        <v>222</v>
      </c>
      <c r="AA1867" s="228" t="s">
        <v>2306</v>
      </c>
      <c r="AB1867" s="228" t="s">
        <v>6759</v>
      </c>
      <c r="AD1867" s="228" t="s">
        <v>317</v>
      </c>
      <c r="AE1867" s="228" t="s">
        <v>348</v>
      </c>
      <c r="AH1867" s="228" t="s">
        <v>641</v>
      </c>
      <c r="AJ1867" s="228" t="s">
        <v>449</v>
      </c>
      <c r="AK1867" s="228"/>
      <c r="BC1867" s="226"/>
    </row>
    <row r="1868" spans="1:55" ht="15.75" customHeight="1" thickBot="1">
      <c r="A1868" s="238"/>
      <c r="B1868" s="238"/>
      <c r="C1868" s="239"/>
      <c r="D1868" s="239"/>
      <c r="E1868" s="239"/>
      <c r="F1868" s="239"/>
      <c r="G1868" s="239"/>
      <c r="H1868" s="239"/>
      <c r="I1868" s="239"/>
      <c r="J1868" s="239"/>
      <c r="K1868" s="239"/>
      <c r="L1868" s="239"/>
      <c r="M1868" s="239"/>
      <c r="N1868" s="239"/>
      <c r="O1868" s="239"/>
      <c r="X1868" s="228" t="s">
        <v>691</v>
      </c>
      <c r="Y1868" s="228"/>
      <c r="Z1868" s="228" t="s">
        <v>127</v>
      </c>
      <c r="AA1868" s="228" t="s">
        <v>2653</v>
      </c>
      <c r="AB1868" s="228" t="s">
        <v>6760</v>
      </c>
      <c r="AD1868" s="228" t="s">
        <v>348</v>
      </c>
      <c r="AE1868" s="228" t="s">
        <v>359</v>
      </c>
      <c r="AH1868" s="228" t="s">
        <v>641</v>
      </c>
      <c r="AJ1868" s="228" t="s">
        <v>470</v>
      </c>
      <c r="AK1868" s="228"/>
      <c r="BC1868" s="226"/>
    </row>
    <row r="1869" spans="1:55" ht="15.75" customHeight="1" thickBot="1">
      <c r="A1869" s="238"/>
      <c r="B1869" s="238"/>
      <c r="C1869" s="239"/>
      <c r="D1869" s="239"/>
      <c r="E1869" s="239"/>
      <c r="F1869" s="239"/>
      <c r="G1869" s="239"/>
      <c r="H1869" s="239"/>
      <c r="I1869" s="239"/>
      <c r="J1869" s="239"/>
      <c r="K1869" s="239"/>
      <c r="L1869" s="239"/>
      <c r="M1869" s="239"/>
      <c r="N1869" s="239"/>
      <c r="O1869" s="239"/>
      <c r="X1869" s="228" t="s">
        <v>675</v>
      </c>
      <c r="Y1869" s="228"/>
      <c r="Z1869" s="228" t="s">
        <v>222</v>
      </c>
      <c r="AA1869" s="228" t="s">
        <v>2686</v>
      </c>
      <c r="AB1869" s="228" t="s">
        <v>6761</v>
      </c>
      <c r="AD1869" s="228" t="s">
        <v>261</v>
      </c>
      <c r="AE1869" s="228" t="s">
        <v>189</v>
      </c>
      <c r="AH1869" s="228"/>
      <c r="AJ1869" s="228"/>
      <c r="AK1869" s="228"/>
      <c r="BC1869" s="226"/>
    </row>
    <row r="1870" spans="1:55" ht="15.75" customHeight="1" thickBot="1">
      <c r="A1870" s="238"/>
      <c r="B1870" s="238"/>
      <c r="C1870" s="239"/>
      <c r="D1870" s="239"/>
      <c r="E1870" s="239"/>
      <c r="F1870" s="239"/>
      <c r="G1870" s="239"/>
      <c r="H1870" s="239"/>
      <c r="I1870" s="239"/>
      <c r="J1870" s="239"/>
      <c r="K1870" s="239"/>
      <c r="L1870" s="239"/>
      <c r="M1870" s="239"/>
      <c r="N1870" s="239"/>
      <c r="O1870" s="239"/>
      <c r="X1870" s="228" t="s">
        <v>691</v>
      </c>
      <c r="Y1870" s="228"/>
      <c r="Z1870" s="228" t="s">
        <v>205</v>
      </c>
      <c r="AA1870" s="228" t="s">
        <v>692</v>
      </c>
      <c r="AB1870" s="228" t="s">
        <v>6762</v>
      </c>
      <c r="AD1870" s="228" t="s">
        <v>348</v>
      </c>
      <c r="AE1870" s="228" t="s">
        <v>333</v>
      </c>
      <c r="AH1870" s="228" t="s">
        <v>641</v>
      </c>
      <c r="AJ1870" s="228" t="s">
        <v>470</v>
      </c>
      <c r="AK1870" s="228"/>
      <c r="BC1870" s="226"/>
    </row>
    <row r="1871" spans="1:55" ht="15.75" customHeight="1" thickBot="1">
      <c r="A1871" s="238"/>
      <c r="B1871" s="238"/>
      <c r="C1871" s="239"/>
      <c r="D1871" s="239"/>
      <c r="E1871" s="239"/>
      <c r="F1871" s="239"/>
      <c r="G1871" s="239"/>
      <c r="H1871" s="239"/>
      <c r="I1871" s="239"/>
      <c r="J1871" s="239"/>
      <c r="K1871" s="239"/>
      <c r="L1871" s="239"/>
      <c r="M1871" s="239"/>
      <c r="N1871" s="239"/>
      <c r="O1871" s="239"/>
      <c r="X1871" s="228" t="s">
        <v>691</v>
      </c>
      <c r="Y1871" s="228"/>
      <c r="Z1871" s="228" t="s">
        <v>197</v>
      </c>
      <c r="AA1871" s="228" t="s">
        <v>891</v>
      </c>
      <c r="AB1871" s="228" t="s">
        <v>6763</v>
      </c>
      <c r="AD1871" s="228" t="s">
        <v>317</v>
      </c>
      <c r="AE1871" s="228" t="s">
        <v>359</v>
      </c>
      <c r="AH1871" s="228" t="s">
        <v>638</v>
      </c>
      <c r="AJ1871" s="228" t="s">
        <v>463</v>
      </c>
      <c r="AK1871" s="228"/>
      <c r="BC1871" s="226"/>
    </row>
    <row r="1872" spans="1:55" ht="15.75" customHeight="1" thickBot="1">
      <c r="A1872" s="238"/>
      <c r="B1872" s="238"/>
      <c r="C1872" s="239"/>
      <c r="D1872" s="239"/>
      <c r="E1872" s="239"/>
      <c r="F1872" s="239"/>
      <c r="G1872" s="239"/>
      <c r="H1872" s="239"/>
      <c r="I1872" s="239"/>
      <c r="J1872" s="239"/>
      <c r="K1872" s="239"/>
      <c r="L1872" s="239"/>
      <c r="M1872" s="239"/>
      <c r="N1872" s="239"/>
      <c r="O1872" s="239"/>
      <c r="X1872" s="228" t="s">
        <v>650</v>
      </c>
      <c r="Y1872" s="228"/>
      <c r="Z1872" s="228" t="s">
        <v>186</v>
      </c>
      <c r="AA1872" s="228" t="s">
        <v>911</v>
      </c>
      <c r="AB1872" s="228" t="s">
        <v>6764</v>
      </c>
      <c r="AD1872" s="228" t="s">
        <v>348</v>
      </c>
      <c r="AE1872" s="228" t="s">
        <v>317</v>
      </c>
      <c r="AH1872" s="228" t="s">
        <v>663</v>
      </c>
      <c r="AJ1872" s="228" t="s">
        <v>451</v>
      </c>
      <c r="AK1872" s="228"/>
      <c r="BC1872" s="226"/>
    </row>
    <row r="1873" spans="1:55" ht="15.75" customHeight="1" thickBot="1">
      <c r="A1873" s="238"/>
      <c r="B1873" s="238"/>
      <c r="C1873" s="239"/>
      <c r="D1873" s="239"/>
      <c r="E1873" s="239"/>
      <c r="F1873" s="239"/>
      <c r="G1873" s="239"/>
      <c r="H1873" s="239"/>
      <c r="I1873" s="239"/>
      <c r="J1873" s="239"/>
      <c r="K1873" s="239"/>
      <c r="L1873" s="239"/>
      <c r="M1873" s="239"/>
      <c r="N1873" s="239"/>
      <c r="O1873" s="239"/>
      <c r="X1873" s="228" t="s">
        <v>906</v>
      </c>
      <c r="Y1873" s="228"/>
      <c r="Z1873" s="228" t="s">
        <v>226</v>
      </c>
      <c r="AA1873" s="228" t="s">
        <v>999</v>
      </c>
      <c r="AB1873" s="228" t="s">
        <v>6765</v>
      </c>
      <c r="AD1873" s="228" t="s">
        <v>302</v>
      </c>
      <c r="AE1873" s="228" t="s">
        <v>317</v>
      </c>
      <c r="AH1873" s="228" t="s">
        <v>663</v>
      </c>
      <c r="AJ1873" s="228" t="s">
        <v>442</v>
      </c>
      <c r="AK1873" s="228"/>
      <c r="BC1873" s="226"/>
    </row>
    <row r="1874" spans="1:55" ht="15.75" customHeight="1" thickBot="1">
      <c r="A1874" s="238"/>
      <c r="B1874" s="238"/>
      <c r="C1874" s="239"/>
      <c r="D1874" s="239"/>
      <c r="E1874" s="239"/>
      <c r="F1874" s="239"/>
      <c r="G1874" s="239"/>
      <c r="H1874" s="239"/>
      <c r="I1874" s="239"/>
      <c r="J1874" s="239"/>
      <c r="K1874" s="239"/>
      <c r="L1874" s="239"/>
      <c r="M1874" s="239"/>
      <c r="N1874" s="239"/>
      <c r="O1874" s="239"/>
      <c r="X1874" s="228" t="s">
        <v>729</v>
      </c>
      <c r="Y1874" s="228"/>
      <c r="Z1874" s="228" t="s">
        <v>197</v>
      </c>
      <c r="AA1874" s="228" t="s">
        <v>1022</v>
      </c>
      <c r="AB1874" s="228" t="s">
        <v>6766</v>
      </c>
      <c r="AD1874" s="228" t="s">
        <v>359</v>
      </c>
      <c r="AE1874" s="228" t="s">
        <v>359</v>
      </c>
      <c r="AH1874" s="228" t="s">
        <v>660</v>
      </c>
      <c r="AJ1874" s="228" t="s">
        <v>482</v>
      </c>
      <c r="AK1874" s="228"/>
      <c r="BC1874" s="226"/>
    </row>
    <row r="1875" spans="1:55" ht="15.75" customHeight="1" thickBot="1">
      <c r="A1875" s="238"/>
      <c r="B1875" s="238"/>
      <c r="C1875" s="239"/>
      <c r="D1875" s="239"/>
      <c r="E1875" s="239"/>
      <c r="F1875" s="239"/>
      <c r="G1875" s="239"/>
      <c r="H1875" s="239"/>
      <c r="I1875" s="239"/>
      <c r="J1875" s="239"/>
      <c r="K1875" s="239"/>
      <c r="L1875" s="239"/>
      <c r="M1875" s="239"/>
      <c r="N1875" s="239"/>
      <c r="O1875" s="239"/>
      <c r="X1875" s="228" t="s">
        <v>775</v>
      </c>
      <c r="Y1875" s="228"/>
      <c r="Z1875" s="228" t="s">
        <v>197</v>
      </c>
      <c r="AA1875" s="228" t="s">
        <v>1043</v>
      </c>
      <c r="AB1875" s="228" t="s">
        <v>6767</v>
      </c>
      <c r="AD1875" s="228" t="s">
        <v>317</v>
      </c>
      <c r="AE1875" s="228" t="s">
        <v>317</v>
      </c>
      <c r="AH1875" s="228" t="s">
        <v>638</v>
      </c>
      <c r="AJ1875" s="228" t="s">
        <v>642</v>
      </c>
      <c r="AK1875" s="228"/>
      <c r="BC1875" s="226"/>
    </row>
    <row r="1876" spans="1:55" ht="15.75" customHeight="1" thickBot="1">
      <c r="A1876" s="238"/>
      <c r="B1876" s="238"/>
      <c r="C1876" s="239"/>
      <c r="D1876" s="239"/>
      <c r="E1876" s="239"/>
      <c r="F1876" s="239"/>
      <c r="G1876" s="239"/>
      <c r="H1876" s="239"/>
      <c r="I1876" s="239"/>
      <c r="J1876" s="239"/>
      <c r="K1876" s="239"/>
      <c r="L1876" s="239"/>
      <c r="M1876" s="239"/>
      <c r="N1876" s="239"/>
      <c r="O1876" s="239"/>
      <c r="X1876" s="228" t="s">
        <v>793</v>
      </c>
      <c r="Y1876" s="228"/>
      <c r="Z1876" s="228" t="s">
        <v>237</v>
      </c>
      <c r="AA1876" s="228" t="s">
        <v>1076</v>
      </c>
      <c r="AB1876" s="228" t="s">
        <v>6768</v>
      </c>
      <c r="AD1876" s="228" t="s">
        <v>317</v>
      </c>
      <c r="AE1876" s="228" t="s">
        <v>317</v>
      </c>
      <c r="AH1876" s="228"/>
      <c r="AJ1876" s="228" t="s">
        <v>449</v>
      </c>
      <c r="AK1876" s="228"/>
      <c r="BC1876" s="226"/>
    </row>
    <row r="1877" spans="1:55" ht="15.75" customHeight="1" thickBot="1">
      <c r="A1877" s="238"/>
      <c r="B1877" s="238"/>
      <c r="C1877" s="239"/>
      <c r="D1877" s="239"/>
      <c r="E1877" s="239"/>
      <c r="F1877" s="239"/>
      <c r="G1877" s="239"/>
      <c r="H1877" s="239"/>
      <c r="I1877" s="239"/>
      <c r="J1877" s="239"/>
      <c r="K1877" s="239"/>
      <c r="L1877" s="239"/>
      <c r="M1877" s="239"/>
      <c r="N1877" s="239"/>
      <c r="O1877" s="239"/>
      <c r="X1877" s="228" t="s">
        <v>775</v>
      </c>
      <c r="Y1877" s="228"/>
      <c r="Z1877" s="228" t="s">
        <v>205</v>
      </c>
      <c r="AA1877" s="228" t="s">
        <v>1257</v>
      </c>
      <c r="AB1877" s="228" t="s">
        <v>6769</v>
      </c>
      <c r="AD1877" s="228" t="s">
        <v>333</v>
      </c>
      <c r="AE1877" s="228" t="s">
        <v>317</v>
      </c>
      <c r="AH1877" s="228" t="s">
        <v>638</v>
      </c>
      <c r="AJ1877" s="228" t="s">
        <v>470</v>
      </c>
      <c r="AK1877" s="228"/>
      <c r="BC1877" s="226"/>
    </row>
    <row r="1878" spans="1:55" ht="15.75" customHeight="1" thickBot="1">
      <c r="A1878" s="238"/>
      <c r="B1878" s="238"/>
      <c r="C1878" s="239"/>
      <c r="D1878" s="239"/>
      <c r="E1878" s="239"/>
      <c r="F1878" s="239"/>
      <c r="G1878" s="239"/>
      <c r="H1878" s="239"/>
      <c r="I1878" s="239"/>
      <c r="J1878" s="239"/>
      <c r="K1878" s="239"/>
      <c r="L1878" s="239"/>
      <c r="M1878" s="239"/>
      <c r="N1878" s="239"/>
      <c r="O1878" s="239"/>
      <c r="X1878" s="228" t="s">
        <v>775</v>
      </c>
      <c r="Y1878" s="228"/>
      <c r="Z1878" s="228" t="s">
        <v>669</v>
      </c>
      <c r="AA1878" s="228" t="s">
        <v>1291</v>
      </c>
      <c r="AB1878" s="228" t="s">
        <v>6770</v>
      </c>
      <c r="AD1878" s="228" t="s">
        <v>348</v>
      </c>
      <c r="AE1878" s="228" t="s">
        <v>317</v>
      </c>
      <c r="AH1878" s="228" t="s">
        <v>641</v>
      </c>
      <c r="AJ1878" s="228" t="s">
        <v>456</v>
      </c>
      <c r="AK1878" s="228"/>
      <c r="BC1878" s="226"/>
    </row>
    <row r="1879" spans="1:55" ht="15.75" customHeight="1" thickBot="1">
      <c r="A1879" s="238"/>
      <c r="B1879" s="238"/>
      <c r="C1879" s="239"/>
      <c r="D1879" s="239"/>
      <c r="E1879" s="239"/>
      <c r="F1879" s="239"/>
      <c r="G1879" s="239"/>
      <c r="H1879" s="239"/>
      <c r="I1879" s="239"/>
      <c r="J1879" s="239"/>
      <c r="K1879" s="239"/>
      <c r="L1879" s="239"/>
      <c r="M1879" s="239"/>
      <c r="N1879" s="239"/>
      <c r="O1879" s="239"/>
      <c r="X1879" s="228" t="s">
        <v>727</v>
      </c>
      <c r="Y1879" s="228"/>
      <c r="Z1879" s="228" t="s">
        <v>215</v>
      </c>
      <c r="AA1879" s="228" t="s">
        <v>1307</v>
      </c>
      <c r="AB1879" s="228" t="s">
        <v>6771</v>
      </c>
      <c r="AD1879" s="228" t="s">
        <v>317</v>
      </c>
      <c r="AE1879" s="228" t="s">
        <v>317</v>
      </c>
      <c r="AH1879" s="228"/>
      <c r="AJ1879" s="228" t="s">
        <v>421</v>
      </c>
      <c r="AK1879" s="228"/>
      <c r="BC1879" s="226"/>
    </row>
    <row r="1880" spans="1:55" ht="15.75" customHeight="1" thickBot="1">
      <c r="A1880" s="238"/>
      <c r="B1880" s="238"/>
      <c r="C1880" s="239"/>
      <c r="D1880" s="239"/>
      <c r="E1880" s="239"/>
      <c r="F1880" s="239"/>
      <c r="G1880" s="239"/>
      <c r="H1880" s="239"/>
      <c r="I1880" s="239"/>
      <c r="J1880" s="239"/>
      <c r="K1880" s="239"/>
      <c r="L1880" s="239"/>
      <c r="M1880" s="239"/>
      <c r="N1880" s="239"/>
      <c r="O1880" s="239"/>
      <c r="X1880" s="228" t="s">
        <v>906</v>
      </c>
      <c r="Y1880" s="228"/>
      <c r="Z1880" s="228" t="s">
        <v>262</v>
      </c>
      <c r="AA1880" s="228" t="s">
        <v>1319</v>
      </c>
      <c r="AB1880" s="228" t="s">
        <v>6772</v>
      </c>
      <c r="AD1880" s="228" t="s">
        <v>317</v>
      </c>
      <c r="AE1880" s="228" t="s">
        <v>302</v>
      </c>
      <c r="AH1880" s="228" t="s">
        <v>638</v>
      </c>
      <c r="AJ1880" s="228" t="s">
        <v>402</v>
      </c>
      <c r="AK1880" s="228"/>
      <c r="BC1880" s="226"/>
    </row>
    <row r="1881" spans="1:55" ht="15.75" customHeight="1" thickBot="1">
      <c r="A1881" s="238"/>
      <c r="B1881" s="238"/>
      <c r="C1881" s="239"/>
      <c r="D1881" s="239"/>
      <c r="E1881" s="239"/>
      <c r="F1881" s="239"/>
      <c r="G1881" s="239"/>
      <c r="H1881" s="239"/>
      <c r="I1881" s="239"/>
      <c r="J1881" s="239"/>
      <c r="K1881" s="239"/>
      <c r="L1881" s="239"/>
      <c r="M1881" s="239"/>
      <c r="N1881" s="239"/>
      <c r="O1881" s="239"/>
      <c r="X1881" s="228" t="s">
        <v>727</v>
      </c>
      <c r="Y1881" s="228"/>
      <c r="Z1881" s="228" t="s">
        <v>241</v>
      </c>
      <c r="AA1881" s="228" t="s">
        <v>1329</v>
      </c>
      <c r="AB1881" s="228" t="s">
        <v>6773</v>
      </c>
      <c r="AD1881" s="228" t="s">
        <v>261</v>
      </c>
      <c r="AE1881" s="228" t="s">
        <v>261</v>
      </c>
      <c r="AH1881" s="228"/>
      <c r="AJ1881" s="228" t="s">
        <v>1170</v>
      </c>
      <c r="AK1881" s="228"/>
      <c r="BC1881" s="226"/>
    </row>
    <row r="1882" spans="1:55" ht="15.75" customHeight="1" thickBot="1">
      <c r="A1882" s="238"/>
      <c r="B1882" s="238"/>
      <c r="C1882" s="239"/>
      <c r="D1882" s="239"/>
      <c r="E1882" s="239"/>
      <c r="F1882" s="239"/>
      <c r="G1882" s="239"/>
      <c r="H1882" s="239"/>
      <c r="I1882" s="239"/>
      <c r="J1882" s="239"/>
      <c r="K1882" s="239"/>
      <c r="L1882" s="239"/>
      <c r="M1882" s="239"/>
      <c r="N1882" s="239"/>
      <c r="O1882" s="239"/>
      <c r="X1882" s="228" t="s">
        <v>681</v>
      </c>
      <c r="Y1882" s="228"/>
      <c r="Z1882" s="228" t="s">
        <v>186</v>
      </c>
      <c r="AA1882" s="228" t="s">
        <v>1465</v>
      </c>
      <c r="AB1882" s="228" t="s">
        <v>6774</v>
      </c>
      <c r="AD1882" s="228" t="s">
        <v>359</v>
      </c>
      <c r="AE1882" s="228" t="s">
        <v>359</v>
      </c>
      <c r="AH1882" s="228" t="s">
        <v>663</v>
      </c>
      <c r="AJ1882" s="228" t="s">
        <v>456</v>
      </c>
      <c r="AK1882" s="228"/>
      <c r="BC1882" s="226"/>
    </row>
    <row r="1883" spans="1:55" ht="15.75" customHeight="1" thickBot="1">
      <c r="A1883" s="238"/>
      <c r="B1883" s="238"/>
      <c r="C1883" s="239"/>
      <c r="D1883" s="239"/>
      <c r="E1883" s="239"/>
      <c r="F1883" s="239"/>
      <c r="G1883" s="239"/>
      <c r="H1883" s="239"/>
      <c r="I1883" s="239"/>
      <c r="J1883" s="239"/>
      <c r="K1883" s="239"/>
      <c r="L1883" s="239"/>
      <c r="M1883" s="239"/>
      <c r="N1883" s="239"/>
      <c r="O1883" s="239"/>
      <c r="X1883" s="228" t="s">
        <v>675</v>
      </c>
      <c r="Y1883" s="228"/>
      <c r="Z1883" s="228" t="s">
        <v>215</v>
      </c>
      <c r="AA1883" s="228" t="s">
        <v>1539</v>
      </c>
      <c r="AB1883" s="228" t="s">
        <v>6775</v>
      </c>
      <c r="AD1883" s="228" t="s">
        <v>317</v>
      </c>
      <c r="AE1883" s="228" t="s">
        <v>317</v>
      </c>
      <c r="AH1883" s="228"/>
      <c r="AJ1883" s="228" t="s">
        <v>456</v>
      </c>
      <c r="AK1883" s="228"/>
      <c r="BC1883" s="226"/>
    </row>
    <row r="1884" spans="1:55" ht="15.75" customHeight="1" thickBot="1">
      <c r="A1884" s="238"/>
      <c r="B1884" s="238"/>
      <c r="C1884" s="239"/>
      <c r="D1884" s="239"/>
      <c r="E1884" s="239"/>
      <c r="F1884" s="239"/>
      <c r="G1884" s="239"/>
      <c r="H1884" s="239"/>
      <c r="I1884" s="239"/>
      <c r="J1884" s="239"/>
      <c r="K1884" s="239"/>
      <c r="L1884" s="239"/>
      <c r="M1884" s="239"/>
      <c r="N1884" s="239"/>
      <c r="O1884" s="239"/>
      <c r="X1884" s="228" t="s">
        <v>906</v>
      </c>
      <c r="Y1884" s="228"/>
      <c r="Z1884" s="228" t="s">
        <v>231</v>
      </c>
      <c r="AA1884" s="228" t="s">
        <v>1590</v>
      </c>
      <c r="AB1884" s="228" t="s">
        <v>6776</v>
      </c>
      <c r="AD1884" s="228">
        <v>0</v>
      </c>
      <c r="AE1884" s="228">
        <v>0</v>
      </c>
      <c r="AH1884" s="228" t="s">
        <v>638</v>
      </c>
      <c r="AJ1884" s="228" t="s">
        <v>451</v>
      </c>
      <c r="AK1884" s="228"/>
      <c r="BC1884" s="226"/>
    </row>
    <row r="1885" spans="1:55" ht="15.75" customHeight="1" thickBot="1">
      <c r="A1885" s="238"/>
      <c r="B1885" s="238"/>
      <c r="C1885" s="239"/>
      <c r="D1885" s="239"/>
      <c r="E1885" s="239"/>
      <c r="F1885" s="239"/>
      <c r="G1885" s="239"/>
      <c r="H1885" s="239"/>
      <c r="I1885" s="239"/>
      <c r="J1885" s="239"/>
      <c r="K1885" s="239"/>
      <c r="L1885" s="239"/>
      <c r="M1885" s="239"/>
      <c r="N1885" s="239"/>
      <c r="O1885" s="239"/>
      <c r="X1885" s="228" t="s">
        <v>793</v>
      </c>
      <c r="Y1885" s="228"/>
      <c r="Z1885" s="228" t="s">
        <v>222</v>
      </c>
      <c r="AA1885" s="228" t="s">
        <v>1602</v>
      </c>
      <c r="AB1885" s="228" t="s">
        <v>6777</v>
      </c>
      <c r="AD1885" s="228" t="s">
        <v>317</v>
      </c>
      <c r="AE1885" s="228" t="s">
        <v>317</v>
      </c>
      <c r="AH1885" s="228"/>
      <c r="AJ1885" s="228" t="s">
        <v>442</v>
      </c>
      <c r="AK1885" s="228"/>
      <c r="BC1885" s="226"/>
    </row>
    <row r="1886" spans="1:55" ht="15.75" customHeight="1" thickBot="1">
      <c r="A1886" s="238"/>
      <c r="B1886" s="238"/>
      <c r="C1886" s="239"/>
      <c r="D1886" s="239"/>
      <c r="E1886" s="239"/>
      <c r="F1886" s="239"/>
      <c r="G1886" s="239"/>
      <c r="H1886" s="239"/>
      <c r="I1886" s="239"/>
      <c r="J1886" s="239"/>
      <c r="K1886" s="239"/>
      <c r="L1886" s="239"/>
      <c r="M1886" s="239"/>
      <c r="N1886" s="239"/>
      <c r="O1886" s="239"/>
      <c r="X1886" s="228" t="s">
        <v>655</v>
      </c>
      <c r="Y1886" s="228"/>
      <c r="Z1886" s="228" t="s">
        <v>237</v>
      </c>
      <c r="AA1886" s="228" t="s">
        <v>1833</v>
      </c>
      <c r="AB1886" s="228" t="s">
        <v>6778</v>
      </c>
      <c r="AD1886" s="228" t="s">
        <v>317</v>
      </c>
      <c r="AE1886" s="228" t="s">
        <v>317</v>
      </c>
      <c r="AH1886" s="228" t="s">
        <v>638</v>
      </c>
      <c r="AJ1886" s="228" t="s">
        <v>301</v>
      </c>
      <c r="AK1886" s="228"/>
      <c r="BC1886" s="226"/>
    </row>
    <row r="1887" spans="1:55" ht="15.75" customHeight="1" thickBot="1">
      <c r="A1887" s="238"/>
      <c r="B1887" s="238"/>
      <c r="C1887" s="239"/>
      <c r="D1887" s="239"/>
      <c r="E1887" s="239"/>
      <c r="F1887" s="239"/>
      <c r="G1887" s="239"/>
      <c r="H1887" s="239"/>
      <c r="I1887" s="239"/>
      <c r="J1887" s="239"/>
      <c r="K1887" s="239"/>
      <c r="L1887" s="239"/>
      <c r="M1887" s="239"/>
      <c r="N1887" s="239"/>
      <c r="O1887" s="239"/>
      <c r="X1887" s="228" t="s">
        <v>906</v>
      </c>
      <c r="Y1887" s="228"/>
      <c r="Z1887" s="228" t="s">
        <v>237</v>
      </c>
      <c r="AA1887" s="228" t="s">
        <v>1892</v>
      </c>
      <c r="AB1887" s="228" t="s">
        <v>6779</v>
      </c>
      <c r="AD1887" s="228" t="s">
        <v>333</v>
      </c>
      <c r="AE1887" s="228" t="s">
        <v>348</v>
      </c>
      <c r="AH1887" s="228" t="s">
        <v>663</v>
      </c>
      <c r="AJ1887" s="228" t="s">
        <v>652</v>
      </c>
      <c r="AK1887" s="228"/>
      <c r="BC1887" s="226"/>
    </row>
    <row r="1888" spans="1:55" ht="15.75" customHeight="1" thickBot="1">
      <c r="A1888" s="238"/>
      <c r="B1888" s="238"/>
      <c r="C1888" s="239"/>
      <c r="D1888" s="239"/>
      <c r="E1888" s="239"/>
      <c r="F1888" s="239"/>
      <c r="G1888" s="239"/>
      <c r="H1888" s="239"/>
      <c r="I1888" s="239"/>
      <c r="J1888" s="239"/>
      <c r="K1888" s="239"/>
      <c r="L1888" s="239"/>
      <c r="M1888" s="239"/>
      <c r="N1888" s="239"/>
      <c r="O1888" s="239"/>
      <c r="X1888" s="228" t="s">
        <v>793</v>
      </c>
      <c r="Y1888" s="228"/>
      <c r="Z1888" s="228" t="s">
        <v>246</v>
      </c>
      <c r="AA1888" s="228" t="s">
        <v>1977</v>
      </c>
      <c r="AB1888" s="228" t="s">
        <v>6780</v>
      </c>
      <c r="AD1888" s="228" t="s">
        <v>385</v>
      </c>
      <c r="AE1888" s="228" t="s">
        <v>385</v>
      </c>
      <c r="AH1888" s="228"/>
      <c r="AJ1888" s="228" t="s">
        <v>248</v>
      </c>
      <c r="AK1888" s="228"/>
      <c r="BC1888" s="226"/>
    </row>
    <row r="1889" spans="1:55" ht="15.75" customHeight="1" thickBot="1">
      <c r="A1889" s="238"/>
      <c r="B1889" s="238"/>
      <c r="C1889" s="239"/>
      <c r="D1889" s="239"/>
      <c r="E1889" s="239"/>
      <c r="F1889" s="239"/>
      <c r="G1889" s="239"/>
      <c r="H1889" s="239"/>
      <c r="I1889" s="239"/>
      <c r="J1889" s="239"/>
      <c r="K1889" s="239"/>
      <c r="L1889" s="239"/>
      <c r="M1889" s="239"/>
      <c r="N1889" s="239"/>
      <c r="O1889" s="239"/>
      <c r="X1889" s="228" t="s">
        <v>691</v>
      </c>
      <c r="Y1889" s="228"/>
      <c r="Z1889" s="228" t="s">
        <v>201</v>
      </c>
      <c r="AA1889" s="228" t="s">
        <v>1980</v>
      </c>
      <c r="AB1889" s="228" t="s">
        <v>6781</v>
      </c>
      <c r="AD1889" s="228" t="s">
        <v>317</v>
      </c>
      <c r="AE1889" s="228" t="s">
        <v>359</v>
      </c>
      <c r="AH1889" s="228" t="s">
        <v>641</v>
      </c>
      <c r="AJ1889" s="228" t="s">
        <v>456</v>
      </c>
      <c r="AK1889" s="228"/>
      <c r="BC1889" s="226"/>
    </row>
    <row r="1890" spans="1:55" ht="15.75" customHeight="1" thickBot="1">
      <c r="A1890" s="238"/>
      <c r="B1890" s="238"/>
      <c r="C1890" s="239"/>
      <c r="D1890" s="239"/>
      <c r="E1890" s="239"/>
      <c r="F1890" s="239"/>
      <c r="G1890" s="239"/>
      <c r="H1890" s="239"/>
      <c r="I1890" s="239"/>
      <c r="J1890" s="239"/>
      <c r="K1890" s="239"/>
      <c r="L1890" s="239"/>
      <c r="M1890" s="239"/>
      <c r="N1890" s="239"/>
      <c r="O1890" s="239"/>
      <c r="X1890" s="228" t="s">
        <v>675</v>
      </c>
      <c r="Y1890" s="228"/>
      <c r="Z1890" s="228" t="s">
        <v>262</v>
      </c>
      <c r="AA1890" s="228" t="s">
        <v>2392</v>
      </c>
      <c r="AB1890" s="228" t="s">
        <v>6782</v>
      </c>
      <c r="AD1890" s="228" t="s">
        <v>302</v>
      </c>
      <c r="AE1890" s="228" t="s">
        <v>283</v>
      </c>
      <c r="AH1890" s="228"/>
      <c r="AJ1890" s="228" t="s">
        <v>248</v>
      </c>
      <c r="AK1890" s="228"/>
      <c r="BC1890" s="226"/>
    </row>
    <row r="1891" spans="1:55" ht="15.75" customHeight="1" thickBot="1">
      <c r="A1891" s="238"/>
      <c r="B1891" s="238"/>
      <c r="C1891" s="239"/>
      <c r="D1891" s="239"/>
      <c r="E1891" s="239"/>
      <c r="F1891" s="239"/>
      <c r="G1891" s="239"/>
      <c r="H1891" s="239"/>
      <c r="I1891" s="239"/>
      <c r="J1891" s="239"/>
      <c r="K1891" s="239"/>
      <c r="L1891" s="239"/>
      <c r="M1891" s="239"/>
      <c r="N1891" s="239"/>
      <c r="O1891" s="239"/>
      <c r="X1891" s="228" t="s">
        <v>655</v>
      </c>
      <c r="Y1891" s="228"/>
      <c r="Z1891" s="228" t="s">
        <v>222</v>
      </c>
      <c r="AA1891" s="228" t="s">
        <v>2502</v>
      </c>
      <c r="AB1891" s="228" t="s">
        <v>6783</v>
      </c>
      <c r="AD1891" s="228" t="s">
        <v>317</v>
      </c>
      <c r="AE1891" s="228" t="s">
        <v>317</v>
      </c>
      <c r="AH1891" s="228" t="s">
        <v>638</v>
      </c>
      <c r="AJ1891" s="228" t="s">
        <v>430</v>
      </c>
      <c r="AK1891" s="228"/>
      <c r="BC1891" s="226"/>
    </row>
    <row r="1892" spans="1:55" ht="15.75" customHeight="1" thickBot="1">
      <c r="A1892" s="238"/>
      <c r="B1892" s="238"/>
      <c r="C1892" s="239"/>
      <c r="D1892" s="239"/>
      <c r="E1892" s="239"/>
      <c r="F1892" s="239"/>
      <c r="G1892" s="239"/>
      <c r="H1892" s="239"/>
      <c r="I1892" s="239"/>
      <c r="J1892" s="239"/>
      <c r="K1892" s="239"/>
      <c r="L1892" s="239"/>
      <c r="M1892" s="239"/>
      <c r="N1892" s="239"/>
      <c r="O1892" s="239"/>
      <c r="X1892" s="228" t="s">
        <v>675</v>
      </c>
      <c r="Y1892" s="228"/>
      <c r="Z1892" s="228" t="s">
        <v>237</v>
      </c>
      <c r="AA1892" s="228" t="s">
        <v>2531</v>
      </c>
      <c r="AB1892" s="228" t="s">
        <v>6784</v>
      </c>
      <c r="AD1892" s="228" t="s">
        <v>261</v>
      </c>
      <c r="AE1892" s="228" t="s">
        <v>317</v>
      </c>
      <c r="AH1892" s="228"/>
      <c r="AJ1892" s="228" t="s">
        <v>364</v>
      </c>
      <c r="AK1892" s="228"/>
      <c r="BC1892" s="226"/>
    </row>
    <row r="1893" spans="1:55" ht="15.75" customHeight="1" thickBot="1">
      <c r="A1893" s="238"/>
      <c r="B1893" s="238"/>
      <c r="C1893" s="239"/>
      <c r="D1893" s="239"/>
      <c r="E1893" s="239"/>
      <c r="F1893" s="239"/>
      <c r="G1893" s="239"/>
      <c r="H1893" s="239"/>
      <c r="I1893" s="239"/>
      <c r="J1893" s="239"/>
      <c r="K1893" s="239"/>
      <c r="L1893" s="239"/>
      <c r="M1893" s="239"/>
      <c r="N1893" s="239"/>
      <c r="O1893" s="239"/>
      <c r="X1893" s="228" t="s">
        <v>650</v>
      </c>
      <c r="Y1893" s="228"/>
      <c r="Z1893" s="228" t="s">
        <v>193</v>
      </c>
      <c r="AA1893" s="228" t="s">
        <v>2586</v>
      </c>
      <c r="AB1893" s="228" t="s">
        <v>6785</v>
      </c>
      <c r="AD1893" s="228" t="s">
        <v>359</v>
      </c>
      <c r="AE1893" s="228" t="s">
        <v>359</v>
      </c>
      <c r="AH1893" s="228" t="s">
        <v>660</v>
      </c>
      <c r="AJ1893" s="228" t="s">
        <v>458</v>
      </c>
      <c r="AK1893" s="228"/>
      <c r="BC1893" s="226"/>
    </row>
    <row r="1894" spans="1:55" ht="15.75" customHeight="1" thickBot="1">
      <c r="A1894" s="238"/>
      <c r="B1894" s="238"/>
      <c r="C1894" s="239"/>
      <c r="D1894" s="239"/>
      <c r="E1894" s="239"/>
      <c r="F1894" s="239"/>
      <c r="G1894" s="239"/>
      <c r="H1894" s="239"/>
      <c r="I1894" s="239"/>
      <c r="J1894" s="239"/>
      <c r="K1894" s="239"/>
      <c r="L1894" s="239"/>
      <c r="M1894" s="239"/>
      <c r="N1894" s="239"/>
      <c r="O1894" s="239"/>
      <c r="X1894" s="228" t="s">
        <v>681</v>
      </c>
      <c r="Y1894" s="228"/>
      <c r="Z1894" s="228" t="s">
        <v>262</v>
      </c>
      <c r="AA1894" s="228" t="s">
        <v>2659</v>
      </c>
      <c r="AB1894" s="228" t="s">
        <v>6786</v>
      </c>
      <c r="AD1894" s="228" t="s">
        <v>317</v>
      </c>
      <c r="AE1894" s="228" t="s">
        <v>359</v>
      </c>
      <c r="AH1894" s="228" t="s">
        <v>663</v>
      </c>
      <c r="AJ1894" s="228" t="s">
        <v>449</v>
      </c>
      <c r="AK1894" s="228"/>
      <c r="BC1894" s="226"/>
    </row>
    <row r="1895" spans="1:55" ht="15.75" customHeight="1" thickBot="1">
      <c r="A1895" s="238"/>
      <c r="B1895" s="238"/>
      <c r="C1895" s="239"/>
      <c r="D1895" s="239"/>
      <c r="E1895" s="239"/>
      <c r="F1895" s="239"/>
      <c r="G1895" s="239"/>
      <c r="H1895" s="239"/>
      <c r="I1895" s="239"/>
      <c r="J1895" s="239"/>
      <c r="K1895" s="239"/>
      <c r="L1895" s="239"/>
      <c r="M1895" s="239"/>
      <c r="N1895" s="239"/>
      <c r="O1895" s="239"/>
      <c r="X1895" s="228" t="s">
        <v>729</v>
      </c>
      <c r="Y1895" s="228"/>
      <c r="Z1895" s="228" t="s">
        <v>201</v>
      </c>
      <c r="AA1895" s="228" t="s">
        <v>2663</v>
      </c>
      <c r="AB1895" s="228" t="s">
        <v>6787</v>
      </c>
      <c r="AD1895" s="228" t="s">
        <v>359</v>
      </c>
      <c r="AE1895" s="228" t="s">
        <v>348</v>
      </c>
      <c r="AH1895" s="228" t="s">
        <v>663</v>
      </c>
      <c r="AJ1895" s="228" t="s">
        <v>484</v>
      </c>
      <c r="AK1895" s="228"/>
      <c r="BC1895" s="226"/>
    </row>
    <row r="1896" spans="1:55" ht="15.75" customHeight="1" thickBot="1">
      <c r="A1896" s="238"/>
      <c r="B1896" s="238"/>
      <c r="C1896" s="239"/>
      <c r="D1896" s="239"/>
      <c r="E1896" s="239"/>
      <c r="F1896" s="239"/>
      <c r="G1896" s="239"/>
      <c r="H1896" s="239"/>
      <c r="I1896" s="239"/>
      <c r="J1896" s="239"/>
      <c r="K1896" s="239"/>
      <c r="L1896" s="239"/>
      <c r="M1896" s="239"/>
      <c r="N1896" s="239"/>
      <c r="O1896" s="239"/>
      <c r="X1896" s="228" t="s">
        <v>727</v>
      </c>
      <c r="Y1896" s="228"/>
      <c r="Z1896" s="228" t="s">
        <v>222</v>
      </c>
      <c r="AA1896" s="228" t="s">
        <v>2752</v>
      </c>
      <c r="AB1896" s="228" t="s">
        <v>6788</v>
      </c>
      <c r="AD1896" s="228" t="s">
        <v>348</v>
      </c>
      <c r="AE1896" s="228" t="s">
        <v>317</v>
      </c>
      <c r="AH1896" s="228"/>
      <c r="AJ1896" s="228" t="s">
        <v>352</v>
      </c>
      <c r="AK1896" s="228"/>
      <c r="BC1896" s="226"/>
    </row>
    <row r="1897" spans="1:55" ht="15.75" customHeight="1" thickBot="1">
      <c r="A1897" s="238"/>
      <c r="B1897" s="238"/>
      <c r="C1897" s="239"/>
      <c r="D1897" s="239"/>
      <c r="E1897" s="239"/>
      <c r="F1897" s="239"/>
      <c r="G1897" s="239"/>
      <c r="H1897" s="239"/>
      <c r="I1897" s="239"/>
      <c r="J1897" s="239"/>
      <c r="K1897" s="239"/>
      <c r="L1897" s="239"/>
      <c r="M1897" s="239"/>
      <c r="N1897" s="239"/>
      <c r="O1897" s="239"/>
      <c r="X1897" s="228" t="s">
        <v>675</v>
      </c>
      <c r="Y1897" s="228"/>
      <c r="Z1897" s="228" t="s">
        <v>226</v>
      </c>
      <c r="AA1897" s="228" t="s">
        <v>780</v>
      </c>
      <c r="AB1897" s="228" t="s">
        <v>6789</v>
      </c>
      <c r="AD1897" s="228" t="s">
        <v>189</v>
      </c>
      <c r="AE1897" s="228" t="s">
        <v>302</v>
      </c>
      <c r="AH1897" s="228"/>
      <c r="AJ1897" s="228" t="s">
        <v>306</v>
      </c>
      <c r="AK1897" s="228"/>
      <c r="BC1897" s="226"/>
    </row>
    <row r="1898" spans="1:55" ht="15.75" customHeight="1" thickBot="1">
      <c r="A1898" s="238"/>
      <c r="B1898" s="238"/>
      <c r="C1898" s="239"/>
      <c r="D1898" s="239"/>
      <c r="E1898" s="239"/>
      <c r="F1898" s="239"/>
      <c r="G1898" s="239"/>
      <c r="H1898" s="239"/>
      <c r="I1898" s="239"/>
      <c r="J1898" s="239"/>
      <c r="K1898" s="239"/>
      <c r="L1898" s="239"/>
      <c r="M1898" s="239"/>
      <c r="N1898" s="239"/>
      <c r="O1898" s="239"/>
      <c r="X1898" s="228" t="s">
        <v>655</v>
      </c>
      <c r="Y1898" s="228"/>
      <c r="Z1898" s="228" t="s">
        <v>212</v>
      </c>
      <c r="AA1898" s="228" t="s">
        <v>807</v>
      </c>
      <c r="AB1898" s="228" t="s">
        <v>6790</v>
      </c>
      <c r="AD1898" s="228" t="s">
        <v>283</v>
      </c>
      <c r="AE1898" s="228" t="s">
        <v>236</v>
      </c>
      <c r="AH1898" s="228" t="s">
        <v>638</v>
      </c>
      <c r="AJ1898" s="228" t="s">
        <v>407</v>
      </c>
      <c r="AK1898" s="228"/>
      <c r="BC1898" s="226"/>
    </row>
    <row r="1899" spans="1:55" ht="15.75" customHeight="1" thickBot="1">
      <c r="A1899" s="238"/>
      <c r="B1899" s="238"/>
      <c r="C1899" s="239"/>
      <c r="D1899" s="239"/>
      <c r="E1899" s="239"/>
      <c r="F1899" s="239"/>
      <c r="G1899" s="239"/>
      <c r="H1899" s="239"/>
      <c r="I1899" s="239"/>
      <c r="J1899" s="239"/>
      <c r="K1899" s="239"/>
      <c r="L1899" s="239"/>
      <c r="M1899" s="239"/>
      <c r="N1899" s="239"/>
      <c r="O1899" s="239"/>
      <c r="X1899" s="228" t="s">
        <v>655</v>
      </c>
      <c r="Y1899" s="228"/>
      <c r="Z1899" s="228" t="s">
        <v>222</v>
      </c>
      <c r="AA1899" s="228" t="s">
        <v>887</v>
      </c>
      <c r="AB1899" s="228" t="s">
        <v>6791</v>
      </c>
      <c r="AD1899" s="228" t="s">
        <v>261</v>
      </c>
      <c r="AE1899" s="228" t="s">
        <v>261</v>
      </c>
      <c r="AH1899" s="228" t="s">
        <v>638</v>
      </c>
      <c r="AJ1899" s="228" t="s">
        <v>374</v>
      </c>
      <c r="AK1899" s="228"/>
      <c r="BC1899" s="226"/>
    </row>
    <row r="1900" spans="1:55" ht="15.75" customHeight="1" thickBot="1">
      <c r="A1900" s="238"/>
      <c r="B1900" s="238"/>
      <c r="C1900" s="239"/>
      <c r="D1900" s="239"/>
      <c r="E1900" s="239"/>
      <c r="F1900" s="239"/>
      <c r="G1900" s="239"/>
      <c r="H1900" s="239"/>
      <c r="I1900" s="239"/>
      <c r="J1900" s="239"/>
      <c r="K1900" s="239"/>
      <c r="L1900" s="239"/>
      <c r="M1900" s="239"/>
      <c r="N1900" s="239"/>
      <c r="O1900" s="239"/>
      <c r="X1900" s="228" t="s">
        <v>793</v>
      </c>
      <c r="Y1900" s="228"/>
      <c r="Z1900" s="228" t="s">
        <v>215</v>
      </c>
      <c r="AA1900" s="228" t="s">
        <v>895</v>
      </c>
      <c r="AB1900" s="228" t="s">
        <v>6792</v>
      </c>
      <c r="AD1900" s="228" t="s">
        <v>348</v>
      </c>
      <c r="AE1900" s="228" t="s">
        <v>317</v>
      </c>
      <c r="AH1900" s="228"/>
      <c r="AJ1900" s="228" t="s">
        <v>470</v>
      </c>
      <c r="AK1900" s="228"/>
      <c r="BC1900" s="226"/>
    </row>
    <row r="1901" spans="1:55" ht="15.75" customHeight="1" thickBot="1">
      <c r="A1901" s="238"/>
      <c r="B1901" s="238"/>
      <c r="C1901" s="239"/>
      <c r="D1901" s="239"/>
      <c r="E1901" s="239"/>
      <c r="F1901" s="239"/>
      <c r="G1901" s="239"/>
      <c r="H1901" s="239"/>
      <c r="I1901" s="239"/>
      <c r="J1901" s="239"/>
      <c r="K1901" s="239"/>
      <c r="L1901" s="239"/>
      <c r="M1901" s="239"/>
      <c r="N1901" s="239"/>
      <c r="O1901" s="239"/>
      <c r="X1901" s="228" t="s">
        <v>675</v>
      </c>
      <c r="Y1901" s="228"/>
      <c r="Z1901" s="228" t="s">
        <v>212</v>
      </c>
      <c r="AA1901" s="228" t="s">
        <v>988</v>
      </c>
      <c r="AB1901" s="228" t="s">
        <v>6793</v>
      </c>
      <c r="AD1901" s="228" t="s">
        <v>317</v>
      </c>
      <c r="AE1901" s="228" t="s">
        <v>317</v>
      </c>
      <c r="AH1901" s="228"/>
      <c r="AJ1901" s="228" t="s">
        <v>430</v>
      </c>
      <c r="AK1901" s="228"/>
      <c r="BC1901" s="226"/>
    </row>
    <row r="1902" spans="1:55" ht="15.75" customHeight="1" thickBot="1">
      <c r="A1902" s="238"/>
      <c r="B1902" s="238"/>
      <c r="C1902" s="239"/>
      <c r="D1902" s="239"/>
      <c r="E1902" s="239"/>
      <c r="F1902" s="239"/>
      <c r="G1902" s="239"/>
      <c r="H1902" s="239"/>
      <c r="I1902" s="239"/>
      <c r="J1902" s="239"/>
      <c r="K1902" s="239"/>
      <c r="L1902" s="239"/>
      <c r="M1902" s="239"/>
      <c r="N1902" s="239"/>
      <c r="O1902" s="239"/>
      <c r="X1902" s="228" t="s">
        <v>675</v>
      </c>
      <c r="Y1902" s="228"/>
      <c r="Z1902" s="228" t="s">
        <v>205</v>
      </c>
      <c r="AA1902" s="228" t="s">
        <v>991</v>
      </c>
      <c r="AB1902" s="228" t="s">
        <v>6794</v>
      </c>
      <c r="AD1902" s="228" t="s">
        <v>333</v>
      </c>
      <c r="AE1902" s="228" t="s">
        <v>302</v>
      </c>
      <c r="AH1902" s="228"/>
      <c r="AJ1902" s="228" t="s">
        <v>390</v>
      </c>
      <c r="AK1902" s="228"/>
      <c r="BC1902" s="226"/>
    </row>
    <row r="1903" spans="1:55" ht="15.75" customHeight="1" thickBot="1">
      <c r="A1903" s="238"/>
      <c r="B1903" s="238"/>
      <c r="C1903" s="239"/>
      <c r="D1903" s="239"/>
      <c r="E1903" s="239"/>
      <c r="F1903" s="239"/>
      <c r="G1903" s="239"/>
      <c r="H1903" s="239"/>
      <c r="I1903" s="239"/>
      <c r="J1903" s="239"/>
      <c r="K1903" s="239"/>
      <c r="L1903" s="239"/>
      <c r="M1903" s="239"/>
      <c r="N1903" s="239"/>
      <c r="O1903" s="239"/>
      <c r="X1903" s="228" t="s">
        <v>727</v>
      </c>
      <c r="Y1903" s="228"/>
      <c r="Z1903" s="228" t="s">
        <v>219</v>
      </c>
      <c r="AA1903" s="228" t="s">
        <v>1193</v>
      </c>
      <c r="AB1903" s="228" t="s">
        <v>6795</v>
      </c>
      <c r="AD1903" s="228" t="s">
        <v>302</v>
      </c>
      <c r="AE1903" s="228" t="s">
        <v>348</v>
      </c>
      <c r="AH1903" s="228"/>
      <c r="AJ1903" s="228" t="s">
        <v>421</v>
      </c>
      <c r="AK1903" s="228"/>
      <c r="BC1903" s="226"/>
    </row>
    <row r="1904" spans="1:55" ht="15.75" customHeight="1" thickBot="1">
      <c r="A1904" s="238"/>
      <c r="B1904" s="238"/>
      <c r="C1904" s="239"/>
      <c r="D1904" s="239"/>
      <c r="E1904" s="239"/>
      <c r="F1904" s="239"/>
      <c r="G1904" s="239"/>
      <c r="H1904" s="239"/>
      <c r="I1904" s="239"/>
      <c r="J1904" s="239"/>
      <c r="K1904" s="239"/>
      <c r="L1904" s="239"/>
      <c r="M1904" s="239"/>
      <c r="N1904" s="239"/>
      <c r="O1904" s="239"/>
      <c r="X1904" s="228" t="s">
        <v>906</v>
      </c>
      <c r="Y1904" s="228"/>
      <c r="Z1904" s="228" t="s">
        <v>212</v>
      </c>
      <c r="AA1904" s="228" t="s">
        <v>1265</v>
      </c>
      <c r="AB1904" s="228" t="s">
        <v>6796</v>
      </c>
      <c r="AD1904" s="228" t="s">
        <v>317</v>
      </c>
      <c r="AE1904" s="228" t="s">
        <v>317</v>
      </c>
      <c r="AH1904" s="228" t="s">
        <v>635</v>
      </c>
      <c r="AJ1904" s="228" t="s">
        <v>395</v>
      </c>
      <c r="AK1904" s="228"/>
      <c r="BC1904" s="226"/>
    </row>
    <row r="1905" spans="1:55" ht="15.75" customHeight="1" thickBot="1">
      <c r="A1905" s="238"/>
      <c r="B1905" s="238"/>
      <c r="C1905" s="239"/>
      <c r="D1905" s="239"/>
      <c r="E1905" s="239"/>
      <c r="F1905" s="239"/>
      <c r="G1905" s="239"/>
      <c r="H1905" s="239"/>
      <c r="I1905" s="239"/>
      <c r="J1905" s="239"/>
      <c r="K1905" s="239"/>
      <c r="L1905" s="239"/>
      <c r="M1905" s="239"/>
      <c r="N1905" s="239"/>
      <c r="O1905" s="239"/>
      <c r="X1905" s="228" t="s">
        <v>675</v>
      </c>
      <c r="Y1905" s="228"/>
      <c r="Z1905" s="228" t="s">
        <v>241</v>
      </c>
      <c r="AA1905" s="228" t="s">
        <v>1277</v>
      </c>
      <c r="AB1905" s="228" t="s">
        <v>6797</v>
      </c>
      <c r="AD1905" s="228" t="s">
        <v>317</v>
      </c>
      <c r="AE1905" s="228" t="s">
        <v>317</v>
      </c>
      <c r="AH1905" s="228"/>
      <c r="AJ1905" s="228" t="s">
        <v>393</v>
      </c>
      <c r="AK1905" s="228"/>
      <c r="BC1905" s="226"/>
    </row>
    <row r="1906" spans="1:55" ht="15.75" customHeight="1" thickBot="1">
      <c r="A1906" s="238"/>
      <c r="B1906" s="238"/>
      <c r="C1906" s="239"/>
      <c r="D1906" s="239"/>
      <c r="E1906" s="239"/>
      <c r="F1906" s="239"/>
      <c r="G1906" s="239"/>
      <c r="H1906" s="239"/>
      <c r="I1906" s="239"/>
      <c r="J1906" s="239"/>
      <c r="K1906" s="239"/>
      <c r="L1906" s="239"/>
      <c r="M1906" s="239"/>
      <c r="N1906" s="239"/>
      <c r="O1906" s="239"/>
      <c r="X1906" s="228" t="s">
        <v>752</v>
      </c>
      <c r="Y1906" s="228"/>
      <c r="Z1906" s="228" t="s">
        <v>232</v>
      </c>
      <c r="AA1906" s="228" t="s">
        <v>1380</v>
      </c>
      <c r="AB1906" s="228" t="s">
        <v>4896</v>
      </c>
      <c r="AD1906" s="228" t="s">
        <v>236</v>
      </c>
      <c r="AE1906" s="228" t="s">
        <v>631</v>
      </c>
      <c r="AH1906" s="228"/>
      <c r="AJ1906" s="228" t="s">
        <v>309</v>
      </c>
      <c r="AK1906" s="228"/>
      <c r="BC1906" s="226"/>
    </row>
    <row r="1907" spans="1:55" ht="15.75" customHeight="1" thickBot="1">
      <c r="A1907" s="238"/>
      <c r="B1907" s="238"/>
      <c r="C1907" s="239"/>
      <c r="D1907" s="239"/>
      <c r="E1907" s="239"/>
      <c r="F1907" s="239"/>
      <c r="G1907" s="239"/>
      <c r="H1907" s="239"/>
      <c r="I1907" s="239"/>
      <c r="J1907" s="239"/>
      <c r="K1907" s="239"/>
      <c r="L1907" s="239"/>
      <c r="M1907" s="239"/>
      <c r="N1907" s="239"/>
      <c r="O1907" s="239"/>
      <c r="X1907" s="228" t="s">
        <v>691</v>
      </c>
      <c r="Y1907" s="228"/>
      <c r="Z1907" s="228" t="s">
        <v>197</v>
      </c>
      <c r="AA1907" s="228" t="s">
        <v>1392</v>
      </c>
      <c r="AB1907" s="228" t="s">
        <v>6798</v>
      </c>
      <c r="AD1907" s="228" t="s">
        <v>348</v>
      </c>
      <c r="AE1907" s="228" t="s">
        <v>348</v>
      </c>
      <c r="AH1907" s="228" t="s">
        <v>641</v>
      </c>
      <c r="AJ1907" s="228" t="s">
        <v>754</v>
      </c>
      <c r="AK1907" s="228"/>
      <c r="BC1907" s="226"/>
    </row>
    <row r="1908" spans="1:55" ht="15.75" customHeight="1" thickBot="1">
      <c r="A1908" s="238"/>
      <c r="B1908" s="238"/>
      <c r="C1908" s="239"/>
      <c r="D1908" s="239"/>
      <c r="E1908" s="239"/>
      <c r="F1908" s="239"/>
      <c r="G1908" s="239"/>
      <c r="H1908" s="239"/>
      <c r="I1908" s="239"/>
      <c r="J1908" s="239"/>
      <c r="K1908" s="239"/>
      <c r="L1908" s="239"/>
      <c r="M1908" s="239"/>
      <c r="N1908" s="239"/>
      <c r="O1908" s="239"/>
      <c r="X1908" s="228" t="s">
        <v>793</v>
      </c>
      <c r="Y1908" s="228"/>
      <c r="Z1908" s="228" t="s">
        <v>212</v>
      </c>
      <c r="AA1908" s="228" t="s">
        <v>1606</v>
      </c>
      <c r="AB1908" s="228" t="s">
        <v>6799</v>
      </c>
      <c r="AD1908" s="228" t="s">
        <v>348</v>
      </c>
      <c r="AE1908" s="228" t="s">
        <v>317</v>
      </c>
      <c r="AH1908" s="228"/>
      <c r="AJ1908" s="228" t="s">
        <v>454</v>
      </c>
      <c r="AK1908" s="228"/>
      <c r="BC1908" s="226"/>
    </row>
    <row r="1909" spans="1:55" ht="15.75" customHeight="1" thickBot="1">
      <c r="A1909" s="238"/>
      <c r="B1909" s="238"/>
      <c r="C1909" s="239"/>
      <c r="D1909" s="239"/>
      <c r="E1909" s="239"/>
      <c r="F1909" s="239"/>
      <c r="G1909" s="239"/>
      <c r="H1909" s="239"/>
      <c r="I1909" s="239"/>
      <c r="J1909" s="239"/>
      <c r="K1909" s="239"/>
      <c r="L1909" s="239"/>
      <c r="M1909" s="239"/>
      <c r="N1909" s="239"/>
      <c r="O1909" s="239"/>
      <c r="X1909" s="228" t="s">
        <v>655</v>
      </c>
      <c r="Y1909" s="228"/>
      <c r="Z1909" s="228" t="s">
        <v>237</v>
      </c>
      <c r="AA1909" s="228" t="s">
        <v>1644</v>
      </c>
      <c r="AB1909" s="228" t="s">
        <v>6800</v>
      </c>
      <c r="AD1909" s="228" t="s">
        <v>317</v>
      </c>
      <c r="AE1909" s="228" t="s">
        <v>333</v>
      </c>
      <c r="AH1909" s="228" t="s">
        <v>663</v>
      </c>
      <c r="AJ1909" s="228" t="s">
        <v>335</v>
      </c>
      <c r="AK1909" s="228"/>
      <c r="BC1909" s="226"/>
    </row>
    <row r="1910" spans="1:55" ht="15.75" customHeight="1" thickBot="1">
      <c r="A1910" s="238"/>
      <c r="B1910" s="238"/>
      <c r="C1910" s="239"/>
      <c r="D1910" s="239"/>
      <c r="E1910" s="239"/>
      <c r="F1910" s="239"/>
      <c r="G1910" s="239"/>
      <c r="H1910" s="239"/>
      <c r="I1910" s="239"/>
      <c r="J1910" s="239"/>
      <c r="K1910" s="239"/>
      <c r="L1910" s="239"/>
      <c r="M1910" s="239"/>
      <c r="N1910" s="239"/>
      <c r="O1910" s="239"/>
      <c r="X1910" s="228" t="s">
        <v>655</v>
      </c>
      <c r="Y1910" s="228"/>
      <c r="Z1910" s="228" t="s">
        <v>212</v>
      </c>
      <c r="AA1910" s="228" t="s">
        <v>1673</v>
      </c>
      <c r="AB1910" s="228" t="s">
        <v>6801</v>
      </c>
      <c r="AD1910" s="228" t="s">
        <v>317</v>
      </c>
      <c r="AE1910" s="228" t="s">
        <v>317</v>
      </c>
      <c r="AH1910" s="228" t="s">
        <v>635</v>
      </c>
      <c r="AJ1910" s="228" t="s">
        <v>754</v>
      </c>
      <c r="AK1910" s="228"/>
      <c r="BC1910" s="226"/>
    </row>
    <row r="1911" spans="1:55" ht="15.75" customHeight="1" thickBot="1">
      <c r="A1911" s="238"/>
      <c r="B1911" s="238"/>
      <c r="C1911" s="239"/>
      <c r="D1911" s="239"/>
      <c r="E1911" s="239"/>
      <c r="F1911" s="239"/>
      <c r="G1911" s="239"/>
      <c r="H1911" s="239"/>
      <c r="I1911" s="239"/>
      <c r="J1911" s="239"/>
      <c r="K1911" s="239"/>
      <c r="L1911" s="239"/>
      <c r="M1911" s="239"/>
      <c r="N1911" s="239"/>
      <c r="O1911" s="239"/>
      <c r="X1911" s="228" t="s">
        <v>729</v>
      </c>
      <c r="Y1911" s="228"/>
      <c r="Z1911" s="228" t="s">
        <v>208</v>
      </c>
      <c r="AA1911" s="228" t="s">
        <v>2114</v>
      </c>
      <c r="AB1911" s="228" t="s">
        <v>6802</v>
      </c>
      <c r="AD1911" s="228" t="s">
        <v>333</v>
      </c>
      <c r="AE1911" s="228" t="s">
        <v>362</v>
      </c>
      <c r="AH1911" s="228" t="s">
        <v>641</v>
      </c>
      <c r="AJ1911" s="228" t="s">
        <v>423</v>
      </c>
      <c r="AK1911" s="228"/>
      <c r="BC1911" s="226"/>
    </row>
    <row r="1912" spans="1:55" ht="15.75" customHeight="1" thickBot="1">
      <c r="A1912" s="238"/>
      <c r="B1912" s="238"/>
      <c r="C1912" s="239"/>
      <c r="D1912" s="239"/>
      <c r="E1912" s="239"/>
      <c r="F1912" s="239"/>
      <c r="G1912" s="239"/>
      <c r="H1912" s="239"/>
      <c r="I1912" s="239"/>
      <c r="J1912" s="239"/>
      <c r="K1912" s="239"/>
      <c r="L1912" s="239"/>
      <c r="M1912" s="239"/>
      <c r="N1912" s="239"/>
      <c r="O1912" s="239"/>
      <c r="X1912" s="228" t="s">
        <v>781</v>
      </c>
      <c r="Y1912" s="228"/>
      <c r="Z1912" s="228" t="s">
        <v>219</v>
      </c>
      <c r="AA1912" s="228" t="s">
        <v>2184</v>
      </c>
      <c r="AB1912" s="228" t="s">
        <v>6803</v>
      </c>
      <c r="AD1912" s="228" t="s">
        <v>302</v>
      </c>
      <c r="AE1912" s="228" t="s">
        <v>333</v>
      </c>
      <c r="AH1912" s="228"/>
      <c r="AJ1912" s="228" t="s">
        <v>446</v>
      </c>
      <c r="AK1912" s="228"/>
      <c r="BC1912" s="226"/>
    </row>
    <row r="1913" spans="1:55" ht="15.75" customHeight="1" thickBot="1">
      <c r="A1913" s="238"/>
      <c r="B1913" s="238"/>
      <c r="C1913" s="239"/>
      <c r="D1913" s="239"/>
      <c r="E1913" s="239"/>
      <c r="F1913" s="239"/>
      <c r="G1913" s="239"/>
      <c r="H1913" s="239"/>
      <c r="I1913" s="239"/>
      <c r="J1913" s="239"/>
      <c r="K1913" s="239"/>
      <c r="L1913" s="239"/>
      <c r="M1913" s="239"/>
      <c r="N1913" s="239"/>
      <c r="O1913" s="239"/>
      <c r="X1913" s="228" t="s">
        <v>729</v>
      </c>
      <c r="Y1913" s="228"/>
      <c r="Z1913" s="228" t="s">
        <v>208</v>
      </c>
      <c r="AA1913" s="228" t="s">
        <v>2216</v>
      </c>
      <c r="AB1913" s="228" t="s">
        <v>6804</v>
      </c>
      <c r="AD1913" s="228" t="s">
        <v>317</v>
      </c>
      <c r="AE1913" s="228" t="s">
        <v>348</v>
      </c>
      <c r="AH1913" s="228" t="s">
        <v>641</v>
      </c>
      <c r="AJ1913" s="228" t="s">
        <v>474</v>
      </c>
      <c r="AK1913" s="228"/>
      <c r="BC1913" s="226"/>
    </row>
    <row r="1914" spans="1:55" ht="15.75" customHeight="1" thickBot="1">
      <c r="A1914" s="238"/>
      <c r="B1914" s="238"/>
      <c r="C1914" s="239"/>
      <c r="D1914" s="239"/>
      <c r="E1914" s="239"/>
      <c r="F1914" s="239"/>
      <c r="G1914" s="239"/>
      <c r="H1914" s="239"/>
      <c r="I1914" s="239"/>
      <c r="J1914" s="239"/>
      <c r="K1914" s="239"/>
      <c r="L1914" s="239"/>
      <c r="M1914" s="239"/>
      <c r="N1914" s="239"/>
      <c r="O1914" s="239"/>
      <c r="X1914" s="228" t="s">
        <v>681</v>
      </c>
      <c r="Y1914" s="228"/>
      <c r="Z1914" s="228" t="s">
        <v>237</v>
      </c>
      <c r="AA1914" s="228" t="s">
        <v>2333</v>
      </c>
      <c r="AB1914" s="228" t="s">
        <v>6805</v>
      </c>
      <c r="AD1914" s="228" t="s">
        <v>348</v>
      </c>
      <c r="AE1914" s="228" t="s">
        <v>348</v>
      </c>
      <c r="AH1914" s="228" t="s">
        <v>660</v>
      </c>
      <c r="AJ1914" s="228" t="s">
        <v>754</v>
      </c>
      <c r="AK1914" s="228"/>
      <c r="BC1914" s="226"/>
    </row>
    <row r="1915" spans="1:55" ht="15.75" customHeight="1" thickBot="1">
      <c r="A1915" s="238"/>
      <c r="B1915" s="238"/>
      <c r="C1915" s="239"/>
      <c r="D1915" s="239"/>
      <c r="E1915" s="239"/>
      <c r="F1915" s="239"/>
      <c r="G1915" s="239"/>
      <c r="H1915" s="239"/>
      <c r="I1915" s="239"/>
      <c r="J1915" s="239"/>
      <c r="K1915" s="239"/>
      <c r="L1915" s="239"/>
      <c r="M1915" s="239"/>
      <c r="N1915" s="239"/>
      <c r="O1915" s="239"/>
      <c r="X1915" s="228" t="s">
        <v>691</v>
      </c>
      <c r="Y1915" s="228"/>
      <c r="Z1915" s="228" t="s">
        <v>201</v>
      </c>
      <c r="AA1915" s="228" t="s">
        <v>2380</v>
      </c>
      <c r="AB1915" s="228" t="s">
        <v>6806</v>
      </c>
      <c r="AD1915" s="228" t="s">
        <v>348</v>
      </c>
      <c r="AE1915" s="228" t="s">
        <v>333</v>
      </c>
      <c r="AH1915" s="228" t="s">
        <v>635</v>
      </c>
      <c r="AJ1915" s="228" t="s">
        <v>458</v>
      </c>
      <c r="AK1915" s="228"/>
      <c r="BC1915" s="226"/>
    </row>
    <row r="1916" spans="1:55" ht="15.75" customHeight="1" thickBot="1">
      <c r="A1916" s="238"/>
      <c r="B1916" s="238"/>
      <c r="C1916" s="239"/>
      <c r="D1916" s="239"/>
      <c r="E1916" s="239"/>
      <c r="F1916" s="239"/>
      <c r="G1916" s="239"/>
      <c r="H1916" s="239"/>
      <c r="I1916" s="239"/>
      <c r="J1916" s="239"/>
      <c r="K1916" s="239"/>
      <c r="L1916" s="239"/>
      <c r="M1916" s="239"/>
      <c r="N1916" s="239"/>
      <c r="O1916" s="239"/>
      <c r="X1916" s="228" t="s">
        <v>781</v>
      </c>
      <c r="Y1916" s="228"/>
      <c r="Z1916" s="228" t="s">
        <v>208</v>
      </c>
      <c r="AA1916" s="228" t="s">
        <v>2474</v>
      </c>
      <c r="AB1916" s="228" t="s">
        <v>6807</v>
      </c>
      <c r="AD1916" s="228" t="s">
        <v>211</v>
      </c>
      <c r="AE1916" s="228" t="s">
        <v>283</v>
      </c>
      <c r="AH1916" s="228"/>
      <c r="AJ1916" s="228" t="s">
        <v>327</v>
      </c>
      <c r="AK1916" s="228"/>
      <c r="BC1916" s="226"/>
    </row>
    <row r="1917" spans="1:55" ht="15.75" customHeight="1" thickBot="1">
      <c r="A1917" s="238"/>
      <c r="B1917" s="238"/>
      <c r="C1917" s="239"/>
      <c r="D1917" s="239"/>
      <c r="E1917" s="239"/>
      <c r="F1917" s="239"/>
      <c r="G1917" s="239"/>
      <c r="H1917" s="239"/>
      <c r="I1917" s="239"/>
      <c r="J1917" s="239"/>
      <c r="K1917" s="239"/>
      <c r="L1917" s="239"/>
      <c r="M1917" s="239"/>
      <c r="N1917" s="239"/>
      <c r="O1917" s="239"/>
      <c r="X1917" s="228" t="s">
        <v>775</v>
      </c>
      <c r="Y1917" s="228"/>
      <c r="Z1917" s="228" t="s">
        <v>678</v>
      </c>
      <c r="AA1917" s="228" t="s">
        <v>2617</v>
      </c>
      <c r="AB1917" s="228" t="s">
        <v>6808</v>
      </c>
      <c r="AD1917" s="228" t="s">
        <v>348</v>
      </c>
      <c r="AE1917" s="228" t="s">
        <v>317</v>
      </c>
      <c r="AH1917" s="228" t="s">
        <v>660</v>
      </c>
      <c r="AJ1917" s="228" t="s">
        <v>484</v>
      </c>
      <c r="AK1917" s="228"/>
      <c r="BC1917" s="226"/>
    </row>
    <row r="1918" spans="1:55" ht="15.75" customHeight="1" thickBot="1">
      <c r="A1918" s="238"/>
      <c r="B1918" s="238"/>
      <c r="C1918" s="239"/>
      <c r="D1918" s="239"/>
      <c r="E1918" s="239"/>
      <c r="F1918" s="239"/>
      <c r="G1918" s="239"/>
      <c r="H1918" s="239"/>
      <c r="I1918" s="239"/>
      <c r="J1918" s="239"/>
      <c r="K1918" s="239"/>
      <c r="L1918" s="239"/>
      <c r="M1918" s="239"/>
      <c r="N1918" s="239"/>
      <c r="O1918" s="239"/>
      <c r="X1918" s="228" t="s">
        <v>906</v>
      </c>
      <c r="Y1918" s="228"/>
      <c r="Z1918" s="228" t="s">
        <v>237</v>
      </c>
      <c r="AA1918" s="228" t="s">
        <v>2656</v>
      </c>
      <c r="AB1918" s="228" t="s">
        <v>6809</v>
      </c>
      <c r="AD1918" s="228" t="s">
        <v>302</v>
      </c>
      <c r="AE1918" s="228" t="s">
        <v>261</v>
      </c>
      <c r="AH1918" s="228" t="s">
        <v>663</v>
      </c>
      <c r="AJ1918" s="228" t="s">
        <v>477</v>
      </c>
      <c r="AK1918" s="228"/>
      <c r="BC1918" s="226"/>
    </row>
    <row r="1919" spans="1:55" ht="15.75" customHeight="1" thickBot="1">
      <c r="A1919" s="238"/>
      <c r="B1919" s="238"/>
      <c r="C1919" s="239"/>
      <c r="D1919" s="239"/>
      <c r="E1919" s="239"/>
      <c r="F1919" s="239"/>
      <c r="G1919" s="239"/>
      <c r="H1919" s="239"/>
      <c r="I1919" s="239"/>
      <c r="J1919" s="239"/>
      <c r="K1919" s="239"/>
      <c r="L1919" s="239"/>
      <c r="M1919" s="239"/>
      <c r="N1919" s="239"/>
      <c r="O1919" s="239"/>
      <c r="X1919" s="228" t="s">
        <v>650</v>
      </c>
      <c r="Y1919" s="228"/>
      <c r="Z1919" s="228" t="s">
        <v>127</v>
      </c>
      <c r="AA1919" s="228" t="s">
        <v>2692</v>
      </c>
      <c r="AB1919" s="228" t="s">
        <v>6810</v>
      </c>
      <c r="AD1919" s="228">
        <v>0</v>
      </c>
      <c r="AE1919" s="228">
        <v>0</v>
      </c>
      <c r="AH1919" s="228" t="s">
        <v>660</v>
      </c>
      <c r="AJ1919" s="228" t="s">
        <v>482</v>
      </c>
      <c r="AK1919" s="228"/>
      <c r="BC1919" s="226"/>
    </row>
    <row r="1920" spans="1:55" ht="15.75" customHeight="1" thickBot="1">
      <c r="A1920" s="238"/>
      <c r="B1920" s="238"/>
      <c r="C1920" s="239"/>
      <c r="D1920" s="239"/>
      <c r="E1920" s="239"/>
      <c r="F1920" s="239"/>
      <c r="G1920" s="239"/>
      <c r="H1920" s="239"/>
      <c r="I1920" s="239"/>
      <c r="J1920" s="239"/>
      <c r="K1920" s="239"/>
      <c r="L1920" s="239"/>
      <c r="M1920" s="239"/>
      <c r="N1920" s="239"/>
      <c r="O1920" s="239"/>
      <c r="X1920" s="228" t="s">
        <v>655</v>
      </c>
      <c r="Y1920" s="228"/>
      <c r="Z1920" s="228" t="s">
        <v>208</v>
      </c>
      <c r="AA1920" s="228" t="s">
        <v>656</v>
      </c>
      <c r="AB1920" s="228" t="s">
        <v>6811</v>
      </c>
      <c r="AD1920" s="228" t="s">
        <v>317</v>
      </c>
      <c r="AE1920" s="228" t="s">
        <v>317</v>
      </c>
      <c r="AH1920" s="228" t="s">
        <v>635</v>
      </c>
      <c r="AJ1920" s="228" t="s">
        <v>451</v>
      </c>
      <c r="AK1920" s="228"/>
      <c r="BC1920" s="226"/>
    </row>
    <row r="1921" spans="1:55" ht="15.75" customHeight="1" thickBot="1">
      <c r="A1921" s="238"/>
      <c r="B1921" s="238"/>
      <c r="C1921" s="239"/>
      <c r="D1921" s="239"/>
      <c r="E1921" s="239"/>
      <c r="F1921" s="239"/>
      <c r="G1921" s="239"/>
      <c r="H1921" s="239"/>
      <c r="I1921" s="239"/>
      <c r="J1921" s="239"/>
      <c r="K1921" s="239"/>
      <c r="L1921" s="239"/>
      <c r="M1921" s="239"/>
      <c r="N1921" s="239"/>
      <c r="O1921" s="239"/>
      <c r="X1921" s="228" t="s">
        <v>752</v>
      </c>
      <c r="Y1921" s="228"/>
      <c r="Z1921" s="228" t="s">
        <v>219</v>
      </c>
      <c r="AA1921" s="228" t="s">
        <v>753</v>
      </c>
      <c r="AB1921" s="228" t="s">
        <v>6812</v>
      </c>
      <c r="AD1921" s="228" t="s">
        <v>317</v>
      </c>
      <c r="AE1921" s="228" t="s">
        <v>317</v>
      </c>
      <c r="AH1921" s="228" t="s">
        <v>663</v>
      </c>
      <c r="AJ1921" s="228" t="s">
        <v>754</v>
      </c>
      <c r="AK1921" s="228"/>
      <c r="BC1921" s="226"/>
    </row>
    <row r="1922" spans="1:55" ht="15.75" customHeight="1" thickBot="1">
      <c r="A1922" s="238"/>
      <c r="B1922" s="238"/>
      <c r="C1922" s="239"/>
      <c r="D1922" s="239"/>
      <c r="E1922" s="239"/>
      <c r="F1922" s="239"/>
      <c r="G1922" s="239"/>
      <c r="H1922" s="239"/>
      <c r="I1922" s="239"/>
      <c r="J1922" s="239"/>
      <c r="K1922" s="239"/>
      <c r="L1922" s="239"/>
      <c r="M1922" s="239"/>
      <c r="N1922" s="239"/>
      <c r="O1922" s="239"/>
      <c r="X1922" s="228" t="s">
        <v>650</v>
      </c>
      <c r="Y1922" s="228"/>
      <c r="Z1922" s="228" t="s">
        <v>186</v>
      </c>
      <c r="AA1922" s="228" t="s">
        <v>938</v>
      </c>
      <c r="AB1922" s="228" t="s">
        <v>6813</v>
      </c>
      <c r="AD1922" s="228" t="s">
        <v>359</v>
      </c>
      <c r="AE1922" s="228" t="s">
        <v>348</v>
      </c>
      <c r="AH1922" s="228" t="s">
        <v>638</v>
      </c>
      <c r="AJ1922" s="228" t="s">
        <v>477</v>
      </c>
      <c r="AK1922" s="228"/>
      <c r="BC1922" s="226"/>
    </row>
    <row r="1923" spans="1:55" ht="15.75" customHeight="1" thickBot="1">
      <c r="A1923" s="238"/>
      <c r="B1923" s="238"/>
      <c r="C1923" s="239"/>
      <c r="D1923" s="239"/>
      <c r="E1923" s="239"/>
      <c r="F1923" s="239"/>
      <c r="G1923" s="239"/>
      <c r="H1923" s="239"/>
      <c r="I1923" s="239"/>
      <c r="J1923" s="239"/>
      <c r="K1923" s="239"/>
      <c r="L1923" s="239"/>
      <c r="M1923" s="239"/>
      <c r="N1923" s="239"/>
      <c r="O1923" s="239"/>
      <c r="X1923" s="228" t="s">
        <v>906</v>
      </c>
      <c r="Y1923" s="228"/>
      <c r="Z1923" s="228" t="s">
        <v>237</v>
      </c>
      <c r="AA1923" s="228" t="s">
        <v>1057</v>
      </c>
      <c r="AB1923" s="228" t="s">
        <v>6814</v>
      </c>
      <c r="AD1923" s="228" t="s">
        <v>317</v>
      </c>
      <c r="AE1923" s="228" t="s">
        <v>317</v>
      </c>
      <c r="AH1923" s="228" t="s">
        <v>663</v>
      </c>
      <c r="AJ1923" s="228" t="s">
        <v>446</v>
      </c>
      <c r="AK1923" s="228"/>
      <c r="BC1923" s="226"/>
    </row>
    <row r="1924" spans="1:55" ht="15.75" customHeight="1" thickBot="1">
      <c r="A1924" s="238"/>
      <c r="B1924" s="238"/>
      <c r="C1924" s="239"/>
      <c r="D1924" s="239"/>
      <c r="E1924" s="239"/>
      <c r="F1924" s="239"/>
      <c r="G1924" s="239"/>
      <c r="H1924" s="239"/>
      <c r="I1924" s="239"/>
      <c r="J1924" s="239"/>
      <c r="K1924" s="239"/>
      <c r="L1924" s="239"/>
      <c r="M1924" s="239"/>
      <c r="N1924" s="239"/>
      <c r="O1924" s="239"/>
      <c r="X1924" s="228" t="s">
        <v>655</v>
      </c>
      <c r="Y1924" s="228"/>
      <c r="Z1924" s="228" t="s">
        <v>254</v>
      </c>
      <c r="AA1924" s="228" t="s">
        <v>1261</v>
      </c>
      <c r="AB1924" s="228" t="s">
        <v>4897</v>
      </c>
      <c r="AD1924" s="228" t="s">
        <v>189</v>
      </c>
      <c r="AE1924" s="228" t="s">
        <v>189</v>
      </c>
      <c r="AH1924" s="228"/>
      <c r="AJ1924" s="228" t="s">
        <v>264</v>
      </c>
      <c r="AK1924" s="228"/>
      <c r="BC1924" s="226"/>
    </row>
    <row r="1925" spans="1:55" ht="15.75" customHeight="1" thickBot="1">
      <c r="A1925" s="238"/>
      <c r="B1925" s="238"/>
      <c r="C1925" s="239"/>
      <c r="D1925" s="239"/>
      <c r="E1925" s="239"/>
      <c r="F1925" s="239"/>
      <c r="G1925" s="239"/>
      <c r="H1925" s="239"/>
      <c r="I1925" s="239"/>
      <c r="J1925" s="239"/>
      <c r="K1925" s="239"/>
      <c r="L1925" s="239"/>
      <c r="M1925" s="239"/>
      <c r="N1925" s="239"/>
      <c r="O1925" s="239"/>
      <c r="X1925" s="228" t="s">
        <v>650</v>
      </c>
      <c r="Y1925" s="228"/>
      <c r="Z1925" s="228" t="s">
        <v>127</v>
      </c>
      <c r="AA1925" s="228" t="s">
        <v>1295</v>
      </c>
      <c r="AB1925" s="228" t="s">
        <v>6815</v>
      </c>
      <c r="AD1925" s="228" t="s">
        <v>359</v>
      </c>
      <c r="AE1925" s="228" t="s">
        <v>359</v>
      </c>
      <c r="AH1925" s="228" t="s">
        <v>660</v>
      </c>
      <c r="AJ1925" s="228" t="s">
        <v>489</v>
      </c>
      <c r="AK1925" s="228"/>
      <c r="BC1925" s="226"/>
    </row>
    <row r="1926" spans="1:55" ht="15.75" customHeight="1" thickBot="1">
      <c r="A1926" s="238"/>
      <c r="B1926" s="238"/>
      <c r="C1926" s="239"/>
      <c r="D1926" s="239"/>
      <c r="E1926" s="239"/>
      <c r="F1926" s="239"/>
      <c r="G1926" s="239"/>
      <c r="H1926" s="239"/>
      <c r="I1926" s="239"/>
      <c r="J1926" s="239"/>
      <c r="K1926" s="239"/>
      <c r="L1926" s="239"/>
      <c r="M1926" s="239"/>
      <c r="N1926" s="239"/>
      <c r="O1926" s="239"/>
      <c r="X1926" s="228" t="s">
        <v>681</v>
      </c>
      <c r="Y1926" s="228"/>
      <c r="Z1926" s="228" t="s">
        <v>201</v>
      </c>
      <c r="AA1926" s="228" t="s">
        <v>1417</v>
      </c>
      <c r="AB1926" s="228" t="s">
        <v>6816</v>
      </c>
      <c r="AD1926" s="228" t="s">
        <v>333</v>
      </c>
      <c r="AE1926" s="228" t="s">
        <v>359</v>
      </c>
      <c r="AH1926" s="228" t="s">
        <v>635</v>
      </c>
      <c r="AJ1926" s="228" t="s">
        <v>492</v>
      </c>
      <c r="AK1926" s="228"/>
      <c r="BC1926" s="226"/>
    </row>
    <row r="1927" spans="1:55" ht="15.75" customHeight="1" thickBot="1">
      <c r="A1927" s="238"/>
      <c r="B1927" s="238"/>
      <c r="C1927" s="239"/>
      <c r="D1927" s="239"/>
      <c r="E1927" s="239"/>
      <c r="F1927" s="239"/>
      <c r="G1927" s="239"/>
      <c r="H1927" s="239"/>
      <c r="I1927" s="239"/>
      <c r="J1927" s="239"/>
      <c r="K1927" s="239"/>
      <c r="L1927" s="239"/>
      <c r="M1927" s="239"/>
      <c r="N1927" s="239"/>
      <c r="O1927" s="239"/>
      <c r="X1927" s="228" t="s">
        <v>729</v>
      </c>
      <c r="Y1927" s="228"/>
      <c r="Z1927" s="228" t="s">
        <v>205</v>
      </c>
      <c r="AA1927" s="228" t="s">
        <v>1495</v>
      </c>
      <c r="AB1927" s="228" t="s">
        <v>6817</v>
      </c>
      <c r="AD1927" s="228" t="s">
        <v>333</v>
      </c>
      <c r="AE1927" s="228" t="s">
        <v>359</v>
      </c>
      <c r="AH1927" s="228" t="s">
        <v>660</v>
      </c>
      <c r="AJ1927" s="228" t="s">
        <v>477</v>
      </c>
      <c r="AK1927" s="228"/>
      <c r="BC1927" s="226"/>
    </row>
    <row r="1928" spans="1:55" ht="15.75" customHeight="1" thickBot="1">
      <c r="A1928" s="238"/>
      <c r="B1928" s="238"/>
      <c r="C1928" s="239"/>
      <c r="D1928" s="239"/>
      <c r="E1928" s="239"/>
      <c r="F1928" s="239"/>
      <c r="G1928" s="239"/>
      <c r="H1928" s="239"/>
      <c r="I1928" s="239"/>
      <c r="J1928" s="239"/>
      <c r="K1928" s="239"/>
      <c r="L1928" s="239"/>
      <c r="M1928" s="239"/>
      <c r="N1928" s="239"/>
      <c r="O1928" s="239"/>
      <c r="X1928" s="228" t="s">
        <v>675</v>
      </c>
      <c r="Y1928" s="228"/>
      <c r="Z1928" s="228" t="s">
        <v>262</v>
      </c>
      <c r="AA1928" s="228" t="s">
        <v>1783</v>
      </c>
      <c r="AB1928" s="228" t="s">
        <v>6818</v>
      </c>
      <c r="AD1928" s="228" t="s">
        <v>283</v>
      </c>
      <c r="AE1928" s="228" t="s">
        <v>261</v>
      </c>
      <c r="AH1928" s="228"/>
      <c r="AJ1928" s="228" t="s">
        <v>460</v>
      </c>
      <c r="AK1928" s="228"/>
      <c r="BC1928" s="226"/>
    </row>
    <row r="1929" spans="1:55" ht="15.75" customHeight="1" thickBot="1">
      <c r="A1929" s="238"/>
      <c r="B1929" s="238"/>
      <c r="C1929" s="239"/>
      <c r="D1929" s="239"/>
      <c r="E1929" s="239"/>
      <c r="F1929" s="239"/>
      <c r="G1929" s="239"/>
      <c r="H1929" s="239"/>
      <c r="I1929" s="239"/>
      <c r="J1929" s="239"/>
      <c r="K1929" s="239"/>
      <c r="L1929" s="239"/>
      <c r="M1929" s="239"/>
      <c r="N1929" s="239"/>
      <c r="O1929" s="239"/>
      <c r="X1929" s="228" t="s">
        <v>691</v>
      </c>
      <c r="Y1929" s="228"/>
      <c r="Z1929" s="228" t="s">
        <v>237</v>
      </c>
      <c r="AA1929" s="228" t="s">
        <v>1814</v>
      </c>
      <c r="AB1929" s="228" t="s">
        <v>6819</v>
      </c>
      <c r="AD1929" s="228" t="s">
        <v>317</v>
      </c>
      <c r="AE1929" s="228" t="s">
        <v>359</v>
      </c>
      <c r="AH1929" s="228" t="s">
        <v>638</v>
      </c>
      <c r="AJ1929" s="228" t="s">
        <v>456</v>
      </c>
      <c r="AK1929" s="228"/>
      <c r="BC1929" s="226"/>
    </row>
    <row r="1930" spans="1:55" ht="15.75" customHeight="1" thickBot="1">
      <c r="A1930" s="238"/>
      <c r="B1930" s="238"/>
      <c r="C1930" s="239"/>
      <c r="D1930" s="239"/>
      <c r="E1930" s="239"/>
      <c r="F1930" s="239"/>
      <c r="G1930" s="239"/>
      <c r="H1930" s="239"/>
      <c r="I1930" s="239"/>
      <c r="J1930" s="239"/>
      <c r="K1930" s="239"/>
      <c r="L1930" s="239"/>
      <c r="M1930" s="239"/>
      <c r="N1930" s="239"/>
      <c r="O1930" s="239"/>
      <c r="X1930" s="228" t="s">
        <v>691</v>
      </c>
      <c r="Y1930" s="228"/>
      <c r="Z1930" s="228" t="s">
        <v>193</v>
      </c>
      <c r="AA1930" s="228" t="s">
        <v>1826</v>
      </c>
      <c r="AB1930" s="228" t="s">
        <v>6820</v>
      </c>
      <c r="AD1930" s="228" t="s">
        <v>333</v>
      </c>
      <c r="AE1930" s="228" t="s">
        <v>359</v>
      </c>
      <c r="AH1930" s="228" t="s">
        <v>638</v>
      </c>
      <c r="AJ1930" s="228"/>
      <c r="AK1930" s="228"/>
      <c r="BC1930" s="226"/>
    </row>
    <row r="1931" spans="1:55" ht="15.75" customHeight="1" thickBot="1">
      <c r="A1931" s="238"/>
      <c r="B1931" s="238"/>
      <c r="C1931" s="239"/>
      <c r="D1931" s="239"/>
      <c r="E1931" s="239"/>
      <c r="F1931" s="239"/>
      <c r="G1931" s="239"/>
      <c r="H1931" s="239"/>
      <c r="I1931" s="239"/>
      <c r="J1931" s="239"/>
      <c r="K1931" s="239"/>
      <c r="L1931" s="239"/>
      <c r="M1931" s="239"/>
      <c r="N1931" s="239"/>
      <c r="O1931" s="239"/>
      <c r="X1931" s="228" t="s">
        <v>752</v>
      </c>
      <c r="Y1931" s="228"/>
      <c r="Z1931" s="228" t="s">
        <v>212</v>
      </c>
      <c r="AA1931" s="228" t="s">
        <v>2095</v>
      </c>
      <c r="AB1931" s="228" t="s">
        <v>6821</v>
      </c>
      <c r="AD1931" s="228" t="s">
        <v>261</v>
      </c>
      <c r="AE1931" s="228" t="s">
        <v>283</v>
      </c>
      <c r="AH1931" s="228" t="s">
        <v>663</v>
      </c>
      <c r="AJ1931" s="228" t="s">
        <v>390</v>
      </c>
      <c r="AK1931" s="228"/>
      <c r="BC1931" s="226"/>
    </row>
    <row r="1932" spans="1:55" ht="15.75" customHeight="1" thickBot="1">
      <c r="A1932" s="238"/>
      <c r="B1932" s="238"/>
      <c r="C1932" s="239"/>
      <c r="D1932" s="239"/>
      <c r="E1932" s="239"/>
      <c r="F1932" s="239"/>
      <c r="G1932" s="239"/>
      <c r="H1932" s="239"/>
      <c r="I1932" s="239"/>
      <c r="J1932" s="239"/>
      <c r="K1932" s="239"/>
      <c r="L1932" s="239"/>
      <c r="M1932" s="239"/>
      <c r="N1932" s="239"/>
      <c r="O1932" s="239"/>
      <c r="X1932" s="228" t="s">
        <v>681</v>
      </c>
      <c r="Y1932" s="228"/>
      <c r="Z1932" s="228" t="s">
        <v>219</v>
      </c>
      <c r="AA1932" s="228" t="s">
        <v>2264</v>
      </c>
      <c r="AB1932" s="228" t="s">
        <v>6822</v>
      </c>
      <c r="AD1932" s="228" t="s">
        <v>317</v>
      </c>
      <c r="AE1932" s="228" t="s">
        <v>359</v>
      </c>
      <c r="AH1932" s="228" t="s">
        <v>635</v>
      </c>
      <c r="AJ1932" s="228" t="s">
        <v>442</v>
      </c>
      <c r="AK1932" s="228"/>
      <c r="BC1932" s="226"/>
    </row>
    <row r="1933" spans="1:55" ht="15.75" customHeight="1" thickBot="1">
      <c r="A1933" s="238"/>
      <c r="B1933" s="238"/>
      <c r="C1933" s="239"/>
      <c r="D1933" s="239"/>
      <c r="E1933" s="239"/>
      <c r="F1933" s="239"/>
      <c r="G1933" s="239"/>
      <c r="H1933" s="239"/>
      <c r="I1933" s="239"/>
      <c r="J1933" s="239"/>
      <c r="K1933" s="239"/>
      <c r="L1933" s="239"/>
      <c r="M1933" s="239"/>
      <c r="N1933" s="239"/>
      <c r="O1933" s="239"/>
      <c r="X1933" s="228" t="s">
        <v>793</v>
      </c>
      <c r="Y1933" s="228"/>
      <c r="Z1933" s="228" t="s">
        <v>201</v>
      </c>
      <c r="AA1933" s="228" t="s">
        <v>2357</v>
      </c>
      <c r="AB1933" s="228" t="s">
        <v>6823</v>
      </c>
      <c r="AD1933" s="228" t="s">
        <v>359</v>
      </c>
      <c r="AE1933" s="228" t="s">
        <v>317</v>
      </c>
      <c r="AH1933" s="228"/>
      <c r="AJ1933" s="228" t="s">
        <v>398</v>
      </c>
      <c r="AK1933" s="228"/>
      <c r="BC1933" s="226"/>
    </row>
    <row r="1934" spans="1:55" ht="15.75" customHeight="1" thickBot="1">
      <c r="A1934" s="238"/>
      <c r="B1934" s="238"/>
      <c r="C1934" s="239"/>
      <c r="D1934" s="239"/>
      <c r="E1934" s="239"/>
      <c r="F1934" s="239"/>
      <c r="G1934" s="239"/>
      <c r="H1934" s="239"/>
      <c r="I1934" s="239"/>
      <c r="J1934" s="239"/>
      <c r="K1934" s="239"/>
      <c r="L1934" s="239"/>
      <c r="M1934" s="239"/>
      <c r="N1934" s="239"/>
      <c r="O1934" s="239"/>
      <c r="X1934" s="228" t="s">
        <v>781</v>
      </c>
      <c r="Y1934" s="228"/>
      <c r="Z1934" s="228" t="s">
        <v>205</v>
      </c>
      <c r="AA1934" s="228" t="s">
        <v>2404</v>
      </c>
      <c r="AB1934" s="228" t="s">
        <v>6824</v>
      </c>
      <c r="AD1934" s="228" t="s">
        <v>333</v>
      </c>
      <c r="AE1934" s="228" t="s">
        <v>317</v>
      </c>
      <c r="AH1934" s="228"/>
      <c r="AJ1934" s="228" t="s">
        <v>451</v>
      </c>
      <c r="AK1934" s="228"/>
      <c r="BC1934" s="226"/>
    </row>
    <row r="1935" spans="1:55" ht="15.75" customHeight="1" thickBot="1">
      <c r="A1935" s="238"/>
      <c r="B1935" s="238"/>
      <c r="C1935" s="239"/>
      <c r="D1935" s="239"/>
      <c r="E1935" s="239"/>
      <c r="F1935" s="239"/>
      <c r="G1935" s="239"/>
      <c r="H1935" s="239"/>
      <c r="I1935" s="239"/>
      <c r="J1935" s="239"/>
      <c r="K1935" s="239"/>
      <c r="L1935" s="239"/>
      <c r="M1935" s="239"/>
      <c r="N1935" s="239"/>
      <c r="O1935" s="239"/>
      <c r="X1935" s="228" t="s">
        <v>781</v>
      </c>
      <c r="Y1935" s="228"/>
      <c r="Z1935" s="228" t="s">
        <v>231</v>
      </c>
      <c r="AA1935" s="228" t="s">
        <v>2608</v>
      </c>
      <c r="AB1935" s="228" t="s">
        <v>4898</v>
      </c>
      <c r="AD1935" s="228" t="s">
        <v>283</v>
      </c>
      <c r="AE1935" s="228" t="s">
        <v>236</v>
      </c>
      <c r="AH1935" s="228"/>
      <c r="AJ1935" s="228" t="s">
        <v>374</v>
      </c>
      <c r="AK1935" s="228"/>
      <c r="BC1935" s="226"/>
    </row>
    <row r="1936" spans="1:55" ht="15.75" customHeight="1" thickBot="1">
      <c r="A1936" s="238"/>
      <c r="B1936" s="238"/>
      <c r="C1936" s="239"/>
      <c r="D1936" s="239"/>
      <c r="E1936" s="239"/>
      <c r="F1936" s="239"/>
      <c r="G1936" s="239"/>
      <c r="H1936" s="239"/>
      <c r="I1936" s="239"/>
      <c r="J1936" s="239"/>
      <c r="K1936" s="239"/>
      <c r="L1936" s="239"/>
      <c r="M1936" s="239"/>
      <c r="N1936" s="239"/>
      <c r="O1936" s="239"/>
      <c r="X1936" s="228" t="s">
        <v>727</v>
      </c>
      <c r="Y1936" s="228"/>
      <c r="Z1936" s="228" t="s">
        <v>254</v>
      </c>
      <c r="AA1936" s="228" t="s">
        <v>2674</v>
      </c>
      <c r="AB1936" s="228" t="s">
        <v>6825</v>
      </c>
      <c r="AD1936" s="228" t="s">
        <v>317</v>
      </c>
      <c r="AE1936" s="228" t="s">
        <v>317</v>
      </c>
      <c r="AH1936" s="228"/>
      <c r="AJ1936" s="228" t="s">
        <v>428</v>
      </c>
      <c r="AK1936" s="228"/>
      <c r="BC1936" s="226"/>
    </row>
    <row r="1937" spans="1:55" ht="15.75" customHeight="1" thickBot="1">
      <c r="A1937" s="238"/>
      <c r="B1937" s="238"/>
      <c r="C1937" s="239"/>
      <c r="D1937" s="239"/>
      <c r="E1937" s="239"/>
      <c r="F1937" s="239"/>
      <c r="G1937" s="239"/>
      <c r="H1937" s="239"/>
      <c r="I1937" s="239"/>
      <c r="J1937" s="239"/>
      <c r="K1937" s="239"/>
      <c r="L1937" s="239"/>
      <c r="M1937" s="239"/>
      <c r="N1937" s="239"/>
      <c r="O1937" s="239"/>
      <c r="X1937" s="228" t="s">
        <v>727</v>
      </c>
      <c r="Y1937" s="228"/>
      <c r="Z1937" s="228" t="s">
        <v>212</v>
      </c>
      <c r="AA1937" s="228" t="s">
        <v>2689</v>
      </c>
      <c r="AB1937" s="228" t="s">
        <v>6826</v>
      </c>
      <c r="AD1937" s="228" t="s">
        <v>317</v>
      </c>
      <c r="AE1937" s="228" t="s">
        <v>333</v>
      </c>
      <c r="AH1937" s="228"/>
      <c r="AJ1937" s="228" t="s">
        <v>430</v>
      </c>
      <c r="AK1937" s="228"/>
      <c r="BC1937" s="226"/>
    </row>
    <row r="1938" spans="1:55" ht="15.75" customHeight="1" thickBot="1">
      <c r="A1938" s="238"/>
      <c r="B1938" s="238"/>
      <c r="C1938" s="239"/>
      <c r="D1938" s="239"/>
      <c r="E1938" s="239"/>
      <c r="F1938" s="239"/>
      <c r="G1938" s="239"/>
      <c r="H1938" s="239"/>
      <c r="I1938" s="239"/>
      <c r="J1938" s="239"/>
      <c r="K1938" s="239"/>
      <c r="L1938" s="239"/>
      <c r="M1938" s="239"/>
      <c r="N1938" s="239"/>
      <c r="O1938" s="239"/>
      <c r="X1938" s="228" t="s">
        <v>675</v>
      </c>
      <c r="Y1938" s="228"/>
      <c r="Z1938" s="228" t="s">
        <v>215</v>
      </c>
      <c r="AA1938" s="228" t="s">
        <v>683</v>
      </c>
      <c r="AB1938" s="228" t="s">
        <v>6827</v>
      </c>
      <c r="AD1938" s="228" t="s">
        <v>333</v>
      </c>
      <c r="AE1938" s="228" t="s">
        <v>302</v>
      </c>
      <c r="AH1938" s="228"/>
      <c r="AJ1938" s="228" t="s">
        <v>414</v>
      </c>
      <c r="AK1938" s="228"/>
      <c r="BC1938" s="226"/>
    </row>
    <row r="1939" spans="1:55" ht="15.75" customHeight="1" thickBot="1">
      <c r="A1939" s="238"/>
      <c r="B1939" s="238"/>
      <c r="C1939" s="239"/>
      <c r="D1939" s="239"/>
      <c r="E1939" s="239"/>
      <c r="F1939" s="239"/>
      <c r="G1939" s="239"/>
      <c r="H1939" s="239"/>
      <c r="I1939" s="239"/>
      <c r="J1939" s="239"/>
      <c r="K1939" s="239"/>
      <c r="L1939" s="239"/>
      <c r="M1939" s="239"/>
      <c r="N1939" s="239"/>
      <c r="O1939" s="239"/>
      <c r="X1939" s="228" t="s">
        <v>650</v>
      </c>
      <c r="Y1939" s="228"/>
      <c r="Z1939" s="228" t="s">
        <v>212</v>
      </c>
      <c r="AA1939" s="228" t="s">
        <v>693</v>
      </c>
      <c r="AB1939" s="228" t="s">
        <v>6828</v>
      </c>
      <c r="AD1939" s="228" t="s">
        <v>348</v>
      </c>
      <c r="AE1939" s="228" t="s">
        <v>359</v>
      </c>
      <c r="AH1939" s="228" t="s">
        <v>641</v>
      </c>
      <c r="AJ1939" s="228" t="s">
        <v>470</v>
      </c>
      <c r="AK1939" s="228"/>
      <c r="BC1939" s="226"/>
    </row>
    <row r="1940" spans="1:55" ht="15.75" customHeight="1" thickBot="1">
      <c r="A1940" s="238"/>
      <c r="B1940" s="238"/>
      <c r="C1940" s="239"/>
      <c r="D1940" s="239"/>
      <c r="E1940" s="239"/>
      <c r="F1940" s="239"/>
      <c r="G1940" s="239"/>
      <c r="H1940" s="239"/>
      <c r="I1940" s="239"/>
      <c r="J1940" s="239"/>
      <c r="K1940" s="239"/>
      <c r="L1940" s="239"/>
      <c r="M1940" s="239"/>
      <c r="N1940" s="239"/>
      <c r="O1940" s="239"/>
      <c r="X1940" s="228" t="s">
        <v>650</v>
      </c>
      <c r="Y1940" s="228"/>
      <c r="Z1940" s="228" t="s">
        <v>208</v>
      </c>
      <c r="AA1940" s="228" t="s">
        <v>706</v>
      </c>
      <c r="AB1940" s="228" t="s">
        <v>6829</v>
      </c>
      <c r="AD1940" s="228" t="s">
        <v>359</v>
      </c>
      <c r="AE1940" s="228" t="s">
        <v>362</v>
      </c>
      <c r="AH1940" s="228" t="s">
        <v>638</v>
      </c>
      <c r="AJ1940" s="228" t="s">
        <v>482</v>
      </c>
      <c r="AK1940" s="228"/>
      <c r="BC1940" s="226"/>
    </row>
    <row r="1941" spans="1:55" ht="15.75" customHeight="1" thickBot="1">
      <c r="A1941" s="238"/>
      <c r="B1941" s="238"/>
      <c r="C1941" s="239"/>
      <c r="D1941" s="239"/>
      <c r="E1941" s="239"/>
      <c r="F1941" s="239"/>
      <c r="G1941" s="239"/>
      <c r="H1941" s="239"/>
      <c r="I1941" s="239"/>
      <c r="J1941" s="239"/>
      <c r="K1941" s="239"/>
      <c r="L1941" s="239"/>
      <c r="M1941" s="239"/>
      <c r="N1941" s="239"/>
      <c r="O1941" s="239"/>
      <c r="X1941" s="228" t="s">
        <v>681</v>
      </c>
      <c r="Y1941" s="228"/>
      <c r="Z1941" s="228" t="s">
        <v>222</v>
      </c>
      <c r="AA1941" s="228" t="s">
        <v>888</v>
      </c>
      <c r="AB1941" s="228" t="s">
        <v>6830</v>
      </c>
      <c r="AD1941" s="228" t="s">
        <v>348</v>
      </c>
      <c r="AE1941" s="228" t="s">
        <v>359</v>
      </c>
      <c r="AH1941" s="228" t="s">
        <v>641</v>
      </c>
      <c r="AJ1941" s="228" t="s">
        <v>430</v>
      </c>
      <c r="AK1941" s="228"/>
      <c r="BC1941" s="226"/>
    </row>
    <row r="1942" spans="1:55" ht="15.75" customHeight="1" thickBot="1">
      <c r="A1942" s="238"/>
      <c r="B1942" s="238"/>
      <c r="C1942" s="239"/>
      <c r="D1942" s="239"/>
      <c r="E1942" s="239"/>
      <c r="F1942" s="239"/>
      <c r="G1942" s="239"/>
      <c r="H1942" s="239"/>
      <c r="I1942" s="239"/>
      <c r="J1942" s="239"/>
      <c r="K1942" s="239"/>
      <c r="L1942" s="239"/>
      <c r="M1942" s="239"/>
      <c r="N1942" s="239"/>
      <c r="O1942" s="239"/>
      <c r="X1942" s="228" t="s">
        <v>793</v>
      </c>
      <c r="Y1942" s="228"/>
      <c r="Z1942" s="228" t="s">
        <v>205</v>
      </c>
      <c r="AA1942" s="228" t="s">
        <v>996</v>
      </c>
      <c r="AB1942" s="228" t="s">
        <v>6831</v>
      </c>
      <c r="AD1942" s="228" t="s">
        <v>317</v>
      </c>
      <c r="AE1942" s="228" t="s">
        <v>236</v>
      </c>
      <c r="AH1942" s="228"/>
      <c r="AJ1942" s="228" t="s">
        <v>463</v>
      </c>
      <c r="AK1942" s="228"/>
      <c r="BC1942" s="226"/>
    </row>
    <row r="1943" spans="1:55" ht="15.75" customHeight="1" thickBot="1">
      <c r="A1943" s="238"/>
      <c r="B1943" s="238"/>
      <c r="C1943" s="239"/>
      <c r="D1943" s="239"/>
      <c r="E1943" s="239"/>
      <c r="F1943" s="239"/>
      <c r="G1943" s="239"/>
      <c r="H1943" s="239"/>
      <c r="I1943" s="239"/>
      <c r="J1943" s="239"/>
      <c r="K1943" s="239"/>
      <c r="L1943" s="239"/>
      <c r="M1943" s="239"/>
      <c r="N1943" s="239"/>
      <c r="O1943" s="239"/>
      <c r="X1943" s="228" t="s">
        <v>691</v>
      </c>
      <c r="Y1943" s="228"/>
      <c r="Z1943" s="228" t="s">
        <v>237</v>
      </c>
      <c r="AA1943" s="228" t="s">
        <v>1019</v>
      </c>
      <c r="AB1943" s="228" t="s">
        <v>6832</v>
      </c>
      <c r="AD1943" s="228" t="s">
        <v>317</v>
      </c>
      <c r="AE1943" s="228" t="s">
        <v>333</v>
      </c>
      <c r="AH1943" s="228" t="s">
        <v>638</v>
      </c>
      <c r="AJ1943" s="228" t="s">
        <v>458</v>
      </c>
      <c r="AK1943" s="228"/>
      <c r="BC1943" s="226"/>
    </row>
    <row r="1944" spans="1:55" ht="15.75" customHeight="1" thickBot="1">
      <c r="A1944" s="238"/>
      <c r="B1944" s="238"/>
      <c r="C1944" s="239"/>
      <c r="D1944" s="239"/>
      <c r="E1944" s="239"/>
      <c r="F1944" s="239"/>
      <c r="G1944" s="239"/>
      <c r="H1944" s="239"/>
      <c r="I1944" s="239"/>
      <c r="J1944" s="239"/>
      <c r="K1944" s="239"/>
      <c r="L1944" s="239"/>
      <c r="M1944" s="239"/>
      <c r="N1944" s="239"/>
      <c r="O1944" s="239"/>
      <c r="X1944" s="228" t="s">
        <v>793</v>
      </c>
      <c r="Y1944" s="228"/>
      <c r="Z1944" s="228" t="s">
        <v>222</v>
      </c>
      <c r="AA1944" s="228" t="s">
        <v>1135</v>
      </c>
      <c r="AB1944" s="228" t="s">
        <v>6833</v>
      </c>
      <c r="AD1944" s="228" t="s">
        <v>317</v>
      </c>
      <c r="AE1944" s="228" t="s">
        <v>317</v>
      </c>
      <c r="AH1944" s="228"/>
      <c r="AJ1944" s="228" t="s">
        <v>398</v>
      </c>
      <c r="AK1944" s="228"/>
      <c r="BC1944" s="226"/>
    </row>
    <row r="1945" spans="1:55" ht="15.75" customHeight="1" thickBot="1">
      <c r="A1945" s="238"/>
      <c r="B1945" s="238"/>
      <c r="C1945" s="239"/>
      <c r="D1945" s="239"/>
      <c r="E1945" s="239"/>
      <c r="F1945" s="239"/>
      <c r="G1945" s="239"/>
      <c r="H1945" s="239"/>
      <c r="I1945" s="239"/>
      <c r="J1945" s="239"/>
      <c r="K1945" s="239"/>
      <c r="L1945" s="239"/>
      <c r="M1945" s="239"/>
      <c r="N1945" s="239"/>
      <c r="O1945" s="239"/>
      <c r="X1945" s="228" t="s">
        <v>906</v>
      </c>
      <c r="Y1945" s="228"/>
      <c r="Z1945" s="228" t="s">
        <v>222</v>
      </c>
      <c r="AA1945" s="228" t="s">
        <v>1184</v>
      </c>
      <c r="AB1945" s="228" t="s">
        <v>4899</v>
      </c>
      <c r="AD1945" s="228" t="s">
        <v>302</v>
      </c>
      <c r="AE1945" s="228" t="s">
        <v>302</v>
      </c>
      <c r="AH1945" s="228"/>
      <c r="AJ1945" s="228"/>
      <c r="AK1945" s="228"/>
      <c r="BC1945" s="226"/>
    </row>
    <row r="1946" spans="1:55" ht="15.75" customHeight="1" thickBot="1">
      <c r="A1946" s="238"/>
      <c r="B1946" s="238"/>
      <c r="C1946" s="239"/>
      <c r="D1946" s="239"/>
      <c r="E1946" s="239"/>
      <c r="F1946" s="239"/>
      <c r="G1946" s="239"/>
      <c r="H1946" s="239"/>
      <c r="I1946" s="239"/>
      <c r="J1946" s="239"/>
      <c r="K1946" s="239"/>
      <c r="L1946" s="239"/>
      <c r="M1946" s="239"/>
      <c r="N1946" s="239"/>
      <c r="O1946" s="239"/>
      <c r="X1946" s="228" t="s">
        <v>650</v>
      </c>
      <c r="Y1946" s="228"/>
      <c r="Z1946" s="228" t="s">
        <v>201</v>
      </c>
      <c r="AA1946" s="228" t="s">
        <v>1475</v>
      </c>
      <c r="AB1946" s="228" t="s">
        <v>6834</v>
      </c>
      <c r="AD1946" s="228" t="s">
        <v>348</v>
      </c>
      <c r="AE1946" s="228" t="s">
        <v>359</v>
      </c>
      <c r="AH1946" s="228" t="s">
        <v>638</v>
      </c>
      <c r="AJ1946" s="228" t="s">
        <v>474</v>
      </c>
      <c r="AK1946" s="228"/>
      <c r="BC1946" s="226"/>
    </row>
    <row r="1947" spans="1:55" ht="15.75" customHeight="1" thickBot="1">
      <c r="A1947" s="238"/>
      <c r="B1947" s="238"/>
      <c r="C1947" s="239"/>
      <c r="D1947" s="239"/>
      <c r="E1947" s="239"/>
      <c r="F1947" s="239"/>
      <c r="G1947" s="239"/>
      <c r="H1947" s="239"/>
      <c r="I1947" s="239"/>
      <c r="J1947" s="239"/>
      <c r="K1947" s="239"/>
      <c r="L1947" s="239"/>
      <c r="M1947" s="239"/>
      <c r="N1947" s="239"/>
      <c r="O1947" s="239"/>
      <c r="X1947" s="228" t="s">
        <v>727</v>
      </c>
      <c r="Y1947" s="228"/>
      <c r="Z1947" s="228" t="s">
        <v>212</v>
      </c>
      <c r="AA1947" s="228" t="s">
        <v>1499</v>
      </c>
      <c r="AB1947" s="228" t="s">
        <v>6835</v>
      </c>
      <c r="AD1947" s="228" t="s">
        <v>302</v>
      </c>
      <c r="AE1947" s="228" t="s">
        <v>302</v>
      </c>
      <c r="AH1947" s="228"/>
      <c r="AJ1947" s="228" t="s">
        <v>421</v>
      </c>
      <c r="AK1947" s="228"/>
      <c r="BC1947" s="226"/>
    </row>
    <row r="1948" spans="1:55" ht="15.75" customHeight="1" thickBot="1">
      <c r="A1948" s="238"/>
      <c r="B1948" s="238"/>
      <c r="C1948" s="239"/>
      <c r="D1948" s="239"/>
      <c r="E1948" s="239"/>
      <c r="F1948" s="239"/>
      <c r="G1948" s="239"/>
      <c r="H1948" s="239"/>
      <c r="I1948" s="239"/>
      <c r="J1948" s="239"/>
      <c r="K1948" s="239"/>
      <c r="L1948" s="239"/>
      <c r="M1948" s="239"/>
      <c r="N1948" s="239"/>
      <c r="O1948" s="239"/>
      <c r="X1948" s="228" t="s">
        <v>675</v>
      </c>
      <c r="Y1948" s="228"/>
      <c r="Z1948" s="228" t="s">
        <v>200</v>
      </c>
      <c r="AA1948" s="228" t="s">
        <v>1587</v>
      </c>
      <c r="AB1948" s="228" t="s">
        <v>6836</v>
      </c>
      <c r="AD1948" s="228" t="s">
        <v>165</v>
      </c>
      <c r="AE1948" s="228" t="s">
        <v>236</v>
      </c>
      <c r="AH1948" s="228"/>
      <c r="AJ1948" s="228" t="s">
        <v>646</v>
      </c>
      <c r="AK1948" s="228"/>
      <c r="BC1948" s="226"/>
    </row>
    <row r="1949" spans="1:55" ht="15.75" customHeight="1" thickBot="1">
      <c r="A1949" s="238"/>
      <c r="B1949" s="238"/>
      <c r="C1949" s="239"/>
      <c r="D1949" s="239"/>
      <c r="E1949" s="239"/>
      <c r="F1949" s="239"/>
      <c r="G1949" s="239"/>
      <c r="H1949" s="239"/>
      <c r="I1949" s="239"/>
      <c r="J1949" s="239"/>
      <c r="K1949" s="239"/>
      <c r="L1949" s="239"/>
      <c r="M1949" s="239"/>
      <c r="N1949" s="239"/>
      <c r="O1949" s="239"/>
      <c r="X1949" s="228" t="s">
        <v>775</v>
      </c>
      <c r="Y1949" s="228"/>
      <c r="Z1949" s="228" t="s">
        <v>205</v>
      </c>
      <c r="AA1949" s="228" t="s">
        <v>1718</v>
      </c>
      <c r="AB1949" s="228" t="s">
        <v>6837</v>
      </c>
      <c r="AD1949" s="228" t="s">
        <v>317</v>
      </c>
      <c r="AE1949" s="228" t="s">
        <v>317</v>
      </c>
      <c r="AH1949" s="228" t="s">
        <v>635</v>
      </c>
      <c r="AJ1949" s="228" t="s">
        <v>430</v>
      </c>
      <c r="AK1949" s="228"/>
      <c r="BC1949" s="226"/>
    </row>
    <row r="1950" spans="1:55" ht="15.75" customHeight="1" thickBot="1">
      <c r="A1950" s="238"/>
      <c r="B1950" s="238"/>
      <c r="C1950" s="239"/>
      <c r="D1950" s="239"/>
      <c r="E1950" s="239"/>
      <c r="F1950" s="239"/>
      <c r="G1950" s="239"/>
      <c r="H1950" s="239"/>
      <c r="I1950" s="239"/>
      <c r="J1950" s="239"/>
      <c r="K1950" s="239"/>
      <c r="L1950" s="239"/>
      <c r="M1950" s="239"/>
      <c r="N1950" s="239"/>
      <c r="O1950" s="239"/>
      <c r="X1950" s="228" t="s">
        <v>727</v>
      </c>
      <c r="Y1950" s="228"/>
      <c r="Z1950" s="228" t="s">
        <v>222</v>
      </c>
      <c r="AA1950" s="228" t="s">
        <v>1830</v>
      </c>
      <c r="AB1950" s="228" t="s">
        <v>6838</v>
      </c>
      <c r="AD1950" s="228" t="s">
        <v>317</v>
      </c>
      <c r="AE1950" s="228" t="s">
        <v>283</v>
      </c>
      <c r="AH1950" s="228"/>
      <c r="AJ1950" s="228" t="s">
        <v>390</v>
      </c>
      <c r="AK1950" s="228"/>
      <c r="BC1950" s="226"/>
    </row>
    <row r="1951" spans="1:55" ht="15.75" customHeight="1" thickBot="1">
      <c r="A1951" s="238"/>
      <c r="B1951" s="238"/>
      <c r="C1951" s="239"/>
      <c r="D1951" s="239"/>
      <c r="E1951" s="239"/>
      <c r="F1951" s="239"/>
      <c r="G1951" s="239"/>
      <c r="H1951" s="239"/>
      <c r="I1951" s="239"/>
      <c r="J1951" s="239"/>
      <c r="K1951" s="239"/>
      <c r="L1951" s="239"/>
      <c r="M1951" s="239"/>
      <c r="N1951" s="239"/>
      <c r="O1951" s="239"/>
      <c r="X1951" s="228" t="s">
        <v>650</v>
      </c>
      <c r="Y1951" s="228"/>
      <c r="Z1951" s="228" t="s">
        <v>186</v>
      </c>
      <c r="AA1951" s="228" t="s">
        <v>1834</v>
      </c>
      <c r="AB1951" s="228" t="s">
        <v>6839</v>
      </c>
      <c r="AD1951" s="228" t="s">
        <v>359</v>
      </c>
      <c r="AE1951" s="228" t="s">
        <v>359</v>
      </c>
      <c r="AH1951" s="228" t="s">
        <v>660</v>
      </c>
      <c r="AJ1951" s="228" t="s">
        <v>482</v>
      </c>
      <c r="AK1951" s="228"/>
      <c r="BC1951" s="226"/>
    </row>
    <row r="1952" spans="1:55" ht="15.75" customHeight="1" thickBot="1">
      <c r="A1952" s="238"/>
      <c r="B1952" s="238"/>
      <c r="C1952" s="239"/>
      <c r="D1952" s="239"/>
      <c r="E1952" s="239"/>
      <c r="F1952" s="239"/>
      <c r="G1952" s="239"/>
      <c r="H1952" s="239"/>
      <c r="I1952" s="239"/>
      <c r="J1952" s="239"/>
      <c r="K1952" s="239"/>
      <c r="L1952" s="239"/>
      <c r="M1952" s="239"/>
      <c r="N1952" s="239"/>
      <c r="O1952" s="239"/>
      <c r="X1952" s="228" t="s">
        <v>793</v>
      </c>
      <c r="Y1952" s="228"/>
      <c r="Z1952" s="228" t="s">
        <v>208</v>
      </c>
      <c r="AA1952" s="228" t="s">
        <v>1846</v>
      </c>
      <c r="AB1952" s="228" t="s">
        <v>6840</v>
      </c>
      <c r="AD1952" s="228" t="s">
        <v>261</v>
      </c>
      <c r="AE1952" s="228" t="s">
        <v>317</v>
      </c>
      <c r="AH1952" s="228"/>
      <c r="AJ1952" s="228" t="s">
        <v>446</v>
      </c>
      <c r="AK1952" s="228"/>
      <c r="BC1952" s="226"/>
    </row>
    <row r="1953" spans="1:55" ht="15.75" customHeight="1" thickBot="1">
      <c r="A1953" s="238"/>
      <c r="B1953" s="238"/>
      <c r="C1953" s="239"/>
      <c r="D1953" s="239"/>
      <c r="E1953" s="239"/>
      <c r="F1953" s="239"/>
      <c r="G1953" s="239"/>
      <c r="H1953" s="239"/>
      <c r="I1953" s="239"/>
      <c r="J1953" s="239"/>
      <c r="K1953" s="239"/>
      <c r="L1953" s="239"/>
      <c r="M1953" s="239"/>
      <c r="N1953" s="239"/>
      <c r="O1953" s="239"/>
      <c r="X1953" s="228" t="s">
        <v>681</v>
      </c>
      <c r="Y1953" s="228"/>
      <c r="Z1953" s="228" t="s">
        <v>212</v>
      </c>
      <c r="AA1953" s="228" t="s">
        <v>1970</v>
      </c>
      <c r="AB1953" s="228" t="s">
        <v>6841</v>
      </c>
      <c r="AD1953" s="228" t="s">
        <v>317</v>
      </c>
      <c r="AE1953" s="228" t="s">
        <v>333</v>
      </c>
      <c r="AH1953" s="228" t="s">
        <v>641</v>
      </c>
      <c r="AJ1953" s="228" t="s">
        <v>470</v>
      </c>
      <c r="AK1953" s="228"/>
      <c r="BC1953" s="226"/>
    </row>
    <row r="1954" spans="1:55" ht="15.75" customHeight="1" thickBot="1">
      <c r="A1954" s="238"/>
      <c r="B1954" s="238"/>
      <c r="C1954" s="239"/>
      <c r="D1954" s="239"/>
      <c r="E1954" s="239"/>
      <c r="F1954" s="239"/>
      <c r="G1954" s="239"/>
      <c r="H1954" s="239"/>
      <c r="I1954" s="239"/>
      <c r="J1954" s="239"/>
      <c r="K1954" s="239"/>
      <c r="L1954" s="239"/>
      <c r="M1954" s="239"/>
      <c r="N1954" s="239"/>
      <c r="O1954" s="239"/>
      <c r="X1954" s="228" t="s">
        <v>655</v>
      </c>
      <c r="Y1954" s="228"/>
      <c r="Z1954" s="228" t="s">
        <v>200</v>
      </c>
      <c r="AA1954" s="228" t="s">
        <v>1981</v>
      </c>
      <c r="AB1954" s="228" t="s">
        <v>6842</v>
      </c>
      <c r="AD1954" s="228" t="s">
        <v>261</v>
      </c>
      <c r="AE1954" s="228" t="s">
        <v>261</v>
      </c>
      <c r="AH1954" s="228" t="s">
        <v>641</v>
      </c>
      <c r="AJ1954" s="228" t="s">
        <v>217</v>
      </c>
      <c r="AK1954" s="228"/>
      <c r="BC1954" s="226"/>
    </row>
    <row r="1955" spans="1:55" ht="15.75" customHeight="1" thickBot="1">
      <c r="A1955" s="238"/>
      <c r="B1955" s="238"/>
      <c r="C1955" s="239"/>
      <c r="D1955" s="239"/>
      <c r="E1955" s="239"/>
      <c r="F1955" s="239"/>
      <c r="G1955" s="239"/>
      <c r="H1955" s="239"/>
      <c r="I1955" s="239"/>
      <c r="J1955" s="239"/>
      <c r="K1955" s="239"/>
      <c r="L1955" s="239"/>
      <c r="M1955" s="239"/>
      <c r="N1955" s="239"/>
      <c r="O1955" s="239"/>
      <c r="X1955" s="228" t="s">
        <v>650</v>
      </c>
      <c r="Y1955" s="228"/>
      <c r="Z1955" s="228" t="s">
        <v>197</v>
      </c>
      <c r="AA1955" s="228" t="s">
        <v>2115</v>
      </c>
      <c r="AB1955" s="228" t="s">
        <v>6843</v>
      </c>
      <c r="AD1955" s="228" t="s">
        <v>359</v>
      </c>
      <c r="AE1955" s="228" t="s">
        <v>359</v>
      </c>
      <c r="AH1955" s="228" t="s">
        <v>641</v>
      </c>
      <c r="AJ1955" s="228" t="s">
        <v>477</v>
      </c>
      <c r="AK1955" s="228"/>
      <c r="BC1955" s="226"/>
    </row>
    <row r="1956" spans="1:55" ht="15.75" customHeight="1" thickBot="1">
      <c r="A1956" s="238"/>
      <c r="B1956" s="238"/>
      <c r="C1956" s="239"/>
      <c r="D1956" s="239"/>
      <c r="E1956" s="239"/>
      <c r="F1956" s="239"/>
      <c r="G1956" s="239"/>
      <c r="H1956" s="239"/>
      <c r="I1956" s="239"/>
      <c r="J1956" s="239"/>
      <c r="K1956" s="239"/>
      <c r="L1956" s="239"/>
      <c r="M1956" s="239"/>
      <c r="N1956" s="239"/>
      <c r="O1956" s="239"/>
      <c r="X1956" s="228" t="s">
        <v>781</v>
      </c>
      <c r="Y1956" s="228"/>
      <c r="Z1956" s="228" t="s">
        <v>201</v>
      </c>
      <c r="AA1956" s="228" t="s">
        <v>2165</v>
      </c>
      <c r="AB1956" s="228" t="s">
        <v>6844</v>
      </c>
      <c r="AD1956" s="228" t="s">
        <v>302</v>
      </c>
      <c r="AE1956" s="228" t="s">
        <v>317</v>
      </c>
      <c r="AH1956" s="228"/>
      <c r="AJ1956" s="228" t="s">
        <v>414</v>
      </c>
      <c r="AK1956" s="228"/>
      <c r="BC1956" s="226"/>
    </row>
    <row r="1957" spans="1:55" ht="15.75" customHeight="1" thickBot="1">
      <c r="A1957" s="238"/>
      <c r="B1957" s="238"/>
      <c r="C1957" s="239"/>
      <c r="D1957" s="239"/>
      <c r="E1957" s="239"/>
      <c r="F1957" s="239"/>
      <c r="G1957" s="239"/>
      <c r="H1957" s="239"/>
      <c r="I1957" s="239"/>
      <c r="J1957" s="239"/>
      <c r="K1957" s="239"/>
      <c r="L1957" s="239"/>
      <c r="M1957" s="239"/>
      <c r="N1957" s="239"/>
      <c r="O1957" s="239"/>
      <c r="X1957" s="228" t="s">
        <v>681</v>
      </c>
      <c r="Y1957" s="228"/>
      <c r="Z1957" s="228" t="s">
        <v>186</v>
      </c>
      <c r="AA1957" s="228" t="s">
        <v>2181</v>
      </c>
      <c r="AB1957" s="228" t="s">
        <v>6845</v>
      </c>
      <c r="AD1957" s="228" t="s">
        <v>333</v>
      </c>
      <c r="AE1957" s="228" t="s">
        <v>359</v>
      </c>
      <c r="AH1957" s="228" t="s">
        <v>635</v>
      </c>
      <c r="AJ1957" s="228" t="s">
        <v>470</v>
      </c>
      <c r="AK1957" s="228"/>
      <c r="BC1957" s="226"/>
    </row>
    <row r="1958" spans="1:55" ht="15.75" customHeight="1" thickBot="1">
      <c r="A1958" s="238"/>
      <c r="B1958" s="238"/>
      <c r="C1958" s="239"/>
      <c r="D1958" s="239"/>
      <c r="E1958" s="239"/>
      <c r="F1958" s="239"/>
      <c r="G1958" s="239"/>
      <c r="H1958" s="239"/>
      <c r="I1958" s="239"/>
      <c r="J1958" s="239"/>
      <c r="K1958" s="239"/>
      <c r="L1958" s="239"/>
      <c r="M1958" s="239"/>
      <c r="N1958" s="239"/>
      <c r="O1958" s="239"/>
      <c r="X1958" s="228" t="s">
        <v>675</v>
      </c>
      <c r="Y1958" s="228"/>
      <c r="Z1958" s="228" t="s">
        <v>201</v>
      </c>
      <c r="AA1958" s="228" t="s">
        <v>2265</v>
      </c>
      <c r="AB1958" s="228" t="s">
        <v>6846</v>
      </c>
      <c r="AD1958" s="228" t="s">
        <v>317</v>
      </c>
      <c r="AE1958" s="228" t="s">
        <v>317</v>
      </c>
      <c r="AH1958" s="228"/>
      <c r="AJ1958" s="228" t="s">
        <v>395</v>
      </c>
      <c r="AK1958" s="228"/>
      <c r="BC1958" s="226"/>
    </row>
    <row r="1959" spans="1:55" ht="15.75" customHeight="1" thickBot="1">
      <c r="A1959" s="238"/>
      <c r="B1959" s="238"/>
      <c r="C1959" s="239"/>
      <c r="D1959" s="239"/>
      <c r="E1959" s="239"/>
      <c r="F1959" s="239"/>
      <c r="G1959" s="239"/>
      <c r="H1959" s="239"/>
      <c r="I1959" s="239"/>
      <c r="J1959" s="239"/>
      <c r="K1959" s="239"/>
      <c r="L1959" s="239"/>
      <c r="M1959" s="239"/>
      <c r="N1959" s="239"/>
      <c r="O1959" s="239"/>
      <c r="X1959" s="228" t="s">
        <v>650</v>
      </c>
      <c r="Y1959" s="228"/>
      <c r="Z1959" s="228" t="s">
        <v>205</v>
      </c>
      <c r="AA1959" s="228" t="s">
        <v>2346</v>
      </c>
      <c r="AB1959" s="228" t="s">
        <v>6847</v>
      </c>
      <c r="AD1959" s="228" t="s">
        <v>317</v>
      </c>
      <c r="AE1959" s="228" t="s">
        <v>359</v>
      </c>
      <c r="AH1959" s="228" t="s">
        <v>663</v>
      </c>
      <c r="AJ1959" s="228" t="s">
        <v>458</v>
      </c>
      <c r="AK1959" s="228"/>
      <c r="BC1959" s="226"/>
    </row>
    <row r="1960" spans="1:55" ht="15.75" customHeight="1" thickBot="1">
      <c r="A1960" s="238"/>
      <c r="B1960" s="238"/>
      <c r="C1960" s="239"/>
      <c r="D1960" s="239"/>
      <c r="E1960" s="239"/>
      <c r="F1960" s="239"/>
      <c r="G1960" s="239"/>
      <c r="H1960" s="239"/>
      <c r="I1960" s="239"/>
      <c r="J1960" s="239"/>
      <c r="K1960" s="239"/>
      <c r="L1960" s="239"/>
      <c r="M1960" s="239"/>
      <c r="N1960" s="239"/>
      <c r="O1960" s="239"/>
      <c r="X1960" s="228" t="s">
        <v>727</v>
      </c>
      <c r="Y1960" s="228"/>
      <c r="Z1960" s="228" t="s">
        <v>226</v>
      </c>
      <c r="AA1960" s="228" t="s">
        <v>2369</v>
      </c>
      <c r="AB1960" s="228" t="s">
        <v>6848</v>
      </c>
      <c r="AD1960" s="228" t="s">
        <v>189</v>
      </c>
      <c r="AE1960" s="228" t="s">
        <v>189</v>
      </c>
      <c r="AH1960" s="228"/>
      <c r="AJ1960" s="228" t="s">
        <v>330</v>
      </c>
      <c r="AK1960" s="228"/>
      <c r="BC1960" s="226"/>
    </row>
    <row r="1961" spans="1:55" ht="15.75" customHeight="1" thickBot="1">
      <c r="A1961" s="238"/>
      <c r="B1961" s="238"/>
      <c r="C1961" s="239"/>
      <c r="D1961" s="239"/>
      <c r="E1961" s="239"/>
      <c r="F1961" s="239"/>
      <c r="G1961" s="239"/>
      <c r="H1961" s="239"/>
      <c r="I1961" s="239"/>
      <c r="J1961" s="239"/>
      <c r="K1961" s="239"/>
      <c r="L1961" s="239"/>
      <c r="M1961" s="239"/>
      <c r="N1961" s="239"/>
      <c r="O1961" s="239"/>
      <c r="X1961" s="228" t="s">
        <v>729</v>
      </c>
      <c r="Y1961" s="228"/>
      <c r="Z1961" s="228" t="s">
        <v>254</v>
      </c>
      <c r="AA1961" s="228" t="s">
        <v>2393</v>
      </c>
      <c r="AB1961" s="228" t="s">
        <v>6849</v>
      </c>
      <c r="AD1961" s="228" t="s">
        <v>302</v>
      </c>
      <c r="AE1961" s="228" t="s">
        <v>359</v>
      </c>
      <c r="AH1961" s="228" t="s">
        <v>641</v>
      </c>
      <c r="AJ1961" s="228" t="s">
        <v>463</v>
      </c>
      <c r="AK1961" s="228"/>
      <c r="BC1961" s="226"/>
    </row>
    <row r="1962" spans="1:55" ht="15.75" customHeight="1" thickBot="1">
      <c r="A1962" s="238"/>
      <c r="B1962" s="238"/>
      <c r="C1962" s="239"/>
      <c r="D1962" s="239"/>
      <c r="E1962" s="239"/>
      <c r="F1962" s="239"/>
      <c r="G1962" s="239"/>
      <c r="H1962" s="239"/>
      <c r="I1962" s="239"/>
      <c r="J1962" s="239"/>
      <c r="K1962" s="239"/>
      <c r="L1962" s="239"/>
      <c r="M1962" s="239"/>
      <c r="N1962" s="239"/>
      <c r="O1962" s="239"/>
      <c r="X1962" s="228" t="s">
        <v>650</v>
      </c>
      <c r="Y1962" s="228"/>
      <c r="Z1962" s="228" t="s">
        <v>201</v>
      </c>
      <c r="AA1962" s="228" t="s">
        <v>2618</v>
      </c>
      <c r="AB1962" s="228" t="s">
        <v>6850</v>
      </c>
      <c r="AD1962" s="228" t="s">
        <v>333</v>
      </c>
      <c r="AE1962" s="228" t="s">
        <v>348</v>
      </c>
      <c r="AH1962" s="228" t="s">
        <v>660</v>
      </c>
      <c r="AJ1962" s="228" t="s">
        <v>477</v>
      </c>
      <c r="AK1962" s="228"/>
      <c r="BC1962" s="226"/>
    </row>
    <row r="1963" spans="1:55" ht="15.75" customHeight="1" thickBot="1">
      <c r="A1963" s="238"/>
      <c r="B1963" s="238"/>
      <c r="C1963" s="239"/>
      <c r="D1963" s="239"/>
      <c r="E1963" s="239"/>
      <c r="F1963" s="239"/>
      <c r="G1963" s="239"/>
      <c r="H1963" s="239"/>
      <c r="I1963" s="239"/>
      <c r="J1963" s="239"/>
      <c r="K1963" s="239"/>
      <c r="L1963" s="239"/>
      <c r="M1963" s="239"/>
      <c r="N1963" s="239"/>
      <c r="O1963" s="239"/>
      <c r="X1963" s="228" t="s">
        <v>727</v>
      </c>
      <c r="Y1963" s="228"/>
      <c r="Z1963" s="228" t="s">
        <v>222</v>
      </c>
      <c r="AA1963" s="228" t="s">
        <v>2693</v>
      </c>
      <c r="AB1963" s="228" t="s">
        <v>6851</v>
      </c>
      <c r="AD1963" s="228" t="s">
        <v>317</v>
      </c>
      <c r="AE1963" s="228" t="s">
        <v>317</v>
      </c>
      <c r="AH1963" s="228"/>
      <c r="AJ1963" s="228" t="s">
        <v>384</v>
      </c>
      <c r="AK1963" s="228"/>
      <c r="BC1963" s="226"/>
    </row>
    <row r="1964" spans="1:55" ht="15.75" customHeight="1" thickBot="1">
      <c r="A1964" s="238"/>
      <c r="B1964" s="238"/>
      <c r="C1964" s="239"/>
      <c r="D1964" s="239"/>
      <c r="E1964" s="239"/>
      <c r="F1964" s="239"/>
      <c r="G1964" s="239"/>
      <c r="H1964" s="239"/>
      <c r="I1964" s="239"/>
      <c r="J1964" s="239"/>
      <c r="K1964" s="239"/>
      <c r="L1964" s="239"/>
      <c r="M1964" s="239"/>
      <c r="N1964" s="239"/>
      <c r="O1964" s="239"/>
      <c r="X1964" s="228" t="s">
        <v>752</v>
      </c>
      <c r="Y1964" s="228"/>
      <c r="Z1964" s="228" t="s">
        <v>262</v>
      </c>
      <c r="AA1964" s="228" t="s">
        <v>2753</v>
      </c>
      <c r="AB1964" s="228" t="s">
        <v>6852</v>
      </c>
      <c r="AD1964" s="228" t="s">
        <v>283</v>
      </c>
      <c r="AE1964" s="228" t="s">
        <v>333</v>
      </c>
      <c r="AH1964" s="228" t="s">
        <v>663</v>
      </c>
      <c r="AJ1964" s="228" t="s">
        <v>398</v>
      </c>
      <c r="AK1964" s="228"/>
      <c r="BC1964" s="226"/>
    </row>
    <row r="1965" spans="1:55" ht="15.75" customHeight="1" thickBot="1">
      <c r="A1965" s="238"/>
      <c r="B1965" s="238"/>
      <c r="C1965" s="239"/>
      <c r="D1965" s="239"/>
      <c r="E1965" s="239"/>
      <c r="F1965" s="239"/>
      <c r="G1965" s="239"/>
      <c r="H1965" s="239"/>
      <c r="I1965" s="239"/>
      <c r="J1965" s="239"/>
      <c r="K1965" s="239"/>
      <c r="L1965" s="239"/>
      <c r="M1965" s="239"/>
      <c r="N1965" s="239"/>
      <c r="O1965" s="239"/>
      <c r="X1965" s="228" t="s">
        <v>675</v>
      </c>
      <c r="Y1965" s="228"/>
      <c r="Z1965" s="228" t="s">
        <v>237</v>
      </c>
      <c r="AA1965" s="228" t="s">
        <v>892</v>
      </c>
      <c r="AB1965" s="228" t="s">
        <v>6853</v>
      </c>
      <c r="AD1965" s="228" t="s">
        <v>283</v>
      </c>
      <c r="AE1965" s="228" t="s">
        <v>317</v>
      </c>
      <c r="AH1965" s="228"/>
      <c r="AJ1965" s="228" t="s">
        <v>395</v>
      </c>
      <c r="AK1965" s="228"/>
      <c r="BC1965" s="226"/>
    </row>
    <row r="1966" spans="1:55" ht="15.75" customHeight="1" thickBot="1">
      <c r="A1966" s="238"/>
      <c r="B1966" s="238"/>
      <c r="C1966" s="239"/>
      <c r="D1966" s="239"/>
      <c r="E1966" s="239"/>
      <c r="F1966" s="239"/>
      <c r="G1966" s="239"/>
      <c r="H1966" s="239"/>
      <c r="I1966" s="239"/>
      <c r="J1966" s="239"/>
      <c r="K1966" s="239"/>
      <c r="L1966" s="239"/>
      <c r="M1966" s="239"/>
      <c r="N1966" s="239"/>
      <c r="O1966" s="239"/>
      <c r="X1966" s="228" t="s">
        <v>906</v>
      </c>
      <c r="Y1966" s="228"/>
      <c r="Z1966" s="228" t="s">
        <v>254</v>
      </c>
      <c r="AA1966" s="228" t="s">
        <v>907</v>
      </c>
      <c r="AB1966" s="228" t="s">
        <v>4900</v>
      </c>
      <c r="AD1966" s="228" t="s">
        <v>236</v>
      </c>
      <c r="AE1966" s="228" t="s">
        <v>317</v>
      </c>
      <c r="AH1966" s="228" t="s">
        <v>641</v>
      </c>
      <c r="AJ1966" s="228" t="s">
        <v>374</v>
      </c>
      <c r="AK1966" s="228"/>
      <c r="BC1966" s="226"/>
    </row>
    <row r="1967" spans="1:55" ht="15.75" customHeight="1" thickBot="1">
      <c r="A1967" s="238"/>
      <c r="B1967" s="238"/>
      <c r="C1967" s="239"/>
      <c r="D1967" s="239"/>
      <c r="E1967" s="239"/>
      <c r="F1967" s="239"/>
      <c r="G1967" s="239"/>
      <c r="H1967" s="239"/>
      <c r="I1967" s="239"/>
      <c r="J1967" s="239"/>
      <c r="K1967" s="239"/>
      <c r="L1967" s="239"/>
      <c r="M1967" s="239"/>
      <c r="N1967" s="239"/>
      <c r="O1967" s="239"/>
      <c r="X1967" s="228" t="s">
        <v>906</v>
      </c>
      <c r="Y1967" s="228"/>
      <c r="Z1967" s="228" t="s">
        <v>232</v>
      </c>
      <c r="AA1967" s="228" t="s">
        <v>912</v>
      </c>
      <c r="AB1967" s="228" t="s">
        <v>6854</v>
      </c>
      <c r="AD1967" s="228" t="s">
        <v>317</v>
      </c>
      <c r="AE1967" s="228" t="s">
        <v>317</v>
      </c>
      <c r="AH1967" s="228" t="s">
        <v>638</v>
      </c>
      <c r="AJ1967" s="228" t="s">
        <v>428</v>
      </c>
      <c r="AK1967" s="228"/>
      <c r="BC1967" s="226"/>
    </row>
    <row r="1968" spans="1:55" ht="15.75" customHeight="1" thickBot="1">
      <c r="A1968" s="238"/>
      <c r="B1968" s="238"/>
      <c r="C1968" s="239"/>
      <c r="D1968" s="239"/>
      <c r="E1968" s="239"/>
      <c r="F1968" s="239"/>
      <c r="G1968" s="239"/>
      <c r="H1968" s="239"/>
      <c r="I1968" s="239"/>
      <c r="J1968" s="239"/>
      <c r="K1968" s="239"/>
      <c r="L1968" s="239"/>
      <c r="M1968" s="239"/>
      <c r="N1968" s="239"/>
      <c r="O1968" s="239"/>
      <c r="X1968" s="228" t="s">
        <v>781</v>
      </c>
      <c r="Y1968" s="228"/>
      <c r="Z1968" s="228" t="s">
        <v>205</v>
      </c>
      <c r="AA1968" s="228" t="s">
        <v>1023</v>
      </c>
      <c r="AB1968" s="228" t="s">
        <v>6855</v>
      </c>
      <c r="AD1968" s="228" t="s">
        <v>333</v>
      </c>
      <c r="AE1968" s="228" t="s">
        <v>317</v>
      </c>
      <c r="AH1968" s="228"/>
      <c r="AJ1968" s="228" t="s">
        <v>460</v>
      </c>
      <c r="AK1968" s="228"/>
      <c r="BC1968" s="226"/>
    </row>
    <row r="1969" spans="1:55" ht="15.75" customHeight="1" thickBot="1">
      <c r="A1969" s="238"/>
      <c r="B1969" s="238"/>
      <c r="C1969" s="239"/>
      <c r="D1969" s="239"/>
      <c r="E1969" s="239"/>
      <c r="F1969" s="239"/>
      <c r="G1969" s="239"/>
      <c r="H1969" s="239"/>
      <c r="I1969" s="239"/>
      <c r="J1969" s="239"/>
      <c r="K1969" s="239"/>
      <c r="L1969" s="239"/>
      <c r="M1969" s="239"/>
      <c r="N1969" s="239"/>
      <c r="O1969" s="239"/>
      <c r="X1969" s="228" t="s">
        <v>727</v>
      </c>
      <c r="Y1969" s="228"/>
      <c r="Z1969" s="228" t="s">
        <v>212</v>
      </c>
      <c r="AA1969" s="228" t="s">
        <v>1139</v>
      </c>
      <c r="AB1969" s="228" t="s">
        <v>6856</v>
      </c>
      <c r="AD1969" s="228" t="s">
        <v>261</v>
      </c>
      <c r="AE1969" s="228" t="s">
        <v>317</v>
      </c>
      <c r="AH1969" s="228"/>
      <c r="AJ1969" s="228" t="s">
        <v>374</v>
      </c>
      <c r="AK1969" s="228"/>
      <c r="BC1969" s="226"/>
    </row>
    <row r="1970" spans="1:55" ht="15.75" customHeight="1" thickBot="1">
      <c r="A1970" s="238"/>
      <c r="B1970" s="238"/>
      <c r="C1970" s="239"/>
      <c r="D1970" s="239"/>
      <c r="E1970" s="239"/>
      <c r="F1970" s="239"/>
      <c r="G1970" s="239"/>
      <c r="H1970" s="239"/>
      <c r="I1970" s="239"/>
      <c r="J1970" s="239"/>
      <c r="K1970" s="239"/>
      <c r="L1970" s="239"/>
      <c r="M1970" s="239"/>
      <c r="N1970" s="239"/>
      <c r="O1970" s="239"/>
      <c r="X1970" s="228" t="s">
        <v>793</v>
      </c>
      <c r="Y1970" s="228"/>
      <c r="Z1970" s="228" t="s">
        <v>158</v>
      </c>
      <c r="AA1970" s="228" t="s">
        <v>1292</v>
      </c>
      <c r="AB1970" s="228" t="s">
        <v>6857</v>
      </c>
      <c r="AD1970" s="228" t="s">
        <v>261</v>
      </c>
      <c r="AE1970" s="228" t="s">
        <v>317</v>
      </c>
      <c r="AH1970" s="228"/>
      <c r="AJ1970" s="228" t="s">
        <v>259</v>
      </c>
      <c r="AK1970" s="228"/>
      <c r="BC1970" s="226"/>
    </row>
    <row r="1971" spans="1:55" ht="15.75" customHeight="1" thickBot="1">
      <c r="A1971" s="238"/>
      <c r="B1971" s="238"/>
      <c r="C1971" s="239"/>
      <c r="D1971" s="239"/>
      <c r="E1971" s="239"/>
      <c r="F1971" s="239"/>
      <c r="G1971" s="239"/>
      <c r="H1971" s="239"/>
      <c r="I1971" s="239"/>
      <c r="J1971" s="239"/>
      <c r="K1971" s="239"/>
      <c r="L1971" s="239"/>
      <c r="M1971" s="239"/>
      <c r="N1971" s="239"/>
      <c r="O1971" s="239"/>
      <c r="X1971" s="228" t="s">
        <v>681</v>
      </c>
      <c r="Y1971" s="228"/>
      <c r="Z1971" s="228" t="s">
        <v>197</v>
      </c>
      <c r="AA1971" s="228" t="s">
        <v>1446</v>
      </c>
      <c r="AB1971" s="228" t="s">
        <v>6858</v>
      </c>
      <c r="AD1971" s="228" t="s">
        <v>317</v>
      </c>
      <c r="AE1971" s="228" t="s">
        <v>333</v>
      </c>
      <c r="AH1971" s="228" t="s">
        <v>635</v>
      </c>
      <c r="AJ1971" s="228" t="s">
        <v>484</v>
      </c>
      <c r="AK1971" s="228"/>
      <c r="BC1971" s="226"/>
    </row>
    <row r="1972" spans="1:55" ht="15.75" customHeight="1" thickBot="1">
      <c r="A1972" s="238"/>
      <c r="B1972" s="238"/>
      <c r="C1972" s="239"/>
      <c r="D1972" s="239"/>
      <c r="E1972" s="239"/>
      <c r="F1972" s="239"/>
      <c r="G1972" s="239"/>
      <c r="H1972" s="239"/>
      <c r="I1972" s="239"/>
      <c r="J1972" s="239"/>
      <c r="K1972" s="239"/>
      <c r="L1972" s="239"/>
      <c r="M1972" s="239"/>
      <c r="N1972" s="239"/>
      <c r="O1972" s="239"/>
      <c r="X1972" s="228" t="s">
        <v>752</v>
      </c>
      <c r="Y1972" s="228"/>
      <c r="Z1972" s="228" t="s">
        <v>262</v>
      </c>
      <c r="AA1972" s="228" t="s">
        <v>1503</v>
      </c>
      <c r="AB1972" s="228" t="s">
        <v>6859</v>
      </c>
      <c r="AD1972" s="228" t="s">
        <v>261</v>
      </c>
      <c r="AE1972" s="228" t="s">
        <v>317</v>
      </c>
      <c r="AH1972" s="228" t="s">
        <v>638</v>
      </c>
      <c r="AJ1972" s="228" t="s">
        <v>352</v>
      </c>
      <c r="AK1972" s="228"/>
      <c r="BC1972" s="226"/>
    </row>
    <row r="1973" spans="1:55" ht="15.75" customHeight="1" thickBot="1">
      <c r="A1973" s="238"/>
      <c r="B1973" s="238"/>
      <c r="C1973" s="239"/>
      <c r="D1973" s="239"/>
      <c r="E1973" s="239"/>
      <c r="F1973" s="239"/>
      <c r="G1973" s="239"/>
      <c r="H1973" s="239"/>
      <c r="I1973" s="239"/>
      <c r="J1973" s="239"/>
      <c r="K1973" s="239"/>
      <c r="L1973" s="239"/>
      <c r="M1973" s="239"/>
      <c r="N1973" s="239"/>
      <c r="O1973" s="239"/>
      <c r="X1973" s="228" t="s">
        <v>655</v>
      </c>
      <c r="Y1973" s="228"/>
      <c r="Z1973" s="228" t="s">
        <v>246</v>
      </c>
      <c r="AA1973" s="228" t="s">
        <v>1508</v>
      </c>
      <c r="AB1973" s="228" t="s">
        <v>6860</v>
      </c>
      <c r="AD1973" s="228" t="s">
        <v>333</v>
      </c>
      <c r="AE1973" s="228" t="s">
        <v>333</v>
      </c>
      <c r="AH1973" s="228" t="s">
        <v>635</v>
      </c>
      <c r="AJ1973" s="228" t="s">
        <v>442</v>
      </c>
      <c r="AK1973" s="228"/>
      <c r="BC1973" s="226"/>
    </row>
    <row r="1974" spans="1:55" ht="15.75" customHeight="1" thickBot="1">
      <c r="A1974" s="238"/>
      <c r="B1974" s="238"/>
      <c r="C1974" s="239"/>
      <c r="D1974" s="239"/>
      <c r="E1974" s="239"/>
      <c r="F1974" s="239"/>
      <c r="G1974" s="239"/>
      <c r="H1974" s="239"/>
      <c r="I1974" s="239"/>
      <c r="J1974" s="239"/>
      <c r="K1974" s="239"/>
      <c r="L1974" s="239"/>
      <c r="M1974" s="239"/>
      <c r="N1974" s="239"/>
      <c r="O1974" s="239"/>
      <c r="X1974" s="228" t="s">
        <v>793</v>
      </c>
      <c r="Y1974" s="228"/>
      <c r="Z1974" s="228" t="s">
        <v>208</v>
      </c>
      <c r="AA1974" s="228" t="s">
        <v>1578</v>
      </c>
      <c r="AB1974" s="228" t="s">
        <v>6861</v>
      </c>
      <c r="AD1974" s="228" t="s">
        <v>317</v>
      </c>
      <c r="AE1974" s="228" t="s">
        <v>333</v>
      </c>
      <c r="AH1974" s="228"/>
      <c r="AJ1974" s="228" t="s">
        <v>374</v>
      </c>
      <c r="AK1974" s="228"/>
      <c r="BC1974" s="226"/>
    </row>
    <row r="1975" spans="1:55" ht="15.75" customHeight="1" thickBot="1">
      <c r="A1975" s="238"/>
      <c r="B1975" s="238"/>
      <c r="C1975" s="239"/>
      <c r="D1975" s="239"/>
      <c r="E1975" s="239"/>
      <c r="F1975" s="239"/>
      <c r="G1975" s="239"/>
      <c r="H1975" s="239"/>
      <c r="I1975" s="239"/>
      <c r="J1975" s="239"/>
      <c r="K1975" s="239"/>
      <c r="L1975" s="239"/>
      <c r="M1975" s="239"/>
      <c r="N1975" s="239"/>
      <c r="O1975" s="239"/>
      <c r="X1975" s="228" t="s">
        <v>729</v>
      </c>
      <c r="Y1975" s="228"/>
      <c r="Z1975" s="228" t="s">
        <v>205</v>
      </c>
      <c r="AA1975" s="228" t="s">
        <v>1581</v>
      </c>
      <c r="AB1975" s="228" t="s">
        <v>6862</v>
      </c>
      <c r="AD1975" s="228" t="s">
        <v>333</v>
      </c>
      <c r="AE1975" s="228" t="s">
        <v>348</v>
      </c>
      <c r="AH1975" s="228" t="s">
        <v>663</v>
      </c>
      <c r="AJ1975" s="228" t="s">
        <v>435</v>
      </c>
      <c r="AK1975" s="228"/>
      <c r="BC1975" s="226"/>
    </row>
    <row r="1976" spans="1:55" ht="15.75" customHeight="1" thickBot="1">
      <c r="A1976" s="238"/>
      <c r="B1976" s="238"/>
      <c r="C1976" s="239"/>
      <c r="D1976" s="239"/>
      <c r="E1976" s="239"/>
      <c r="F1976" s="239"/>
      <c r="G1976" s="239"/>
      <c r="H1976" s="239"/>
      <c r="I1976" s="239"/>
      <c r="J1976" s="239"/>
      <c r="K1976" s="239"/>
      <c r="L1976" s="239"/>
      <c r="M1976" s="239"/>
      <c r="N1976" s="239"/>
      <c r="O1976" s="239"/>
      <c r="X1976" s="228" t="s">
        <v>675</v>
      </c>
      <c r="Y1976" s="228"/>
      <c r="Z1976" s="228" t="s">
        <v>219</v>
      </c>
      <c r="AA1976" s="228" t="s">
        <v>1603</v>
      </c>
      <c r="AB1976" s="228" t="s">
        <v>6863</v>
      </c>
      <c r="AD1976" s="228" t="s">
        <v>317</v>
      </c>
      <c r="AE1976" s="228" t="s">
        <v>261</v>
      </c>
      <c r="AH1976" s="228"/>
      <c r="AJ1976" s="228" t="s">
        <v>367</v>
      </c>
      <c r="AK1976" s="228"/>
      <c r="BC1976" s="226"/>
    </row>
    <row r="1977" spans="1:55" ht="15.75" customHeight="1" thickBot="1">
      <c r="A1977" s="238"/>
      <c r="B1977" s="238"/>
      <c r="C1977" s="239"/>
      <c r="D1977" s="239"/>
      <c r="E1977" s="239"/>
      <c r="F1977" s="239"/>
      <c r="G1977" s="239"/>
      <c r="H1977" s="239"/>
      <c r="I1977" s="239"/>
      <c r="J1977" s="239"/>
      <c r="K1977" s="239"/>
      <c r="L1977" s="239"/>
      <c r="M1977" s="239"/>
      <c r="N1977" s="239"/>
      <c r="O1977" s="239"/>
      <c r="X1977" s="228" t="s">
        <v>781</v>
      </c>
      <c r="Y1977" s="228"/>
      <c r="Z1977" s="228" t="s">
        <v>222</v>
      </c>
      <c r="AA1977" s="228" t="s">
        <v>1678</v>
      </c>
      <c r="AB1977" s="228" t="s">
        <v>6864</v>
      </c>
      <c r="AD1977" s="228" t="s">
        <v>333</v>
      </c>
      <c r="AE1977" s="228" t="s">
        <v>317</v>
      </c>
      <c r="AH1977" s="228"/>
      <c r="AJ1977" s="228" t="s">
        <v>340</v>
      </c>
      <c r="AK1977" s="228"/>
      <c r="BC1977" s="226"/>
    </row>
    <row r="1978" spans="1:55" ht="15.75" customHeight="1" thickBot="1">
      <c r="A1978" s="238"/>
      <c r="B1978" s="238"/>
      <c r="C1978" s="239"/>
      <c r="D1978" s="239"/>
      <c r="E1978" s="239"/>
      <c r="F1978" s="239"/>
      <c r="G1978" s="239"/>
      <c r="H1978" s="239"/>
      <c r="I1978" s="239"/>
      <c r="J1978" s="239"/>
      <c r="K1978" s="239"/>
      <c r="L1978" s="239"/>
      <c r="M1978" s="239"/>
      <c r="N1978" s="239"/>
      <c r="O1978" s="239"/>
      <c r="X1978" s="228" t="s">
        <v>752</v>
      </c>
      <c r="Y1978" s="228"/>
      <c r="Z1978" s="228" t="s">
        <v>254</v>
      </c>
      <c r="AA1978" s="228" t="s">
        <v>1715</v>
      </c>
      <c r="AB1978" s="228" t="s">
        <v>6865</v>
      </c>
      <c r="AD1978" s="228" t="s">
        <v>211</v>
      </c>
      <c r="AE1978" s="228" t="s">
        <v>165</v>
      </c>
      <c r="AH1978" s="228" t="s">
        <v>641</v>
      </c>
      <c r="AJ1978" s="228" t="s">
        <v>423</v>
      </c>
      <c r="AK1978" s="228"/>
      <c r="BC1978" s="226"/>
    </row>
    <row r="1979" spans="1:55" ht="15.75" customHeight="1" thickBot="1">
      <c r="A1979" s="238"/>
      <c r="B1979" s="238"/>
      <c r="C1979" s="239"/>
      <c r="D1979" s="239"/>
      <c r="E1979" s="239"/>
      <c r="F1979" s="239"/>
      <c r="G1979" s="239"/>
      <c r="H1979" s="239"/>
      <c r="I1979" s="239"/>
      <c r="J1979" s="239"/>
      <c r="K1979" s="239"/>
      <c r="L1979" s="239"/>
      <c r="M1979" s="239"/>
      <c r="N1979" s="239"/>
      <c r="O1979" s="239"/>
      <c r="X1979" s="228" t="s">
        <v>729</v>
      </c>
      <c r="Y1979" s="228"/>
      <c r="Z1979" s="228" t="s">
        <v>219</v>
      </c>
      <c r="AA1979" s="228" t="s">
        <v>1730</v>
      </c>
      <c r="AB1979" s="228" t="s">
        <v>6866</v>
      </c>
      <c r="AD1979" s="228" t="s">
        <v>317</v>
      </c>
      <c r="AE1979" s="228" t="s">
        <v>359</v>
      </c>
      <c r="AH1979" s="228" t="s">
        <v>641</v>
      </c>
      <c r="AJ1979" s="228" t="s">
        <v>463</v>
      </c>
      <c r="AK1979" s="228"/>
      <c r="BC1979" s="226"/>
    </row>
    <row r="1980" spans="1:55" ht="15.75" customHeight="1" thickBot="1">
      <c r="A1980" s="238"/>
      <c r="B1980" s="238"/>
      <c r="C1980" s="239"/>
      <c r="D1980" s="239"/>
      <c r="E1980" s="239"/>
      <c r="F1980" s="239"/>
      <c r="G1980" s="239"/>
      <c r="H1980" s="239"/>
      <c r="I1980" s="239"/>
      <c r="J1980" s="239"/>
      <c r="K1980" s="239"/>
      <c r="L1980" s="239"/>
      <c r="M1980" s="239"/>
      <c r="N1980" s="239"/>
      <c r="O1980" s="239"/>
      <c r="X1980" s="228" t="s">
        <v>729</v>
      </c>
      <c r="Y1980" s="228"/>
      <c r="Z1980" s="228" t="s">
        <v>208</v>
      </c>
      <c r="AA1980" s="228" t="s">
        <v>1865</v>
      </c>
      <c r="AB1980" s="228" t="s">
        <v>6867</v>
      </c>
      <c r="AD1980" s="228" t="s">
        <v>317</v>
      </c>
      <c r="AE1980" s="228" t="s">
        <v>317</v>
      </c>
      <c r="AH1980" s="228" t="s">
        <v>663</v>
      </c>
      <c r="AJ1980" s="228" t="s">
        <v>423</v>
      </c>
      <c r="AK1980" s="228"/>
      <c r="BC1980" s="226"/>
    </row>
    <row r="1981" spans="1:55" ht="15.75" customHeight="1" thickBot="1">
      <c r="A1981" s="238"/>
      <c r="B1981" s="238"/>
      <c r="C1981" s="239"/>
      <c r="D1981" s="239"/>
      <c r="E1981" s="239"/>
      <c r="F1981" s="239"/>
      <c r="G1981" s="239"/>
      <c r="H1981" s="239"/>
      <c r="I1981" s="239"/>
      <c r="J1981" s="239"/>
      <c r="K1981" s="239"/>
      <c r="L1981" s="239"/>
      <c r="M1981" s="239"/>
      <c r="N1981" s="239"/>
      <c r="O1981" s="239"/>
      <c r="X1981" s="228" t="s">
        <v>727</v>
      </c>
      <c r="Y1981" s="228"/>
      <c r="Z1981" s="228" t="s">
        <v>237</v>
      </c>
      <c r="AA1981" s="228" t="s">
        <v>2111</v>
      </c>
      <c r="AB1981" s="228" t="s">
        <v>6868</v>
      </c>
      <c r="AD1981" s="228" t="s">
        <v>317</v>
      </c>
      <c r="AE1981" s="228" t="s">
        <v>236</v>
      </c>
      <c r="AH1981" s="228"/>
      <c r="AJ1981" s="228" t="s">
        <v>404</v>
      </c>
      <c r="AK1981" s="228"/>
      <c r="BC1981" s="226"/>
    </row>
    <row r="1982" spans="1:55" ht="15.75" customHeight="1" thickBot="1">
      <c r="A1982" s="238"/>
      <c r="B1982" s="238"/>
      <c r="C1982" s="239"/>
      <c r="D1982" s="239"/>
      <c r="E1982" s="239"/>
      <c r="F1982" s="239"/>
      <c r="G1982" s="239"/>
      <c r="H1982" s="239"/>
      <c r="I1982" s="239"/>
      <c r="J1982" s="239"/>
      <c r="K1982" s="239"/>
      <c r="L1982" s="239"/>
      <c r="M1982" s="239"/>
      <c r="N1982" s="239"/>
      <c r="O1982" s="239"/>
      <c r="X1982" s="228" t="s">
        <v>781</v>
      </c>
      <c r="Y1982" s="228"/>
      <c r="Z1982" s="228" t="s">
        <v>246</v>
      </c>
      <c r="AA1982" s="228" t="s">
        <v>2185</v>
      </c>
      <c r="AB1982" s="228" t="s">
        <v>6869</v>
      </c>
      <c r="AD1982" s="228" t="s">
        <v>317</v>
      </c>
      <c r="AE1982" s="228" t="s">
        <v>359</v>
      </c>
      <c r="AH1982" s="228"/>
      <c r="AJ1982" s="228" t="s">
        <v>428</v>
      </c>
      <c r="AK1982" s="228"/>
      <c r="BC1982" s="226"/>
    </row>
    <row r="1983" spans="1:55" ht="15.75" customHeight="1" thickBot="1">
      <c r="A1983" s="238"/>
      <c r="B1983" s="238"/>
      <c r="C1983" s="239"/>
      <c r="D1983" s="239"/>
      <c r="E1983" s="239"/>
      <c r="F1983" s="239"/>
      <c r="G1983" s="239"/>
      <c r="H1983" s="239"/>
      <c r="I1983" s="239"/>
      <c r="J1983" s="239"/>
      <c r="K1983" s="239"/>
      <c r="L1983" s="239"/>
      <c r="M1983" s="239"/>
      <c r="N1983" s="239"/>
      <c r="O1983" s="239"/>
      <c r="X1983" s="228" t="s">
        <v>655</v>
      </c>
      <c r="Y1983" s="228"/>
      <c r="Z1983" s="228" t="s">
        <v>222</v>
      </c>
      <c r="AA1983" s="228" t="s">
        <v>2205</v>
      </c>
      <c r="AB1983" s="228" t="s">
        <v>6870</v>
      </c>
      <c r="AD1983" s="228" t="s">
        <v>189</v>
      </c>
      <c r="AE1983" s="228" t="s">
        <v>236</v>
      </c>
      <c r="AH1983" s="228" t="s">
        <v>641</v>
      </c>
      <c r="AJ1983" s="228" t="s">
        <v>248</v>
      </c>
      <c r="AK1983" s="228"/>
      <c r="BC1983" s="226"/>
    </row>
    <row r="1984" spans="1:55" ht="15.75" customHeight="1" thickBot="1">
      <c r="A1984" s="238"/>
      <c r="B1984" s="238"/>
      <c r="C1984" s="239"/>
      <c r="D1984" s="239"/>
      <c r="E1984" s="239"/>
      <c r="F1984" s="239"/>
      <c r="G1984" s="239"/>
      <c r="H1984" s="239"/>
      <c r="I1984" s="239"/>
      <c r="J1984" s="239"/>
      <c r="K1984" s="239"/>
      <c r="L1984" s="239"/>
      <c r="M1984" s="239"/>
      <c r="N1984" s="239"/>
      <c r="O1984" s="239"/>
      <c r="X1984" s="228" t="s">
        <v>781</v>
      </c>
      <c r="Y1984" s="228"/>
      <c r="Z1984" s="228" t="s">
        <v>219</v>
      </c>
      <c r="AA1984" s="228" t="s">
        <v>2269</v>
      </c>
      <c r="AB1984" s="228" t="s">
        <v>6871</v>
      </c>
      <c r="AD1984" s="228" t="s">
        <v>317</v>
      </c>
      <c r="AE1984" s="228" t="s">
        <v>317</v>
      </c>
      <c r="AH1984" s="228"/>
      <c r="AJ1984" s="228" t="s">
        <v>407</v>
      </c>
      <c r="AK1984" s="228"/>
      <c r="BC1984" s="226"/>
    </row>
    <row r="1985" spans="1:55" ht="15.75" customHeight="1" thickBot="1">
      <c r="A1985" s="238"/>
      <c r="B1985" s="238"/>
      <c r="C1985" s="239"/>
      <c r="D1985" s="239"/>
      <c r="E1985" s="239"/>
      <c r="F1985" s="239"/>
      <c r="G1985" s="239"/>
      <c r="H1985" s="239"/>
      <c r="I1985" s="239"/>
      <c r="J1985" s="239"/>
      <c r="K1985" s="239"/>
      <c r="L1985" s="239"/>
      <c r="M1985" s="239"/>
      <c r="N1985" s="239"/>
      <c r="O1985" s="239"/>
      <c r="X1985" s="228" t="s">
        <v>650</v>
      </c>
      <c r="Y1985" s="228"/>
      <c r="Z1985" s="228" t="s">
        <v>205</v>
      </c>
      <c r="AA1985" s="228" t="s">
        <v>2272</v>
      </c>
      <c r="AB1985" s="228" t="s">
        <v>6872</v>
      </c>
      <c r="AD1985" s="228" t="s">
        <v>333</v>
      </c>
      <c r="AE1985" s="228" t="s">
        <v>348</v>
      </c>
      <c r="AH1985" s="228" t="s">
        <v>641</v>
      </c>
      <c r="AJ1985" s="228" t="s">
        <v>479</v>
      </c>
      <c r="AK1985" s="228"/>
      <c r="BC1985" s="226"/>
    </row>
    <row r="1986" spans="1:55" ht="15.75" customHeight="1" thickBot="1">
      <c r="A1986" s="238"/>
      <c r="B1986" s="238"/>
      <c r="C1986" s="239"/>
      <c r="D1986" s="239"/>
      <c r="E1986" s="239"/>
      <c r="F1986" s="239"/>
      <c r="G1986" s="239"/>
      <c r="H1986" s="239"/>
      <c r="I1986" s="239"/>
      <c r="J1986" s="239"/>
      <c r="K1986" s="239"/>
      <c r="L1986" s="239"/>
      <c r="M1986" s="239"/>
      <c r="N1986" s="239"/>
      <c r="O1986" s="239"/>
      <c r="X1986" s="228" t="s">
        <v>691</v>
      </c>
      <c r="Y1986" s="228"/>
      <c r="Z1986" s="228" t="s">
        <v>201</v>
      </c>
      <c r="AA1986" s="228" t="s">
        <v>2334</v>
      </c>
      <c r="AB1986" s="228" t="s">
        <v>6873</v>
      </c>
      <c r="AD1986" s="228" t="s">
        <v>359</v>
      </c>
      <c r="AE1986" s="228" t="s">
        <v>359</v>
      </c>
      <c r="AH1986" s="228" t="s">
        <v>641</v>
      </c>
      <c r="AJ1986" s="228" t="s">
        <v>451</v>
      </c>
      <c r="AK1986" s="228"/>
      <c r="BC1986" s="226"/>
    </row>
    <row r="1987" spans="1:55" ht="15.75" customHeight="1" thickBot="1">
      <c r="A1987" s="238"/>
      <c r="B1987" s="238"/>
      <c r="C1987" s="239"/>
      <c r="D1987" s="239"/>
      <c r="E1987" s="239"/>
      <c r="F1987" s="239"/>
      <c r="G1987" s="239"/>
      <c r="H1987" s="239"/>
      <c r="I1987" s="239"/>
      <c r="J1987" s="239"/>
      <c r="K1987" s="239"/>
      <c r="L1987" s="239"/>
      <c r="M1987" s="239"/>
      <c r="N1987" s="239"/>
      <c r="O1987" s="239"/>
      <c r="X1987" s="228" t="s">
        <v>727</v>
      </c>
      <c r="Y1987" s="228"/>
      <c r="Z1987" s="228" t="s">
        <v>215</v>
      </c>
      <c r="AA1987" s="228" t="s">
        <v>2381</v>
      </c>
      <c r="AB1987" s="228" t="s">
        <v>6874</v>
      </c>
      <c r="AD1987" s="228" t="s">
        <v>317</v>
      </c>
      <c r="AE1987" s="228" t="s">
        <v>261</v>
      </c>
      <c r="AH1987" s="228"/>
      <c r="AJ1987" s="228" t="s">
        <v>642</v>
      </c>
      <c r="AK1987" s="228"/>
      <c r="BC1987" s="226"/>
    </row>
    <row r="1988" spans="1:55" ht="15.75" customHeight="1" thickBot="1">
      <c r="A1988" s="238"/>
      <c r="B1988" s="238"/>
      <c r="C1988" s="239"/>
      <c r="D1988" s="239"/>
      <c r="E1988" s="239"/>
      <c r="F1988" s="239"/>
      <c r="G1988" s="239"/>
      <c r="H1988" s="239"/>
      <c r="I1988" s="239"/>
      <c r="J1988" s="239"/>
      <c r="K1988" s="239"/>
      <c r="L1988" s="239"/>
      <c r="M1988" s="239"/>
      <c r="N1988" s="239"/>
      <c r="O1988" s="239"/>
      <c r="X1988" s="228" t="s">
        <v>691</v>
      </c>
      <c r="Y1988" s="228"/>
      <c r="Z1988" s="228" t="s">
        <v>231</v>
      </c>
      <c r="AA1988" s="228" t="s">
        <v>2475</v>
      </c>
      <c r="AB1988" s="228" t="s">
        <v>6875</v>
      </c>
      <c r="AD1988" s="228" t="s">
        <v>359</v>
      </c>
      <c r="AE1988" s="228" t="s">
        <v>359</v>
      </c>
      <c r="AH1988" s="228" t="s">
        <v>663</v>
      </c>
      <c r="AJ1988" s="228" t="s">
        <v>479</v>
      </c>
      <c r="AK1988" s="228"/>
      <c r="BC1988" s="226"/>
    </row>
    <row r="1989" spans="1:55" ht="15.75" customHeight="1" thickBot="1">
      <c r="A1989" s="238"/>
      <c r="B1989" s="238"/>
      <c r="C1989" s="239"/>
      <c r="D1989" s="239"/>
      <c r="E1989" s="239"/>
      <c r="F1989" s="239"/>
      <c r="G1989" s="239"/>
      <c r="H1989" s="239"/>
      <c r="I1989" s="239"/>
      <c r="J1989" s="239"/>
      <c r="K1989" s="239"/>
      <c r="L1989" s="239"/>
      <c r="M1989" s="239"/>
      <c r="N1989" s="239"/>
      <c r="O1989" s="239"/>
      <c r="X1989" s="228" t="s">
        <v>727</v>
      </c>
      <c r="Y1989" s="228"/>
      <c r="Z1989" s="228" t="s">
        <v>241</v>
      </c>
      <c r="AA1989" s="228" t="s">
        <v>2609</v>
      </c>
      <c r="AB1989" s="228" t="s">
        <v>6876</v>
      </c>
      <c r="AD1989" s="228" t="s">
        <v>317</v>
      </c>
      <c r="AE1989" s="228" t="s">
        <v>302</v>
      </c>
      <c r="AH1989" s="228"/>
      <c r="AJ1989" s="228" t="s">
        <v>446</v>
      </c>
      <c r="AK1989" s="228"/>
      <c r="BC1989" s="226"/>
    </row>
    <row r="1990" spans="1:55" ht="15.75" customHeight="1" thickBot="1">
      <c r="A1990" s="238"/>
      <c r="B1990" s="238"/>
      <c r="C1990" s="239"/>
      <c r="D1990" s="239"/>
      <c r="E1990" s="239"/>
      <c r="F1990" s="239"/>
      <c r="G1990" s="239"/>
      <c r="H1990" s="239"/>
      <c r="I1990" s="239"/>
      <c r="J1990" s="239"/>
      <c r="K1990" s="239"/>
      <c r="L1990" s="239"/>
      <c r="M1990" s="239"/>
      <c r="N1990" s="239"/>
      <c r="O1990" s="239"/>
      <c r="X1990" s="228" t="s">
        <v>691</v>
      </c>
      <c r="Y1990" s="228"/>
      <c r="Z1990" s="228" t="s">
        <v>193</v>
      </c>
      <c r="AA1990" s="228" t="s">
        <v>2660</v>
      </c>
      <c r="AB1990" s="228" t="s">
        <v>6877</v>
      </c>
      <c r="AD1990" s="228" t="s">
        <v>333</v>
      </c>
      <c r="AE1990" s="228" t="s">
        <v>317</v>
      </c>
      <c r="AH1990" s="228" t="s">
        <v>660</v>
      </c>
      <c r="AJ1990" s="228" t="s">
        <v>470</v>
      </c>
      <c r="AK1990" s="228"/>
      <c r="BC1990" s="226"/>
    </row>
    <row r="1991" spans="1:55" ht="15.75" customHeight="1" thickBot="1">
      <c r="A1991" s="238"/>
      <c r="B1991" s="238"/>
      <c r="C1991" s="239"/>
      <c r="D1991" s="239"/>
      <c r="E1991" s="239"/>
      <c r="F1991" s="239"/>
      <c r="G1991" s="239"/>
      <c r="H1991" s="239"/>
      <c r="I1991" s="239"/>
      <c r="J1991" s="239"/>
      <c r="K1991" s="239"/>
      <c r="L1991" s="239"/>
      <c r="M1991" s="239"/>
      <c r="N1991" s="239"/>
      <c r="O1991" s="239"/>
      <c r="X1991" s="228" t="s">
        <v>781</v>
      </c>
      <c r="Y1991" s="228"/>
      <c r="Z1991" s="228" t="s">
        <v>212</v>
      </c>
      <c r="AA1991" s="228" t="s">
        <v>2675</v>
      </c>
      <c r="AB1991" s="228" t="s">
        <v>6878</v>
      </c>
      <c r="AD1991" s="228" t="s">
        <v>317</v>
      </c>
      <c r="AE1991" s="228" t="s">
        <v>333</v>
      </c>
      <c r="AH1991" s="228"/>
      <c r="AJ1991" s="228" t="s">
        <v>442</v>
      </c>
      <c r="AK1991" s="228"/>
      <c r="BC1991" s="226"/>
    </row>
    <row r="1992" spans="1:55" ht="15.75" customHeight="1" thickBot="1">
      <c r="A1992" s="238"/>
      <c r="B1992" s="238"/>
      <c r="C1992" s="239"/>
      <c r="D1992" s="239"/>
      <c r="E1992" s="239"/>
      <c r="F1992" s="239"/>
      <c r="G1992" s="239"/>
      <c r="H1992" s="239"/>
      <c r="I1992" s="239"/>
      <c r="J1992" s="239"/>
      <c r="K1992" s="239"/>
      <c r="L1992" s="239"/>
      <c r="M1992" s="239"/>
      <c r="N1992" s="239"/>
      <c r="O1992" s="239"/>
      <c r="X1992" s="228" t="s">
        <v>729</v>
      </c>
      <c r="Y1992" s="228"/>
      <c r="Z1992" s="228" t="s">
        <v>212</v>
      </c>
      <c r="AA1992" s="228" t="s">
        <v>730</v>
      </c>
      <c r="AB1992" s="228" t="s">
        <v>6879</v>
      </c>
      <c r="AD1992" s="228" t="s">
        <v>333</v>
      </c>
      <c r="AE1992" s="228" t="s">
        <v>348</v>
      </c>
      <c r="AH1992" s="228" t="s">
        <v>641</v>
      </c>
      <c r="AJ1992" s="228" t="s">
        <v>449</v>
      </c>
      <c r="AK1992" s="228"/>
      <c r="BC1992" s="226"/>
    </row>
    <row r="1993" spans="1:55" ht="15.75" customHeight="1" thickBot="1">
      <c r="A1993" s="238"/>
      <c r="B1993" s="238"/>
      <c r="C1993" s="239"/>
      <c r="D1993" s="239"/>
      <c r="E1993" s="239"/>
      <c r="F1993" s="239"/>
      <c r="G1993" s="239"/>
      <c r="H1993" s="239"/>
      <c r="I1993" s="239"/>
      <c r="J1993" s="239"/>
      <c r="K1993" s="239"/>
      <c r="L1993" s="239"/>
      <c r="M1993" s="239"/>
      <c r="N1993" s="239"/>
      <c r="O1993" s="239"/>
      <c r="X1993" s="228" t="s">
        <v>775</v>
      </c>
      <c r="Y1993" s="228"/>
      <c r="Z1993" s="228" t="s">
        <v>186</v>
      </c>
      <c r="AA1993" s="228" t="s">
        <v>776</v>
      </c>
      <c r="AB1993" s="228" t="s">
        <v>6880</v>
      </c>
      <c r="AD1993" s="228" t="s">
        <v>317</v>
      </c>
      <c r="AE1993" s="228" t="s">
        <v>317</v>
      </c>
      <c r="AH1993" s="228" t="s">
        <v>635</v>
      </c>
      <c r="AJ1993" s="228" t="s">
        <v>414</v>
      </c>
      <c r="AK1993" s="228"/>
      <c r="BC1993" s="226"/>
    </row>
    <row r="1994" spans="1:55" ht="15.75" customHeight="1" thickBot="1">
      <c r="A1994" s="238"/>
      <c r="B1994" s="238"/>
      <c r="C1994" s="239"/>
      <c r="D1994" s="239"/>
      <c r="E1994" s="239"/>
      <c r="F1994" s="239"/>
      <c r="G1994" s="239"/>
      <c r="H1994" s="239"/>
      <c r="I1994" s="239"/>
      <c r="J1994" s="239"/>
      <c r="K1994" s="239"/>
      <c r="L1994" s="239"/>
      <c r="M1994" s="239"/>
      <c r="N1994" s="239"/>
      <c r="O1994" s="239"/>
      <c r="X1994" s="228" t="s">
        <v>781</v>
      </c>
      <c r="Y1994" s="228"/>
      <c r="Z1994" s="228" t="s">
        <v>226</v>
      </c>
      <c r="AA1994" s="228" t="s">
        <v>782</v>
      </c>
      <c r="AB1994" s="228" t="s">
        <v>6881</v>
      </c>
      <c r="AD1994" s="228" t="s">
        <v>189</v>
      </c>
      <c r="AE1994" s="228" t="s">
        <v>189</v>
      </c>
      <c r="AH1994" s="228"/>
      <c r="AJ1994" s="228" t="s">
        <v>301</v>
      </c>
      <c r="AK1994" s="228"/>
      <c r="BC1994" s="226"/>
    </row>
    <row r="1995" spans="1:55" ht="15.75" customHeight="1" thickBot="1">
      <c r="A1995" s="238"/>
      <c r="B1995" s="238"/>
      <c r="C1995" s="239"/>
      <c r="D1995" s="239"/>
      <c r="E1995" s="239"/>
      <c r="F1995" s="239"/>
      <c r="G1995" s="239"/>
      <c r="H1995" s="239"/>
      <c r="I1995" s="239"/>
      <c r="J1995" s="239"/>
      <c r="K1995" s="239"/>
      <c r="L1995" s="239"/>
      <c r="M1995" s="239"/>
      <c r="N1995" s="239"/>
      <c r="O1995" s="239"/>
      <c r="X1995" s="228" t="s">
        <v>655</v>
      </c>
      <c r="Y1995" s="228"/>
      <c r="Z1995" s="228" t="s">
        <v>237</v>
      </c>
      <c r="AA1995" s="228" t="s">
        <v>856</v>
      </c>
      <c r="AB1995" s="228" t="s">
        <v>6882</v>
      </c>
      <c r="AD1995" s="228" t="s">
        <v>283</v>
      </c>
      <c r="AE1995" s="228" t="s">
        <v>283</v>
      </c>
      <c r="AH1995" s="228" t="s">
        <v>663</v>
      </c>
      <c r="AJ1995" s="228" t="s">
        <v>347</v>
      </c>
      <c r="AK1995" s="228"/>
      <c r="BC1995" s="226"/>
    </row>
    <row r="1996" spans="1:55" ht="15.75" customHeight="1" thickBot="1">
      <c r="A1996" s="238"/>
      <c r="B1996" s="238"/>
      <c r="C1996" s="239"/>
      <c r="D1996" s="239"/>
      <c r="E1996" s="239"/>
      <c r="F1996" s="239"/>
      <c r="G1996" s="239"/>
      <c r="H1996" s="239"/>
      <c r="I1996" s="239"/>
      <c r="J1996" s="239"/>
      <c r="K1996" s="239"/>
      <c r="L1996" s="239"/>
      <c r="M1996" s="239"/>
      <c r="N1996" s="239"/>
      <c r="O1996" s="239"/>
      <c r="X1996" s="228" t="s">
        <v>752</v>
      </c>
      <c r="Y1996" s="228"/>
      <c r="Z1996" s="228" t="s">
        <v>669</v>
      </c>
      <c r="AA1996" s="228" t="s">
        <v>876</v>
      </c>
      <c r="AB1996" s="228" t="s">
        <v>6883</v>
      </c>
      <c r="AD1996" s="228" t="s">
        <v>189</v>
      </c>
      <c r="AE1996" s="228" t="s">
        <v>261</v>
      </c>
      <c r="AH1996" s="228" t="s">
        <v>641</v>
      </c>
      <c r="AJ1996" s="228" t="s">
        <v>340</v>
      </c>
      <c r="AK1996" s="228"/>
      <c r="BC1996" s="226"/>
    </row>
    <row r="1997" spans="1:55" ht="15.75" customHeight="1" thickBot="1">
      <c r="A1997" s="238"/>
      <c r="B1997" s="238"/>
      <c r="C1997" s="239"/>
      <c r="D1997" s="239"/>
      <c r="E1997" s="239"/>
      <c r="F1997" s="239"/>
      <c r="G1997" s="239"/>
      <c r="H1997" s="239"/>
      <c r="I1997" s="239"/>
      <c r="J1997" s="239"/>
      <c r="K1997" s="239"/>
      <c r="L1997" s="239"/>
      <c r="M1997" s="239"/>
      <c r="N1997" s="239"/>
      <c r="O1997" s="239"/>
      <c r="X1997" s="228" t="s">
        <v>655</v>
      </c>
      <c r="Y1997" s="228"/>
      <c r="Z1997" s="228" t="s">
        <v>208</v>
      </c>
      <c r="AA1997" s="228" t="s">
        <v>957</v>
      </c>
      <c r="AB1997" s="228" t="s">
        <v>6884</v>
      </c>
      <c r="AD1997" s="228" t="s">
        <v>302</v>
      </c>
      <c r="AE1997" s="228" t="s">
        <v>333</v>
      </c>
      <c r="AH1997" s="228" t="s">
        <v>638</v>
      </c>
      <c r="AJ1997" s="228" t="s">
        <v>451</v>
      </c>
      <c r="AK1997" s="228"/>
      <c r="BC1997" s="226"/>
    </row>
    <row r="1998" spans="1:55" ht="15.75" customHeight="1" thickBot="1">
      <c r="A1998" s="238"/>
      <c r="B1998" s="238"/>
      <c r="C1998" s="239"/>
      <c r="D1998" s="239"/>
      <c r="E1998" s="239"/>
      <c r="F1998" s="239"/>
      <c r="G1998" s="239"/>
      <c r="H1998" s="239"/>
      <c r="I1998" s="239"/>
      <c r="J1998" s="239"/>
      <c r="K1998" s="239"/>
      <c r="L1998" s="239"/>
      <c r="M1998" s="239"/>
      <c r="N1998" s="239"/>
      <c r="O1998" s="239"/>
      <c r="X1998" s="228" t="s">
        <v>729</v>
      </c>
      <c r="Y1998" s="228"/>
      <c r="Z1998" s="228" t="s">
        <v>226</v>
      </c>
      <c r="AA1998" s="228" t="s">
        <v>992</v>
      </c>
      <c r="AB1998" s="228" t="s">
        <v>6885</v>
      </c>
      <c r="AD1998" s="228" t="s">
        <v>333</v>
      </c>
      <c r="AE1998" s="228" t="s">
        <v>359</v>
      </c>
      <c r="AH1998" s="228" t="s">
        <v>638</v>
      </c>
      <c r="AJ1998" s="228" t="s">
        <v>754</v>
      </c>
      <c r="AK1998" s="228"/>
      <c r="BC1998" s="226"/>
    </row>
    <row r="1999" spans="1:55" ht="15.75" customHeight="1" thickBot="1">
      <c r="A1999" s="238"/>
      <c r="B1999" s="238"/>
      <c r="C1999" s="239"/>
      <c r="D1999" s="239"/>
      <c r="E1999" s="239"/>
      <c r="F1999" s="239"/>
      <c r="G1999" s="239"/>
      <c r="H1999" s="239"/>
      <c r="I1999" s="239"/>
      <c r="J1999" s="239"/>
      <c r="K1999" s="239"/>
      <c r="L1999" s="239"/>
      <c r="M1999" s="239"/>
      <c r="N1999" s="239"/>
      <c r="O1999" s="239"/>
      <c r="X1999" s="228" t="s">
        <v>681</v>
      </c>
      <c r="Y1999" s="228"/>
      <c r="Z1999" s="228" t="s">
        <v>205</v>
      </c>
      <c r="AA1999" s="228" t="s">
        <v>1046</v>
      </c>
      <c r="AB1999" s="228" t="s">
        <v>6886</v>
      </c>
      <c r="AD1999" s="228" t="s">
        <v>333</v>
      </c>
      <c r="AE1999" s="228" t="s">
        <v>348</v>
      </c>
      <c r="AH1999" s="228" t="s">
        <v>635</v>
      </c>
      <c r="AJ1999" s="228" t="s">
        <v>754</v>
      </c>
      <c r="AK1999" s="228"/>
      <c r="BC1999" s="226"/>
    </row>
    <row r="2000" spans="1:55" ht="15.75" customHeight="1" thickBot="1">
      <c r="A2000" s="238"/>
      <c r="B2000" s="238"/>
      <c r="C2000" s="239"/>
      <c r="D2000" s="239"/>
      <c r="E2000" s="239"/>
      <c r="F2000" s="239"/>
      <c r="G2000" s="239"/>
      <c r="H2000" s="239"/>
      <c r="I2000" s="239"/>
      <c r="J2000" s="239"/>
      <c r="K2000" s="239"/>
      <c r="L2000" s="239"/>
      <c r="M2000" s="239"/>
      <c r="N2000" s="239"/>
      <c r="O2000" s="239"/>
      <c r="X2000" s="228" t="s">
        <v>729</v>
      </c>
      <c r="Y2000" s="228"/>
      <c r="Z2000" s="228" t="s">
        <v>201</v>
      </c>
      <c r="AA2000" s="228" t="s">
        <v>1078</v>
      </c>
      <c r="AB2000" s="228" t="s">
        <v>6887</v>
      </c>
      <c r="AD2000" s="228" t="s">
        <v>333</v>
      </c>
      <c r="AE2000" s="228" t="s">
        <v>359</v>
      </c>
      <c r="AH2000" s="228" t="s">
        <v>663</v>
      </c>
      <c r="AJ2000" s="228" t="s">
        <v>479</v>
      </c>
      <c r="AK2000" s="228"/>
      <c r="BC2000" s="226"/>
    </row>
    <row r="2001" spans="1:55" ht="15.75" customHeight="1" thickBot="1">
      <c r="A2001" s="238"/>
      <c r="B2001" s="238"/>
      <c r="C2001" s="239"/>
      <c r="D2001" s="239"/>
      <c r="E2001" s="239"/>
      <c r="F2001" s="239"/>
      <c r="G2001" s="239"/>
      <c r="H2001" s="239"/>
      <c r="I2001" s="239"/>
      <c r="J2001" s="239"/>
      <c r="K2001" s="239"/>
      <c r="L2001" s="239"/>
      <c r="M2001" s="239"/>
      <c r="N2001" s="239"/>
      <c r="O2001" s="239"/>
      <c r="X2001" s="228" t="s">
        <v>691</v>
      </c>
      <c r="Y2001" s="228"/>
      <c r="Z2001" s="228" t="s">
        <v>208</v>
      </c>
      <c r="AA2001" s="228" t="s">
        <v>1159</v>
      </c>
      <c r="AB2001" s="228" t="s">
        <v>6888</v>
      </c>
      <c r="AD2001" s="228" t="s">
        <v>333</v>
      </c>
      <c r="AE2001" s="228" t="s">
        <v>348</v>
      </c>
      <c r="AH2001" s="228" t="s">
        <v>663</v>
      </c>
      <c r="AJ2001" s="228" t="s">
        <v>456</v>
      </c>
      <c r="AK2001" s="228"/>
      <c r="BC2001" s="226"/>
    </row>
    <row r="2002" spans="1:55" ht="15.75" customHeight="1" thickBot="1">
      <c r="A2002" s="238"/>
      <c r="B2002" s="238"/>
      <c r="C2002" s="239"/>
      <c r="D2002" s="239"/>
      <c r="E2002" s="239"/>
      <c r="F2002" s="239"/>
      <c r="G2002" s="239"/>
      <c r="H2002" s="239"/>
      <c r="I2002" s="239"/>
      <c r="J2002" s="239"/>
      <c r="K2002" s="239"/>
      <c r="L2002" s="239"/>
      <c r="M2002" s="239"/>
      <c r="N2002" s="239"/>
      <c r="O2002" s="239"/>
      <c r="X2002" s="228" t="s">
        <v>650</v>
      </c>
      <c r="Y2002" s="228"/>
      <c r="Z2002" s="228" t="s">
        <v>205</v>
      </c>
      <c r="AA2002" s="228" t="s">
        <v>1194</v>
      </c>
      <c r="AB2002" s="228" t="s">
        <v>6889</v>
      </c>
      <c r="AD2002" s="228" t="s">
        <v>333</v>
      </c>
      <c r="AE2002" s="228" t="s">
        <v>348</v>
      </c>
      <c r="AH2002" s="228" t="s">
        <v>641</v>
      </c>
      <c r="AJ2002" s="228" t="s">
        <v>347</v>
      </c>
      <c r="AK2002" s="228"/>
      <c r="BC2002" s="226"/>
    </row>
    <row r="2003" spans="1:55" ht="15.75" customHeight="1" thickBot="1">
      <c r="A2003" s="238"/>
      <c r="B2003" s="238"/>
      <c r="C2003" s="239"/>
      <c r="D2003" s="239"/>
      <c r="E2003" s="239"/>
      <c r="F2003" s="239"/>
      <c r="G2003" s="239"/>
      <c r="H2003" s="239"/>
      <c r="I2003" s="239"/>
      <c r="J2003" s="239"/>
      <c r="K2003" s="239"/>
      <c r="L2003" s="239"/>
      <c r="M2003" s="239"/>
      <c r="N2003" s="239"/>
      <c r="O2003" s="239"/>
      <c r="X2003" s="228" t="s">
        <v>793</v>
      </c>
      <c r="Y2003" s="228"/>
      <c r="Z2003" s="228" t="s">
        <v>226</v>
      </c>
      <c r="AA2003" s="228" t="s">
        <v>1258</v>
      </c>
      <c r="AB2003" s="228" t="s">
        <v>6890</v>
      </c>
      <c r="AD2003" s="228" t="s">
        <v>317</v>
      </c>
      <c r="AE2003" s="228" t="s">
        <v>302</v>
      </c>
      <c r="AH2003" s="228"/>
      <c r="AJ2003" s="228" t="s">
        <v>393</v>
      </c>
      <c r="AK2003" s="228"/>
      <c r="BC2003" s="226"/>
    </row>
    <row r="2004" spans="1:55" ht="15.75" customHeight="1" thickBot="1">
      <c r="A2004" s="238"/>
      <c r="B2004" s="238"/>
      <c r="C2004" s="239"/>
      <c r="D2004" s="239"/>
      <c r="E2004" s="239"/>
      <c r="F2004" s="239"/>
      <c r="G2004" s="239"/>
      <c r="H2004" s="239"/>
      <c r="I2004" s="239"/>
      <c r="J2004" s="239"/>
      <c r="K2004" s="239"/>
      <c r="L2004" s="239"/>
      <c r="M2004" s="239"/>
      <c r="N2004" s="239"/>
      <c r="O2004" s="239"/>
      <c r="X2004" s="228" t="s">
        <v>650</v>
      </c>
      <c r="Y2004" s="228"/>
      <c r="Z2004" s="228" t="s">
        <v>193</v>
      </c>
      <c r="AA2004" s="228" t="s">
        <v>1288</v>
      </c>
      <c r="AB2004" s="228" t="s">
        <v>6891</v>
      </c>
      <c r="AD2004" s="228" t="s">
        <v>348</v>
      </c>
      <c r="AE2004" s="228" t="s">
        <v>362</v>
      </c>
      <c r="AH2004" s="228" t="s">
        <v>638</v>
      </c>
      <c r="AJ2004" s="228" t="s">
        <v>430</v>
      </c>
      <c r="AK2004" s="228"/>
      <c r="BC2004" s="226"/>
    </row>
    <row r="2005" spans="1:55" ht="15.75" customHeight="1" thickBot="1">
      <c r="A2005" s="238"/>
      <c r="B2005" s="238"/>
      <c r="C2005" s="239"/>
      <c r="D2005" s="239"/>
      <c r="E2005" s="239"/>
      <c r="F2005" s="239"/>
      <c r="G2005" s="239"/>
      <c r="H2005" s="239"/>
      <c r="I2005" s="239"/>
      <c r="J2005" s="239"/>
      <c r="K2005" s="239"/>
      <c r="L2005" s="239"/>
      <c r="M2005" s="239"/>
      <c r="N2005" s="239"/>
      <c r="O2005" s="239"/>
      <c r="X2005" s="228" t="s">
        <v>681</v>
      </c>
      <c r="Y2005" s="228"/>
      <c r="Z2005" s="228" t="s">
        <v>237</v>
      </c>
      <c r="AA2005" s="228" t="s">
        <v>1377</v>
      </c>
      <c r="AB2005" s="228" t="s">
        <v>6892</v>
      </c>
      <c r="AD2005" s="228" t="s">
        <v>359</v>
      </c>
      <c r="AE2005" s="228" t="s">
        <v>359</v>
      </c>
      <c r="AH2005" s="228" t="s">
        <v>641</v>
      </c>
      <c r="AJ2005" s="228" t="s">
        <v>470</v>
      </c>
      <c r="AK2005" s="228"/>
      <c r="BC2005" s="226"/>
    </row>
    <row r="2006" spans="1:55" ht="15.75" customHeight="1" thickBot="1">
      <c r="A2006" s="238"/>
      <c r="B2006" s="238"/>
      <c r="C2006" s="239"/>
      <c r="D2006" s="239"/>
      <c r="E2006" s="239"/>
      <c r="F2006" s="239"/>
      <c r="G2006" s="239"/>
      <c r="H2006" s="239"/>
      <c r="I2006" s="239"/>
      <c r="J2006" s="239"/>
      <c r="K2006" s="239"/>
      <c r="L2006" s="239"/>
      <c r="M2006" s="239"/>
      <c r="N2006" s="239"/>
      <c r="O2006" s="239"/>
      <c r="X2006" s="228" t="s">
        <v>650</v>
      </c>
      <c r="Y2006" s="228"/>
      <c r="Z2006" s="228" t="s">
        <v>197</v>
      </c>
      <c r="AA2006" s="228" t="s">
        <v>1395</v>
      </c>
      <c r="AB2006" s="228" t="s">
        <v>6893</v>
      </c>
      <c r="AD2006" s="228" t="s">
        <v>359</v>
      </c>
      <c r="AE2006" s="228" t="s">
        <v>359</v>
      </c>
      <c r="AH2006" s="228" t="s">
        <v>635</v>
      </c>
      <c r="AJ2006" s="228" t="s">
        <v>428</v>
      </c>
      <c r="AK2006" s="228"/>
      <c r="BC2006" s="226"/>
    </row>
    <row r="2007" spans="1:55" ht="15.75" customHeight="1" thickBot="1">
      <c r="A2007" s="238"/>
      <c r="B2007" s="238"/>
      <c r="C2007" s="239"/>
      <c r="D2007" s="239"/>
      <c r="E2007" s="239"/>
      <c r="F2007" s="239"/>
      <c r="G2007" s="239"/>
      <c r="H2007" s="239"/>
      <c r="I2007" s="239"/>
      <c r="J2007" s="239"/>
      <c r="K2007" s="239"/>
      <c r="L2007" s="239"/>
      <c r="M2007" s="239"/>
      <c r="N2007" s="239"/>
      <c r="O2007" s="239"/>
      <c r="X2007" s="228" t="s">
        <v>752</v>
      </c>
      <c r="Y2007" s="228"/>
      <c r="Z2007" s="228" t="s">
        <v>222</v>
      </c>
      <c r="AA2007" s="228" t="s">
        <v>1533</v>
      </c>
      <c r="AB2007" s="228" t="s">
        <v>6894</v>
      </c>
      <c r="AD2007" s="228" t="s">
        <v>333</v>
      </c>
      <c r="AE2007" s="228" t="s">
        <v>261</v>
      </c>
      <c r="AH2007" s="228" t="s">
        <v>638</v>
      </c>
      <c r="AJ2007" s="228" t="s">
        <v>355</v>
      </c>
      <c r="AK2007" s="228"/>
      <c r="BC2007" s="226"/>
    </row>
    <row r="2008" spans="1:55" ht="15.75" customHeight="1" thickBot="1">
      <c r="A2008" s="238"/>
      <c r="B2008" s="238"/>
      <c r="C2008" s="239"/>
      <c r="D2008" s="239"/>
      <c r="E2008" s="239"/>
      <c r="F2008" s="239"/>
      <c r="G2008" s="239"/>
      <c r="H2008" s="239"/>
      <c r="I2008" s="239"/>
      <c r="J2008" s="239"/>
      <c r="K2008" s="239"/>
      <c r="L2008" s="239"/>
      <c r="M2008" s="239"/>
      <c r="N2008" s="239"/>
      <c r="O2008" s="239"/>
      <c r="X2008" s="228" t="s">
        <v>727</v>
      </c>
      <c r="Y2008" s="228"/>
      <c r="Z2008" s="228" t="s">
        <v>215</v>
      </c>
      <c r="AA2008" s="228" t="s">
        <v>1633</v>
      </c>
      <c r="AB2008" s="228" t="s">
        <v>6895</v>
      </c>
      <c r="AD2008" s="228" t="s">
        <v>317</v>
      </c>
      <c r="AE2008" s="228" t="s">
        <v>302</v>
      </c>
      <c r="AH2008" s="228"/>
      <c r="AJ2008" s="228" t="s">
        <v>449</v>
      </c>
      <c r="AK2008" s="228"/>
      <c r="BC2008" s="226"/>
    </row>
    <row r="2009" spans="1:55" ht="15.75" customHeight="1" thickBot="1">
      <c r="A2009" s="238"/>
      <c r="B2009" s="238"/>
      <c r="C2009" s="239"/>
      <c r="D2009" s="239"/>
      <c r="E2009" s="239"/>
      <c r="F2009" s="239"/>
      <c r="G2009" s="239"/>
      <c r="H2009" s="239"/>
      <c r="I2009" s="239"/>
      <c r="J2009" s="239"/>
      <c r="K2009" s="239"/>
      <c r="L2009" s="239"/>
      <c r="M2009" s="239"/>
      <c r="N2009" s="239"/>
      <c r="O2009" s="239"/>
      <c r="X2009" s="228" t="s">
        <v>675</v>
      </c>
      <c r="Y2009" s="228"/>
      <c r="Z2009" s="228" t="s">
        <v>226</v>
      </c>
      <c r="AA2009" s="228" t="s">
        <v>1674</v>
      </c>
      <c r="AB2009" s="228" t="s">
        <v>6896</v>
      </c>
      <c r="AD2009" s="228" t="s">
        <v>189</v>
      </c>
      <c r="AE2009" s="228" t="s">
        <v>189</v>
      </c>
      <c r="AH2009" s="228"/>
      <c r="AJ2009" s="228"/>
      <c r="AK2009" s="228"/>
      <c r="BC2009" s="226"/>
    </row>
    <row r="2010" spans="1:55" ht="15.75" customHeight="1" thickBot="1">
      <c r="A2010" s="238"/>
      <c r="B2010" s="238"/>
      <c r="C2010" s="239"/>
      <c r="D2010" s="239"/>
      <c r="E2010" s="239"/>
      <c r="F2010" s="239"/>
      <c r="G2010" s="239"/>
      <c r="H2010" s="239"/>
      <c r="I2010" s="239"/>
      <c r="J2010" s="239"/>
      <c r="K2010" s="239"/>
      <c r="L2010" s="239"/>
      <c r="M2010" s="239"/>
      <c r="N2010" s="239"/>
      <c r="O2010" s="239"/>
      <c r="X2010" s="228" t="s">
        <v>681</v>
      </c>
      <c r="Y2010" s="228"/>
      <c r="Z2010" s="228" t="s">
        <v>197</v>
      </c>
      <c r="AA2010" s="228" t="s">
        <v>1700</v>
      </c>
      <c r="AB2010" s="228" t="s">
        <v>6897</v>
      </c>
      <c r="AD2010" s="228" t="s">
        <v>333</v>
      </c>
      <c r="AE2010" s="228" t="s">
        <v>333</v>
      </c>
      <c r="AH2010" s="228" t="s">
        <v>660</v>
      </c>
      <c r="AJ2010" s="228" t="s">
        <v>477</v>
      </c>
      <c r="AK2010" s="228"/>
      <c r="BC2010" s="226"/>
    </row>
    <row r="2011" spans="1:55" ht="15.75" customHeight="1" thickBot="1">
      <c r="A2011" s="238"/>
      <c r="B2011" s="238"/>
      <c r="C2011" s="239"/>
      <c r="D2011" s="239"/>
      <c r="E2011" s="239"/>
      <c r="F2011" s="239"/>
      <c r="G2011" s="239"/>
      <c r="H2011" s="239"/>
      <c r="I2011" s="239"/>
      <c r="J2011" s="239"/>
      <c r="K2011" s="239"/>
      <c r="L2011" s="239"/>
      <c r="M2011" s="239"/>
      <c r="N2011" s="239"/>
      <c r="O2011" s="239"/>
      <c r="X2011" s="228" t="s">
        <v>781</v>
      </c>
      <c r="Y2011" s="228"/>
      <c r="Z2011" s="228" t="s">
        <v>222</v>
      </c>
      <c r="AA2011" s="228" t="s">
        <v>1784</v>
      </c>
      <c r="AB2011" s="228" t="s">
        <v>6898</v>
      </c>
      <c r="AD2011" s="228" t="s">
        <v>261</v>
      </c>
      <c r="AE2011" s="228" t="s">
        <v>283</v>
      </c>
      <c r="AH2011" s="228"/>
      <c r="AJ2011" s="228" t="s">
        <v>340</v>
      </c>
      <c r="AK2011" s="228"/>
      <c r="BC2011" s="226"/>
    </row>
    <row r="2012" spans="1:55" ht="15.75" customHeight="1" thickBot="1">
      <c r="A2012" s="238"/>
      <c r="B2012" s="238"/>
      <c r="C2012" s="239"/>
      <c r="D2012" s="239"/>
      <c r="E2012" s="239"/>
      <c r="F2012" s="239"/>
      <c r="G2012" s="239"/>
      <c r="H2012" s="239"/>
      <c r="I2012" s="239"/>
      <c r="J2012" s="239"/>
      <c r="K2012" s="239"/>
      <c r="L2012" s="239"/>
      <c r="M2012" s="239"/>
      <c r="N2012" s="239"/>
      <c r="O2012" s="239"/>
      <c r="X2012" s="228" t="s">
        <v>727</v>
      </c>
      <c r="Y2012" s="228"/>
      <c r="Z2012" s="228" t="s">
        <v>215</v>
      </c>
      <c r="AA2012" s="228" t="s">
        <v>1811</v>
      </c>
      <c r="AB2012" s="228" t="s">
        <v>6899</v>
      </c>
      <c r="AD2012" s="228" t="s">
        <v>348</v>
      </c>
      <c r="AE2012" s="228" t="s">
        <v>317</v>
      </c>
      <c r="AH2012" s="228"/>
      <c r="AJ2012" s="228" t="s">
        <v>754</v>
      </c>
      <c r="AK2012" s="228"/>
      <c r="BC2012" s="226"/>
    </row>
    <row r="2013" spans="1:55" ht="15.75" customHeight="1" thickBot="1">
      <c r="A2013" s="238"/>
      <c r="B2013" s="238"/>
      <c r="C2013" s="239"/>
      <c r="D2013" s="239"/>
      <c r="E2013" s="239"/>
      <c r="F2013" s="239"/>
      <c r="G2013" s="239"/>
      <c r="H2013" s="239"/>
      <c r="I2013" s="239"/>
      <c r="J2013" s="239"/>
      <c r="K2013" s="239"/>
      <c r="L2013" s="239"/>
      <c r="M2013" s="239"/>
      <c r="N2013" s="239"/>
      <c r="O2013" s="239"/>
      <c r="X2013" s="228" t="s">
        <v>775</v>
      </c>
      <c r="Y2013" s="228"/>
      <c r="Z2013" s="228" t="s">
        <v>212</v>
      </c>
      <c r="AA2013" s="228" t="s">
        <v>1850</v>
      </c>
      <c r="AB2013" s="228" t="s">
        <v>6900</v>
      </c>
      <c r="AD2013" s="228" t="s">
        <v>317</v>
      </c>
      <c r="AE2013" s="228" t="s">
        <v>317</v>
      </c>
      <c r="AH2013" s="228" t="s">
        <v>641</v>
      </c>
      <c r="AJ2013" s="228" t="s">
        <v>470</v>
      </c>
      <c r="AK2013" s="228"/>
      <c r="BC2013" s="226"/>
    </row>
    <row r="2014" spans="1:55" ht="15.75" customHeight="1" thickBot="1">
      <c r="A2014" s="238"/>
      <c r="B2014" s="238"/>
      <c r="C2014" s="239"/>
      <c r="D2014" s="239"/>
      <c r="E2014" s="239"/>
      <c r="F2014" s="239"/>
      <c r="G2014" s="239"/>
      <c r="H2014" s="239"/>
      <c r="I2014" s="239"/>
      <c r="J2014" s="239"/>
      <c r="K2014" s="239"/>
      <c r="L2014" s="239"/>
      <c r="M2014" s="239"/>
      <c r="N2014" s="239"/>
      <c r="O2014" s="239"/>
      <c r="X2014" s="228" t="s">
        <v>752</v>
      </c>
      <c r="Y2014" s="228"/>
      <c r="Z2014" s="228" t="s">
        <v>212</v>
      </c>
      <c r="AA2014" s="228" t="s">
        <v>2106</v>
      </c>
      <c r="AB2014" s="228" t="s">
        <v>6901</v>
      </c>
      <c r="AD2014" s="228" t="s">
        <v>302</v>
      </c>
      <c r="AE2014" s="228" t="s">
        <v>302</v>
      </c>
      <c r="AH2014" s="228" t="s">
        <v>638</v>
      </c>
      <c r="AJ2014" s="228" t="s">
        <v>426</v>
      </c>
      <c r="AK2014" s="228"/>
      <c r="BC2014" s="226"/>
    </row>
    <row r="2015" spans="1:55" ht="15.75" customHeight="1" thickBot="1">
      <c r="A2015" s="238"/>
      <c r="B2015" s="238"/>
      <c r="C2015" s="239"/>
      <c r="D2015" s="239"/>
      <c r="E2015" s="239"/>
      <c r="F2015" s="239"/>
      <c r="G2015" s="239"/>
      <c r="H2015" s="239"/>
      <c r="I2015" s="239"/>
      <c r="J2015" s="239"/>
      <c r="K2015" s="239"/>
      <c r="L2015" s="239"/>
      <c r="M2015" s="239"/>
      <c r="N2015" s="239"/>
      <c r="O2015" s="239"/>
      <c r="X2015" s="228" t="s">
        <v>775</v>
      </c>
      <c r="Y2015" s="228"/>
      <c r="Z2015" s="228" t="s">
        <v>678</v>
      </c>
      <c r="AA2015" s="228" t="s">
        <v>2189</v>
      </c>
      <c r="AB2015" s="228" t="s">
        <v>6902</v>
      </c>
      <c r="AD2015" s="228" t="s">
        <v>359</v>
      </c>
      <c r="AE2015" s="228" t="s">
        <v>359</v>
      </c>
      <c r="AH2015" s="228" t="s">
        <v>660</v>
      </c>
      <c r="AJ2015" s="228" t="s">
        <v>487</v>
      </c>
      <c r="AK2015" s="228"/>
      <c r="BC2015" s="226"/>
    </row>
    <row r="2016" spans="1:55" ht="15.75" customHeight="1" thickBot="1">
      <c r="A2016" s="238"/>
      <c r="B2016" s="238"/>
      <c r="C2016" s="239"/>
      <c r="D2016" s="239"/>
      <c r="E2016" s="239"/>
      <c r="F2016" s="239"/>
      <c r="G2016" s="239"/>
      <c r="H2016" s="239"/>
      <c r="I2016" s="239"/>
      <c r="J2016" s="239"/>
      <c r="K2016" s="239"/>
      <c r="L2016" s="239"/>
      <c r="M2016" s="239"/>
      <c r="N2016" s="239"/>
      <c r="O2016" s="239"/>
      <c r="X2016" s="228" t="s">
        <v>775</v>
      </c>
      <c r="Y2016" s="228"/>
      <c r="Z2016" s="228" t="s">
        <v>186</v>
      </c>
      <c r="AA2016" s="228" t="s">
        <v>2358</v>
      </c>
      <c r="AB2016" s="228" t="s">
        <v>6903</v>
      </c>
      <c r="AD2016" s="228" t="s">
        <v>333</v>
      </c>
      <c r="AE2016" s="228" t="s">
        <v>333</v>
      </c>
      <c r="AH2016" s="228" t="s">
        <v>663</v>
      </c>
      <c r="AJ2016" s="228" t="s">
        <v>421</v>
      </c>
      <c r="AK2016" s="228"/>
      <c r="BC2016" s="226"/>
    </row>
    <row r="2017" spans="1:55" ht="15.75" customHeight="1" thickBot="1">
      <c r="A2017" s="238"/>
      <c r="B2017" s="238"/>
      <c r="C2017" s="240"/>
      <c r="D2017" s="240"/>
      <c r="E2017" s="240"/>
      <c r="F2017" s="240"/>
      <c r="G2017" s="240"/>
      <c r="H2017" s="240"/>
      <c r="I2017" s="240"/>
      <c r="J2017" s="240"/>
      <c r="K2017" s="240"/>
      <c r="L2017" s="240"/>
      <c r="M2017" s="240"/>
      <c r="N2017" s="240"/>
      <c r="O2017" s="240"/>
      <c r="BC2017" s="226"/>
    </row>
    <row r="2018" spans="1:55" ht="15.75" customHeight="1" thickBot="1">
      <c r="A2018" s="238"/>
      <c r="B2018" s="238"/>
      <c r="C2018" s="240"/>
      <c r="D2018" s="240"/>
      <c r="E2018" s="240"/>
      <c r="F2018" s="240"/>
      <c r="G2018" s="240"/>
      <c r="H2018" s="240"/>
      <c r="I2018" s="240"/>
      <c r="J2018" s="240"/>
      <c r="K2018" s="240"/>
      <c r="L2018" s="240"/>
      <c r="M2018" s="240"/>
      <c r="N2018" s="240"/>
      <c r="O2018" s="240"/>
      <c r="BC2018" s="226"/>
    </row>
    <row r="2019" spans="1:55" ht="15.75" customHeight="1" thickBot="1">
      <c r="A2019" s="238"/>
      <c r="B2019" s="238"/>
      <c r="C2019" s="240"/>
      <c r="D2019" s="240"/>
      <c r="E2019" s="240"/>
      <c r="F2019" s="240"/>
      <c r="G2019" s="240"/>
      <c r="H2019" s="240"/>
      <c r="I2019" s="240"/>
      <c r="J2019" s="240"/>
      <c r="K2019" s="240"/>
      <c r="L2019" s="240"/>
      <c r="M2019" s="240"/>
      <c r="N2019" s="240"/>
      <c r="O2019" s="240"/>
      <c r="BC2019" s="226"/>
    </row>
    <row r="2020" spans="1:55" ht="15.75" customHeight="1" thickBot="1">
      <c r="A2020" s="238"/>
      <c r="B2020" s="238"/>
      <c r="C2020" s="240"/>
      <c r="D2020" s="240"/>
      <c r="E2020" s="240"/>
      <c r="F2020" s="240"/>
      <c r="G2020" s="240"/>
      <c r="H2020" s="240"/>
      <c r="I2020" s="240"/>
      <c r="J2020" s="240"/>
      <c r="K2020" s="240"/>
      <c r="L2020" s="240"/>
      <c r="M2020" s="240"/>
      <c r="N2020" s="240"/>
      <c r="O2020" s="240"/>
      <c r="BC2020" s="226"/>
    </row>
    <row r="2021" spans="1:55" ht="15.75" customHeight="1" thickBot="1">
      <c r="A2021" s="238"/>
      <c r="B2021" s="238"/>
      <c r="C2021" s="240"/>
      <c r="D2021" s="240"/>
      <c r="E2021" s="240"/>
      <c r="F2021" s="240"/>
      <c r="G2021" s="240"/>
      <c r="H2021" s="240"/>
      <c r="I2021" s="240"/>
      <c r="J2021" s="240"/>
      <c r="K2021" s="240"/>
      <c r="L2021" s="240"/>
      <c r="M2021" s="240"/>
      <c r="N2021" s="240"/>
      <c r="O2021" s="240"/>
      <c r="BC2021" s="226"/>
    </row>
    <row r="2022" spans="1:55" ht="15.75" customHeight="1" thickBot="1">
      <c r="A2022" s="238"/>
      <c r="B2022" s="238"/>
      <c r="C2022" s="240"/>
      <c r="D2022" s="240"/>
      <c r="E2022" s="240"/>
      <c r="F2022" s="240"/>
      <c r="G2022" s="240"/>
      <c r="H2022" s="240"/>
      <c r="I2022" s="240"/>
      <c r="J2022" s="240"/>
      <c r="K2022" s="240"/>
      <c r="L2022" s="240"/>
      <c r="M2022" s="240"/>
      <c r="N2022" s="240"/>
      <c r="O2022" s="240"/>
      <c r="BC2022" s="226"/>
    </row>
    <row r="2023" spans="1:55" ht="15.75" customHeight="1" thickBot="1">
      <c r="A2023" s="238"/>
      <c r="B2023" s="238"/>
      <c r="C2023" s="240"/>
      <c r="D2023" s="240"/>
      <c r="E2023" s="240"/>
      <c r="F2023" s="240"/>
      <c r="G2023" s="240"/>
      <c r="H2023" s="240"/>
      <c r="I2023" s="240"/>
      <c r="J2023" s="240"/>
      <c r="K2023" s="240"/>
      <c r="L2023" s="240"/>
      <c r="M2023" s="240"/>
      <c r="N2023" s="240"/>
      <c r="O2023" s="240"/>
      <c r="BC2023" s="226"/>
    </row>
    <row r="2024" spans="1:55" ht="15.75" customHeight="1" thickBot="1">
      <c r="A2024" s="238"/>
      <c r="B2024" s="238"/>
      <c r="C2024" s="240"/>
      <c r="D2024" s="240"/>
      <c r="E2024" s="240"/>
      <c r="F2024" s="240"/>
      <c r="G2024" s="240"/>
      <c r="H2024" s="240"/>
      <c r="I2024" s="240"/>
      <c r="J2024" s="240"/>
      <c r="K2024" s="240"/>
      <c r="L2024" s="240"/>
      <c r="M2024" s="240"/>
      <c r="N2024" s="240"/>
      <c r="O2024" s="240"/>
      <c r="BC2024" s="226"/>
    </row>
    <row r="2025" spans="1:55" ht="15.75" customHeight="1" thickBot="1">
      <c r="A2025" s="238"/>
      <c r="B2025" s="238"/>
      <c r="C2025" s="240"/>
      <c r="D2025" s="240"/>
      <c r="E2025" s="240"/>
      <c r="F2025" s="240"/>
      <c r="G2025" s="240"/>
      <c r="H2025" s="240"/>
      <c r="I2025" s="240"/>
      <c r="J2025" s="240"/>
      <c r="K2025" s="240"/>
      <c r="L2025" s="240"/>
      <c r="M2025" s="240"/>
      <c r="N2025" s="240"/>
      <c r="O2025" s="240"/>
      <c r="BC2025" s="226"/>
    </row>
    <row r="2026" spans="1:55" ht="15.75" customHeight="1" thickBot="1">
      <c r="A2026" s="238"/>
      <c r="B2026" s="238"/>
      <c r="C2026" s="240"/>
      <c r="D2026" s="240"/>
      <c r="E2026" s="240"/>
      <c r="F2026" s="240"/>
      <c r="G2026" s="240"/>
      <c r="H2026" s="240"/>
      <c r="I2026" s="240"/>
      <c r="J2026" s="240"/>
      <c r="K2026" s="240"/>
      <c r="L2026" s="240"/>
      <c r="M2026" s="240"/>
      <c r="N2026" s="240"/>
      <c r="O2026" s="240"/>
      <c r="BC2026" s="226"/>
    </row>
    <row r="2027" spans="1:55" ht="15.75" customHeight="1" thickBot="1">
      <c r="A2027" s="238"/>
      <c r="B2027" s="238"/>
      <c r="C2027" s="240"/>
      <c r="D2027" s="240"/>
      <c r="E2027" s="240"/>
      <c r="F2027" s="240"/>
      <c r="G2027" s="240"/>
      <c r="H2027" s="240"/>
      <c r="I2027" s="240"/>
      <c r="J2027" s="240"/>
      <c r="K2027" s="240"/>
      <c r="L2027" s="240"/>
      <c r="M2027" s="240"/>
      <c r="N2027" s="240"/>
      <c r="O2027" s="240"/>
      <c r="BC2027" s="226"/>
    </row>
    <row r="2028" spans="1:55" ht="15.75" customHeight="1" thickBot="1">
      <c r="A2028" s="238"/>
      <c r="B2028" s="238"/>
      <c r="C2028" s="240"/>
      <c r="D2028" s="240"/>
      <c r="E2028" s="240"/>
      <c r="F2028" s="240"/>
      <c r="G2028" s="240"/>
      <c r="H2028" s="240"/>
      <c r="I2028" s="240"/>
      <c r="J2028" s="240"/>
      <c r="K2028" s="240"/>
      <c r="L2028" s="240"/>
      <c r="M2028" s="240"/>
      <c r="N2028" s="240"/>
      <c r="O2028" s="240"/>
      <c r="BC2028" s="226"/>
    </row>
    <row r="2029" spans="1:55" ht="15.75" customHeight="1" thickBot="1">
      <c r="A2029" s="238"/>
      <c r="B2029" s="238"/>
      <c r="C2029" s="240"/>
      <c r="D2029" s="240"/>
      <c r="E2029" s="240"/>
      <c r="F2029" s="240"/>
      <c r="G2029" s="240"/>
      <c r="H2029" s="240"/>
      <c r="I2029" s="240"/>
      <c r="J2029" s="240"/>
      <c r="K2029" s="240"/>
      <c r="L2029" s="240"/>
      <c r="M2029" s="240"/>
      <c r="N2029" s="240"/>
      <c r="O2029" s="240"/>
      <c r="BC2029" s="226"/>
    </row>
    <row r="2030" spans="1:55" ht="15.75" customHeight="1" thickBot="1">
      <c r="A2030" s="238"/>
      <c r="B2030" s="238"/>
      <c r="C2030" s="240"/>
      <c r="D2030" s="240"/>
      <c r="E2030" s="240"/>
      <c r="F2030" s="240"/>
      <c r="G2030" s="240"/>
      <c r="H2030" s="240"/>
      <c r="I2030" s="240"/>
      <c r="J2030" s="240"/>
      <c r="K2030" s="240"/>
      <c r="L2030" s="240"/>
      <c r="M2030" s="240"/>
      <c r="N2030" s="240"/>
      <c r="O2030" s="240"/>
      <c r="BC2030" s="226"/>
    </row>
    <row r="2031" spans="1:55" ht="15.75" customHeight="1" thickBot="1">
      <c r="A2031" s="238"/>
      <c r="B2031" s="238"/>
      <c r="C2031" s="240"/>
      <c r="D2031" s="240"/>
      <c r="E2031" s="240"/>
      <c r="F2031" s="240"/>
      <c r="G2031" s="240"/>
      <c r="H2031" s="240"/>
      <c r="I2031" s="240"/>
      <c r="J2031" s="240"/>
      <c r="K2031" s="240"/>
      <c r="L2031" s="240"/>
      <c r="M2031" s="240"/>
      <c r="N2031" s="240"/>
      <c r="O2031" s="240"/>
      <c r="BC2031" s="226"/>
    </row>
    <row r="2032" spans="1:55" ht="15.75" customHeight="1" thickBot="1">
      <c r="A2032" s="238"/>
      <c r="B2032" s="238"/>
      <c r="C2032" s="240"/>
      <c r="D2032" s="240"/>
      <c r="E2032" s="240"/>
      <c r="F2032" s="240"/>
      <c r="G2032" s="240"/>
      <c r="H2032" s="240"/>
      <c r="I2032" s="240"/>
      <c r="J2032" s="240"/>
      <c r="K2032" s="240"/>
      <c r="L2032" s="240"/>
      <c r="M2032" s="240"/>
      <c r="N2032" s="240"/>
      <c r="O2032" s="240"/>
      <c r="BC2032" s="226"/>
    </row>
    <row r="2033" spans="1:55" ht="15.75" customHeight="1" thickBot="1">
      <c r="A2033" s="238"/>
      <c r="B2033" s="238"/>
      <c r="C2033" s="240"/>
      <c r="D2033" s="240"/>
      <c r="E2033" s="240"/>
      <c r="F2033" s="240"/>
      <c r="G2033" s="240"/>
      <c r="H2033" s="240"/>
      <c r="I2033" s="240"/>
      <c r="J2033" s="240"/>
      <c r="K2033" s="240"/>
      <c r="L2033" s="240"/>
      <c r="M2033" s="240"/>
      <c r="N2033" s="240"/>
      <c r="O2033" s="240"/>
      <c r="BC2033" s="226"/>
    </row>
    <row r="2034" spans="1:55" ht="15.75" customHeight="1" thickBot="1">
      <c r="A2034" s="238"/>
      <c r="B2034" s="238"/>
      <c r="C2034" s="240"/>
      <c r="D2034" s="240"/>
      <c r="E2034" s="240"/>
      <c r="F2034" s="240"/>
      <c r="G2034" s="240"/>
      <c r="H2034" s="240"/>
      <c r="I2034" s="240"/>
      <c r="J2034" s="240"/>
      <c r="K2034" s="240"/>
      <c r="L2034" s="240"/>
      <c r="M2034" s="240"/>
      <c r="N2034" s="240"/>
      <c r="O2034" s="240"/>
      <c r="BC2034" s="226"/>
    </row>
    <row r="2035" spans="1:55" ht="15.75" customHeight="1" thickBot="1">
      <c r="A2035" s="238"/>
      <c r="B2035" s="238"/>
      <c r="C2035" s="240"/>
      <c r="D2035" s="240"/>
      <c r="E2035" s="240"/>
      <c r="F2035" s="240"/>
      <c r="G2035" s="240"/>
      <c r="H2035" s="240"/>
      <c r="I2035" s="240"/>
      <c r="J2035" s="240"/>
      <c r="K2035" s="240"/>
      <c r="L2035" s="240"/>
      <c r="M2035" s="240"/>
      <c r="N2035" s="240"/>
      <c r="O2035" s="240"/>
      <c r="BC2035" s="226"/>
    </row>
    <row r="2036" spans="1:55" ht="15.75" customHeight="1" thickBot="1">
      <c r="A2036" s="238"/>
      <c r="B2036" s="238"/>
      <c r="C2036" s="240"/>
      <c r="D2036" s="240"/>
      <c r="E2036" s="240"/>
      <c r="F2036" s="240"/>
      <c r="G2036" s="240"/>
      <c r="H2036" s="240"/>
      <c r="I2036" s="240"/>
      <c r="J2036" s="240"/>
      <c r="K2036" s="240"/>
      <c r="L2036" s="240"/>
      <c r="M2036" s="240"/>
      <c r="N2036" s="240"/>
      <c r="O2036" s="240"/>
      <c r="BC2036" s="226"/>
    </row>
    <row r="2037" spans="1:55" ht="15.75" customHeight="1" thickBot="1">
      <c r="A2037" s="238"/>
      <c r="B2037" s="238"/>
      <c r="C2037" s="240"/>
      <c r="D2037" s="240"/>
      <c r="E2037" s="240"/>
      <c r="F2037" s="240"/>
      <c r="G2037" s="240"/>
      <c r="H2037" s="240"/>
      <c r="I2037" s="240"/>
      <c r="J2037" s="240"/>
      <c r="K2037" s="240"/>
      <c r="L2037" s="240"/>
      <c r="M2037" s="240"/>
      <c r="N2037" s="240"/>
      <c r="O2037" s="240"/>
      <c r="BC2037" s="226"/>
    </row>
    <row r="2038" spans="1:55" ht="15.75" customHeight="1" thickBot="1">
      <c r="A2038" s="238"/>
      <c r="B2038" s="238"/>
      <c r="C2038" s="240"/>
      <c r="D2038" s="240"/>
      <c r="E2038" s="240"/>
      <c r="F2038" s="240"/>
      <c r="G2038" s="240"/>
      <c r="H2038" s="240"/>
      <c r="I2038" s="240"/>
      <c r="J2038" s="240"/>
      <c r="K2038" s="240"/>
      <c r="L2038" s="240"/>
      <c r="M2038" s="240"/>
      <c r="N2038" s="240"/>
      <c r="O2038" s="240"/>
      <c r="BC2038" s="226"/>
    </row>
    <row r="2039" spans="1:55" ht="15.75" customHeight="1" thickBot="1">
      <c r="A2039" s="238"/>
      <c r="B2039" s="238"/>
      <c r="C2039" s="240"/>
      <c r="D2039" s="240"/>
      <c r="E2039" s="240"/>
      <c r="F2039" s="240"/>
      <c r="G2039" s="240"/>
      <c r="H2039" s="240"/>
      <c r="I2039" s="240"/>
      <c r="J2039" s="240"/>
      <c r="K2039" s="240"/>
      <c r="L2039" s="240"/>
      <c r="M2039" s="240"/>
      <c r="N2039" s="240"/>
      <c r="O2039" s="240"/>
      <c r="BC2039" s="226"/>
    </row>
    <row r="2040" spans="1:55" ht="15.75" customHeight="1" thickBot="1">
      <c r="A2040" s="238"/>
      <c r="B2040" s="238"/>
      <c r="C2040" s="240"/>
      <c r="D2040" s="240"/>
      <c r="E2040" s="240"/>
      <c r="F2040" s="240"/>
      <c r="G2040" s="240"/>
      <c r="H2040" s="240"/>
      <c r="I2040" s="240"/>
      <c r="J2040" s="240"/>
      <c r="K2040" s="240"/>
      <c r="L2040" s="240"/>
      <c r="M2040" s="240"/>
      <c r="N2040" s="240"/>
      <c r="O2040" s="240"/>
      <c r="BC2040" s="226"/>
    </row>
    <row r="2041" spans="1:55" ht="15.75" customHeight="1" thickBot="1">
      <c r="A2041" s="238"/>
      <c r="B2041" s="238"/>
      <c r="C2041" s="240"/>
      <c r="D2041" s="240"/>
      <c r="E2041" s="240"/>
      <c r="F2041" s="240"/>
      <c r="G2041" s="240"/>
      <c r="H2041" s="240"/>
      <c r="I2041" s="240"/>
      <c r="J2041" s="240"/>
      <c r="K2041" s="240"/>
      <c r="L2041" s="240"/>
      <c r="M2041" s="240"/>
      <c r="N2041" s="240"/>
      <c r="O2041" s="240"/>
      <c r="BC2041" s="226"/>
    </row>
    <row r="2042" spans="1:55" ht="15.75" customHeight="1" thickBot="1">
      <c r="A2042" s="238"/>
      <c r="B2042" s="238"/>
      <c r="C2042" s="240"/>
      <c r="D2042" s="240"/>
      <c r="E2042" s="240"/>
      <c r="F2042" s="240"/>
      <c r="G2042" s="240"/>
      <c r="H2042" s="240"/>
      <c r="I2042" s="240"/>
      <c r="J2042" s="240"/>
      <c r="K2042" s="240"/>
      <c r="L2042" s="240"/>
      <c r="M2042" s="240"/>
      <c r="N2042" s="240"/>
      <c r="O2042" s="240"/>
      <c r="BC2042" s="226"/>
    </row>
    <row r="2043" spans="1:55" ht="15.75" customHeight="1" thickBot="1">
      <c r="A2043" s="238"/>
      <c r="B2043" s="238"/>
      <c r="C2043" s="240"/>
      <c r="D2043" s="240"/>
      <c r="E2043" s="240"/>
      <c r="F2043" s="240"/>
      <c r="G2043" s="240"/>
      <c r="H2043" s="240"/>
      <c r="I2043" s="240"/>
      <c r="J2043" s="240"/>
      <c r="K2043" s="240"/>
      <c r="L2043" s="240"/>
      <c r="M2043" s="240"/>
      <c r="N2043" s="240"/>
      <c r="O2043" s="240"/>
      <c r="BC2043" s="226"/>
    </row>
    <row r="2044" spans="1:55" ht="15.75" customHeight="1" thickBot="1">
      <c r="A2044" s="238"/>
      <c r="B2044" s="238"/>
      <c r="C2044" s="240"/>
      <c r="D2044" s="240"/>
      <c r="E2044" s="240"/>
      <c r="F2044" s="240"/>
      <c r="G2044" s="240"/>
      <c r="H2044" s="240"/>
      <c r="I2044" s="240"/>
      <c r="J2044" s="240"/>
      <c r="K2044" s="240"/>
      <c r="L2044" s="240"/>
      <c r="M2044" s="240"/>
      <c r="N2044" s="240"/>
      <c r="O2044" s="240"/>
      <c r="BC2044" s="226"/>
    </row>
    <row r="2045" spans="1:55" ht="15.75" customHeight="1" thickBot="1">
      <c r="A2045" s="238"/>
      <c r="B2045" s="238"/>
      <c r="C2045" s="240"/>
      <c r="D2045" s="240"/>
      <c r="E2045" s="240"/>
      <c r="F2045" s="240"/>
      <c r="G2045" s="240"/>
      <c r="H2045" s="240"/>
      <c r="I2045" s="240"/>
      <c r="J2045" s="240"/>
      <c r="K2045" s="240"/>
      <c r="L2045" s="240"/>
      <c r="M2045" s="240"/>
      <c r="N2045" s="240"/>
      <c r="O2045" s="240"/>
      <c r="BC2045" s="226"/>
    </row>
    <row r="2046" spans="1:55" ht="15.75" customHeight="1" thickBot="1">
      <c r="A2046" s="238"/>
      <c r="B2046" s="238"/>
      <c r="C2046" s="240"/>
      <c r="D2046" s="240"/>
      <c r="E2046" s="240"/>
      <c r="F2046" s="240"/>
      <c r="G2046" s="240"/>
      <c r="H2046" s="240"/>
      <c r="I2046" s="240"/>
      <c r="J2046" s="240"/>
      <c r="K2046" s="240"/>
      <c r="L2046" s="240"/>
      <c r="M2046" s="240"/>
      <c r="N2046" s="240"/>
      <c r="O2046" s="240"/>
      <c r="BC2046" s="226"/>
    </row>
    <row r="2047" spans="1:55" ht="15.75" customHeight="1" thickBot="1">
      <c r="A2047" s="238"/>
      <c r="B2047" s="238"/>
      <c r="C2047" s="240"/>
      <c r="D2047" s="240"/>
      <c r="E2047" s="240"/>
      <c r="F2047" s="240"/>
      <c r="G2047" s="240"/>
      <c r="H2047" s="240"/>
      <c r="I2047" s="240"/>
      <c r="J2047" s="240"/>
      <c r="K2047" s="240"/>
      <c r="L2047" s="240"/>
      <c r="M2047" s="240"/>
      <c r="N2047" s="240"/>
      <c r="O2047" s="240"/>
      <c r="BC2047" s="226"/>
    </row>
    <row r="2048" spans="1:55" ht="15.75" customHeight="1" thickBot="1">
      <c r="A2048" s="238"/>
      <c r="B2048" s="238"/>
      <c r="C2048" s="240"/>
      <c r="D2048" s="240"/>
      <c r="E2048" s="240"/>
      <c r="F2048" s="240"/>
      <c r="G2048" s="240"/>
      <c r="H2048" s="240"/>
      <c r="I2048" s="240"/>
      <c r="J2048" s="240"/>
      <c r="K2048" s="240"/>
      <c r="L2048" s="240"/>
      <c r="M2048" s="240"/>
      <c r="N2048" s="240"/>
      <c r="O2048" s="240"/>
      <c r="BC2048" s="226"/>
    </row>
    <row r="2049" spans="1:55" ht="15.75" customHeight="1" thickBot="1">
      <c r="A2049" s="238"/>
      <c r="B2049" s="238"/>
      <c r="C2049" s="240"/>
      <c r="D2049" s="240"/>
      <c r="E2049" s="240"/>
      <c r="F2049" s="240"/>
      <c r="G2049" s="240"/>
      <c r="H2049" s="240"/>
      <c r="I2049" s="240"/>
      <c r="J2049" s="240"/>
      <c r="K2049" s="240"/>
      <c r="L2049" s="240"/>
      <c r="M2049" s="240"/>
      <c r="N2049" s="240"/>
      <c r="O2049" s="240"/>
      <c r="BC2049" s="226"/>
    </row>
    <row r="2050" spans="1:55" ht="15.75" customHeight="1" thickBot="1">
      <c r="A2050" s="238"/>
      <c r="B2050" s="238"/>
      <c r="C2050" s="240"/>
      <c r="D2050" s="240"/>
      <c r="E2050" s="240"/>
      <c r="F2050" s="240"/>
      <c r="G2050" s="240"/>
      <c r="H2050" s="240"/>
      <c r="I2050" s="240"/>
      <c r="J2050" s="240"/>
      <c r="K2050" s="240"/>
      <c r="L2050" s="240"/>
      <c r="M2050" s="240"/>
      <c r="N2050" s="240"/>
      <c r="O2050" s="240"/>
      <c r="BC2050" s="226"/>
    </row>
    <row r="2051" spans="1:55" ht="15.75" customHeight="1" thickBot="1">
      <c r="A2051" s="238"/>
      <c r="B2051" s="238"/>
      <c r="C2051" s="240"/>
      <c r="D2051" s="240"/>
      <c r="E2051" s="240"/>
      <c r="F2051" s="240"/>
      <c r="G2051" s="240"/>
      <c r="H2051" s="240"/>
      <c r="I2051" s="240"/>
      <c r="J2051" s="240"/>
      <c r="K2051" s="240"/>
      <c r="L2051" s="240"/>
      <c r="M2051" s="240"/>
      <c r="N2051" s="240"/>
      <c r="O2051" s="240"/>
      <c r="BC2051" s="226"/>
    </row>
    <row r="2052" spans="1:55" ht="15.75" customHeight="1" thickBot="1">
      <c r="A2052" s="238"/>
      <c r="B2052" s="238"/>
      <c r="C2052" s="240"/>
      <c r="D2052" s="240"/>
      <c r="E2052" s="240"/>
      <c r="F2052" s="240"/>
      <c r="G2052" s="240"/>
      <c r="H2052" s="240"/>
      <c r="I2052" s="240"/>
      <c r="J2052" s="240"/>
      <c r="K2052" s="240"/>
      <c r="L2052" s="240"/>
      <c r="M2052" s="240"/>
      <c r="N2052" s="240"/>
      <c r="O2052" s="240"/>
      <c r="BC2052" s="226"/>
    </row>
    <row r="2053" spans="1:55" ht="15.75" customHeight="1" thickBot="1">
      <c r="A2053" s="238"/>
      <c r="B2053" s="238"/>
      <c r="C2053" s="240"/>
      <c r="D2053" s="240"/>
      <c r="E2053" s="240"/>
      <c r="F2053" s="240"/>
      <c r="G2053" s="240"/>
      <c r="H2053" s="240"/>
      <c r="I2053" s="240"/>
      <c r="J2053" s="240"/>
      <c r="K2053" s="240"/>
      <c r="L2053" s="240"/>
      <c r="M2053" s="240"/>
      <c r="N2053" s="240"/>
      <c r="O2053" s="240"/>
      <c r="BC2053" s="226"/>
    </row>
    <row r="2054" spans="1:55" ht="15.75" customHeight="1" thickBot="1">
      <c r="A2054" s="238"/>
      <c r="B2054" s="238"/>
      <c r="C2054" s="240"/>
      <c r="D2054" s="240"/>
      <c r="E2054" s="240"/>
      <c r="F2054" s="240"/>
      <c r="G2054" s="240"/>
      <c r="H2054" s="240"/>
      <c r="I2054" s="240"/>
      <c r="J2054" s="240"/>
      <c r="K2054" s="240"/>
      <c r="L2054" s="240"/>
      <c r="M2054" s="240"/>
      <c r="N2054" s="240"/>
      <c r="O2054" s="240"/>
      <c r="BC2054" s="226"/>
    </row>
    <row r="2055" spans="1:55" ht="15.75" customHeight="1" thickBot="1">
      <c r="A2055" s="238"/>
      <c r="B2055" s="238"/>
      <c r="C2055" s="240"/>
      <c r="D2055" s="240"/>
      <c r="E2055" s="240"/>
      <c r="F2055" s="240"/>
      <c r="G2055" s="240"/>
      <c r="H2055" s="240"/>
      <c r="I2055" s="240"/>
      <c r="J2055" s="240"/>
      <c r="K2055" s="240"/>
      <c r="L2055" s="240"/>
      <c r="M2055" s="240"/>
      <c r="N2055" s="240"/>
      <c r="O2055" s="240"/>
      <c r="BC2055" s="226"/>
    </row>
    <row r="2056" spans="1:55" ht="15.75" customHeight="1" thickBot="1">
      <c r="A2056" s="238"/>
      <c r="B2056" s="238"/>
      <c r="C2056" s="240"/>
      <c r="D2056" s="240"/>
      <c r="E2056" s="240"/>
      <c r="F2056" s="240"/>
      <c r="G2056" s="240"/>
      <c r="H2056" s="240"/>
      <c r="I2056" s="240"/>
      <c r="J2056" s="240"/>
      <c r="K2056" s="240"/>
      <c r="L2056" s="240"/>
      <c r="M2056" s="240"/>
      <c r="N2056" s="240"/>
      <c r="O2056" s="240"/>
      <c r="BC2056" s="226"/>
    </row>
    <row r="2057" spans="1:55" ht="15.75" customHeight="1" thickBot="1">
      <c r="A2057" s="238"/>
      <c r="B2057" s="238"/>
      <c r="C2057" s="240"/>
      <c r="D2057" s="240"/>
      <c r="E2057" s="240"/>
      <c r="F2057" s="240"/>
      <c r="G2057" s="240"/>
      <c r="H2057" s="240"/>
      <c r="I2057" s="240"/>
      <c r="J2057" s="240"/>
      <c r="K2057" s="240"/>
      <c r="L2057" s="240"/>
      <c r="M2057" s="240"/>
      <c r="N2057" s="240"/>
      <c r="O2057" s="240"/>
      <c r="BC2057" s="226"/>
    </row>
    <row r="2058" spans="1:55" ht="15.75" customHeight="1" thickBot="1">
      <c r="A2058" s="238"/>
      <c r="B2058" s="238"/>
      <c r="C2058" s="240"/>
      <c r="D2058" s="240"/>
      <c r="E2058" s="240"/>
      <c r="F2058" s="240"/>
      <c r="G2058" s="240"/>
      <c r="H2058" s="240"/>
      <c r="I2058" s="240"/>
      <c r="J2058" s="240"/>
      <c r="K2058" s="240"/>
      <c r="L2058" s="240"/>
      <c r="M2058" s="240"/>
      <c r="N2058" s="240"/>
      <c r="O2058" s="240"/>
      <c r="BC2058" s="226"/>
    </row>
    <row r="2059" spans="1:55" ht="15.75" customHeight="1" thickBot="1">
      <c r="A2059" s="238"/>
      <c r="B2059" s="238"/>
      <c r="C2059" s="240"/>
      <c r="D2059" s="240"/>
      <c r="E2059" s="240"/>
      <c r="F2059" s="240"/>
      <c r="G2059" s="240"/>
      <c r="H2059" s="240"/>
      <c r="I2059" s="240"/>
      <c r="J2059" s="240"/>
      <c r="K2059" s="240"/>
      <c r="L2059" s="240"/>
      <c r="M2059" s="240"/>
      <c r="N2059" s="240"/>
      <c r="O2059" s="240"/>
      <c r="BC2059" s="226"/>
    </row>
    <row r="2060" spans="1:55" ht="15.75" customHeight="1" thickBot="1">
      <c r="A2060" s="238"/>
      <c r="B2060" s="238"/>
      <c r="C2060" s="240"/>
      <c r="D2060" s="240"/>
      <c r="E2060" s="240"/>
      <c r="F2060" s="240"/>
      <c r="G2060" s="240"/>
      <c r="H2060" s="240"/>
      <c r="I2060" s="240"/>
      <c r="J2060" s="240"/>
      <c r="K2060" s="240"/>
      <c r="L2060" s="240"/>
      <c r="M2060" s="240"/>
      <c r="N2060" s="240"/>
      <c r="O2060" s="240"/>
      <c r="BC2060" s="226"/>
    </row>
    <row r="2061" spans="1:55" ht="15.75" customHeight="1" thickBot="1">
      <c r="A2061" s="238"/>
      <c r="B2061" s="238"/>
      <c r="C2061" s="240"/>
      <c r="D2061" s="240"/>
      <c r="E2061" s="240"/>
      <c r="F2061" s="240"/>
      <c r="G2061" s="240"/>
      <c r="H2061" s="240"/>
      <c r="I2061" s="240"/>
      <c r="J2061" s="240"/>
      <c r="K2061" s="240"/>
      <c r="L2061" s="240"/>
      <c r="M2061" s="240"/>
      <c r="N2061" s="240"/>
      <c r="O2061" s="240"/>
      <c r="BC2061" s="226"/>
    </row>
    <row r="2062" spans="1:55" ht="15.75" customHeight="1" thickBot="1">
      <c r="A2062" s="238"/>
      <c r="B2062" s="238"/>
      <c r="C2062" s="240"/>
      <c r="D2062" s="240"/>
      <c r="E2062" s="240"/>
      <c r="F2062" s="240"/>
      <c r="G2062" s="240"/>
      <c r="H2062" s="240"/>
      <c r="I2062" s="240"/>
      <c r="J2062" s="240"/>
      <c r="K2062" s="240"/>
      <c r="L2062" s="240"/>
      <c r="M2062" s="240"/>
      <c r="N2062" s="240"/>
      <c r="O2062" s="240"/>
      <c r="BC2062" s="226"/>
    </row>
    <row r="2063" spans="1:55" ht="15.75" customHeight="1" thickBot="1">
      <c r="A2063" s="238"/>
      <c r="B2063" s="238"/>
      <c r="C2063" s="240"/>
      <c r="D2063" s="240"/>
      <c r="E2063" s="240"/>
      <c r="F2063" s="240"/>
      <c r="G2063" s="240"/>
      <c r="H2063" s="240"/>
      <c r="I2063" s="240"/>
      <c r="J2063" s="240"/>
      <c r="K2063" s="240"/>
      <c r="L2063" s="240"/>
      <c r="M2063" s="240"/>
      <c r="N2063" s="240"/>
      <c r="O2063" s="240"/>
      <c r="BC2063" s="226"/>
    </row>
    <row r="2064" spans="1:55" ht="15.75" customHeight="1" thickBot="1">
      <c r="A2064" s="238"/>
      <c r="B2064" s="238"/>
      <c r="C2064" s="240"/>
      <c r="D2064" s="240"/>
      <c r="E2064" s="240"/>
      <c r="F2064" s="240"/>
      <c r="G2064" s="240"/>
      <c r="H2064" s="240"/>
      <c r="I2064" s="240"/>
      <c r="J2064" s="240"/>
      <c r="K2064" s="240"/>
      <c r="L2064" s="240"/>
      <c r="M2064" s="240"/>
      <c r="N2064" s="240"/>
      <c r="O2064" s="240"/>
      <c r="BC2064" s="226"/>
    </row>
    <row r="2065" spans="1:55" ht="15.75" customHeight="1" thickBot="1">
      <c r="A2065" s="238"/>
      <c r="B2065" s="238"/>
      <c r="C2065" s="240"/>
      <c r="D2065" s="240"/>
      <c r="E2065" s="240"/>
      <c r="F2065" s="240"/>
      <c r="G2065" s="240"/>
      <c r="H2065" s="240"/>
      <c r="I2065" s="240"/>
      <c r="J2065" s="240"/>
      <c r="K2065" s="240"/>
      <c r="L2065" s="240"/>
      <c r="M2065" s="240"/>
      <c r="N2065" s="240"/>
      <c r="O2065" s="240"/>
      <c r="BC2065" s="226"/>
    </row>
    <row r="2066" spans="1:55" ht="15.75" customHeight="1" thickBot="1">
      <c r="A2066" s="238"/>
      <c r="B2066" s="238"/>
      <c r="C2066" s="240"/>
      <c r="D2066" s="240"/>
      <c r="E2066" s="240"/>
      <c r="F2066" s="240"/>
      <c r="G2066" s="240"/>
      <c r="H2066" s="240"/>
      <c r="I2066" s="240"/>
      <c r="J2066" s="240"/>
      <c r="K2066" s="240"/>
      <c r="L2066" s="240"/>
      <c r="M2066" s="240"/>
      <c r="N2066" s="240"/>
      <c r="O2066" s="240"/>
      <c r="BC2066" s="226"/>
    </row>
    <row r="2067" spans="1:55" ht="15.75" customHeight="1" thickBot="1">
      <c r="A2067" s="238"/>
      <c r="B2067" s="238"/>
      <c r="C2067" s="240"/>
      <c r="D2067" s="240"/>
      <c r="E2067" s="240"/>
      <c r="F2067" s="240"/>
      <c r="G2067" s="240"/>
      <c r="H2067" s="240"/>
      <c r="I2067" s="240"/>
      <c r="J2067" s="240"/>
      <c r="K2067" s="240"/>
      <c r="L2067" s="240"/>
      <c r="M2067" s="240"/>
      <c r="N2067" s="240"/>
      <c r="O2067" s="240"/>
      <c r="BC2067" s="226"/>
    </row>
    <row r="2068" spans="1:55" ht="15.75" customHeight="1" thickBot="1">
      <c r="A2068" s="238"/>
      <c r="B2068" s="238"/>
      <c r="C2068" s="240"/>
      <c r="D2068" s="240"/>
      <c r="E2068" s="240"/>
      <c r="F2068" s="240"/>
      <c r="G2068" s="240"/>
      <c r="H2068" s="240"/>
      <c r="I2068" s="240"/>
      <c r="J2068" s="240"/>
      <c r="K2068" s="240"/>
      <c r="L2068" s="240"/>
      <c r="M2068" s="240"/>
      <c r="N2068" s="240"/>
      <c r="O2068" s="240"/>
      <c r="BC2068" s="226"/>
    </row>
    <row r="2069" spans="1:55" ht="15.75" customHeight="1" thickBot="1">
      <c r="A2069" s="238"/>
      <c r="B2069" s="238"/>
      <c r="C2069" s="240"/>
      <c r="D2069" s="240"/>
      <c r="E2069" s="240"/>
      <c r="F2069" s="240"/>
      <c r="G2069" s="240"/>
      <c r="H2069" s="240"/>
      <c r="I2069" s="240"/>
      <c r="J2069" s="240"/>
      <c r="K2069" s="240"/>
      <c r="L2069" s="240"/>
      <c r="M2069" s="240"/>
      <c r="N2069" s="240"/>
      <c r="O2069" s="240"/>
      <c r="BC2069" s="226"/>
    </row>
    <row r="2070" spans="1:55" ht="15.75" customHeight="1" thickBot="1">
      <c r="A2070" s="238"/>
      <c r="B2070" s="238"/>
      <c r="C2070" s="240"/>
      <c r="D2070" s="240"/>
      <c r="E2070" s="240"/>
      <c r="F2070" s="240"/>
      <c r="G2070" s="240"/>
      <c r="H2070" s="240"/>
      <c r="I2070" s="240"/>
      <c r="J2070" s="240"/>
      <c r="K2070" s="240"/>
      <c r="L2070" s="240"/>
      <c r="M2070" s="240"/>
      <c r="N2070" s="240"/>
      <c r="O2070" s="240"/>
      <c r="BC2070" s="226"/>
    </row>
    <row r="2071" spans="1:55" ht="15.75" customHeight="1" thickBot="1">
      <c r="A2071" s="238"/>
      <c r="B2071" s="238"/>
      <c r="C2071" s="240"/>
      <c r="D2071" s="240"/>
      <c r="E2071" s="240"/>
      <c r="F2071" s="240"/>
      <c r="G2071" s="240"/>
      <c r="H2071" s="240"/>
      <c r="I2071" s="240"/>
      <c r="J2071" s="240"/>
      <c r="K2071" s="240"/>
      <c r="L2071" s="240"/>
      <c r="M2071" s="240"/>
      <c r="N2071" s="240"/>
      <c r="O2071" s="240"/>
      <c r="BC2071" s="226"/>
    </row>
    <row r="2072" spans="1:55" ht="15.75" customHeight="1" thickBot="1">
      <c r="A2072" s="238"/>
      <c r="B2072" s="238"/>
      <c r="C2072" s="240"/>
      <c r="D2072" s="240"/>
      <c r="E2072" s="240"/>
      <c r="F2072" s="240"/>
      <c r="G2072" s="240"/>
      <c r="H2072" s="240"/>
      <c r="I2072" s="240"/>
      <c r="J2072" s="240"/>
      <c r="K2072" s="240"/>
      <c r="L2072" s="240"/>
      <c r="M2072" s="240"/>
      <c r="N2072" s="240"/>
      <c r="O2072" s="240"/>
      <c r="BC2072" s="226"/>
    </row>
    <row r="2073" spans="1:55" ht="15.75" customHeight="1" thickBot="1">
      <c r="A2073" s="238"/>
      <c r="B2073" s="238"/>
      <c r="C2073" s="240"/>
      <c r="D2073" s="240"/>
      <c r="E2073" s="240"/>
      <c r="F2073" s="240"/>
      <c r="G2073" s="240"/>
      <c r="H2073" s="240"/>
      <c r="I2073" s="240"/>
      <c r="J2073" s="240"/>
      <c r="K2073" s="240"/>
      <c r="L2073" s="240"/>
      <c r="M2073" s="240"/>
      <c r="N2073" s="240"/>
      <c r="O2073" s="240"/>
      <c r="BC2073" s="226"/>
    </row>
    <row r="2074" spans="1:55" ht="15.75" customHeight="1" thickBot="1">
      <c r="A2074" s="238"/>
      <c r="B2074" s="238"/>
      <c r="C2074" s="240"/>
      <c r="D2074" s="240"/>
      <c r="E2074" s="240"/>
      <c r="F2074" s="240"/>
      <c r="G2074" s="240"/>
      <c r="H2074" s="240"/>
      <c r="I2074" s="240"/>
      <c r="J2074" s="240"/>
      <c r="K2074" s="240"/>
      <c r="L2074" s="240"/>
      <c r="M2074" s="240"/>
      <c r="N2074" s="240"/>
      <c r="O2074" s="240"/>
      <c r="BC2074" s="226"/>
    </row>
    <row r="2075" spans="1:55" ht="15.75" customHeight="1" thickBot="1">
      <c r="A2075" s="238"/>
      <c r="B2075" s="238"/>
      <c r="C2075" s="240"/>
      <c r="D2075" s="240"/>
      <c r="E2075" s="240"/>
      <c r="F2075" s="240"/>
      <c r="G2075" s="240"/>
      <c r="H2075" s="240"/>
      <c r="I2075" s="240"/>
      <c r="J2075" s="240"/>
      <c r="K2075" s="240"/>
      <c r="L2075" s="240"/>
      <c r="M2075" s="240"/>
      <c r="N2075" s="240"/>
      <c r="O2075" s="240"/>
      <c r="BC2075" s="226"/>
    </row>
    <row r="2076" spans="1:55" ht="15.75" customHeight="1" thickBot="1">
      <c r="A2076" s="238"/>
      <c r="B2076" s="238"/>
      <c r="C2076" s="240"/>
      <c r="D2076" s="240"/>
      <c r="E2076" s="240"/>
      <c r="F2076" s="240"/>
      <c r="G2076" s="240"/>
      <c r="H2076" s="240"/>
      <c r="I2076" s="240"/>
      <c r="J2076" s="240"/>
      <c r="K2076" s="240"/>
      <c r="L2076" s="240"/>
      <c r="M2076" s="240"/>
      <c r="N2076" s="240"/>
      <c r="O2076" s="240"/>
      <c r="BC2076" s="226"/>
    </row>
    <row r="2077" spans="1:55" ht="15.75" customHeight="1" thickBot="1">
      <c r="A2077" s="238"/>
      <c r="B2077" s="238"/>
      <c r="C2077" s="240"/>
      <c r="D2077" s="240"/>
      <c r="E2077" s="240"/>
      <c r="F2077" s="240"/>
      <c r="G2077" s="240"/>
      <c r="H2077" s="240"/>
      <c r="I2077" s="240"/>
      <c r="J2077" s="240"/>
      <c r="K2077" s="240"/>
      <c r="L2077" s="240"/>
      <c r="M2077" s="240"/>
      <c r="N2077" s="240"/>
      <c r="O2077" s="240"/>
      <c r="BC2077" s="226"/>
    </row>
    <row r="2078" spans="1:55" ht="15.75" customHeight="1" thickBot="1">
      <c r="A2078" s="238"/>
      <c r="B2078" s="238"/>
      <c r="C2078" s="240"/>
      <c r="D2078" s="240"/>
      <c r="E2078" s="240"/>
      <c r="F2078" s="240"/>
      <c r="G2078" s="240"/>
      <c r="H2078" s="240"/>
      <c r="I2078" s="240"/>
      <c r="J2078" s="240"/>
      <c r="K2078" s="240"/>
      <c r="L2078" s="240"/>
      <c r="M2078" s="240"/>
      <c r="N2078" s="240"/>
      <c r="O2078" s="240"/>
      <c r="BC2078" s="226"/>
    </row>
    <row r="2079" spans="1:55" ht="15.75" customHeight="1" thickBot="1">
      <c r="A2079" s="238"/>
      <c r="B2079" s="238"/>
      <c r="C2079" s="240"/>
      <c r="D2079" s="240"/>
      <c r="E2079" s="240"/>
      <c r="F2079" s="240"/>
      <c r="G2079" s="240"/>
      <c r="H2079" s="240"/>
      <c r="I2079" s="240"/>
      <c r="J2079" s="240"/>
      <c r="K2079" s="240"/>
      <c r="L2079" s="240"/>
      <c r="M2079" s="240"/>
      <c r="N2079" s="240"/>
      <c r="O2079" s="240"/>
      <c r="BC2079" s="226"/>
    </row>
    <row r="2080" spans="1:55" ht="15.75" customHeight="1" thickBot="1">
      <c r="A2080" s="238"/>
      <c r="B2080" s="238"/>
      <c r="C2080" s="240"/>
      <c r="D2080" s="240"/>
      <c r="E2080" s="240"/>
      <c r="F2080" s="240"/>
      <c r="G2080" s="240"/>
      <c r="H2080" s="240"/>
      <c r="I2080" s="240"/>
      <c r="J2080" s="240"/>
      <c r="K2080" s="240"/>
      <c r="L2080" s="240"/>
      <c r="M2080" s="240"/>
      <c r="N2080" s="240"/>
      <c r="O2080" s="240"/>
      <c r="BC2080" s="226"/>
    </row>
    <row r="2081" spans="1:55" ht="15.75" customHeight="1" thickBot="1">
      <c r="A2081" s="238"/>
      <c r="B2081" s="238"/>
      <c r="C2081" s="240"/>
      <c r="D2081" s="240"/>
      <c r="E2081" s="240"/>
      <c r="F2081" s="240"/>
      <c r="G2081" s="240"/>
      <c r="H2081" s="240"/>
      <c r="I2081" s="240"/>
      <c r="J2081" s="240"/>
      <c r="K2081" s="240"/>
      <c r="L2081" s="240"/>
      <c r="M2081" s="240"/>
      <c r="N2081" s="240"/>
      <c r="O2081" s="240"/>
      <c r="BC2081" s="226"/>
    </row>
    <row r="2082" spans="1:55" ht="15.75" customHeight="1" thickBot="1">
      <c r="A2082" s="238"/>
      <c r="B2082" s="238"/>
      <c r="C2082" s="240"/>
      <c r="D2082" s="240"/>
      <c r="E2082" s="240"/>
      <c r="F2082" s="240"/>
      <c r="G2082" s="240"/>
      <c r="H2082" s="240"/>
      <c r="I2082" s="240"/>
      <c r="J2082" s="240"/>
      <c r="K2082" s="240"/>
      <c r="L2082" s="240"/>
      <c r="M2082" s="240"/>
      <c r="N2082" s="240"/>
      <c r="O2082" s="240"/>
      <c r="BC2082" s="226"/>
    </row>
    <row r="2083" spans="1:55" ht="15.75" customHeight="1" thickBot="1">
      <c r="A2083" s="238"/>
      <c r="B2083" s="238"/>
      <c r="C2083" s="240"/>
      <c r="D2083" s="240"/>
      <c r="E2083" s="240"/>
      <c r="F2083" s="240"/>
      <c r="G2083" s="240"/>
      <c r="H2083" s="240"/>
      <c r="I2083" s="240"/>
      <c r="J2083" s="240"/>
      <c r="K2083" s="240"/>
      <c r="L2083" s="240"/>
      <c r="M2083" s="240"/>
      <c r="N2083" s="240"/>
      <c r="O2083" s="240"/>
      <c r="BC2083" s="226"/>
    </row>
    <row r="2084" spans="1:55" ht="15.75" customHeight="1" thickBot="1">
      <c r="A2084" s="238"/>
      <c r="B2084" s="238"/>
      <c r="C2084" s="240"/>
      <c r="D2084" s="240"/>
      <c r="E2084" s="240"/>
      <c r="F2084" s="240"/>
      <c r="G2084" s="240"/>
      <c r="H2084" s="240"/>
      <c r="I2084" s="240"/>
      <c r="J2084" s="240"/>
      <c r="K2084" s="240"/>
      <c r="L2084" s="240"/>
      <c r="M2084" s="240"/>
      <c r="N2084" s="240"/>
      <c r="O2084" s="240"/>
      <c r="BC2084" s="226"/>
    </row>
    <row r="2085" spans="1:55" ht="15.75" customHeight="1" thickBot="1">
      <c r="A2085" s="238"/>
      <c r="B2085" s="238"/>
      <c r="C2085" s="240"/>
      <c r="D2085" s="240"/>
      <c r="E2085" s="240"/>
      <c r="F2085" s="240"/>
      <c r="G2085" s="240"/>
      <c r="H2085" s="240"/>
      <c r="I2085" s="240"/>
      <c r="J2085" s="240"/>
      <c r="K2085" s="240"/>
      <c r="L2085" s="240"/>
      <c r="M2085" s="240"/>
      <c r="N2085" s="240"/>
      <c r="O2085" s="240"/>
      <c r="BC2085" s="226"/>
    </row>
    <row r="2086" spans="1:55" ht="15.75" customHeight="1" thickBot="1">
      <c r="A2086" s="238"/>
      <c r="B2086" s="238"/>
      <c r="C2086" s="240"/>
      <c r="D2086" s="240"/>
      <c r="E2086" s="240"/>
      <c r="F2086" s="240"/>
      <c r="G2086" s="240"/>
      <c r="H2086" s="240"/>
      <c r="I2086" s="240"/>
      <c r="J2086" s="240"/>
      <c r="K2086" s="240"/>
      <c r="L2086" s="240"/>
      <c r="M2086" s="240"/>
      <c r="N2086" s="240"/>
      <c r="O2086" s="240"/>
      <c r="BC2086" s="226"/>
    </row>
    <row r="2087" spans="1:55" ht="15.75" customHeight="1" thickBot="1">
      <c r="A2087" s="238"/>
      <c r="B2087" s="238"/>
      <c r="C2087" s="240"/>
      <c r="D2087" s="240"/>
      <c r="E2087" s="240"/>
      <c r="F2087" s="240"/>
      <c r="G2087" s="240"/>
      <c r="H2087" s="240"/>
      <c r="I2087" s="240"/>
      <c r="J2087" s="240"/>
      <c r="K2087" s="240"/>
      <c r="L2087" s="240"/>
      <c r="M2087" s="240"/>
      <c r="N2087" s="240"/>
      <c r="O2087" s="240"/>
      <c r="BC2087" s="226"/>
    </row>
    <row r="2088" spans="1:55" ht="15.75" customHeight="1" thickBot="1">
      <c r="A2088" s="238"/>
      <c r="B2088" s="238"/>
      <c r="C2088" s="240"/>
      <c r="D2088" s="240"/>
      <c r="E2088" s="240"/>
      <c r="F2088" s="240"/>
      <c r="G2088" s="240"/>
      <c r="H2088" s="240"/>
      <c r="I2088" s="240"/>
      <c r="J2088" s="240"/>
      <c r="K2088" s="240"/>
      <c r="L2088" s="240"/>
      <c r="M2088" s="240"/>
      <c r="N2088" s="240"/>
      <c r="O2088" s="240"/>
      <c r="BC2088" s="226"/>
    </row>
    <row r="2089" spans="1:55" ht="15.75" customHeight="1" thickBot="1">
      <c r="A2089" s="238"/>
      <c r="B2089" s="238"/>
      <c r="C2089" s="240"/>
      <c r="D2089" s="240"/>
      <c r="E2089" s="240"/>
      <c r="F2089" s="240"/>
      <c r="G2089" s="240"/>
      <c r="H2089" s="240"/>
      <c r="I2089" s="240"/>
      <c r="J2089" s="240"/>
      <c r="K2089" s="240"/>
      <c r="L2089" s="240"/>
      <c r="M2089" s="240"/>
      <c r="N2089" s="240"/>
      <c r="O2089" s="240"/>
      <c r="BC2089" s="226"/>
    </row>
    <row r="2090" spans="1:55" ht="15.75" customHeight="1" thickBot="1">
      <c r="A2090" s="238"/>
      <c r="B2090" s="238"/>
      <c r="C2090" s="240"/>
      <c r="D2090" s="240"/>
      <c r="E2090" s="240"/>
      <c r="F2090" s="240"/>
      <c r="G2090" s="240"/>
      <c r="H2090" s="240"/>
      <c r="I2090" s="240"/>
      <c r="J2090" s="240"/>
      <c r="K2090" s="240"/>
      <c r="L2090" s="240"/>
      <c r="M2090" s="240"/>
      <c r="N2090" s="240"/>
      <c r="O2090" s="240"/>
      <c r="BC2090" s="226"/>
    </row>
    <row r="2091" spans="1:55" ht="15.75" customHeight="1" thickBot="1">
      <c r="A2091" s="238"/>
      <c r="B2091" s="238"/>
      <c r="C2091" s="240"/>
      <c r="D2091" s="240"/>
      <c r="E2091" s="240"/>
      <c r="F2091" s="240"/>
      <c r="G2091" s="240"/>
      <c r="H2091" s="240"/>
      <c r="I2091" s="240"/>
      <c r="J2091" s="240"/>
      <c r="K2091" s="240"/>
      <c r="L2091" s="240"/>
      <c r="M2091" s="240"/>
      <c r="N2091" s="240"/>
      <c r="O2091" s="240"/>
      <c r="BC2091" s="226"/>
    </row>
    <row r="2092" spans="1:55" ht="15.75" customHeight="1" thickBot="1">
      <c r="A2092" s="238"/>
      <c r="B2092" s="238"/>
      <c r="C2092" s="240"/>
      <c r="D2092" s="240"/>
      <c r="E2092" s="240"/>
      <c r="F2092" s="240"/>
      <c r="G2092" s="240"/>
      <c r="H2092" s="240"/>
      <c r="I2092" s="240"/>
      <c r="J2092" s="240"/>
      <c r="K2092" s="240"/>
      <c r="L2092" s="240"/>
      <c r="M2092" s="240"/>
      <c r="N2092" s="240"/>
      <c r="O2092" s="240"/>
      <c r="BC2092" s="226"/>
    </row>
    <row r="2093" spans="1:55" ht="15.75" customHeight="1" thickBot="1">
      <c r="A2093" s="238"/>
      <c r="B2093" s="238"/>
      <c r="C2093" s="240"/>
      <c r="D2093" s="240"/>
      <c r="E2093" s="240"/>
      <c r="F2093" s="240"/>
      <c r="G2093" s="240"/>
      <c r="H2093" s="240"/>
      <c r="I2093" s="240"/>
      <c r="J2093" s="240"/>
      <c r="K2093" s="240"/>
      <c r="L2093" s="240"/>
      <c r="M2093" s="240"/>
      <c r="N2093" s="240"/>
      <c r="O2093" s="240"/>
      <c r="BC2093" s="226"/>
    </row>
    <row r="2094" spans="1:55" ht="15.75" customHeight="1" thickBot="1">
      <c r="A2094" s="238"/>
      <c r="B2094" s="238"/>
      <c r="C2094" s="240"/>
      <c r="D2094" s="240"/>
      <c r="E2094" s="240"/>
      <c r="F2094" s="240"/>
      <c r="G2094" s="240"/>
      <c r="H2094" s="240"/>
      <c r="I2094" s="240"/>
      <c r="J2094" s="240"/>
      <c r="K2094" s="240"/>
      <c r="L2094" s="240"/>
      <c r="M2094" s="240"/>
      <c r="N2094" s="240"/>
      <c r="O2094" s="240"/>
      <c r="BC2094" s="226"/>
    </row>
    <row r="2095" spans="1:55" ht="15.75" customHeight="1" thickBot="1">
      <c r="A2095" s="238"/>
      <c r="B2095" s="238"/>
      <c r="C2095" s="240"/>
      <c r="D2095" s="240"/>
      <c r="E2095" s="240"/>
      <c r="F2095" s="240"/>
      <c r="G2095" s="240"/>
      <c r="H2095" s="240"/>
      <c r="I2095" s="240"/>
      <c r="J2095" s="240"/>
      <c r="K2095" s="240"/>
      <c r="L2095" s="240"/>
      <c r="M2095" s="240"/>
      <c r="N2095" s="240"/>
      <c r="O2095" s="240"/>
      <c r="BC2095" s="226"/>
    </row>
    <row r="2096" spans="1:55" ht="15.75" customHeight="1" thickBot="1">
      <c r="A2096" s="238"/>
      <c r="B2096" s="238"/>
      <c r="C2096" s="240"/>
      <c r="D2096" s="240"/>
      <c r="E2096" s="240"/>
      <c r="F2096" s="240"/>
      <c r="G2096" s="240"/>
      <c r="H2096" s="240"/>
      <c r="I2096" s="240"/>
      <c r="J2096" s="240"/>
      <c r="K2096" s="240"/>
      <c r="L2096" s="240"/>
      <c r="M2096" s="240"/>
      <c r="N2096" s="240"/>
      <c r="O2096" s="240"/>
      <c r="BC2096" s="226"/>
    </row>
    <row r="2097" spans="1:55" ht="15.75" customHeight="1" thickBot="1">
      <c r="A2097" s="238"/>
      <c r="B2097" s="238"/>
      <c r="C2097" s="240"/>
      <c r="D2097" s="240"/>
      <c r="E2097" s="240"/>
      <c r="F2097" s="240"/>
      <c r="G2097" s="240"/>
      <c r="H2097" s="240"/>
      <c r="I2097" s="240"/>
      <c r="J2097" s="240"/>
      <c r="K2097" s="240"/>
      <c r="L2097" s="240"/>
      <c r="M2097" s="240"/>
      <c r="N2097" s="240"/>
      <c r="O2097" s="240"/>
      <c r="BC2097" s="226"/>
    </row>
    <row r="2098" spans="1:55" ht="15.75" customHeight="1" thickBot="1">
      <c r="A2098" s="238"/>
      <c r="B2098" s="238"/>
      <c r="C2098" s="240"/>
      <c r="D2098" s="240"/>
      <c r="E2098" s="240"/>
      <c r="F2098" s="240"/>
      <c r="G2098" s="240"/>
      <c r="H2098" s="240"/>
      <c r="I2098" s="240"/>
      <c r="J2098" s="240"/>
      <c r="K2098" s="240"/>
      <c r="L2098" s="240"/>
      <c r="M2098" s="240"/>
      <c r="N2098" s="240"/>
      <c r="O2098" s="240"/>
      <c r="BC2098" s="226"/>
    </row>
    <row r="2099" spans="1:55" ht="15.75" customHeight="1" thickBot="1">
      <c r="A2099" s="238"/>
      <c r="B2099" s="238"/>
      <c r="C2099" s="240"/>
      <c r="D2099" s="240"/>
      <c r="E2099" s="240"/>
      <c r="F2099" s="240"/>
      <c r="G2099" s="240"/>
      <c r="H2099" s="240"/>
      <c r="I2099" s="240"/>
      <c r="J2099" s="240"/>
      <c r="K2099" s="240"/>
      <c r="L2099" s="240"/>
      <c r="M2099" s="240"/>
      <c r="N2099" s="240"/>
      <c r="O2099" s="240"/>
      <c r="BC2099" s="226"/>
    </row>
    <row r="2100" spans="1:55" ht="15.75" customHeight="1" thickBot="1">
      <c r="A2100" s="238"/>
      <c r="B2100" s="238"/>
      <c r="C2100" s="240"/>
      <c r="D2100" s="240"/>
      <c r="E2100" s="240"/>
      <c r="F2100" s="240"/>
      <c r="G2100" s="240"/>
      <c r="H2100" s="240"/>
      <c r="I2100" s="240"/>
      <c r="J2100" s="240"/>
      <c r="K2100" s="240"/>
      <c r="L2100" s="240"/>
      <c r="M2100" s="240"/>
      <c r="N2100" s="240"/>
      <c r="O2100" s="240"/>
      <c r="BC2100" s="226"/>
    </row>
    <row r="2101" spans="1:55" ht="15.75" customHeight="1" thickBot="1">
      <c r="A2101" s="238"/>
      <c r="B2101" s="238"/>
      <c r="C2101" s="240"/>
      <c r="D2101" s="240"/>
      <c r="E2101" s="240"/>
      <c r="F2101" s="240"/>
      <c r="G2101" s="240"/>
      <c r="H2101" s="240"/>
      <c r="I2101" s="240"/>
      <c r="J2101" s="240"/>
      <c r="K2101" s="240"/>
      <c r="L2101" s="240"/>
      <c r="M2101" s="240"/>
      <c r="N2101" s="240"/>
      <c r="O2101" s="240"/>
      <c r="BC2101" s="226"/>
    </row>
    <row r="2102" spans="1:55" ht="15.75" customHeight="1" thickBot="1">
      <c r="A2102" s="238"/>
      <c r="B2102" s="238"/>
      <c r="C2102" s="240"/>
      <c r="D2102" s="240"/>
      <c r="E2102" s="240"/>
      <c r="F2102" s="240"/>
      <c r="G2102" s="240"/>
      <c r="H2102" s="240"/>
      <c r="I2102" s="240"/>
      <c r="J2102" s="240"/>
      <c r="K2102" s="240"/>
      <c r="L2102" s="240"/>
      <c r="M2102" s="240"/>
      <c r="N2102" s="240"/>
      <c r="O2102" s="240"/>
      <c r="BC2102" s="226"/>
    </row>
    <row r="2103" spans="1:55" ht="15.75" customHeight="1" thickBot="1">
      <c r="A2103" s="238"/>
      <c r="B2103" s="238"/>
      <c r="C2103" s="240"/>
      <c r="D2103" s="240"/>
      <c r="E2103" s="240"/>
      <c r="F2103" s="240"/>
      <c r="G2103" s="240"/>
      <c r="H2103" s="240"/>
      <c r="I2103" s="240"/>
      <c r="J2103" s="240"/>
      <c r="K2103" s="240"/>
      <c r="L2103" s="240"/>
      <c r="M2103" s="240"/>
      <c r="N2103" s="240"/>
      <c r="O2103" s="240"/>
      <c r="BC2103" s="226"/>
    </row>
    <row r="2104" spans="1:55" ht="15.75" customHeight="1" thickBot="1">
      <c r="A2104" s="238"/>
      <c r="B2104" s="238"/>
      <c r="C2104" s="240"/>
      <c r="D2104" s="240"/>
      <c r="E2104" s="240"/>
      <c r="F2104" s="240"/>
      <c r="G2104" s="240"/>
      <c r="H2104" s="240"/>
      <c r="I2104" s="240"/>
      <c r="J2104" s="240"/>
      <c r="K2104" s="240"/>
      <c r="L2104" s="240"/>
      <c r="M2104" s="240"/>
      <c r="N2104" s="240"/>
      <c r="O2104" s="240"/>
      <c r="BC2104" s="226"/>
    </row>
    <row r="2105" spans="1:55" ht="15.75" customHeight="1" thickBot="1">
      <c r="A2105" s="238"/>
      <c r="B2105" s="238"/>
      <c r="C2105" s="240"/>
      <c r="D2105" s="240"/>
      <c r="E2105" s="240"/>
      <c r="F2105" s="240"/>
      <c r="G2105" s="240"/>
      <c r="H2105" s="240"/>
      <c r="I2105" s="240"/>
      <c r="J2105" s="240"/>
      <c r="K2105" s="240"/>
      <c r="L2105" s="240"/>
      <c r="M2105" s="240"/>
      <c r="N2105" s="240"/>
      <c r="O2105" s="240"/>
      <c r="BC2105" s="226"/>
    </row>
    <row r="2106" spans="1:55" ht="15.75" customHeight="1" thickBot="1">
      <c r="A2106" s="238"/>
      <c r="B2106" s="238"/>
      <c r="C2106" s="240"/>
      <c r="D2106" s="240"/>
      <c r="E2106" s="240"/>
      <c r="F2106" s="240"/>
      <c r="G2106" s="240"/>
      <c r="H2106" s="240"/>
      <c r="I2106" s="240"/>
      <c r="J2106" s="240"/>
      <c r="K2106" s="240"/>
      <c r="L2106" s="240"/>
      <c r="M2106" s="240"/>
      <c r="N2106" s="240"/>
      <c r="O2106" s="240"/>
      <c r="BC2106" s="226"/>
    </row>
    <row r="2107" spans="1:55" ht="15.75" customHeight="1" thickBot="1">
      <c r="A2107" s="238"/>
      <c r="B2107" s="238"/>
      <c r="C2107" s="240"/>
      <c r="D2107" s="240"/>
      <c r="E2107" s="240"/>
      <c r="F2107" s="240"/>
      <c r="G2107" s="240"/>
      <c r="H2107" s="240"/>
      <c r="I2107" s="240"/>
      <c r="J2107" s="240"/>
      <c r="K2107" s="240"/>
      <c r="L2107" s="240"/>
      <c r="M2107" s="240"/>
      <c r="N2107" s="240"/>
      <c r="O2107" s="240"/>
      <c r="BC2107" s="226"/>
    </row>
    <row r="2108" spans="1:55" ht="15.75" customHeight="1" thickBot="1">
      <c r="A2108" s="238"/>
      <c r="B2108" s="238"/>
      <c r="C2108" s="240"/>
      <c r="D2108" s="240"/>
      <c r="E2108" s="240"/>
      <c r="F2108" s="240"/>
      <c r="G2108" s="240"/>
      <c r="H2108" s="240"/>
      <c r="I2108" s="240"/>
      <c r="J2108" s="240"/>
      <c r="K2108" s="240"/>
      <c r="L2108" s="240"/>
      <c r="M2108" s="240"/>
      <c r="N2108" s="240"/>
      <c r="O2108" s="240"/>
      <c r="BC2108" s="226"/>
    </row>
    <row r="2109" spans="1:55" ht="15.75" customHeight="1" thickBot="1">
      <c r="A2109" s="238"/>
      <c r="B2109" s="238"/>
      <c r="C2109" s="240"/>
      <c r="D2109" s="240"/>
      <c r="E2109" s="240"/>
      <c r="F2109" s="240"/>
      <c r="G2109" s="240"/>
      <c r="H2109" s="240"/>
      <c r="I2109" s="240"/>
      <c r="J2109" s="240"/>
      <c r="K2109" s="240"/>
      <c r="L2109" s="240"/>
      <c r="M2109" s="240"/>
      <c r="N2109" s="240"/>
      <c r="O2109" s="240"/>
      <c r="BC2109" s="226"/>
    </row>
    <row r="2110" spans="1:55" ht="15.75" customHeight="1" thickBot="1">
      <c r="A2110" s="238"/>
      <c r="B2110" s="238"/>
      <c r="C2110" s="240"/>
      <c r="D2110" s="240"/>
      <c r="E2110" s="240"/>
      <c r="F2110" s="240"/>
      <c r="G2110" s="240"/>
      <c r="H2110" s="240"/>
      <c r="I2110" s="240"/>
      <c r="J2110" s="240"/>
      <c r="K2110" s="240"/>
      <c r="L2110" s="240"/>
      <c r="M2110" s="240"/>
      <c r="N2110" s="240"/>
      <c r="O2110" s="240"/>
      <c r="BC2110" s="226"/>
    </row>
    <row r="2111" spans="1:55" ht="15.75" customHeight="1" thickBot="1">
      <c r="A2111" s="238"/>
      <c r="B2111" s="238"/>
      <c r="C2111" s="240"/>
      <c r="D2111" s="240"/>
      <c r="E2111" s="240"/>
      <c r="F2111" s="240"/>
      <c r="G2111" s="240"/>
      <c r="H2111" s="240"/>
      <c r="I2111" s="240"/>
      <c r="J2111" s="240"/>
      <c r="K2111" s="240"/>
      <c r="L2111" s="240"/>
      <c r="M2111" s="240"/>
      <c r="N2111" s="240"/>
      <c r="O2111" s="240"/>
      <c r="BC2111" s="226"/>
    </row>
    <row r="2112" spans="1:55" ht="15.75" customHeight="1" thickBot="1">
      <c r="A2112" s="238"/>
      <c r="B2112" s="238"/>
      <c r="C2112" s="240"/>
      <c r="D2112" s="240"/>
      <c r="E2112" s="240"/>
      <c r="F2112" s="240"/>
      <c r="G2112" s="240"/>
      <c r="H2112" s="240"/>
      <c r="I2112" s="240"/>
      <c r="J2112" s="240"/>
      <c r="K2112" s="240"/>
      <c r="L2112" s="240"/>
      <c r="M2112" s="240"/>
      <c r="N2112" s="240"/>
      <c r="O2112" s="240"/>
      <c r="BC2112" s="226"/>
    </row>
    <row r="2113" spans="1:55" ht="15.75" customHeight="1" thickBot="1">
      <c r="A2113" s="238"/>
      <c r="B2113" s="238"/>
      <c r="C2113" s="240"/>
      <c r="D2113" s="240"/>
      <c r="E2113" s="240"/>
      <c r="F2113" s="240"/>
      <c r="G2113" s="240"/>
      <c r="H2113" s="240"/>
      <c r="I2113" s="240"/>
      <c r="J2113" s="240"/>
      <c r="K2113" s="240"/>
      <c r="L2113" s="240"/>
      <c r="M2113" s="240"/>
      <c r="N2113" s="240"/>
      <c r="O2113" s="240"/>
      <c r="BC2113" s="226"/>
    </row>
    <row r="2114" spans="1:55" ht="15.75" customHeight="1" thickBot="1">
      <c r="A2114" s="238"/>
      <c r="B2114" s="238"/>
      <c r="C2114" s="240"/>
      <c r="D2114" s="240"/>
      <c r="E2114" s="240"/>
      <c r="F2114" s="240"/>
      <c r="G2114" s="240"/>
      <c r="H2114" s="240"/>
      <c r="I2114" s="240"/>
      <c r="J2114" s="240"/>
      <c r="K2114" s="240"/>
      <c r="L2114" s="240"/>
      <c r="M2114" s="240"/>
      <c r="N2114" s="240"/>
      <c r="O2114" s="240"/>
      <c r="BC2114" s="226"/>
    </row>
    <row r="2115" spans="1:55" ht="15.75" customHeight="1" thickBot="1">
      <c r="A2115" s="238"/>
      <c r="B2115" s="238"/>
      <c r="C2115" s="240"/>
      <c r="D2115" s="240"/>
      <c r="E2115" s="240"/>
      <c r="F2115" s="240"/>
      <c r="G2115" s="240"/>
      <c r="H2115" s="240"/>
      <c r="I2115" s="240"/>
      <c r="J2115" s="240"/>
      <c r="K2115" s="240"/>
      <c r="L2115" s="240"/>
      <c r="M2115" s="240"/>
      <c r="N2115" s="240"/>
      <c r="O2115" s="240"/>
      <c r="BC2115" s="226"/>
    </row>
    <row r="2116" spans="1:55" ht="15.75" customHeight="1" thickBot="1">
      <c r="A2116" s="238"/>
      <c r="B2116" s="238"/>
      <c r="C2116" s="240"/>
      <c r="D2116" s="240"/>
      <c r="E2116" s="240"/>
      <c r="F2116" s="240"/>
      <c r="G2116" s="240"/>
      <c r="H2116" s="240"/>
      <c r="I2116" s="240"/>
      <c r="J2116" s="240"/>
      <c r="K2116" s="240"/>
      <c r="L2116" s="240"/>
      <c r="M2116" s="240"/>
      <c r="N2116" s="240"/>
      <c r="O2116" s="240"/>
      <c r="BC2116" s="226"/>
    </row>
    <row r="2117" spans="1:55" ht="15.75" customHeight="1" thickBot="1">
      <c r="A2117" s="238"/>
      <c r="B2117" s="238"/>
      <c r="C2117" s="240"/>
      <c r="D2117" s="240"/>
      <c r="E2117" s="240"/>
      <c r="F2117" s="240"/>
      <c r="G2117" s="240"/>
      <c r="H2117" s="240"/>
      <c r="I2117" s="240"/>
      <c r="J2117" s="240"/>
      <c r="K2117" s="240"/>
      <c r="L2117" s="240"/>
      <c r="M2117" s="240"/>
      <c r="N2117" s="240"/>
      <c r="O2117" s="240"/>
      <c r="BC2117" s="226"/>
    </row>
    <row r="2118" spans="1:55" ht="15.75" customHeight="1" thickBot="1">
      <c r="A2118" s="238"/>
      <c r="B2118" s="238"/>
      <c r="C2118" s="240"/>
      <c r="D2118" s="240"/>
      <c r="E2118" s="240"/>
      <c r="F2118" s="240"/>
      <c r="G2118" s="240"/>
      <c r="H2118" s="240"/>
      <c r="I2118" s="240"/>
      <c r="J2118" s="240"/>
      <c r="K2118" s="240"/>
      <c r="L2118" s="240"/>
      <c r="M2118" s="240"/>
      <c r="N2118" s="240"/>
      <c r="O2118" s="240"/>
      <c r="BC2118" s="226"/>
    </row>
    <row r="2119" spans="1:55" ht="15.75" customHeight="1" thickBot="1">
      <c r="A2119" s="238"/>
      <c r="B2119" s="238"/>
      <c r="C2119" s="240"/>
      <c r="D2119" s="240"/>
      <c r="E2119" s="240"/>
      <c r="F2119" s="240"/>
      <c r="G2119" s="240"/>
      <c r="H2119" s="240"/>
      <c r="I2119" s="240"/>
      <c r="J2119" s="240"/>
      <c r="K2119" s="240"/>
      <c r="L2119" s="240"/>
      <c r="M2119" s="240"/>
      <c r="N2119" s="240"/>
      <c r="O2119" s="240"/>
      <c r="BC2119" s="226"/>
    </row>
    <row r="2120" spans="1:55" ht="15.75" customHeight="1" thickBot="1">
      <c r="A2120" s="238"/>
      <c r="B2120" s="238"/>
      <c r="C2120" s="240"/>
      <c r="D2120" s="240"/>
      <c r="E2120" s="240"/>
      <c r="F2120" s="240"/>
      <c r="G2120" s="240"/>
      <c r="H2120" s="240"/>
      <c r="I2120" s="240"/>
      <c r="J2120" s="240"/>
      <c r="K2120" s="240"/>
      <c r="L2120" s="240"/>
      <c r="M2120" s="240"/>
      <c r="N2120" s="240"/>
      <c r="O2120" s="240"/>
      <c r="BC2120" s="226"/>
    </row>
    <row r="2121" spans="1:55" ht="15.75" customHeight="1" thickBot="1">
      <c r="A2121" s="238"/>
      <c r="B2121" s="238"/>
      <c r="C2121" s="240"/>
      <c r="D2121" s="240"/>
      <c r="E2121" s="240"/>
      <c r="F2121" s="240"/>
      <c r="G2121" s="240"/>
      <c r="H2121" s="240"/>
      <c r="I2121" s="240"/>
      <c r="J2121" s="240"/>
      <c r="K2121" s="240"/>
      <c r="L2121" s="240"/>
      <c r="M2121" s="240"/>
      <c r="N2121" s="240"/>
      <c r="O2121" s="240"/>
      <c r="BC2121" s="226"/>
    </row>
    <row r="2122" spans="1:55" ht="15.75" customHeight="1" thickBot="1">
      <c r="A2122" s="238"/>
      <c r="B2122" s="238"/>
      <c r="C2122" s="240"/>
      <c r="D2122" s="240"/>
      <c r="E2122" s="240"/>
      <c r="F2122" s="240"/>
      <c r="G2122" s="240"/>
      <c r="H2122" s="240"/>
      <c r="I2122" s="240"/>
      <c r="J2122" s="240"/>
      <c r="K2122" s="240"/>
      <c r="L2122" s="240"/>
      <c r="M2122" s="240"/>
      <c r="N2122" s="240"/>
      <c r="O2122" s="240"/>
      <c r="BC2122" s="226"/>
    </row>
    <row r="2123" spans="1:55" ht="15.75" customHeight="1" thickBot="1">
      <c r="A2123" s="238"/>
      <c r="B2123" s="238"/>
      <c r="C2123" s="240"/>
      <c r="D2123" s="240"/>
      <c r="E2123" s="240"/>
      <c r="F2123" s="240"/>
      <c r="G2123" s="240"/>
      <c r="H2123" s="240"/>
      <c r="I2123" s="240"/>
      <c r="J2123" s="240"/>
      <c r="K2123" s="240"/>
      <c r="L2123" s="240"/>
      <c r="M2123" s="240"/>
      <c r="N2123" s="240"/>
      <c r="O2123" s="240"/>
      <c r="BC2123" s="226"/>
    </row>
    <row r="2124" spans="1:55" ht="15.75" customHeight="1" thickBot="1">
      <c r="A2124" s="238"/>
      <c r="B2124" s="238"/>
      <c r="C2124" s="240"/>
      <c r="D2124" s="240"/>
      <c r="E2124" s="240"/>
      <c r="F2124" s="240"/>
      <c r="G2124" s="240"/>
      <c r="H2124" s="240"/>
      <c r="I2124" s="240"/>
      <c r="J2124" s="240"/>
      <c r="K2124" s="240"/>
      <c r="L2124" s="240"/>
      <c r="M2124" s="240"/>
      <c r="N2124" s="240"/>
      <c r="O2124" s="240"/>
      <c r="BC2124" s="226"/>
    </row>
    <row r="2125" spans="1:55" ht="15.75" customHeight="1" thickBot="1">
      <c r="A2125" s="238"/>
      <c r="B2125" s="238"/>
      <c r="C2125" s="240"/>
      <c r="D2125" s="240"/>
      <c r="E2125" s="240"/>
      <c r="F2125" s="240"/>
      <c r="G2125" s="240"/>
      <c r="H2125" s="240"/>
      <c r="I2125" s="240"/>
      <c r="J2125" s="240"/>
      <c r="K2125" s="240"/>
      <c r="L2125" s="240"/>
      <c r="M2125" s="240"/>
      <c r="N2125" s="240"/>
      <c r="O2125" s="240"/>
      <c r="BC2125" s="226"/>
    </row>
    <row r="2126" spans="1:55" ht="15.75" customHeight="1" thickBot="1">
      <c r="A2126" s="238"/>
      <c r="B2126" s="238"/>
      <c r="C2126" s="240"/>
      <c r="D2126" s="240"/>
      <c r="E2126" s="240"/>
      <c r="F2126" s="240"/>
      <c r="G2126" s="240"/>
      <c r="H2126" s="240"/>
      <c r="I2126" s="240"/>
      <c r="J2126" s="240"/>
      <c r="K2126" s="240"/>
      <c r="L2126" s="240"/>
      <c r="M2126" s="240"/>
      <c r="N2126" s="240"/>
      <c r="O2126" s="240"/>
      <c r="BC2126" s="226"/>
    </row>
    <row r="2127" spans="1:55" ht="15.75" customHeight="1" thickBot="1">
      <c r="A2127" s="238"/>
      <c r="B2127" s="238"/>
      <c r="C2127" s="240"/>
      <c r="D2127" s="240"/>
      <c r="E2127" s="240"/>
      <c r="F2127" s="240"/>
      <c r="G2127" s="240"/>
      <c r="H2127" s="240"/>
      <c r="I2127" s="240"/>
      <c r="J2127" s="240"/>
      <c r="K2127" s="240"/>
      <c r="L2127" s="240"/>
      <c r="M2127" s="240"/>
      <c r="N2127" s="240"/>
      <c r="O2127" s="240"/>
      <c r="BC2127" s="226"/>
    </row>
    <row r="2128" spans="1:55" ht="15.75" customHeight="1" thickBot="1">
      <c r="A2128" s="238"/>
      <c r="B2128" s="238"/>
      <c r="C2128" s="240"/>
      <c r="D2128" s="240"/>
      <c r="E2128" s="240"/>
      <c r="F2128" s="240"/>
      <c r="G2128" s="240"/>
      <c r="H2128" s="240"/>
      <c r="I2128" s="240"/>
      <c r="J2128" s="240"/>
      <c r="K2128" s="240"/>
      <c r="L2128" s="240"/>
      <c r="M2128" s="240"/>
      <c r="N2128" s="240"/>
      <c r="O2128" s="240"/>
      <c r="BC2128" s="226"/>
    </row>
    <row r="2129" spans="1:55" ht="15.75" customHeight="1" thickBot="1">
      <c r="A2129" s="238"/>
      <c r="B2129" s="238"/>
      <c r="C2129" s="240"/>
      <c r="D2129" s="240"/>
      <c r="E2129" s="240"/>
      <c r="F2129" s="240"/>
      <c r="G2129" s="240"/>
      <c r="H2129" s="240"/>
      <c r="I2129" s="240"/>
      <c r="J2129" s="240"/>
      <c r="K2129" s="240"/>
      <c r="L2129" s="240"/>
      <c r="M2129" s="240"/>
      <c r="N2129" s="240"/>
      <c r="O2129" s="240"/>
      <c r="BC2129" s="226"/>
    </row>
    <row r="2130" spans="1:55" ht="15.75" customHeight="1" thickBot="1">
      <c r="A2130" s="238"/>
      <c r="B2130" s="238"/>
      <c r="C2130" s="240"/>
      <c r="D2130" s="240"/>
      <c r="E2130" s="240"/>
      <c r="F2130" s="240"/>
      <c r="G2130" s="240"/>
      <c r="H2130" s="240"/>
      <c r="I2130" s="240"/>
      <c r="J2130" s="240"/>
      <c r="K2130" s="240"/>
      <c r="L2130" s="240"/>
      <c r="M2130" s="240"/>
      <c r="N2130" s="240"/>
      <c r="O2130" s="240"/>
      <c r="BC2130" s="226"/>
    </row>
    <row r="2131" spans="1:55" ht="15.75" customHeight="1" thickBot="1">
      <c r="A2131" s="238"/>
      <c r="B2131" s="238"/>
      <c r="C2131" s="240"/>
      <c r="D2131" s="240"/>
      <c r="E2131" s="240"/>
      <c r="F2131" s="240"/>
      <c r="G2131" s="240"/>
      <c r="H2131" s="240"/>
      <c r="I2131" s="240"/>
      <c r="J2131" s="240"/>
      <c r="K2131" s="240"/>
      <c r="L2131" s="240"/>
      <c r="M2131" s="240"/>
      <c r="N2131" s="240"/>
      <c r="O2131" s="240"/>
      <c r="BC2131" s="226"/>
    </row>
    <row r="2132" spans="1:55" ht="15.75" customHeight="1" thickBot="1">
      <c r="A2132" s="238"/>
      <c r="B2132" s="238"/>
      <c r="C2132" s="240"/>
      <c r="D2132" s="240"/>
      <c r="E2132" s="240"/>
      <c r="F2132" s="240"/>
      <c r="G2132" s="240"/>
      <c r="H2132" s="240"/>
      <c r="I2132" s="240"/>
      <c r="J2132" s="240"/>
      <c r="K2132" s="240"/>
      <c r="L2132" s="240"/>
      <c r="M2132" s="240"/>
      <c r="N2132" s="240"/>
      <c r="O2132" s="240"/>
      <c r="BC2132" s="226"/>
    </row>
    <row r="2133" spans="1:55" ht="15.75" customHeight="1" thickBot="1">
      <c r="A2133" s="238"/>
      <c r="B2133" s="238"/>
      <c r="C2133" s="240"/>
      <c r="D2133" s="240"/>
      <c r="E2133" s="240"/>
      <c r="F2133" s="240"/>
      <c r="G2133" s="240"/>
      <c r="H2133" s="240"/>
      <c r="I2133" s="240"/>
      <c r="J2133" s="240"/>
      <c r="K2133" s="240"/>
      <c r="L2133" s="240"/>
      <c r="M2133" s="240"/>
      <c r="N2133" s="240"/>
      <c r="O2133" s="240"/>
      <c r="BC2133" s="226"/>
    </row>
    <row r="2134" spans="1:55" ht="15.75" customHeight="1" thickBot="1">
      <c r="A2134" s="238"/>
      <c r="B2134" s="238"/>
      <c r="C2134" s="240"/>
      <c r="D2134" s="240"/>
      <c r="E2134" s="240"/>
      <c r="F2134" s="240"/>
      <c r="G2134" s="240"/>
      <c r="H2134" s="240"/>
      <c r="I2134" s="240"/>
      <c r="J2134" s="240"/>
      <c r="K2134" s="240"/>
      <c r="L2134" s="240"/>
      <c r="M2134" s="240"/>
      <c r="N2134" s="240"/>
      <c r="O2134" s="240"/>
      <c r="BC2134" s="226"/>
    </row>
    <row r="2135" spans="1:55" ht="15.75" customHeight="1" thickBot="1">
      <c r="A2135" s="238"/>
      <c r="B2135" s="238"/>
      <c r="C2135" s="240"/>
      <c r="D2135" s="240"/>
      <c r="E2135" s="240"/>
      <c r="F2135" s="240"/>
      <c r="G2135" s="240"/>
      <c r="H2135" s="240"/>
      <c r="I2135" s="240"/>
      <c r="J2135" s="240"/>
      <c r="K2135" s="240"/>
      <c r="L2135" s="240"/>
      <c r="M2135" s="240"/>
      <c r="N2135" s="240"/>
      <c r="O2135" s="240"/>
      <c r="BC2135" s="226"/>
    </row>
    <row r="2136" spans="1:55" ht="15.75" customHeight="1" thickBot="1">
      <c r="A2136" s="238"/>
      <c r="B2136" s="238"/>
      <c r="C2136" s="240"/>
      <c r="D2136" s="240"/>
      <c r="E2136" s="240"/>
      <c r="F2136" s="240"/>
      <c r="G2136" s="240"/>
      <c r="H2136" s="240"/>
      <c r="I2136" s="240"/>
      <c r="J2136" s="240"/>
      <c r="K2136" s="240"/>
      <c r="L2136" s="240"/>
      <c r="M2136" s="240"/>
      <c r="N2136" s="240"/>
      <c r="O2136" s="240"/>
      <c r="BC2136" s="226"/>
    </row>
    <row r="2137" spans="1:55" ht="15.75" customHeight="1" thickBot="1">
      <c r="A2137" s="238"/>
      <c r="B2137" s="238"/>
      <c r="C2137" s="240"/>
      <c r="D2137" s="240"/>
      <c r="E2137" s="240"/>
      <c r="F2137" s="240"/>
      <c r="G2137" s="240"/>
      <c r="H2137" s="240"/>
      <c r="I2137" s="240"/>
      <c r="J2137" s="240"/>
      <c r="K2137" s="240"/>
      <c r="L2137" s="240"/>
      <c r="M2137" s="240"/>
      <c r="N2137" s="240"/>
      <c r="O2137" s="240"/>
      <c r="BC2137" s="226"/>
    </row>
    <row r="2138" spans="1:55" ht="15.75" customHeight="1" thickBot="1">
      <c r="A2138" s="238"/>
      <c r="B2138" s="238"/>
      <c r="C2138" s="240"/>
      <c r="D2138" s="240"/>
      <c r="E2138" s="240"/>
      <c r="F2138" s="240"/>
      <c r="G2138" s="240"/>
      <c r="H2138" s="240"/>
      <c r="I2138" s="240"/>
      <c r="J2138" s="240"/>
      <c r="K2138" s="240"/>
      <c r="L2138" s="240"/>
      <c r="M2138" s="240"/>
      <c r="N2138" s="240"/>
      <c r="O2138" s="240"/>
      <c r="BC2138" s="226"/>
    </row>
    <row r="2139" spans="1:55" ht="15.75" customHeight="1" thickBot="1">
      <c r="A2139" s="238"/>
      <c r="B2139" s="238"/>
      <c r="C2139" s="240"/>
      <c r="D2139" s="240"/>
      <c r="E2139" s="240"/>
      <c r="F2139" s="240"/>
      <c r="G2139" s="240"/>
      <c r="H2139" s="240"/>
      <c r="I2139" s="240"/>
      <c r="J2139" s="240"/>
      <c r="K2139" s="240"/>
      <c r="L2139" s="240"/>
      <c r="M2139" s="240"/>
      <c r="N2139" s="240"/>
      <c r="O2139" s="240"/>
      <c r="BC2139" s="226"/>
    </row>
    <row r="2140" spans="1:55" ht="15.75" customHeight="1" thickBot="1">
      <c r="A2140" s="238"/>
      <c r="B2140" s="238"/>
      <c r="C2140" s="240"/>
      <c r="D2140" s="240"/>
      <c r="E2140" s="240"/>
      <c r="F2140" s="240"/>
      <c r="G2140" s="240"/>
      <c r="H2140" s="240"/>
      <c r="I2140" s="240"/>
      <c r="J2140" s="240"/>
      <c r="K2140" s="240"/>
      <c r="L2140" s="240"/>
      <c r="M2140" s="240"/>
      <c r="N2140" s="240"/>
      <c r="O2140" s="240"/>
      <c r="BC2140" s="226"/>
    </row>
    <row r="2141" spans="1:55" ht="15.75" customHeight="1" thickBot="1">
      <c r="A2141" s="238"/>
      <c r="B2141" s="238"/>
      <c r="C2141" s="240"/>
      <c r="D2141" s="240"/>
      <c r="E2141" s="240"/>
      <c r="F2141" s="240"/>
      <c r="G2141" s="240"/>
      <c r="H2141" s="240"/>
      <c r="I2141" s="240"/>
      <c r="J2141" s="240"/>
      <c r="K2141" s="240"/>
      <c r="L2141" s="240"/>
      <c r="M2141" s="240"/>
      <c r="N2141" s="240"/>
      <c r="O2141" s="240"/>
      <c r="BC2141" s="226"/>
    </row>
    <row r="2142" spans="1:55" ht="15.75" customHeight="1" thickBot="1">
      <c r="A2142" s="238"/>
      <c r="B2142" s="238"/>
      <c r="C2142" s="240"/>
      <c r="D2142" s="240"/>
      <c r="E2142" s="240"/>
      <c r="F2142" s="240"/>
      <c r="G2142" s="240"/>
      <c r="H2142" s="240"/>
      <c r="I2142" s="240"/>
      <c r="J2142" s="240"/>
      <c r="K2142" s="240"/>
      <c r="L2142" s="240"/>
      <c r="M2142" s="240"/>
      <c r="N2142" s="240"/>
      <c r="O2142" s="240"/>
      <c r="BC2142" s="226"/>
    </row>
    <row r="2143" spans="1:55" ht="15.75" customHeight="1" thickBot="1">
      <c r="A2143" s="238"/>
      <c r="B2143" s="238"/>
      <c r="C2143" s="240"/>
      <c r="D2143" s="240"/>
      <c r="E2143" s="240"/>
      <c r="F2143" s="240"/>
      <c r="G2143" s="240"/>
      <c r="H2143" s="240"/>
      <c r="I2143" s="240"/>
      <c r="J2143" s="240"/>
      <c r="K2143" s="240"/>
      <c r="L2143" s="240"/>
      <c r="M2143" s="240"/>
      <c r="N2143" s="240"/>
      <c r="O2143" s="240"/>
      <c r="BC2143" s="226"/>
    </row>
    <row r="2144" spans="1:55" ht="15.75" customHeight="1" thickBot="1">
      <c r="A2144" s="238"/>
      <c r="B2144" s="238"/>
      <c r="C2144" s="240"/>
      <c r="D2144" s="240"/>
      <c r="E2144" s="240"/>
      <c r="F2144" s="240"/>
      <c r="G2144" s="240"/>
      <c r="H2144" s="240"/>
      <c r="I2144" s="240"/>
      <c r="J2144" s="240"/>
      <c r="K2144" s="240"/>
      <c r="L2144" s="240"/>
      <c r="M2144" s="240"/>
      <c r="N2144" s="240"/>
      <c r="O2144" s="240"/>
      <c r="BC2144" s="226"/>
    </row>
    <row r="2145" spans="1:55" ht="15.75" customHeight="1" thickBot="1">
      <c r="A2145" s="238"/>
      <c r="B2145" s="238"/>
      <c r="C2145" s="240"/>
      <c r="D2145" s="240"/>
      <c r="E2145" s="240"/>
      <c r="F2145" s="240"/>
      <c r="G2145" s="240"/>
      <c r="H2145" s="240"/>
      <c r="I2145" s="240"/>
      <c r="J2145" s="240"/>
      <c r="K2145" s="240"/>
      <c r="L2145" s="240"/>
      <c r="M2145" s="240"/>
      <c r="N2145" s="240"/>
      <c r="O2145" s="240"/>
      <c r="BC2145" s="226"/>
    </row>
    <row r="2146" spans="1:55" ht="15.75" customHeight="1" thickBot="1">
      <c r="A2146" s="238"/>
      <c r="B2146" s="238"/>
      <c r="C2146" s="240"/>
      <c r="D2146" s="240"/>
      <c r="E2146" s="240"/>
      <c r="F2146" s="240"/>
      <c r="G2146" s="240"/>
      <c r="H2146" s="240"/>
      <c r="I2146" s="240"/>
      <c r="J2146" s="240"/>
      <c r="K2146" s="240"/>
      <c r="L2146" s="240"/>
      <c r="M2146" s="240"/>
      <c r="N2146" s="240"/>
      <c r="O2146" s="240"/>
      <c r="BC2146" s="226"/>
    </row>
    <row r="2147" spans="1:55" ht="15.75" customHeight="1" thickBot="1">
      <c r="A2147" s="238"/>
      <c r="B2147" s="238"/>
      <c r="C2147" s="240"/>
      <c r="D2147" s="240"/>
      <c r="E2147" s="240"/>
      <c r="F2147" s="240"/>
      <c r="G2147" s="240"/>
      <c r="H2147" s="240"/>
      <c r="I2147" s="240"/>
      <c r="J2147" s="240"/>
      <c r="K2147" s="240"/>
      <c r="L2147" s="240"/>
      <c r="M2147" s="240"/>
      <c r="N2147" s="240"/>
      <c r="O2147" s="240"/>
      <c r="BC2147" s="226"/>
    </row>
    <row r="2148" spans="1:55" ht="15.75" customHeight="1" thickBot="1">
      <c r="A2148" s="238"/>
      <c r="B2148" s="238"/>
      <c r="C2148" s="240"/>
      <c r="D2148" s="240"/>
      <c r="E2148" s="240"/>
      <c r="F2148" s="240"/>
      <c r="G2148" s="240"/>
      <c r="H2148" s="240"/>
      <c r="I2148" s="240"/>
      <c r="J2148" s="240"/>
      <c r="K2148" s="240"/>
      <c r="L2148" s="240"/>
      <c r="M2148" s="240"/>
      <c r="N2148" s="240"/>
      <c r="O2148" s="240"/>
      <c r="BC2148" s="226"/>
    </row>
    <row r="2149" spans="1:55" ht="15.75" customHeight="1" thickBot="1">
      <c r="A2149" s="238"/>
      <c r="B2149" s="238"/>
      <c r="C2149" s="240"/>
      <c r="D2149" s="240"/>
      <c r="E2149" s="240"/>
      <c r="F2149" s="240"/>
      <c r="G2149" s="240"/>
      <c r="H2149" s="240"/>
      <c r="I2149" s="240"/>
      <c r="J2149" s="240"/>
      <c r="K2149" s="240"/>
      <c r="L2149" s="240"/>
      <c r="M2149" s="240"/>
      <c r="N2149" s="240"/>
      <c r="O2149" s="240"/>
      <c r="BC2149" s="226"/>
    </row>
    <row r="2150" spans="1:55" ht="15.75" customHeight="1" thickBot="1">
      <c r="A2150" s="238"/>
      <c r="B2150" s="238"/>
      <c r="C2150" s="240"/>
      <c r="D2150" s="240"/>
      <c r="E2150" s="240"/>
      <c r="F2150" s="240"/>
      <c r="G2150" s="240"/>
      <c r="H2150" s="240"/>
      <c r="I2150" s="240"/>
      <c r="J2150" s="240"/>
      <c r="K2150" s="240"/>
      <c r="L2150" s="240"/>
      <c r="M2150" s="240"/>
      <c r="N2150" s="240"/>
      <c r="O2150" s="240"/>
      <c r="BC2150" s="226"/>
    </row>
    <row r="2151" spans="1:55" ht="15.75" customHeight="1" thickBot="1">
      <c r="A2151" s="238"/>
      <c r="B2151" s="238"/>
      <c r="C2151" s="240"/>
      <c r="D2151" s="240"/>
      <c r="E2151" s="240"/>
      <c r="F2151" s="240"/>
      <c r="G2151" s="240"/>
      <c r="H2151" s="240"/>
      <c r="I2151" s="240"/>
      <c r="J2151" s="240"/>
      <c r="K2151" s="240"/>
      <c r="L2151" s="240"/>
      <c r="M2151" s="240"/>
      <c r="N2151" s="240"/>
      <c r="O2151" s="240"/>
      <c r="BC2151" s="226"/>
    </row>
    <row r="2152" spans="1:55" ht="15.75" customHeight="1" thickBot="1">
      <c r="A2152" s="238"/>
      <c r="B2152" s="238"/>
      <c r="C2152" s="240"/>
      <c r="D2152" s="240"/>
      <c r="E2152" s="240"/>
      <c r="F2152" s="240"/>
      <c r="G2152" s="240"/>
      <c r="H2152" s="240"/>
      <c r="I2152" s="240"/>
      <c r="J2152" s="240"/>
      <c r="K2152" s="240"/>
      <c r="L2152" s="240"/>
      <c r="M2152" s="240"/>
      <c r="N2152" s="240"/>
      <c r="O2152" s="240"/>
      <c r="BC2152" s="226"/>
    </row>
    <row r="2153" spans="1:55" ht="15.75" customHeight="1" thickBot="1">
      <c r="A2153" s="238"/>
      <c r="B2153" s="238"/>
      <c r="C2153" s="240"/>
      <c r="D2153" s="240"/>
      <c r="E2153" s="240"/>
      <c r="F2153" s="240"/>
      <c r="G2153" s="240"/>
      <c r="H2153" s="240"/>
      <c r="I2153" s="240"/>
      <c r="J2153" s="240"/>
      <c r="K2153" s="240"/>
      <c r="L2153" s="240"/>
      <c r="M2153" s="240"/>
      <c r="N2153" s="240"/>
      <c r="O2153" s="240"/>
      <c r="BC2153" s="226"/>
    </row>
    <row r="2154" spans="1:55" ht="15.75" customHeight="1" thickBot="1">
      <c r="A2154" s="238"/>
      <c r="B2154" s="238"/>
      <c r="C2154" s="240"/>
      <c r="D2154" s="240"/>
      <c r="E2154" s="240"/>
      <c r="F2154" s="240"/>
      <c r="G2154" s="240"/>
      <c r="H2154" s="240"/>
      <c r="I2154" s="240"/>
      <c r="J2154" s="240"/>
      <c r="K2154" s="240"/>
      <c r="L2154" s="240"/>
      <c r="M2154" s="240"/>
      <c r="N2154" s="240"/>
      <c r="O2154" s="240"/>
      <c r="BC2154" s="226"/>
    </row>
    <row r="2155" spans="1:55" ht="15.75" customHeight="1" thickBot="1">
      <c r="A2155" s="238"/>
      <c r="B2155" s="238"/>
      <c r="C2155" s="240"/>
      <c r="D2155" s="240"/>
      <c r="E2155" s="240"/>
      <c r="F2155" s="240"/>
      <c r="G2155" s="240"/>
      <c r="H2155" s="240"/>
      <c r="I2155" s="240"/>
      <c r="J2155" s="240"/>
      <c r="K2155" s="240"/>
      <c r="L2155" s="240"/>
      <c r="M2155" s="240"/>
      <c r="N2155" s="240"/>
      <c r="O2155" s="240"/>
      <c r="BC2155" s="226"/>
    </row>
    <row r="2156" spans="1:55" ht="15.75" customHeight="1" thickBot="1">
      <c r="A2156" s="238"/>
      <c r="B2156" s="238"/>
      <c r="C2156" s="240"/>
      <c r="D2156" s="240"/>
      <c r="E2156" s="240"/>
      <c r="F2156" s="240"/>
      <c r="G2156" s="240"/>
      <c r="H2156" s="240"/>
      <c r="I2156" s="240"/>
      <c r="J2156" s="240"/>
      <c r="K2156" s="240"/>
      <c r="L2156" s="240"/>
      <c r="M2156" s="240"/>
      <c r="N2156" s="240"/>
      <c r="O2156" s="240"/>
      <c r="BC2156" s="226"/>
    </row>
    <row r="2157" spans="1:55" ht="15.75" customHeight="1" thickBot="1">
      <c r="A2157" s="238"/>
      <c r="B2157" s="238"/>
      <c r="C2157" s="240"/>
      <c r="D2157" s="240"/>
      <c r="E2157" s="240"/>
      <c r="F2157" s="240"/>
      <c r="G2157" s="240"/>
      <c r="H2157" s="240"/>
      <c r="I2157" s="240"/>
      <c r="J2157" s="240"/>
      <c r="K2157" s="240"/>
      <c r="L2157" s="240"/>
      <c r="M2157" s="240"/>
      <c r="N2157" s="240"/>
      <c r="O2157" s="240"/>
      <c r="BC2157" s="226"/>
    </row>
    <row r="2158" spans="1:55" ht="15.75" customHeight="1" thickBot="1">
      <c r="A2158" s="238"/>
      <c r="B2158" s="238"/>
      <c r="C2158" s="240"/>
      <c r="D2158" s="240"/>
      <c r="E2158" s="240"/>
      <c r="F2158" s="240"/>
      <c r="G2158" s="240"/>
      <c r="H2158" s="240"/>
      <c r="I2158" s="240"/>
      <c r="J2158" s="240"/>
      <c r="K2158" s="240"/>
      <c r="L2158" s="240"/>
      <c r="M2158" s="240"/>
      <c r="N2158" s="240"/>
      <c r="O2158" s="240"/>
      <c r="BC2158" s="226"/>
    </row>
    <row r="2159" spans="1:55" ht="15.75" customHeight="1" thickBot="1">
      <c r="A2159" s="238"/>
      <c r="B2159" s="238"/>
      <c r="C2159" s="240"/>
      <c r="D2159" s="240"/>
      <c r="E2159" s="240"/>
      <c r="F2159" s="240"/>
      <c r="G2159" s="240"/>
      <c r="H2159" s="240"/>
      <c r="I2159" s="240"/>
      <c r="J2159" s="240"/>
      <c r="K2159" s="240"/>
      <c r="L2159" s="240"/>
      <c r="M2159" s="240"/>
      <c r="N2159" s="240"/>
      <c r="O2159" s="240"/>
      <c r="BC2159" s="226"/>
    </row>
    <row r="2160" spans="1:55" ht="15.75" customHeight="1" thickBot="1">
      <c r="A2160" s="238"/>
      <c r="B2160" s="238"/>
      <c r="C2160" s="240"/>
      <c r="D2160" s="240"/>
      <c r="E2160" s="240"/>
      <c r="F2160" s="240"/>
      <c r="G2160" s="240"/>
      <c r="H2160" s="240"/>
      <c r="I2160" s="240"/>
      <c r="J2160" s="240"/>
      <c r="K2160" s="240"/>
      <c r="L2160" s="240"/>
      <c r="M2160" s="240"/>
      <c r="N2160" s="240"/>
      <c r="O2160" s="240"/>
      <c r="BC2160" s="226"/>
    </row>
    <row r="2161" spans="1:55" ht="15.75" customHeight="1" thickBot="1">
      <c r="A2161" s="238"/>
      <c r="B2161" s="238"/>
      <c r="C2161" s="240"/>
      <c r="D2161" s="240"/>
      <c r="E2161" s="240"/>
      <c r="F2161" s="240"/>
      <c r="G2161" s="240"/>
      <c r="H2161" s="240"/>
      <c r="I2161" s="240"/>
      <c r="J2161" s="240"/>
      <c r="K2161" s="240"/>
      <c r="L2161" s="240"/>
      <c r="M2161" s="240"/>
      <c r="N2161" s="240"/>
      <c r="O2161" s="240"/>
      <c r="BC2161" s="226"/>
    </row>
    <row r="2162" spans="1:55" ht="15.75" customHeight="1" thickBot="1">
      <c r="A2162" s="238"/>
      <c r="B2162" s="238"/>
      <c r="C2162" s="240"/>
      <c r="D2162" s="240"/>
      <c r="E2162" s="240"/>
      <c r="F2162" s="240"/>
      <c r="G2162" s="240"/>
      <c r="H2162" s="240"/>
      <c r="I2162" s="240"/>
      <c r="J2162" s="240"/>
      <c r="K2162" s="240"/>
      <c r="L2162" s="240"/>
      <c r="M2162" s="240"/>
      <c r="N2162" s="240"/>
      <c r="O2162" s="240"/>
      <c r="BC2162" s="226"/>
    </row>
    <row r="2163" spans="1:55" ht="15.75" customHeight="1" thickBot="1">
      <c r="A2163" s="238"/>
      <c r="B2163" s="238"/>
      <c r="C2163" s="240"/>
      <c r="D2163" s="240"/>
      <c r="E2163" s="240"/>
      <c r="F2163" s="240"/>
      <c r="G2163" s="240"/>
      <c r="H2163" s="240"/>
      <c r="I2163" s="240"/>
      <c r="J2163" s="240"/>
      <c r="K2163" s="240"/>
      <c r="L2163" s="240"/>
      <c r="M2163" s="240"/>
      <c r="N2163" s="240"/>
      <c r="O2163" s="240"/>
      <c r="BC2163" s="226"/>
    </row>
    <row r="2164" spans="1:55" ht="15.75" customHeight="1" thickBot="1">
      <c r="A2164" s="238"/>
      <c r="B2164" s="238"/>
      <c r="C2164" s="240"/>
      <c r="D2164" s="240"/>
      <c r="E2164" s="240"/>
      <c r="F2164" s="240"/>
      <c r="G2164" s="240"/>
      <c r="H2164" s="240"/>
      <c r="I2164" s="240"/>
      <c r="J2164" s="240"/>
      <c r="K2164" s="240"/>
      <c r="L2164" s="240"/>
      <c r="M2164" s="240"/>
      <c r="N2164" s="240"/>
      <c r="O2164" s="240"/>
      <c r="BC2164" s="226"/>
    </row>
    <row r="2165" spans="1:55" ht="15.75" customHeight="1" thickBot="1">
      <c r="A2165" s="238"/>
      <c r="B2165" s="238"/>
      <c r="C2165" s="240"/>
      <c r="D2165" s="240"/>
      <c r="E2165" s="240"/>
      <c r="F2165" s="240"/>
      <c r="G2165" s="240"/>
      <c r="H2165" s="240"/>
      <c r="I2165" s="240"/>
      <c r="J2165" s="240"/>
      <c r="K2165" s="240"/>
      <c r="L2165" s="240"/>
      <c r="M2165" s="240"/>
      <c r="N2165" s="240"/>
      <c r="O2165" s="240"/>
      <c r="BC2165" s="226"/>
    </row>
    <row r="2166" spans="1:55" ht="15.75" customHeight="1" thickBot="1">
      <c r="A2166" s="238"/>
      <c r="B2166" s="238"/>
      <c r="C2166" s="240"/>
      <c r="D2166" s="240"/>
      <c r="E2166" s="240"/>
      <c r="F2166" s="240"/>
      <c r="G2166" s="240"/>
      <c r="H2166" s="240"/>
      <c r="I2166" s="240"/>
      <c r="J2166" s="240"/>
      <c r="K2166" s="240"/>
      <c r="L2166" s="240"/>
      <c r="M2166" s="240"/>
      <c r="N2166" s="240"/>
      <c r="O2166" s="240"/>
      <c r="BC2166" s="226"/>
    </row>
    <row r="2167" spans="1:55" ht="15.75" customHeight="1" thickBot="1">
      <c r="A2167" s="238"/>
      <c r="B2167" s="238"/>
      <c r="C2167" s="240"/>
      <c r="D2167" s="240"/>
      <c r="E2167" s="240"/>
      <c r="F2167" s="240"/>
      <c r="G2167" s="240"/>
      <c r="H2167" s="240"/>
      <c r="I2167" s="240"/>
      <c r="J2167" s="240"/>
      <c r="K2167" s="240"/>
      <c r="L2167" s="240"/>
      <c r="M2167" s="240"/>
      <c r="N2167" s="240"/>
      <c r="O2167" s="240"/>
      <c r="BC2167" s="226"/>
    </row>
    <row r="2168" spans="1:55" ht="15.75" customHeight="1" thickBot="1">
      <c r="A2168" s="238"/>
      <c r="B2168" s="238"/>
      <c r="C2168" s="240"/>
      <c r="D2168" s="240"/>
      <c r="E2168" s="240"/>
      <c r="F2168" s="240"/>
      <c r="G2168" s="240"/>
      <c r="H2168" s="240"/>
      <c r="I2168" s="240"/>
      <c r="J2168" s="240"/>
      <c r="K2168" s="240"/>
      <c r="L2168" s="240"/>
      <c r="M2168" s="240"/>
      <c r="N2168" s="240"/>
      <c r="O2168" s="240"/>
      <c r="BC2168" s="226"/>
    </row>
    <row r="2169" spans="1:55" ht="15.75" customHeight="1" thickBot="1">
      <c r="A2169" s="238"/>
      <c r="B2169" s="238"/>
      <c r="C2169" s="240"/>
      <c r="D2169" s="240"/>
      <c r="E2169" s="240"/>
      <c r="F2169" s="240"/>
      <c r="G2169" s="240"/>
      <c r="H2169" s="240"/>
      <c r="I2169" s="240"/>
      <c r="J2169" s="240"/>
      <c r="K2169" s="240"/>
      <c r="L2169" s="240"/>
      <c r="M2169" s="240"/>
      <c r="N2169" s="240"/>
      <c r="O2169" s="240"/>
      <c r="BC2169" s="226"/>
    </row>
    <row r="2170" spans="1:55" ht="15.75" customHeight="1" thickBot="1">
      <c r="A2170" s="238"/>
      <c r="B2170" s="238"/>
      <c r="C2170" s="240"/>
      <c r="D2170" s="240"/>
      <c r="E2170" s="240"/>
      <c r="F2170" s="240"/>
      <c r="G2170" s="240"/>
      <c r="H2170" s="240"/>
      <c r="I2170" s="240"/>
      <c r="J2170" s="240"/>
      <c r="K2170" s="240"/>
      <c r="L2170" s="240"/>
      <c r="M2170" s="240"/>
      <c r="N2170" s="240"/>
      <c r="O2170" s="240"/>
      <c r="BC2170" s="226"/>
    </row>
    <row r="2171" spans="1:55" ht="15.75" customHeight="1" thickBot="1">
      <c r="A2171" s="238"/>
      <c r="B2171" s="238"/>
      <c r="C2171" s="240"/>
      <c r="D2171" s="240"/>
      <c r="E2171" s="240"/>
      <c r="F2171" s="240"/>
      <c r="G2171" s="240"/>
      <c r="H2171" s="240"/>
      <c r="I2171" s="240"/>
      <c r="J2171" s="240"/>
      <c r="K2171" s="240"/>
      <c r="L2171" s="240"/>
      <c r="M2171" s="240"/>
      <c r="N2171" s="240"/>
      <c r="O2171" s="240"/>
      <c r="BC2171" s="226"/>
    </row>
    <row r="2172" spans="1:55" ht="15.75" customHeight="1" thickBot="1">
      <c r="A2172" s="238"/>
      <c r="B2172" s="238"/>
      <c r="C2172" s="240"/>
      <c r="D2172" s="240"/>
      <c r="E2172" s="240"/>
      <c r="F2172" s="240"/>
      <c r="G2172" s="240"/>
      <c r="H2172" s="240"/>
      <c r="I2172" s="240"/>
      <c r="J2172" s="240"/>
      <c r="K2172" s="240"/>
      <c r="L2172" s="240"/>
      <c r="M2172" s="240"/>
      <c r="N2172" s="240"/>
      <c r="O2172" s="240"/>
      <c r="BC2172" s="226"/>
    </row>
    <row r="2173" spans="1:55" ht="15.75" customHeight="1" thickBot="1">
      <c r="A2173" s="238"/>
      <c r="B2173" s="238"/>
      <c r="C2173" s="240"/>
      <c r="D2173" s="240"/>
      <c r="E2173" s="240"/>
      <c r="F2173" s="240"/>
      <c r="G2173" s="240"/>
      <c r="H2173" s="240"/>
      <c r="I2173" s="240"/>
      <c r="J2173" s="240"/>
      <c r="K2173" s="240"/>
      <c r="L2173" s="240"/>
      <c r="M2173" s="240"/>
      <c r="N2173" s="240"/>
      <c r="O2173" s="240"/>
      <c r="BC2173" s="226"/>
    </row>
    <row r="2174" spans="1:55" ht="15.75" customHeight="1" thickBot="1">
      <c r="A2174" s="238"/>
      <c r="B2174" s="238"/>
      <c r="C2174" s="240"/>
      <c r="D2174" s="240"/>
      <c r="E2174" s="240"/>
      <c r="F2174" s="240"/>
      <c r="G2174" s="240"/>
      <c r="H2174" s="240"/>
      <c r="I2174" s="240"/>
      <c r="J2174" s="240"/>
      <c r="K2174" s="240"/>
      <c r="L2174" s="240"/>
      <c r="M2174" s="240"/>
      <c r="N2174" s="240"/>
      <c r="O2174" s="240"/>
      <c r="BC2174" s="226"/>
    </row>
    <row r="2175" spans="1:55" ht="15.75" customHeight="1" thickBot="1">
      <c r="A2175" s="238"/>
      <c r="B2175" s="238"/>
      <c r="C2175" s="240"/>
      <c r="D2175" s="240"/>
      <c r="E2175" s="240"/>
      <c r="F2175" s="240"/>
      <c r="G2175" s="240"/>
      <c r="H2175" s="240"/>
      <c r="I2175" s="240"/>
      <c r="J2175" s="240"/>
      <c r="K2175" s="240"/>
      <c r="L2175" s="240"/>
      <c r="M2175" s="240"/>
      <c r="N2175" s="240"/>
      <c r="O2175" s="240"/>
      <c r="BC2175" s="226"/>
    </row>
    <row r="2176" spans="1:55" ht="15.75" customHeight="1" thickBot="1">
      <c r="A2176" s="238"/>
      <c r="B2176" s="238"/>
      <c r="C2176" s="240"/>
      <c r="D2176" s="240"/>
      <c r="E2176" s="240"/>
      <c r="F2176" s="240"/>
      <c r="G2176" s="240"/>
      <c r="H2176" s="240"/>
      <c r="I2176" s="240"/>
      <c r="J2176" s="240"/>
      <c r="K2176" s="240"/>
      <c r="L2176" s="240"/>
      <c r="M2176" s="240"/>
      <c r="N2176" s="240"/>
      <c r="O2176" s="240"/>
      <c r="BC2176" s="226"/>
    </row>
    <row r="2177" spans="1:55" ht="15.75" customHeight="1" thickBot="1">
      <c r="A2177" s="238"/>
      <c r="B2177" s="238"/>
      <c r="C2177" s="240"/>
      <c r="D2177" s="240"/>
      <c r="E2177" s="240"/>
      <c r="F2177" s="240"/>
      <c r="G2177" s="240"/>
      <c r="H2177" s="240"/>
      <c r="I2177" s="240"/>
      <c r="J2177" s="240"/>
      <c r="K2177" s="240"/>
      <c r="L2177" s="240"/>
      <c r="M2177" s="240"/>
      <c r="N2177" s="240"/>
      <c r="O2177" s="240"/>
      <c r="BC2177" s="226"/>
    </row>
    <row r="2178" spans="1:55" ht="15.75" customHeight="1" thickBot="1">
      <c r="A2178" s="238"/>
      <c r="B2178" s="238"/>
      <c r="C2178" s="240"/>
      <c r="D2178" s="240"/>
      <c r="E2178" s="240"/>
      <c r="F2178" s="240"/>
      <c r="G2178" s="240"/>
      <c r="H2178" s="240"/>
      <c r="I2178" s="240"/>
      <c r="J2178" s="240"/>
      <c r="K2178" s="240"/>
      <c r="L2178" s="240"/>
      <c r="M2178" s="240"/>
      <c r="N2178" s="240"/>
      <c r="O2178" s="240"/>
      <c r="BC2178" s="226"/>
    </row>
    <row r="2179" spans="1:55" ht="15.75" customHeight="1" thickBot="1">
      <c r="A2179" s="238"/>
      <c r="B2179" s="238"/>
      <c r="C2179" s="240"/>
      <c r="D2179" s="240"/>
      <c r="E2179" s="240"/>
      <c r="F2179" s="240"/>
      <c r="G2179" s="240"/>
      <c r="H2179" s="240"/>
      <c r="I2179" s="240"/>
      <c r="J2179" s="240"/>
      <c r="K2179" s="240"/>
      <c r="L2179" s="240"/>
      <c r="M2179" s="240"/>
      <c r="N2179" s="240"/>
      <c r="O2179" s="240"/>
      <c r="BC2179" s="226"/>
    </row>
    <row r="2180" spans="1:55" ht="15.75" customHeight="1" thickBot="1">
      <c r="A2180" s="238"/>
      <c r="B2180" s="238"/>
      <c r="C2180" s="240"/>
      <c r="D2180" s="240"/>
      <c r="E2180" s="240"/>
      <c r="F2180" s="240"/>
      <c r="G2180" s="240"/>
      <c r="H2180" s="240"/>
      <c r="I2180" s="240"/>
      <c r="J2180" s="240"/>
      <c r="K2180" s="240"/>
      <c r="L2180" s="240"/>
      <c r="M2180" s="240"/>
      <c r="N2180" s="240"/>
      <c r="O2180" s="240"/>
      <c r="BC2180" s="226"/>
    </row>
    <row r="2181" spans="1:55" ht="15.75" customHeight="1" thickBot="1">
      <c r="A2181" s="238"/>
      <c r="B2181" s="238"/>
      <c r="C2181" s="240"/>
      <c r="D2181" s="240"/>
      <c r="E2181" s="240"/>
      <c r="F2181" s="240"/>
      <c r="G2181" s="240"/>
      <c r="H2181" s="240"/>
      <c r="I2181" s="240"/>
      <c r="J2181" s="240"/>
      <c r="K2181" s="240"/>
      <c r="L2181" s="240"/>
      <c r="M2181" s="240"/>
      <c r="N2181" s="240"/>
      <c r="O2181" s="240"/>
      <c r="BC2181" s="226"/>
    </row>
    <row r="2182" spans="1:55" ht="15.75" customHeight="1" thickBot="1">
      <c r="A2182" s="238"/>
      <c r="B2182" s="238"/>
      <c r="C2182" s="240"/>
      <c r="D2182" s="240"/>
      <c r="E2182" s="240"/>
      <c r="F2182" s="240"/>
      <c r="G2182" s="240"/>
      <c r="H2182" s="240"/>
      <c r="I2182" s="240"/>
      <c r="J2182" s="240"/>
      <c r="K2182" s="240"/>
      <c r="L2182" s="240"/>
      <c r="M2182" s="240"/>
      <c r="N2182" s="240"/>
      <c r="O2182" s="240"/>
      <c r="BC2182" s="226"/>
    </row>
    <row r="2183" spans="1:55" ht="15.75" customHeight="1" thickBot="1">
      <c r="A2183" s="238"/>
      <c r="B2183" s="238"/>
      <c r="C2183" s="240"/>
      <c r="D2183" s="240"/>
      <c r="E2183" s="240"/>
      <c r="F2183" s="240"/>
      <c r="G2183" s="240"/>
      <c r="H2183" s="240"/>
      <c r="I2183" s="240"/>
      <c r="J2183" s="240"/>
      <c r="K2183" s="240"/>
      <c r="L2183" s="240"/>
      <c r="M2183" s="240"/>
      <c r="N2183" s="240"/>
      <c r="O2183" s="240"/>
      <c r="BC2183" s="226"/>
    </row>
    <row r="2184" spans="1:55" ht="15.75" customHeight="1" thickBot="1">
      <c r="A2184" s="238"/>
      <c r="B2184" s="238"/>
      <c r="C2184" s="240"/>
      <c r="D2184" s="240"/>
      <c r="E2184" s="240"/>
      <c r="F2184" s="240"/>
      <c r="G2184" s="240"/>
      <c r="H2184" s="240"/>
      <c r="I2184" s="240"/>
      <c r="J2184" s="240"/>
      <c r="K2184" s="240"/>
      <c r="L2184" s="240"/>
      <c r="M2184" s="240"/>
      <c r="N2184" s="240"/>
      <c r="O2184" s="240"/>
      <c r="BC2184" s="226"/>
    </row>
    <row r="2185" spans="1:55" ht="15.75" customHeight="1" thickBot="1">
      <c r="A2185" s="238"/>
      <c r="B2185" s="238"/>
      <c r="C2185" s="240"/>
      <c r="D2185" s="240"/>
      <c r="E2185" s="240"/>
      <c r="F2185" s="240"/>
      <c r="G2185" s="240"/>
      <c r="H2185" s="240"/>
      <c r="I2185" s="240"/>
      <c r="J2185" s="240"/>
      <c r="K2185" s="240"/>
      <c r="L2185" s="240"/>
      <c r="M2185" s="240"/>
      <c r="N2185" s="240"/>
      <c r="O2185" s="240"/>
      <c r="BC2185" s="226"/>
    </row>
    <row r="2186" spans="1:55" ht="15.75" customHeight="1" thickBot="1">
      <c r="A2186" s="238"/>
      <c r="B2186" s="238"/>
      <c r="C2186" s="240"/>
      <c r="D2186" s="240"/>
      <c r="E2186" s="240"/>
      <c r="F2186" s="240"/>
      <c r="G2186" s="240"/>
      <c r="H2186" s="240"/>
      <c r="I2186" s="240"/>
      <c r="J2186" s="240"/>
      <c r="K2186" s="240"/>
      <c r="L2186" s="240"/>
      <c r="M2186" s="240"/>
      <c r="N2186" s="240"/>
      <c r="O2186" s="240"/>
      <c r="BC2186" s="226"/>
    </row>
    <row r="2187" spans="1:55" ht="15.75" customHeight="1" thickBot="1">
      <c r="A2187" s="238"/>
      <c r="B2187" s="238"/>
      <c r="C2187" s="240"/>
      <c r="D2187" s="240"/>
      <c r="E2187" s="240"/>
      <c r="F2187" s="240"/>
      <c r="G2187" s="240"/>
      <c r="H2187" s="240"/>
      <c r="I2187" s="240"/>
      <c r="J2187" s="240"/>
      <c r="K2187" s="240"/>
      <c r="L2187" s="240"/>
      <c r="M2187" s="240"/>
      <c r="N2187" s="240"/>
      <c r="O2187" s="240"/>
      <c r="BC2187" s="226"/>
    </row>
    <row r="2188" spans="1:55" ht="15.75" customHeight="1" thickBot="1">
      <c r="A2188" s="238"/>
      <c r="B2188" s="238"/>
      <c r="C2188" s="240"/>
      <c r="D2188" s="240"/>
      <c r="E2188" s="240"/>
      <c r="F2188" s="240"/>
      <c r="G2188" s="240"/>
      <c r="H2188" s="240"/>
      <c r="I2188" s="240"/>
      <c r="J2188" s="240"/>
      <c r="K2188" s="240"/>
      <c r="L2188" s="240"/>
      <c r="M2188" s="240"/>
      <c r="N2188" s="240"/>
      <c r="O2188" s="240"/>
      <c r="BC2188" s="226"/>
    </row>
    <row r="2189" spans="1:55" ht="15.75" customHeight="1" thickBot="1">
      <c r="A2189" s="238"/>
      <c r="B2189" s="238"/>
      <c r="C2189" s="240"/>
      <c r="D2189" s="240"/>
      <c r="E2189" s="240"/>
      <c r="F2189" s="240"/>
      <c r="G2189" s="240"/>
      <c r="H2189" s="240"/>
      <c r="I2189" s="240"/>
      <c r="J2189" s="240"/>
      <c r="K2189" s="240"/>
      <c r="L2189" s="240"/>
      <c r="M2189" s="240"/>
      <c r="N2189" s="240"/>
      <c r="O2189" s="240"/>
      <c r="BC2189" s="226"/>
    </row>
    <row r="2190" spans="1:55" ht="15.75" customHeight="1" thickBot="1">
      <c r="A2190" s="238"/>
      <c r="B2190" s="238"/>
      <c r="C2190" s="240"/>
      <c r="D2190" s="240"/>
      <c r="E2190" s="240"/>
      <c r="F2190" s="240"/>
      <c r="G2190" s="240"/>
      <c r="H2190" s="240"/>
      <c r="I2190" s="240"/>
      <c r="J2190" s="240"/>
      <c r="K2190" s="240"/>
      <c r="L2190" s="240"/>
      <c r="M2190" s="240"/>
      <c r="N2190" s="240"/>
      <c r="O2190" s="240"/>
      <c r="BC2190" s="226"/>
    </row>
    <row r="2191" spans="1:55" ht="15.75" customHeight="1" thickBot="1">
      <c r="A2191" s="238"/>
      <c r="B2191" s="238"/>
      <c r="C2191" s="240"/>
      <c r="D2191" s="240"/>
      <c r="E2191" s="240"/>
      <c r="F2191" s="240"/>
      <c r="G2191" s="240"/>
      <c r="H2191" s="240"/>
      <c r="I2191" s="240"/>
      <c r="J2191" s="240"/>
      <c r="K2191" s="240"/>
      <c r="L2191" s="240"/>
      <c r="M2191" s="240"/>
      <c r="N2191" s="240"/>
      <c r="O2191" s="240"/>
      <c r="BC2191" s="226"/>
    </row>
    <row r="2192" spans="1:55" ht="15.75" customHeight="1" thickBot="1">
      <c r="A2192" s="238"/>
      <c r="B2192" s="238"/>
      <c r="C2192" s="240"/>
      <c r="D2192" s="240"/>
      <c r="E2192" s="240"/>
      <c r="F2192" s="240"/>
      <c r="G2192" s="240"/>
      <c r="H2192" s="240"/>
      <c r="I2192" s="240"/>
      <c r="J2192" s="240"/>
      <c r="K2192" s="240"/>
      <c r="L2192" s="240"/>
      <c r="M2192" s="240"/>
      <c r="N2192" s="240"/>
      <c r="O2192" s="240"/>
      <c r="BC2192" s="226"/>
    </row>
    <row r="2193" spans="1:55" ht="15.75" customHeight="1" thickBot="1">
      <c r="A2193" s="238"/>
      <c r="B2193" s="238"/>
      <c r="C2193" s="240"/>
      <c r="D2193" s="240"/>
      <c r="E2193" s="240"/>
      <c r="F2193" s="240"/>
      <c r="G2193" s="240"/>
      <c r="H2193" s="240"/>
      <c r="I2193" s="240"/>
      <c r="J2193" s="240"/>
      <c r="K2193" s="240"/>
      <c r="L2193" s="240"/>
      <c r="M2193" s="240"/>
      <c r="N2193" s="240"/>
      <c r="O2193" s="240"/>
      <c r="BC2193" s="226"/>
    </row>
    <row r="2194" spans="1:55" ht="15.75" customHeight="1" thickBot="1">
      <c r="A2194" s="238"/>
      <c r="B2194" s="238"/>
      <c r="C2194" s="240"/>
      <c r="D2194" s="240"/>
      <c r="E2194" s="240"/>
      <c r="F2194" s="240"/>
      <c r="G2194" s="240"/>
      <c r="H2194" s="240"/>
      <c r="I2194" s="240"/>
      <c r="J2194" s="240"/>
      <c r="K2194" s="240"/>
      <c r="L2194" s="240"/>
      <c r="M2194" s="240"/>
      <c r="N2194" s="240"/>
      <c r="O2194" s="240"/>
      <c r="BC2194" s="226"/>
    </row>
    <row r="2195" spans="1:55" ht="15.75" customHeight="1" thickBot="1">
      <c r="A2195" s="238"/>
      <c r="B2195" s="238"/>
      <c r="C2195" s="240"/>
      <c r="D2195" s="240"/>
      <c r="E2195" s="240"/>
      <c r="F2195" s="240"/>
      <c r="G2195" s="240"/>
      <c r="H2195" s="240"/>
      <c r="I2195" s="240"/>
      <c r="J2195" s="240"/>
      <c r="K2195" s="240"/>
      <c r="L2195" s="240"/>
      <c r="M2195" s="240"/>
      <c r="N2195" s="240"/>
      <c r="O2195" s="240"/>
      <c r="BC2195" s="226"/>
    </row>
    <row r="2196" spans="1:55" ht="15.75" customHeight="1" thickBot="1">
      <c r="A2196" s="238"/>
      <c r="B2196" s="238"/>
      <c r="C2196" s="240"/>
      <c r="D2196" s="240"/>
      <c r="E2196" s="240"/>
      <c r="F2196" s="240"/>
      <c r="G2196" s="240"/>
      <c r="H2196" s="240"/>
      <c r="I2196" s="240"/>
      <c r="J2196" s="240"/>
      <c r="K2196" s="240"/>
      <c r="L2196" s="240"/>
      <c r="M2196" s="240"/>
      <c r="N2196" s="240"/>
      <c r="O2196" s="240"/>
      <c r="BC2196" s="226"/>
    </row>
    <row r="2197" spans="1:55" ht="15.75" customHeight="1" thickBot="1">
      <c r="A2197" s="238"/>
      <c r="B2197" s="238"/>
      <c r="C2197" s="240"/>
      <c r="D2197" s="240"/>
      <c r="E2197" s="240"/>
      <c r="F2197" s="240"/>
      <c r="G2197" s="240"/>
      <c r="H2197" s="240"/>
      <c r="I2197" s="240"/>
      <c r="J2197" s="240"/>
      <c r="K2197" s="240"/>
      <c r="L2197" s="240"/>
      <c r="M2197" s="240"/>
      <c r="N2197" s="240"/>
      <c r="O2197" s="240"/>
      <c r="BC2197" s="226"/>
    </row>
    <row r="2198" spans="1:55" ht="15.75" customHeight="1" thickBot="1">
      <c r="A2198" s="238"/>
      <c r="B2198" s="238"/>
      <c r="C2198" s="240"/>
      <c r="D2198" s="240"/>
      <c r="E2198" s="240"/>
      <c r="F2198" s="240"/>
      <c r="G2198" s="240"/>
      <c r="H2198" s="240"/>
      <c r="I2198" s="240"/>
      <c r="J2198" s="240"/>
      <c r="K2198" s="240"/>
      <c r="L2198" s="240"/>
      <c r="M2198" s="240"/>
      <c r="N2198" s="240"/>
      <c r="O2198" s="240"/>
      <c r="BC2198" s="226"/>
    </row>
    <row r="2199" spans="1:55" ht="15.75" customHeight="1" thickBot="1">
      <c r="A2199" s="238"/>
      <c r="B2199" s="238"/>
      <c r="C2199" s="240"/>
      <c r="D2199" s="240"/>
      <c r="E2199" s="240"/>
      <c r="F2199" s="240"/>
      <c r="G2199" s="240"/>
      <c r="H2199" s="240"/>
      <c r="I2199" s="240"/>
      <c r="J2199" s="240"/>
      <c r="K2199" s="240"/>
      <c r="L2199" s="240"/>
      <c r="M2199" s="240"/>
      <c r="N2199" s="240"/>
      <c r="O2199" s="240"/>
      <c r="BC2199" s="226"/>
    </row>
    <row r="2200" spans="1:55" ht="15.75" customHeight="1" thickBot="1">
      <c r="A2200" s="238"/>
      <c r="B2200" s="238"/>
      <c r="C2200" s="240"/>
      <c r="D2200" s="240"/>
      <c r="E2200" s="240"/>
      <c r="F2200" s="240"/>
      <c r="G2200" s="240"/>
      <c r="H2200" s="240"/>
      <c r="I2200" s="240"/>
      <c r="J2200" s="240"/>
      <c r="K2200" s="240"/>
      <c r="L2200" s="240"/>
      <c r="M2200" s="240"/>
      <c r="N2200" s="240"/>
      <c r="O2200" s="240"/>
      <c r="BC2200" s="226"/>
    </row>
    <row r="2201" spans="1:55" ht="15.75" customHeight="1" thickBot="1">
      <c r="A2201" s="238"/>
      <c r="B2201" s="238"/>
      <c r="C2201" s="240"/>
      <c r="D2201" s="240"/>
      <c r="E2201" s="240"/>
      <c r="F2201" s="240"/>
      <c r="G2201" s="240"/>
      <c r="H2201" s="240"/>
      <c r="I2201" s="240"/>
      <c r="J2201" s="240"/>
      <c r="K2201" s="240"/>
      <c r="L2201" s="240"/>
      <c r="M2201" s="240"/>
      <c r="N2201" s="240"/>
      <c r="O2201" s="240"/>
      <c r="BC2201" s="226"/>
    </row>
    <row r="2202" spans="1:55" ht="15.75" customHeight="1" thickBot="1">
      <c r="A2202" s="238"/>
      <c r="B2202" s="238"/>
      <c r="C2202" s="240"/>
      <c r="D2202" s="240"/>
      <c r="E2202" s="240"/>
      <c r="F2202" s="240"/>
      <c r="G2202" s="240"/>
      <c r="H2202" s="240"/>
      <c r="I2202" s="240"/>
      <c r="J2202" s="240"/>
      <c r="K2202" s="240"/>
      <c r="L2202" s="240"/>
      <c r="M2202" s="240"/>
      <c r="N2202" s="240"/>
      <c r="O2202" s="240"/>
      <c r="BC2202" s="226"/>
    </row>
    <row r="2203" spans="1:55" ht="15.75" customHeight="1" thickBot="1">
      <c r="A2203" s="238"/>
      <c r="B2203" s="238"/>
      <c r="C2203" s="240"/>
      <c r="D2203" s="240"/>
      <c r="E2203" s="240"/>
      <c r="F2203" s="240"/>
      <c r="G2203" s="240"/>
      <c r="H2203" s="240"/>
      <c r="I2203" s="240"/>
      <c r="J2203" s="240"/>
      <c r="K2203" s="240"/>
      <c r="L2203" s="240"/>
      <c r="M2203" s="240"/>
      <c r="N2203" s="240"/>
      <c r="O2203" s="240"/>
      <c r="BC2203" s="226"/>
    </row>
    <row r="2204" spans="1:55" ht="15.75" customHeight="1" thickBot="1">
      <c r="A2204" s="238"/>
      <c r="B2204" s="238"/>
      <c r="C2204" s="240"/>
      <c r="D2204" s="240"/>
      <c r="E2204" s="240"/>
      <c r="F2204" s="240"/>
      <c r="G2204" s="240"/>
      <c r="H2204" s="240"/>
      <c r="I2204" s="240"/>
      <c r="J2204" s="240"/>
      <c r="K2204" s="240"/>
      <c r="L2204" s="240"/>
      <c r="M2204" s="240"/>
      <c r="N2204" s="240"/>
      <c r="O2204" s="240"/>
      <c r="BC2204" s="226"/>
    </row>
    <row r="2205" spans="1:55" ht="15.75" customHeight="1" thickBot="1">
      <c r="A2205" s="238"/>
      <c r="B2205" s="238"/>
      <c r="C2205" s="240"/>
      <c r="D2205" s="240"/>
      <c r="E2205" s="240"/>
      <c r="F2205" s="240"/>
      <c r="G2205" s="240"/>
      <c r="H2205" s="240"/>
      <c r="I2205" s="240"/>
      <c r="J2205" s="240"/>
      <c r="K2205" s="240"/>
      <c r="L2205" s="240"/>
      <c r="M2205" s="240"/>
      <c r="N2205" s="240"/>
      <c r="O2205" s="240"/>
      <c r="BC2205" s="226"/>
    </row>
    <row r="2206" spans="1:55" ht="15.75" customHeight="1" thickBot="1">
      <c r="A2206" s="238"/>
      <c r="B2206" s="238"/>
      <c r="C2206" s="240"/>
      <c r="D2206" s="240"/>
      <c r="E2206" s="240"/>
      <c r="F2206" s="240"/>
      <c r="G2206" s="240"/>
      <c r="H2206" s="240"/>
      <c r="I2206" s="240"/>
      <c r="J2206" s="240"/>
      <c r="K2206" s="240"/>
      <c r="L2206" s="240"/>
      <c r="M2206" s="240"/>
      <c r="N2206" s="240"/>
      <c r="O2206" s="240"/>
      <c r="BC2206" s="226"/>
    </row>
    <row r="2207" spans="1:55" ht="15.75" customHeight="1" thickBot="1">
      <c r="A2207" s="238"/>
      <c r="B2207" s="238"/>
      <c r="C2207" s="240"/>
      <c r="D2207" s="240"/>
      <c r="E2207" s="240"/>
      <c r="F2207" s="240"/>
      <c r="G2207" s="240"/>
      <c r="H2207" s="240"/>
      <c r="I2207" s="240"/>
      <c r="J2207" s="240"/>
      <c r="K2207" s="240"/>
      <c r="L2207" s="240"/>
      <c r="M2207" s="240"/>
      <c r="N2207" s="240"/>
      <c r="O2207" s="240"/>
      <c r="BC2207" s="226"/>
    </row>
    <row r="2208" spans="1:55" ht="15.75" customHeight="1" thickBot="1">
      <c r="A2208" s="238"/>
      <c r="B2208" s="238"/>
      <c r="C2208" s="240"/>
      <c r="D2208" s="240"/>
      <c r="E2208" s="240"/>
      <c r="F2208" s="240"/>
      <c r="G2208" s="240"/>
      <c r="H2208" s="240"/>
      <c r="I2208" s="240"/>
      <c r="J2208" s="240"/>
      <c r="K2208" s="240"/>
      <c r="L2208" s="240"/>
      <c r="M2208" s="240"/>
      <c r="N2208" s="240"/>
      <c r="O2208" s="240"/>
      <c r="BC2208" s="226"/>
    </row>
    <row r="2209" spans="1:55" ht="15.75" customHeight="1" thickBot="1">
      <c r="A2209" s="238"/>
      <c r="B2209" s="238"/>
      <c r="C2209" s="240"/>
      <c r="D2209" s="240"/>
      <c r="E2209" s="240"/>
      <c r="F2209" s="240"/>
      <c r="G2209" s="240"/>
      <c r="H2209" s="240"/>
      <c r="I2209" s="240"/>
      <c r="J2209" s="240"/>
      <c r="K2209" s="240"/>
      <c r="L2209" s="240"/>
      <c r="M2209" s="240"/>
      <c r="N2209" s="240"/>
      <c r="O2209" s="240"/>
      <c r="BC2209" s="226"/>
    </row>
    <row r="2210" spans="1:55" ht="15.75" customHeight="1" thickBot="1">
      <c r="A2210" s="238"/>
      <c r="B2210" s="238"/>
      <c r="C2210" s="240"/>
      <c r="D2210" s="240"/>
      <c r="E2210" s="240"/>
      <c r="F2210" s="240"/>
      <c r="G2210" s="240"/>
      <c r="H2210" s="240"/>
      <c r="I2210" s="240"/>
      <c r="J2210" s="240"/>
      <c r="K2210" s="240"/>
      <c r="L2210" s="240"/>
      <c r="M2210" s="240"/>
      <c r="N2210" s="240"/>
      <c r="O2210" s="240"/>
      <c r="BC2210" s="226"/>
    </row>
    <row r="2211" spans="1:55" ht="15.75" customHeight="1" thickBot="1">
      <c r="A2211" s="238"/>
      <c r="B2211" s="238"/>
      <c r="C2211" s="240"/>
      <c r="D2211" s="240"/>
      <c r="E2211" s="240"/>
      <c r="F2211" s="240"/>
      <c r="G2211" s="240"/>
      <c r="H2211" s="240"/>
      <c r="I2211" s="240"/>
      <c r="J2211" s="240"/>
      <c r="K2211" s="240"/>
      <c r="L2211" s="240"/>
      <c r="M2211" s="240"/>
      <c r="N2211" s="240"/>
      <c r="O2211" s="240"/>
      <c r="BC2211" s="226"/>
    </row>
    <row r="2212" spans="1:55" ht="15.75" customHeight="1" thickBot="1">
      <c r="A2212" s="238"/>
      <c r="B2212" s="238"/>
      <c r="C2212" s="240"/>
      <c r="D2212" s="240"/>
      <c r="E2212" s="240"/>
      <c r="F2212" s="240"/>
      <c r="G2212" s="240"/>
      <c r="H2212" s="240"/>
      <c r="I2212" s="240"/>
      <c r="J2212" s="240"/>
      <c r="K2212" s="240"/>
      <c r="L2212" s="240"/>
      <c r="M2212" s="240"/>
      <c r="N2212" s="240"/>
      <c r="O2212" s="240"/>
      <c r="BC2212" s="226"/>
    </row>
    <row r="2213" spans="1:55" ht="15.75" customHeight="1" thickBot="1">
      <c r="A2213" s="238"/>
      <c r="B2213" s="238"/>
      <c r="C2213" s="240"/>
      <c r="D2213" s="240"/>
      <c r="E2213" s="240"/>
      <c r="F2213" s="240"/>
      <c r="G2213" s="240"/>
      <c r="H2213" s="240"/>
      <c r="I2213" s="240"/>
      <c r="J2213" s="240"/>
      <c r="K2213" s="240"/>
      <c r="L2213" s="240"/>
      <c r="M2213" s="240"/>
      <c r="N2213" s="240"/>
      <c r="O2213" s="240"/>
      <c r="BC2213" s="226"/>
    </row>
    <row r="2214" spans="1:55" ht="15.75" customHeight="1" thickBot="1">
      <c r="A2214" s="238"/>
      <c r="B2214" s="238"/>
      <c r="C2214" s="240"/>
      <c r="D2214" s="240"/>
      <c r="E2214" s="240"/>
      <c r="F2214" s="240"/>
      <c r="G2214" s="240"/>
      <c r="H2214" s="240"/>
      <c r="I2214" s="240"/>
      <c r="J2214" s="240"/>
      <c r="K2214" s="240"/>
      <c r="L2214" s="240"/>
      <c r="M2214" s="240"/>
      <c r="N2214" s="240"/>
      <c r="O2214" s="240"/>
      <c r="BC2214" s="226"/>
    </row>
    <row r="2215" spans="1:55" ht="15.75" customHeight="1" thickBot="1">
      <c r="A2215" s="238"/>
      <c r="B2215" s="238"/>
      <c r="C2215" s="240"/>
      <c r="D2215" s="240"/>
      <c r="E2215" s="240"/>
      <c r="F2215" s="240"/>
      <c r="G2215" s="240"/>
      <c r="H2215" s="240"/>
      <c r="I2215" s="240"/>
      <c r="J2215" s="240"/>
      <c r="K2215" s="240"/>
      <c r="L2215" s="240"/>
      <c r="M2215" s="240"/>
      <c r="N2215" s="240"/>
      <c r="O2215" s="240"/>
      <c r="BC2215" s="226"/>
    </row>
    <row r="2216" spans="1:55" ht="15.75" customHeight="1" thickBot="1">
      <c r="A2216" s="238"/>
      <c r="B2216" s="238"/>
      <c r="C2216" s="240"/>
      <c r="D2216" s="240"/>
      <c r="E2216" s="240"/>
      <c r="F2216" s="240"/>
      <c r="G2216" s="240"/>
      <c r="H2216" s="240"/>
      <c r="I2216" s="240"/>
      <c r="J2216" s="240"/>
      <c r="K2216" s="240"/>
      <c r="L2216" s="240"/>
      <c r="M2216" s="240"/>
      <c r="N2216" s="240"/>
      <c r="O2216" s="240"/>
      <c r="BC2216" s="226"/>
    </row>
    <row r="2217" spans="1:55" ht="15.75" customHeight="1" thickBot="1">
      <c r="A2217" s="238"/>
      <c r="B2217" s="238"/>
      <c r="C2217" s="240"/>
      <c r="D2217" s="240"/>
      <c r="E2217" s="240"/>
      <c r="F2217" s="240"/>
      <c r="G2217" s="240"/>
      <c r="H2217" s="240"/>
      <c r="I2217" s="240"/>
      <c r="J2217" s="240"/>
      <c r="K2217" s="240"/>
      <c r="L2217" s="240"/>
      <c r="M2217" s="240"/>
      <c r="N2217" s="240"/>
      <c r="O2217" s="240"/>
      <c r="BC2217" s="226"/>
    </row>
    <row r="2218" spans="1:55" ht="15.75" customHeight="1" thickBot="1">
      <c r="A2218" s="238"/>
      <c r="B2218" s="238"/>
      <c r="C2218" s="240"/>
      <c r="D2218" s="240"/>
      <c r="E2218" s="240"/>
      <c r="F2218" s="240"/>
      <c r="G2218" s="240"/>
      <c r="H2218" s="240"/>
      <c r="I2218" s="240"/>
      <c r="J2218" s="240"/>
      <c r="K2218" s="240"/>
      <c r="L2218" s="240"/>
      <c r="M2218" s="240"/>
      <c r="N2218" s="240"/>
      <c r="O2218" s="240"/>
      <c r="BC2218" s="226"/>
    </row>
    <row r="2219" spans="1:55" ht="15.75" customHeight="1" thickBot="1">
      <c r="A2219" s="238"/>
      <c r="B2219" s="238"/>
      <c r="C2219" s="240"/>
      <c r="D2219" s="240"/>
      <c r="E2219" s="240"/>
      <c r="F2219" s="240"/>
      <c r="G2219" s="240"/>
      <c r="H2219" s="240"/>
      <c r="I2219" s="240"/>
      <c r="J2219" s="240"/>
      <c r="K2219" s="240"/>
      <c r="L2219" s="240"/>
      <c r="M2219" s="240"/>
      <c r="N2219" s="240"/>
      <c r="O2219" s="240"/>
      <c r="BC2219" s="226"/>
    </row>
    <row r="2220" spans="1:55" ht="15.75" customHeight="1" thickBot="1">
      <c r="A2220" s="238"/>
      <c r="B2220" s="238"/>
      <c r="C2220" s="240"/>
      <c r="D2220" s="240"/>
      <c r="E2220" s="240"/>
      <c r="F2220" s="240"/>
      <c r="G2220" s="240"/>
      <c r="H2220" s="240"/>
      <c r="I2220" s="240"/>
      <c r="J2220" s="240"/>
      <c r="K2220" s="240"/>
      <c r="L2220" s="240"/>
      <c r="M2220" s="240"/>
      <c r="N2220" s="240"/>
      <c r="O2220" s="240"/>
      <c r="BC2220" s="226"/>
    </row>
    <row r="2221" spans="1:55" ht="15.75" customHeight="1" thickBot="1">
      <c r="A2221" s="238"/>
      <c r="B2221" s="238"/>
      <c r="C2221" s="240"/>
      <c r="D2221" s="240"/>
      <c r="E2221" s="240"/>
      <c r="F2221" s="240"/>
      <c r="G2221" s="240"/>
      <c r="H2221" s="240"/>
      <c r="I2221" s="240"/>
      <c r="J2221" s="240"/>
      <c r="K2221" s="240"/>
      <c r="L2221" s="240"/>
      <c r="M2221" s="240"/>
      <c r="N2221" s="240"/>
      <c r="O2221" s="240"/>
      <c r="BC2221" s="226"/>
    </row>
    <row r="2222" spans="1:55" ht="15.75" customHeight="1" thickBot="1">
      <c r="A2222" s="238"/>
      <c r="B2222" s="238"/>
      <c r="C2222" s="240"/>
      <c r="D2222" s="240"/>
      <c r="E2222" s="240"/>
      <c r="F2222" s="240"/>
      <c r="G2222" s="240"/>
      <c r="H2222" s="240"/>
      <c r="I2222" s="240"/>
      <c r="J2222" s="240"/>
      <c r="K2222" s="240"/>
      <c r="L2222" s="240"/>
      <c r="M2222" s="240"/>
      <c r="N2222" s="240"/>
      <c r="O2222" s="240"/>
      <c r="BC2222" s="226"/>
    </row>
    <row r="2223" spans="1:55" ht="15.75" customHeight="1" thickBot="1">
      <c r="A2223" s="238"/>
      <c r="B2223" s="238"/>
      <c r="C2223" s="240"/>
      <c r="D2223" s="240"/>
      <c r="E2223" s="240"/>
      <c r="F2223" s="240"/>
      <c r="G2223" s="240"/>
      <c r="H2223" s="240"/>
      <c r="I2223" s="240"/>
      <c r="J2223" s="240"/>
      <c r="K2223" s="240"/>
      <c r="L2223" s="240"/>
      <c r="M2223" s="240"/>
      <c r="N2223" s="240"/>
      <c r="O2223" s="240"/>
      <c r="BC2223" s="226"/>
    </row>
    <row r="2224" spans="1:55" ht="15.75" customHeight="1" thickBot="1">
      <c r="A2224" s="238"/>
      <c r="B2224" s="238"/>
      <c r="C2224" s="240"/>
      <c r="D2224" s="240"/>
      <c r="E2224" s="240"/>
      <c r="F2224" s="240"/>
      <c r="G2224" s="240"/>
      <c r="H2224" s="240"/>
      <c r="I2224" s="240"/>
      <c r="J2224" s="240"/>
      <c r="K2224" s="240"/>
      <c r="L2224" s="240"/>
      <c r="M2224" s="240"/>
      <c r="N2224" s="240"/>
      <c r="O2224" s="240"/>
      <c r="BC2224" s="226"/>
    </row>
    <row r="2225" spans="1:55" ht="15.75" customHeight="1" thickBot="1">
      <c r="A2225" s="238"/>
      <c r="B2225" s="238"/>
      <c r="C2225" s="240"/>
      <c r="D2225" s="240"/>
      <c r="E2225" s="240"/>
      <c r="F2225" s="240"/>
      <c r="G2225" s="240"/>
      <c r="H2225" s="240"/>
      <c r="I2225" s="240"/>
      <c r="J2225" s="240"/>
      <c r="K2225" s="240"/>
      <c r="L2225" s="240"/>
      <c r="M2225" s="240"/>
      <c r="N2225" s="240"/>
      <c r="O2225" s="240"/>
      <c r="BC2225" s="226"/>
    </row>
    <row r="2226" spans="1:55" ht="15.75" customHeight="1" thickBot="1">
      <c r="A2226" s="238"/>
      <c r="B2226" s="238"/>
      <c r="C2226" s="240"/>
      <c r="D2226" s="240"/>
      <c r="E2226" s="240"/>
      <c r="F2226" s="240"/>
      <c r="G2226" s="240"/>
      <c r="H2226" s="240"/>
      <c r="I2226" s="240"/>
      <c r="J2226" s="240"/>
      <c r="K2226" s="240"/>
      <c r="L2226" s="240"/>
      <c r="M2226" s="240"/>
      <c r="N2226" s="240"/>
      <c r="O2226" s="240"/>
      <c r="BC2226" s="226"/>
    </row>
    <row r="2227" spans="1:55" ht="15.75" customHeight="1" thickBot="1">
      <c r="A2227" s="238"/>
      <c r="B2227" s="238"/>
      <c r="C2227" s="240"/>
      <c r="D2227" s="240"/>
      <c r="E2227" s="240"/>
      <c r="F2227" s="240"/>
      <c r="G2227" s="240"/>
      <c r="H2227" s="240"/>
      <c r="I2227" s="240"/>
      <c r="J2227" s="240"/>
      <c r="K2227" s="240"/>
      <c r="L2227" s="240"/>
      <c r="M2227" s="240"/>
      <c r="N2227" s="240"/>
      <c r="O2227" s="240"/>
      <c r="BC2227" s="226"/>
    </row>
    <row r="2228" spans="1:55" ht="15.75" customHeight="1" thickBot="1">
      <c r="A2228" s="238"/>
      <c r="B2228" s="238"/>
      <c r="C2228" s="240"/>
      <c r="D2228" s="240"/>
      <c r="E2228" s="240"/>
      <c r="F2228" s="240"/>
      <c r="G2228" s="240"/>
      <c r="H2228" s="240"/>
      <c r="I2228" s="240"/>
      <c r="J2228" s="240"/>
      <c r="K2228" s="240"/>
      <c r="L2228" s="240"/>
      <c r="M2228" s="240"/>
      <c r="N2228" s="240"/>
      <c r="O2228" s="240"/>
      <c r="BC2228" s="226"/>
    </row>
    <row r="2229" spans="1:55" ht="15.75" customHeight="1" thickBot="1">
      <c r="A2229" s="238"/>
      <c r="B2229" s="238"/>
      <c r="C2229" s="240"/>
      <c r="D2229" s="240"/>
      <c r="E2229" s="240"/>
      <c r="F2229" s="240"/>
      <c r="G2229" s="240"/>
      <c r="H2229" s="240"/>
      <c r="I2229" s="240"/>
      <c r="J2229" s="240"/>
      <c r="K2229" s="240"/>
      <c r="L2229" s="240"/>
      <c r="M2229" s="240"/>
      <c r="N2229" s="240"/>
      <c r="O2229" s="240"/>
      <c r="BC2229" s="226"/>
    </row>
    <row r="2230" spans="1:55" ht="15.75" customHeight="1" thickBot="1">
      <c r="A2230" s="238"/>
      <c r="B2230" s="238"/>
      <c r="C2230" s="240"/>
      <c r="D2230" s="240"/>
      <c r="E2230" s="240"/>
      <c r="F2230" s="240"/>
      <c r="G2230" s="240"/>
      <c r="H2230" s="240"/>
      <c r="I2230" s="240"/>
      <c r="J2230" s="240"/>
      <c r="K2230" s="240"/>
      <c r="L2230" s="240"/>
      <c r="M2230" s="240"/>
      <c r="N2230" s="240"/>
      <c r="O2230" s="240"/>
      <c r="BC2230" s="226"/>
    </row>
    <row r="2231" spans="1:55" ht="15.75" customHeight="1" thickBot="1">
      <c r="A2231" s="238"/>
      <c r="B2231" s="238"/>
      <c r="C2231" s="240"/>
      <c r="D2231" s="240"/>
      <c r="E2231" s="240"/>
      <c r="F2231" s="240"/>
      <c r="G2231" s="240"/>
      <c r="H2231" s="240"/>
      <c r="I2231" s="240"/>
      <c r="J2231" s="240"/>
      <c r="K2231" s="240"/>
      <c r="L2231" s="240"/>
      <c r="M2231" s="240"/>
      <c r="N2231" s="240"/>
      <c r="O2231" s="240"/>
      <c r="BC2231" s="226"/>
    </row>
    <row r="2232" spans="1:55" ht="15.75" customHeight="1" thickBot="1">
      <c r="A2232" s="238"/>
      <c r="B2232" s="238"/>
      <c r="C2232" s="240"/>
      <c r="D2232" s="240"/>
      <c r="E2232" s="240"/>
      <c r="F2232" s="240"/>
      <c r="G2232" s="240"/>
      <c r="H2232" s="240"/>
      <c r="I2232" s="240"/>
      <c r="J2232" s="240"/>
      <c r="K2232" s="240"/>
      <c r="L2232" s="240"/>
      <c r="M2232" s="240"/>
      <c r="N2232" s="240"/>
      <c r="O2232" s="240"/>
      <c r="BC2232" s="226"/>
    </row>
    <row r="2233" spans="1:55" ht="15.75" customHeight="1" thickBot="1">
      <c r="A2233" s="238"/>
      <c r="B2233" s="238"/>
      <c r="C2233" s="240"/>
      <c r="D2233" s="240"/>
      <c r="E2233" s="240"/>
      <c r="F2233" s="240"/>
      <c r="G2233" s="240"/>
      <c r="H2233" s="240"/>
      <c r="I2233" s="240"/>
      <c r="J2233" s="240"/>
      <c r="K2233" s="240"/>
      <c r="L2233" s="240"/>
      <c r="M2233" s="240"/>
      <c r="N2233" s="240"/>
      <c r="O2233" s="240"/>
      <c r="BC2233" s="226"/>
    </row>
    <row r="2234" spans="1:55" ht="15.75" customHeight="1" thickBot="1">
      <c r="A2234" s="238"/>
      <c r="B2234" s="238"/>
      <c r="C2234" s="240"/>
      <c r="D2234" s="240"/>
      <c r="E2234" s="240"/>
      <c r="F2234" s="240"/>
      <c r="G2234" s="240"/>
      <c r="H2234" s="240"/>
      <c r="I2234" s="240"/>
      <c r="J2234" s="240"/>
      <c r="K2234" s="240"/>
      <c r="L2234" s="240"/>
      <c r="M2234" s="240"/>
      <c r="N2234" s="240"/>
      <c r="O2234" s="240"/>
      <c r="BC2234" s="226"/>
    </row>
    <row r="2235" spans="1:55" ht="15.75" customHeight="1" thickBot="1">
      <c r="A2235" s="238"/>
      <c r="B2235" s="238"/>
      <c r="C2235" s="240"/>
      <c r="D2235" s="240"/>
      <c r="E2235" s="240"/>
      <c r="F2235" s="240"/>
      <c r="G2235" s="240"/>
      <c r="H2235" s="240"/>
      <c r="I2235" s="240"/>
      <c r="J2235" s="240"/>
      <c r="K2235" s="240"/>
      <c r="L2235" s="240"/>
      <c r="M2235" s="240"/>
      <c r="N2235" s="240"/>
      <c r="O2235" s="240"/>
      <c r="BC2235" s="226"/>
    </row>
    <row r="2236" spans="1:55" ht="15.75" customHeight="1" thickBot="1">
      <c r="A2236" s="238"/>
      <c r="B2236" s="238"/>
      <c r="C2236" s="240"/>
      <c r="D2236" s="240"/>
      <c r="E2236" s="240"/>
      <c r="F2236" s="240"/>
      <c r="G2236" s="240"/>
      <c r="H2236" s="240"/>
      <c r="I2236" s="240"/>
      <c r="J2236" s="240"/>
      <c r="K2236" s="240"/>
      <c r="L2236" s="240"/>
      <c r="M2236" s="240"/>
      <c r="N2236" s="240"/>
      <c r="O2236" s="240"/>
      <c r="BC2236" s="226"/>
    </row>
    <row r="2237" spans="1:55" ht="15.75" customHeight="1" thickBot="1">
      <c r="A2237" s="238"/>
      <c r="B2237" s="238"/>
      <c r="C2237" s="240"/>
      <c r="D2237" s="240"/>
      <c r="E2237" s="240"/>
      <c r="F2237" s="240"/>
      <c r="G2237" s="240"/>
      <c r="H2237" s="240"/>
      <c r="I2237" s="240"/>
      <c r="J2237" s="240"/>
      <c r="K2237" s="240"/>
      <c r="L2237" s="240"/>
      <c r="M2237" s="240"/>
      <c r="N2237" s="240"/>
      <c r="O2237" s="240"/>
      <c r="BC2237" s="226"/>
    </row>
    <row r="2238" spans="1:55" ht="15.75" customHeight="1" thickBot="1">
      <c r="A2238" s="238"/>
      <c r="B2238" s="238"/>
      <c r="C2238" s="240"/>
      <c r="D2238" s="240"/>
      <c r="E2238" s="240"/>
      <c r="F2238" s="240"/>
      <c r="G2238" s="240"/>
      <c r="H2238" s="240"/>
      <c r="I2238" s="240"/>
      <c r="J2238" s="240"/>
      <c r="K2238" s="240"/>
      <c r="L2238" s="240"/>
      <c r="M2238" s="240"/>
      <c r="N2238" s="240"/>
      <c r="O2238" s="240"/>
      <c r="BC2238" s="226"/>
    </row>
    <row r="2239" spans="1:55" ht="15.75" customHeight="1" thickBot="1">
      <c r="A2239" s="238"/>
      <c r="B2239" s="238"/>
      <c r="C2239" s="240"/>
      <c r="D2239" s="240"/>
      <c r="E2239" s="240"/>
      <c r="F2239" s="240"/>
      <c r="G2239" s="240"/>
      <c r="H2239" s="240"/>
      <c r="I2239" s="240"/>
      <c r="J2239" s="240"/>
      <c r="K2239" s="240"/>
      <c r="L2239" s="240"/>
      <c r="M2239" s="240"/>
      <c r="N2239" s="240"/>
      <c r="O2239" s="240"/>
      <c r="BC2239" s="226"/>
    </row>
    <row r="2240" spans="1:55" ht="15.75" customHeight="1" thickBot="1">
      <c r="A2240" s="238"/>
      <c r="B2240" s="238"/>
      <c r="C2240" s="240"/>
      <c r="D2240" s="240"/>
      <c r="E2240" s="240"/>
      <c r="F2240" s="240"/>
      <c r="G2240" s="240"/>
      <c r="H2240" s="240"/>
      <c r="I2240" s="240"/>
      <c r="J2240" s="240"/>
      <c r="K2240" s="240"/>
      <c r="L2240" s="240"/>
      <c r="M2240" s="240"/>
      <c r="N2240" s="240"/>
      <c r="O2240" s="240"/>
      <c r="BC2240" s="226"/>
    </row>
    <row r="2241" spans="1:55" ht="15.75" customHeight="1" thickBot="1">
      <c r="A2241" s="238"/>
      <c r="B2241" s="238"/>
      <c r="C2241" s="240"/>
      <c r="D2241" s="240"/>
      <c r="E2241" s="240"/>
      <c r="F2241" s="240"/>
      <c r="G2241" s="240"/>
      <c r="H2241" s="240"/>
      <c r="I2241" s="240"/>
      <c r="J2241" s="240"/>
      <c r="K2241" s="240"/>
      <c r="L2241" s="240"/>
      <c r="M2241" s="240"/>
      <c r="N2241" s="240"/>
      <c r="O2241" s="240"/>
      <c r="BC2241" s="226"/>
    </row>
    <row r="2242" spans="1:55" ht="15.75" customHeight="1" thickBot="1">
      <c r="A2242" s="238"/>
      <c r="B2242" s="238"/>
      <c r="C2242" s="240"/>
      <c r="D2242" s="240"/>
      <c r="E2242" s="240"/>
      <c r="F2242" s="240"/>
      <c r="G2242" s="240"/>
      <c r="H2242" s="240"/>
      <c r="I2242" s="240"/>
      <c r="J2242" s="240"/>
      <c r="K2242" s="240"/>
      <c r="L2242" s="240"/>
      <c r="M2242" s="240"/>
      <c r="N2242" s="240"/>
      <c r="O2242" s="240"/>
      <c r="BC2242" s="226"/>
    </row>
    <row r="2243" spans="1:55" ht="15.75" customHeight="1" thickBot="1">
      <c r="A2243" s="238"/>
      <c r="B2243" s="238"/>
      <c r="C2243" s="240"/>
      <c r="D2243" s="240"/>
      <c r="E2243" s="240"/>
      <c r="F2243" s="240"/>
      <c r="G2243" s="240"/>
      <c r="H2243" s="240"/>
      <c r="I2243" s="240"/>
      <c r="J2243" s="240"/>
      <c r="K2243" s="240"/>
      <c r="L2243" s="240"/>
      <c r="M2243" s="240"/>
      <c r="N2243" s="240"/>
      <c r="O2243" s="240"/>
      <c r="BC2243" s="226"/>
    </row>
    <row r="2244" spans="1:55" ht="15.75" customHeight="1" thickBot="1">
      <c r="A2244" s="238"/>
      <c r="B2244" s="238"/>
      <c r="C2244" s="240"/>
      <c r="D2244" s="240"/>
      <c r="E2244" s="240"/>
      <c r="F2244" s="240"/>
      <c r="G2244" s="240"/>
      <c r="H2244" s="240"/>
      <c r="I2244" s="240"/>
      <c r="J2244" s="240"/>
      <c r="K2244" s="240"/>
      <c r="L2244" s="240"/>
      <c r="M2244" s="240"/>
      <c r="N2244" s="240"/>
      <c r="O2244" s="240"/>
      <c r="BC2244" s="226"/>
    </row>
    <row r="2245" spans="1:55" ht="15.75" customHeight="1" thickBot="1">
      <c r="A2245" s="238"/>
      <c r="B2245" s="238"/>
      <c r="C2245" s="240"/>
      <c r="D2245" s="240"/>
      <c r="E2245" s="240"/>
      <c r="F2245" s="240"/>
      <c r="G2245" s="240"/>
      <c r="H2245" s="240"/>
      <c r="I2245" s="240"/>
      <c r="J2245" s="240"/>
      <c r="K2245" s="240"/>
      <c r="L2245" s="240"/>
      <c r="M2245" s="240"/>
      <c r="N2245" s="240"/>
      <c r="O2245" s="240"/>
      <c r="BC2245" s="226"/>
    </row>
    <row r="2246" spans="1:55" ht="15.75" customHeight="1" thickBot="1">
      <c r="A2246" s="238"/>
      <c r="B2246" s="238"/>
      <c r="C2246" s="240"/>
      <c r="D2246" s="240"/>
      <c r="E2246" s="240"/>
      <c r="F2246" s="240"/>
      <c r="G2246" s="240"/>
      <c r="H2246" s="240"/>
      <c r="I2246" s="240"/>
      <c r="J2246" s="240"/>
      <c r="K2246" s="240"/>
      <c r="L2246" s="240"/>
      <c r="M2246" s="240"/>
      <c r="N2246" s="240"/>
      <c r="O2246" s="240"/>
      <c r="BC2246" s="226"/>
    </row>
    <row r="2247" spans="1:55" ht="15.75" customHeight="1" thickBot="1">
      <c r="A2247" s="238"/>
      <c r="B2247" s="238"/>
      <c r="C2247" s="240"/>
      <c r="D2247" s="240"/>
      <c r="E2247" s="240"/>
      <c r="F2247" s="240"/>
      <c r="G2247" s="240"/>
      <c r="H2247" s="240"/>
      <c r="I2247" s="240"/>
      <c r="J2247" s="240"/>
      <c r="K2247" s="240"/>
      <c r="L2247" s="240"/>
      <c r="M2247" s="240"/>
      <c r="N2247" s="240"/>
      <c r="O2247" s="240"/>
      <c r="BC2247" s="226"/>
    </row>
    <row r="2248" spans="1:55" ht="15.75" customHeight="1" thickBot="1">
      <c r="A2248" s="238"/>
      <c r="B2248" s="238"/>
      <c r="C2248" s="240"/>
      <c r="D2248" s="240"/>
      <c r="E2248" s="240"/>
      <c r="F2248" s="240"/>
      <c r="G2248" s="240"/>
      <c r="H2248" s="240"/>
      <c r="I2248" s="240"/>
      <c r="J2248" s="240"/>
      <c r="K2248" s="240"/>
      <c r="L2248" s="240"/>
      <c r="M2248" s="240"/>
      <c r="N2248" s="240"/>
      <c r="O2248" s="240"/>
      <c r="BC2248" s="226"/>
    </row>
    <row r="2249" spans="1:55" ht="15.75" customHeight="1" thickBot="1">
      <c r="A2249" s="238"/>
      <c r="B2249" s="238"/>
      <c r="C2249" s="240"/>
      <c r="D2249" s="240"/>
      <c r="E2249" s="240"/>
      <c r="F2249" s="240"/>
      <c r="G2249" s="240"/>
      <c r="H2249" s="240"/>
      <c r="I2249" s="240"/>
      <c r="J2249" s="240"/>
      <c r="K2249" s="240"/>
      <c r="L2249" s="240"/>
      <c r="M2249" s="240"/>
      <c r="N2249" s="240"/>
      <c r="O2249" s="240"/>
      <c r="BC2249" s="226"/>
    </row>
    <row r="2250" spans="1:55" ht="15.75" customHeight="1" thickBot="1">
      <c r="A2250" s="238"/>
      <c r="B2250" s="238"/>
      <c r="C2250" s="240"/>
      <c r="D2250" s="240"/>
      <c r="E2250" s="240"/>
      <c r="F2250" s="240"/>
      <c r="G2250" s="240"/>
      <c r="H2250" s="240"/>
      <c r="I2250" s="240"/>
      <c r="J2250" s="240"/>
      <c r="K2250" s="240"/>
      <c r="L2250" s="240"/>
      <c r="M2250" s="240"/>
      <c r="N2250" s="240"/>
      <c r="O2250" s="240"/>
      <c r="BC2250" s="226"/>
    </row>
    <row r="2251" spans="1:55" ht="15.75" customHeight="1" thickBot="1">
      <c r="A2251" s="238"/>
      <c r="B2251" s="238"/>
      <c r="C2251" s="240"/>
      <c r="D2251" s="240"/>
      <c r="E2251" s="240"/>
      <c r="F2251" s="240"/>
      <c r="G2251" s="240"/>
      <c r="H2251" s="240"/>
      <c r="I2251" s="240"/>
      <c r="J2251" s="240"/>
      <c r="K2251" s="240"/>
      <c r="L2251" s="240"/>
      <c r="M2251" s="240"/>
      <c r="N2251" s="240"/>
      <c r="O2251" s="240"/>
      <c r="BC2251" s="226"/>
    </row>
    <row r="2252" spans="1:55" ht="15.75" customHeight="1" thickBot="1">
      <c r="A2252" s="238"/>
      <c r="B2252" s="238"/>
      <c r="C2252" s="240"/>
      <c r="D2252" s="240"/>
      <c r="E2252" s="240"/>
      <c r="F2252" s="240"/>
      <c r="G2252" s="240"/>
      <c r="H2252" s="240"/>
      <c r="I2252" s="240"/>
      <c r="J2252" s="240"/>
      <c r="K2252" s="240"/>
      <c r="L2252" s="240"/>
      <c r="M2252" s="240"/>
      <c r="N2252" s="240"/>
      <c r="O2252" s="240"/>
      <c r="BC2252" s="226"/>
    </row>
    <row r="2253" spans="1:55" ht="15.75" customHeight="1" thickBot="1">
      <c r="A2253" s="238"/>
      <c r="B2253" s="238"/>
      <c r="C2253" s="240"/>
      <c r="D2253" s="240"/>
      <c r="E2253" s="240"/>
      <c r="F2253" s="240"/>
      <c r="G2253" s="240"/>
      <c r="H2253" s="240"/>
      <c r="I2253" s="240"/>
      <c r="J2253" s="240"/>
      <c r="K2253" s="240"/>
      <c r="L2253" s="240"/>
      <c r="M2253" s="240"/>
      <c r="N2253" s="240"/>
      <c r="O2253" s="240"/>
      <c r="BC2253" s="226"/>
    </row>
    <row r="2254" spans="1:55" ht="15.75" customHeight="1" thickBot="1">
      <c r="A2254" s="238"/>
      <c r="B2254" s="238"/>
      <c r="C2254" s="240"/>
      <c r="D2254" s="240"/>
      <c r="E2254" s="240"/>
      <c r="F2254" s="240"/>
      <c r="G2254" s="240"/>
      <c r="H2254" s="240"/>
      <c r="I2254" s="240"/>
      <c r="J2254" s="240"/>
      <c r="K2254" s="240"/>
      <c r="L2254" s="240"/>
      <c r="M2254" s="240"/>
      <c r="N2254" s="240"/>
      <c r="O2254" s="240"/>
      <c r="BC2254" s="226"/>
    </row>
    <row r="2255" spans="1:55" ht="15.75" customHeight="1" thickBot="1">
      <c r="A2255" s="238"/>
      <c r="B2255" s="238"/>
      <c r="C2255" s="240"/>
      <c r="D2255" s="240"/>
      <c r="E2255" s="240"/>
      <c r="F2255" s="240"/>
      <c r="G2255" s="240"/>
      <c r="H2255" s="240"/>
      <c r="I2255" s="240"/>
      <c r="J2255" s="240"/>
      <c r="K2255" s="240"/>
      <c r="L2255" s="240"/>
      <c r="M2255" s="240"/>
      <c r="N2255" s="240"/>
      <c r="O2255" s="240"/>
      <c r="BC2255" s="226"/>
    </row>
    <row r="2256" spans="1:55" ht="15.75" customHeight="1" thickBot="1">
      <c r="A2256" s="238"/>
      <c r="B2256" s="238"/>
      <c r="C2256" s="240"/>
      <c r="D2256" s="240"/>
      <c r="E2256" s="240"/>
      <c r="F2256" s="240"/>
      <c r="G2256" s="240"/>
      <c r="H2256" s="240"/>
      <c r="I2256" s="240"/>
      <c r="J2256" s="240"/>
      <c r="K2256" s="240"/>
      <c r="L2256" s="240"/>
      <c r="M2256" s="240"/>
      <c r="N2256" s="240"/>
      <c r="O2256" s="240"/>
      <c r="BC2256" s="226"/>
    </row>
    <row r="2257" spans="1:55" ht="15.75" customHeight="1" thickBot="1">
      <c r="A2257" s="238"/>
      <c r="B2257" s="238"/>
      <c r="C2257" s="240"/>
      <c r="D2257" s="240"/>
      <c r="E2257" s="240"/>
      <c r="F2257" s="240"/>
      <c r="G2257" s="240"/>
      <c r="H2257" s="240"/>
      <c r="I2257" s="240"/>
      <c r="J2257" s="240"/>
      <c r="K2257" s="240"/>
      <c r="L2257" s="240"/>
      <c r="M2257" s="240"/>
      <c r="N2257" s="240"/>
      <c r="O2257" s="240"/>
      <c r="BC2257" s="226"/>
    </row>
    <row r="2258" spans="1:55" ht="15.75" customHeight="1" thickBot="1">
      <c r="A2258" s="238"/>
      <c r="B2258" s="238"/>
      <c r="C2258" s="240"/>
      <c r="D2258" s="240"/>
      <c r="E2258" s="240"/>
      <c r="F2258" s="240"/>
      <c r="G2258" s="240"/>
      <c r="H2258" s="240"/>
      <c r="I2258" s="240"/>
      <c r="J2258" s="240"/>
      <c r="K2258" s="240"/>
      <c r="L2258" s="240"/>
      <c r="M2258" s="240"/>
      <c r="N2258" s="240"/>
      <c r="O2258" s="240"/>
      <c r="BC2258" s="226"/>
    </row>
    <row r="2259" spans="1:55" ht="15.75" customHeight="1" thickBot="1">
      <c r="A2259" s="238"/>
      <c r="B2259" s="238"/>
      <c r="C2259" s="240"/>
      <c r="D2259" s="240"/>
      <c r="E2259" s="240"/>
      <c r="F2259" s="240"/>
      <c r="G2259" s="240"/>
      <c r="H2259" s="240"/>
      <c r="I2259" s="240"/>
      <c r="J2259" s="240"/>
      <c r="K2259" s="240"/>
      <c r="L2259" s="240"/>
      <c r="M2259" s="240"/>
      <c r="N2259" s="240"/>
      <c r="O2259" s="240"/>
      <c r="BC2259" s="226"/>
    </row>
    <row r="2260" spans="1:55" ht="15.75" customHeight="1" thickBot="1">
      <c r="A2260" s="238"/>
      <c r="B2260" s="238"/>
      <c r="C2260" s="240"/>
      <c r="D2260" s="240"/>
      <c r="E2260" s="240"/>
      <c r="F2260" s="240"/>
      <c r="G2260" s="240"/>
      <c r="H2260" s="240"/>
      <c r="I2260" s="240"/>
      <c r="J2260" s="240"/>
      <c r="K2260" s="240"/>
      <c r="L2260" s="240"/>
      <c r="M2260" s="240"/>
      <c r="N2260" s="240"/>
      <c r="O2260" s="240"/>
      <c r="BC2260" s="226"/>
    </row>
    <row r="2261" spans="1:55" ht="15.75" customHeight="1" thickBot="1">
      <c r="A2261" s="238"/>
      <c r="B2261" s="238"/>
      <c r="C2261" s="240"/>
      <c r="D2261" s="240"/>
      <c r="E2261" s="240"/>
      <c r="F2261" s="240"/>
      <c r="G2261" s="240"/>
      <c r="H2261" s="240"/>
      <c r="I2261" s="240"/>
      <c r="J2261" s="240"/>
      <c r="K2261" s="240"/>
      <c r="L2261" s="240"/>
      <c r="M2261" s="240"/>
      <c r="N2261" s="240"/>
      <c r="O2261" s="240"/>
      <c r="BC2261" s="226"/>
    </row>
    <row r="2262" spans="1:55" ht="15.75" customHeight="1" thickBot="1">
      <c r="A2262" s="238"/>
      <c r="B2262" s="238"/>
      <c r="C2262" s="240"/>
      <c r="D2262" s="240"/>
      <c r="E2262" s="240"/>
      <c r="F2262" s="240"/>
      <c r="G2262" s="240"/>
      <c r="H2262" s="240"/>
      <c r="I2262" s="240"/>
      <c r="J2262" s="240"/>
      <c r="K2262" s="240"/>
      <c r="L2262" s="240"/>
      <c r="M2262" s="240"/>
      <c r="N2262" s="240"/>
      <c r="O2262" s="240"/>
      <c r="BC2262" s="226"/>
    </row>
    <row r="2263" spans="1:55" ht="15.75" customHeight="1" thickBot="1">
      <c r="A2263" s="238"/>
      <c r="B2263" s="238"/>
      <c r="C2263" s="240"/>
      <c r="D2263" s="240"/>
      <c r="E2263" s="240"/>
      <c r="F2263" s="240"/>
      <c r="G2263" s="240"/>
      <c r="H2263" s="240"/>
      <c r="I2263" s="240"/>
      <c r="J2263" s="240"/>
      <c r="K2263" s="240"/>
      <c r="L2263" s="240"/>
      <c r="M2263" s="240"/>
      <c r="N2263" s="240"/>
      <c r="O2263" s="240"/>
      <c r="BC2263" s="226"/>
    </row>
    <row r="2264" spans="1:55" ht="15.75" customHeight="1" thickBot="1">
      <c r="A2264" s="238"/>
      <c r="B2264" s="238"/>
      <c r="C2264" s="240"/>
      <c r="D2264" s="240"/>
      <c r="E2264" s="240"/>
      <c r="F2264" s="240"/>
      <c r="G2264" s="240"/>
      <c r="H2264" s="240"/>
      <c r="I2264" s="240"/>
      <c r="J2264" s="240"/>
      <c r="K2264" s="240"/>
      <c r="L2264" s="240"/>
      <c r="M2264" s="240"/>
      <c r="N2264" s="240"/>
      <c r="O2264" s="240"/>
      <c r="BC2264" s="226"/>
    </row>
    <row r="2265" spans="1:55" ht="15.75" customHeight="1" thickBot="1">
      <c r="A2265" s="238"/>
      <c r="B2265" s="238"/>
      <c r="C2265" s="240"/>
      <c r="D2265" s="240"/>
      <c r="E2265" s="240"/>
      <c r="F2265" s="240"/>
      <c r="G2265" s="240"/>
      <c r="H2265" s="240"/>
      <c r="I2265" s="240"/>
      <c r="J2265" s="240"/>
      <c r="K2265" s="240"/>
      <c r="L2265" s="240"/>
      <c r="M2265" s="240"/>
      <c r="N2265" s="240"/>
      <c r="O2265" s="240"/>
      <c r="BC2265" s="226"/>
    </row>
    <row r="2266" spans="1:55" ht="15.75" customHeight="1" thickBot="1">
      <c r="A2266" s="238"/>
      <c r="B2266" s="238"/>
      <c r="C2266" s="240"/>
      <c r="D2266" s="240"/>
      <c r="E2266" s="240"/>
      <c r="F2266" s="240"/>
      <c r="G2266" s="240"/>
      <c r="H2266" s="240"/>
      <c r="I2266" s="240"/>
      <c r="J2266" s="240"/>
      <c r="K2266" s="240"/>
      <c r="L2266" s="240"/>
      <c r="M2266" s="240"/>
      <c r="N2266" s="240"/>
      <c r="O2266" s="240"/>
      <c r="BC2266" s="226"/>
    </row>
    <row r="2267" spans="1:55" ht="15.75" customHeight="1" thickBot="1">
      <c r="A2267" s="238"/>
      <c r="B2267" s="238"/>
      <c r="C2267" s="240"/>
      <c r="D2267" s="240"/>
      <c r="E2267" s="240"/>
      <c r="F2267" s="240"/>
      <c r="G2267" s="240"/>
      <c r="H2267" s="240"/>
      <c r="I2267" s="240"/>
      <c r="J2267" s="240"/>
      <c r="K2267" s="240"/>
      <c r="L2267" s="240"/>
      <c r="M2267" s="240"/>
      <c r="N2267" s="240"/>
      <c r="O2267" s="240"/>
      <c r="BC2267" s="226"/>
    </row>
    <row r="2268" spans="1:55" ht="15.75" customHeight="1" thickBot="1">
      <c r="A2268" s="238"/>
      <c r="B2268" s="238"/>
      <c r="C2268" s="240"/>
      <c r="D2268" s="240"/>
      <c r="E2268" s="240"/>
      <c r="F2268" s="240"/>
      <c r="G2268" s="240"/>
      <c r="H2268" s="240"/>
      <c r="I2268" s="240"/>
      <c r="J2268" s="240"/>
      <c r="K2268" s="240"/>
      <c r="L2268" s="240"/>
      <c r="M2268" s="240"/>
      <c r="N2268" s="240"/>
      <c r="O2268" s="240"/>
      <c r="BC2268" s="226"/>
    </row>
    <row r="2269" spans="1:55" ht="15.75" customHeight="1" thickBot="1">
      <c r="A2269" s="238"/>
      <c r="B2269" s="238"/>
      <c r="C2269" s="240"/>
      <c r="D2269" s="240"/>
      <c r="E2269" s="240"/>
      <c r="F2269" s="240"/>
      <c r="G2269" s="240"/>
      <c r="H2269" s="240"/>
      <c r="I2269" s="240"/>
      <c r="J2269" s="240"/>
      <c r="K2269" s="240"/>
      <c r="L2269" s="240"/>
      <c r="M2269" s="240"/>
      <c r="N2269" s="240"/>
      <c r="O2269" s="240"/>
      <c r="BC2269" s="226"/>
    </row>
    <row r="2270" spans="1:55" ht="15.75" customHeight="1" thickBot="1">
      <c r="A2270" s="238"/>
      <c r="B2270" s="238"/>
      <c r="C2270" s="240"/>
      <c r="D2270" s="240"/>
      <c r="E2270" s="240"/>
      <c r="F2270" s="240"/>
      <c r="G2270" s="240"/>
      <c r="H2270" s="240"/>
      <c r="I2270" s="240"/>
      <c r="J2270" s="240"/>
      <c r="K2270" s="240"/>
      <c r="L2270" s="240"/>
      <c r="M2270" s="240"/>
      <c r="N2270" s="240"/>
      <c r="O2270" s="240"/>
      <c r="BC2270" s="226"/>
    </row>
    <row r="2271" spans="1:55" ht="15.75" customHeight="1" thickBot="1">
      <c r="A2271" s="238"/>
      <c r="B2271" s="238"/>
      <c r="C2271" s="240"/>
      <c r="D2271" s="240"/>
      <c r="E2271" s="240"/>
      <c r="F2271" s="240"/>
      <c r="G2271" s="240"/>
      <c r="H2271" s="240"/>
      <c r="I2271" s="240"/>
      <c r="J2271" s="240"/>
      <c r="K2271" s="240"/>
      <c r="L2271" s="240"/>
      <c r="M2271" s="240"/>
      <c r="N2271" s="240"/>
      <c r="O2271" s="240"/>
      <c r="BC2271" s="226"/>
    </row>
    <row r="2272" spans="1:55" ht="15.75" customHeight="1" thickBot="1">
      <c r="A2272" s="238"/>
      <c r="B2272" s="238"/>
      <c r="C2272" s="240"/>
      <c r="D2272" s="240"/>
      <c r="E2272" s="240"/>
      <c r="F2272" s="240"/>
      <c r="G2272" s="240"/>
      <c r="H2272" s="240"/>
      <c r="I2272" s="240"/>
      <c r="J2272" s="240"/>
      <c r="K2272" s="240"/>
      <c r="L2272" s="240"/>
      <c r="M2272" s="240"/>
      <c r="N2272" s="240"/>
      <c r="O2272" s="240"/>
      <c r="BC2272" s="226"/>
    </row>
    <row r="2273" spans="1:55" ht="15.75" customHeight="1" thickBot="1">
      <c r="A2273" s="238"/>
      <c r="B2273" s="238"/>
      <c r="C2273" s="240"/>
      <c r="D2273" s="240"/>
      <c r="E2273" s="240"/>
      <c r="F2273" s="240"/>
      <c r="G2273" s="240"/>
      <c r="H2273" s="240"/>
      <c r="I2273" s="240"/>
      <c r="J2273" s="240"/>
      <c r="K2273" s="240"/>
      <c r="L2273" s="240"/>
      <c r="M2273" s="240"/>
      <c r="N2273" s="240"/>
      <c r="O2273" s="240"/>
      <c r="BC2273" s="226"/>
    </row>
    <row r="2274" spans="1:55" ht="15.75" customHeight="1" thickBot="1">
      <c r="A2274" s="238"/>
      <c r="B2274" s="238"/>
      <c r="C2274" s="240"/>
      <c r="D2274" s="240"/>
      <c r="E2274" s="240"/>
      <c r="F2274" s="240"/>
      <c r="G2274" s="240"/>
      <c r="H2274" s="240"/>
      <c r="I2274" s="240"/>
      <c r="J2274" s="240"/>
      <c r="K2274" s="240"/>
      <c r="L2274" s="240"/>
      <c r="M2274" s="240"/>
      <c r="N2274" s="240"/>
      <c r="O2274" s="240"/>
      <c r="BC2274" s="226"/>
    </row>
    <row r="2275" spans="1:55" ht="15.75" customHeight="1" thickBot="1">
      <c r="A2275" s="238"/>
      <c r="B2275" s="238"/>
      <c r="C2275" s="240"/>
      <c r="D2275" s="240"/>
      <c r="E2275" s="240"/>
      <c r="F2275" s="240"/>
      <c r="G2275" s="240"/>
      <c r="H2275" s="240"/>
      <c r="I2275" s="240"/>
      <c r="J2275" s="240"/>
      <c r="K2275" s="240"/>
      <c r="L2275" s="240"/>
      <c r="M2275" s="240"/>
      <c r="N2275" s="240"/>
      <c r="O2275" s="240"/>
      <c r="BC2275" s="226"/>
    </row>
    <row r="2276" spans="1:55" ht="15.75" customHeight="1" thickBot="1">
      <c r="A2276" s="238"/>
      <c r="B2276" s="238"/>
      <c r="C2276" s="240"/>
      <c r="D2276" s="240"/>
      <c r="E2276" s="240"/>
      <c r="F2276" s="240"/>
      <c r="G2276" s="240"/>
      <c r="H2276" s="240"/>
      <c r="I2276" s="240"/>
      <c r="J2276" s="240"/>
      <c r="K2276" s="240"/>
      <c r="L2276" s="240"/>
      <c r="M2276" s="240"/>
      <c r="N2276" s="240"/>
      <c r="O2276" s="240"/>
      <c r="BC2276" s="226"/>
    </row>
    <row r="2277" spans="1:55" ht="15.75" customHeight="1" thickBot="1">
      <c r="A2277" s="238"/>
      <c r="B2277" s="238"/>
      <c r="C2277" s="240"/>
      <c r="D2277" s="240"/>
      <c r="E2277" s="240"/>
      <c r="F2277" s="240"/>
      <c r="G2277" s="240"/>
      <c r="H2277" s="240"/>
      <c r="I2277" s="240"/>
      <c r="J2277" s="240"/>
      <c r="K2277" s="240"/>
      <c r="L2277" s="240"/>
      <c r="M2277" s="240"/>
      <c r="N2277" s="240"/>
      <c r="O2277" s="240"/>
      <c r="BC2277" s="226"/>
    </row>
    <row r="2278" spans="1:55" ht="15.75" customHeight="1" thickBot="1">
      <c r="A2278" s="238"/>
      <c r="B2278" s="238"/>
      <c r="C2278" s="240"/>
      <c r="D2278" s="240"/>
      <c r="E2278" s="240"/>
      <c r="F2278" s="240"/>
      <c r="G2278" s="240"/>
      <c r="H2278" s="240"/>
      <c r="I2278" s="240"/>
      <c r="J2278" s="240"/>
      <c r="K2278" s="240"/>
      <c r="L2278" s="240"/>
      <c r="M2278" s="240"/>
      <c r="N2278" s="240"/>
      <c r="O2278" s="240"/>
      <c r="BC2278" s="226"/>
    </row>
    <row r="2279" spans="1:55" ht="15.75" customHeight="1" thickBot="1">
      <c r="A2279" s="238"/>
      <c r="B2279" s="238"/>
      <c r="C2279" s="240"/>
      <c r="D2279" s="240"/>
      <c r="E2279" s="240"/>
      <c r="F2279" s="240"/>
      <c r="G2279" s="240"/>
      <c r="H2279" s="240"/>
      <c r="I2279" s="240"/>
      <c r="J2279" s="240"/>
      <c r="K2279" s="240"/>
      <c r="L2279" s="240"/>
      <c r="M2279" s="240"/>
      <c r="N2279" s="240"/>
      <c r="O2279" s="240"/>
      <c r="BC2279" s="226"/>
    </row>
    <row r="2280" spans="1:55" ht="15.75" customHeight="1" thickBot="1">
      <c r="A2280" s="238"/>
      <c r="B2280" s="238"/>
      <c r="C2280" s="240"/>
      <c r="D2280" s="240"/>
      <c r="E2280" s="240"/>
      <c r="F2280" s="240"/>
      <c r="G2280" s="240"/>
      <c r="H2280" s="240"/>
      <c r="I2280" s="240"/>
      <c r="J2280" s="240"/>
      <c r="K2280" s="240"/>
      <c r="L2280" s="240"/>
      <c r="M2280" s="240"/>
      <c r="N2280" s="240"/>
      <c r="O2280" s="240"/>
      <c r="BC2280" s="226"/>
    </row>
    <row r="2281" spans="1:55" ht="15.75" customHeight="1" thickBot="1">
      <c r="A2281" s="238"/>
      <c r="B2281" s="238"/>
      <c r="C2281" s="240"/>
      <c r="D2281" s="240"/>
      <c r="E2281" s="240"/>
      <c r="F2281" s="240"/>
      <c r="G2281" s="240"/>
      <c r="H2281" s="240"/>
      <c r="I2281" s="240"/>
      <c r="J2281" s="240"/>
      <c r="K2281" s="240"/>
      <c r="L2281" s="240"/>
      <c r="M2281" s="240"/>
      <c r="N2281" s="240"/>
      <c r="O2281" s="240"/>
      <c r="BC2281" s="226"/>
    </row>
    <row r="2282" spans="1:55" ht="15.75" customHeight="1" thickBot="1">
      <c r="A2282" s="238"/>
      <c r="B2282" s="238"/>
      <c r="C2282" s="240"/>
      <c r="D2282" s="240"/>
      <c r="E2282" s="240"/>
      <c r="F2282" s="240"/>
      <c r="G2282" s="240"/>
      <c r="H2282" s="240"/>
      <c r="I2282" s="240"/>
      <c r="J2282" s="240"/>
      <c r="K2282" s="240"/>
      <c r="L2282" s="240"/>
      <c r="M2282" s="240"/>
      <c r="N2282" s="240"/>
      <c r="O2282" s="240"/>
      <c r="BC2282" s="226"/>
    </row>
    <row r="2283" spans="1:55" ht="15.75" customHeight="1" thickBot="1">
      <c r="A2283" s="238"/>
      <c r="B2283" s="238"/>
      <c r="C2283" s="240"/>
      <c r="D2283" s="240"/>
      <c r="E2283" s="240"/>
      <c r="F2283" s="240"/>
      <c r="G2283" s="240"/>
      <c r="H2283" s="240"/>
      <c r="I2283" s="240"/>
      <c r="J2283" s="240"/>
      <c r="K2283" s="240"/>
      <c r="L2283" s="240"/>
      <c r="M2283" s="240"/>
      <c r="N2283" s="240"/>
      <c r="O2283" s="240"/>
      <c r="BC2283" s="226"/>
    </row>
    <row r="2284" spans="1:55" ht="15.75" customHeight="1" thickBot="1">
      <c r="A2284" s="238"/>
      <c r="B2284" s="238"/>
      <c r="C2284" s="240"/>
      <c r="D2284" s="240"/>
      <c r="E2284" s="240"/>
      <c r="F2284" s="240"/>
      <c r="G2284" s="240"/>
      <c r="H2284" s="240"/>
      <c r="I2284" s="240"/>
      <c r="J2284" s="240"/>
      <c r="K2284" s="240"/>
      <c r="L2284" s="240"/>
      <c r="M2284" s="240"/>
      <c r="N2284" s="240"/>
      <c r="O2284" s="240"/>
      <c r="BC2284" s="226"/>
    </row>
    <row r="2285" spans="1:55" ht="15.75" customHeight="1" thickBot="1">
      <c r="A2285" s="238"/>
      <c r="B2285" s="238"/>
      <c r="C2285" s="240"/>
      <c r="D2285" s="240"/>
      <c r="E2285" s="240"/>
      <c r="F2285" s="240"/>
      <c r="G2285" s="240"/>
      <c r="H2285" s="240"/>
      <c r="I2285" s="240"/>
      <c r="J2285" s="240"/>
      <c r="K2285" s="240"/>
      <c r="L2285" s="240"/>
      <c r="M2285" s="240"/>
      <c r="N2285" s="240"/>
      <c r="O2285" s="240"/>
      <c r="BC2285" s="226"/>
    </row>
    <row r="2286" spans="1:55" ht="15.75" customHeight="1" thickBot="1">
      <c r="A2286" s="238"/>
      <c r="B2286" s="238"/>
      <c r="C2286" s="240"/>
      <c r="D2286" s="240"/>
      <c r="E2286" s="240"/>
      <c r="F2286" s="240"/>
      <c r="G2286" s="240"/>
      <c r="H2286" s="240"/>
      <c r="I2286" s="240"/>
      <c r="J2286" s="240"/>
      <c r="K2286" s="240"/>
      <c r="L2286" s="240"/>
      <c r="M2286" s="240"/>
      <c r="N2286" s="240"/>
      <c r="O2286" s="240"/>
      <c r="BC2286" s="226"/>
    </row>
    <row r="2287" spans="1:55" ht="15.75" customHeight="1" thickBot="1">
      <c r="A2287" s="238"/>
      <c r="B2287" s="238"/>
      <c r="C2287" s="240"/>
      <c r="D2287" s="240"/>
      <c r="E2287" s="240"/>
      <c r="F2287" s="240"/>
      <c r="G2287" s="240"/>
      <c r="H2287" s="240"/>
      <c r="I2287" s="240"/>
      <c r="J2287" s="240"/>
      <c r="K2287" s="240"/>
      <c r="L2287" s="240"/>
      <c r="M2287" s="240"/>
      <c r="N2287" s="240"/>
      <c r="O2287" s="240"/>
      <c r="BC2287" s="226"/>
    </row>
    <row r="2288" spans="1:55" ht="15.75" customHeight="1" thickBot="1">
      <c r="A2288" s="238"/>
      <c r="B2288" s="238"/>
      <c r="C2288" s="240"/>
      <c r="D2288" s="240"/>
      <c r="E2288" s="240"/>
      <c r="F2288" s="240"/>
      <c r="G2288" s="240"/>
      <c r="H2288" s="240"/>
      <c r="I2288" s="240"/>
      <c r="J2288" s="240"/>
      <c r="K2288" s="240"/>
      <c r="L2288" s="240"/>
      <c r="M2288" s="240"/>
      <c r="N2288" s="240"/>
      <c r="O2288" s="240"/>
      <c r="BC2288" s="226"/>
    </row>
    <row r="2289" spans="1:55" ht="15.75" customHeight="1" thickBot="1">
      <c r="A2289" s="238"/>
      <c r="B2289" s="238"/>
      <c r="C2289" s="240"/>
      <c r="D2289" s="240"/>
      <c r="E2289" s="240"/>
      <c r="F2289" s="240"/>
      <c r="G2289" s="240"/>
      <c r="H2289" s="240"/>
      <c r="I2289" s="240"/>
      <c r="J2289" s="240"/>
      <c r="K2289" s="240"/>
      <c r="L2289" s="240"/>
      <c r="M2289" s="240"/>
      <c r="N2289" s="240"/>
      <c r="O2289" s="240"/>
      <c r="BC2289" s="226"/>
    </row>
    <row r="2290" spans="1:55" ht="15.75" customHeight="1" thickBot="1">
      <c r="A2290" s="238"/>
      <c r="B2290" s="238"/>
      <c r="C2290" s="240"/>
      <c r="D2290" s="240"/>
      <c r="E2290" s="240"/>
      <c r="F2290" s="240"/>
      <c r="G2290" s="240"/>
      <c r="H2290" s="240"/>
      <c r="I2290" s="240"/>
      <c r="J2290" s="240"/>
      <c r="K2290" s="240"/>
      <c r="L2290" s="240"/>
      <c r="M2290" s="240"/>
      <c r="N2290" s="240"/>
      <c r="O2290" s="240"/>
      <c r="BC2290" s="226"/>
    </row>
    <row r="2291" spans="1:55" ht="15.75" customHeight="1" thickBot="1">
      <c r="A2291" s="238"/>
      <c r="B2291" s="238"/>
      <c r="C2291" s="240"/>
      <c r="D2291" s="240"/>
      <c r="E2291" s="240"/>
      <c r="F2291" s="240"/>
      <c r="G2291" s="240"/>
      <c r="H2291" s="240"/>
      <c r="I2291" s="240"/>
      <c r="J2291" s="240"/>
      <c r="K2291" s="240"/>
      <c r="L2291" s="240"/>
      <c r="M2291" s="240"/>
      <c r="N2291" s="240"/>
      <c r="O2291" s="240"/>
      <c r="BC2291" s="226"/>
    </row>
    <row r="2292" spans="1:55" ht="15.75" customHeight="1" thickBot="1">
      <c r="A2292" s="238"/>
      <c r="B2292" s="238"/>
      <c r="C2292" s="240"/>
      <c r="D2292" s="240"/>
      <c r="E2292" s="240"/>
      <c r="F2292" s="240"/>
      <c r="G2292" s="240"/>
      <c r="H2292" s="240"/>
      <c r="I2292" s="240"/>
      <c r="J2292" s="240"/>
      <c r="K2292" s="240"/>
      <c r="L2292" s="240"/>
      <c r="M2292" s="240"/>
      <c r="N2292" s="240"/>
      <c r="O2292" s="240"/>
      <c r="BC2292" s="226"/>
    </row>
    <row r="2293" spans="1:55" ht="15.75" customHeight="1" thickBot="1">
      <c r="A2293" s="238"/>
      <c r="B2293" s="238"/>
      <c r="C2293" s="240"/>
      <c r="D2293" s="240"/>
      <c r="E2293" s="240"/>
      <c r="F2293" s="240"/>
      <c r="G2293" s="240"/>
      <c r="H2293" s="240"/>
      <c r="I2293" s="240"/>
      <c r="J2293" s="240"/>
      <c r="K2293" s="240"/>
      <c r="L2293" s="240"/>
      <c r="M2293" s="240"/>
      <c r="N2293" s="240"/>
      <c r="O2293" s="240"/>
      <c r="BC2293" s="226"/>
    </row>
    <row r="2294" spans="1:55" ht="15.75" customHeight="1" thickBot="1">
      <c r="A2294" s="238"/>
      <c r="B2294" s="238"/>
      <c r="C2294" s="240"/>
      <c r="D2294" s="240"/>
      <c r="E2294" s="240"/>
      <c r="F2294" s="240"/>
      <c r="G2294" s="240"/>
      <c r="H2294" s="240"/>
      <c r="I2294" s="240"/>
      <c r="J2294" s="240"/>
      <c r="K2294" s="240"/>
      <c r="L2294" s="240"/>
      <c r="M2294" s="240"/>
      <c r="N2294" s="240"/>
      <c r="O2294" s="240"/>
      <c r="BC2294" s="226"/>
    </row>
    <row r="2295" spans="1:55" ht="15.75" customHeight="1" thickBot="1">
      <c r="A2295" s="238"/>
      <c r="B2295" s="238"/>
      <c r="C2295" s="240"/>
      <c r="D2295" s="240"/>
      <c r="E2295" s="240"/>
      <c r="F2295" s="240"/>
      <c r="G2295" s="240"/>
      <c r="H2295" s="240"/>
      <c r="I2295" s="240"/>
      <c r="J2295" s="240"/>
      <c r="K2295" s="240"/>
      <c r="L2295" s="240"/>
      <c r="M2295" s="240"/>
      <c r="N2295" s="240"/>
      <c r="O2295" s="240"/>
      <c r="BC2295" s="226"/>
    </row>
    <row r="2296" spans="1:55" ht="15.75" customHeight="1" thickBot="1">
      <c r="A2296" s="238"/>
      <c r="B2296" s="238"/>
      <c r="C2296" s="240"/>
      <c r="D2296" s="240"/>
      <c r="E2296" s="240"/>
      <c r="F2296" s="240"/>
      <c r="G2296" s="240"/>
      <c r="H2296" s="240"/>
      <c r="I2296" s="240"/>
      <c r="J2296" s="240"/>
      <c r="K2296" s="240"/>
      <c r="L2296" s="240"/>
      <c r="M2296" s="240"/>
      <c r="N2296" s="240"/>
      <c r="O2296" s="240"/>
      <c r="BC2296" s="226"/>
    </row>
    <row r="2297" spans="1:55" ht="15.75" customHeight="1" thickBot="1">
      <c r="A2297" s="238"/>
      <c r="B2297" s="238"/>
      <c r="C2297" s="240"/>
      <c r="D2297" s="240"/>
      <c r="E2297" s="240"/>
      <c r="F2297" s="240"/>
      <c r="G2297" s="240"/>
      <c r="H2297" s="240"/>
      <c r="I2297" s="240"/>
      <c r="J2297" s="240"/>
      <c r="K2297" s="240"/>
      <c r="L2297" s="240"/>
      <c r="M2297" s="240"/>
      <c r="N2297" s="240"/>
      <c r="O2297" s="240"/>
      <c r="BC2297" s="226"/>
    </row>
    <row r="2298" spans="1:55" ht="15.75" customHeight="1" thickBot="1">
      <c r="A2298" s="238"/>
      <c r="B2298" s="238"/>
      <c r="C2298" s="240"/>
      <c r="D2298" s="240"/>
      <c r="E2298" s="240"/>
      <c r="F2298" s="240"/>
      <c r="G2298" s="240"/>
      <c r="H2298" s="240"/>
      <c r="I2298" s="240"/>
      <c r="J2298" s="240"/>
      <c r="K2298" s="240"/>
      <c r="L2298" s="240"/>
      <c r="M2298" s="240"/>
      <c r="N2298" s="240"/>
      <c r="O2298" s="240"/>
      <c r="BC2298" s="226"/>
    </row>
    <row r="2299" spans="1:55" ht="15.75" customHeight="1" thickBot="1">
      <c r="A2299" s="238"/>
      <c r="B2299" s="238"/>
      <c r="C2299" s="240"/>
      <c r="D2299" s="240"/>
      <c r="E2299" s="240"/>
      <c r="F2299" s="240"/>
      <c r="G2299" s="240"/>
      <c r="H2299" s="240"/>
      <c r="I2299" s="240"/>
      <c r="J2299" s="240"/>
      <c r="K2299" s="240"/>
      <c r="L2299" s="240"/>
      <c r="M2299" s="240"/>
      <c r="N2299" s="240"/>
      <c r="O2299" s="240"/>
      <c r="BC2299" s="226"/>
    </row>
    <row r="2300" spans="1:55" ht="15.75" customHeight="1" thickBot="1">
      <c r="A2300" s="238"/>
      <c r="B2300" s="238"/>
      <c r="C2300" s="240"/>
      <c r="D2300" s="240"/>
      <c r="E2300" s="240"/>
      <c r="F2300" s="240"/>
      <c r="G2300" s="240"/>
      <c r="H2300" s="240"/>
      <c r="I2300" s="240"/>
      <c r="J2300" s="240"/>
      <c r="K2300" s="240"/>
      <c r="L2300" s="240"/>
      <c r="M2300" s="240"/>
      <c r="N2300" s="240"/>
      <c r="O2300" s="240"/>
      <c r="BC2300" s="226"/>
    </row>
    <row r="2301" spans="1:55" ht="15.75" customHeight="1" thickBot="1">
      <c r="A2301" s="238"/>
      <c r="B2301" s="238"/>
      <c r="C2301" s="240"/>
      <c r="D2301" s="240"/>
      <c r="E2301" s="240"/>
      <c r="F2301" s="240"/>
      <c r="G2301" s="240"/>
      <c r="H2301" s="240"/>
      <c r="I2301" s="240"/>
      <c r="J2301" s="240"/>
      <c r="K2301" s="240"/>
      <c r="L2301" s="240"/>
      <c r="M2301" s="240"/>
      <c r="N2301" s="240"/>
      <c r="O2301" s="240"/>
      <c r="BC2301" s="226"/>
    </row>
    <row r="2302" spans="1:55" ht="15.75" customHeight="1" thickBot="1">
      <c r="A2302" s="238"/>
      <c r="B2302" s="238"/>
      <c r="C2302" s="240"/>
      <c r="D2302" s="240"/>
      <c r="E2302" s="240"/>
      <c r="F2302" s="240"/>
      <c r="G2302" s="240"/>
      <c r="H2302" s="240"/>
      <c r="I2302" s="240"/>
      <c r="J2302" s="240"/>
      <c r="K2302" s="240"/>
      <c r="L2302" s="240"/>
      <c r="M2302" s="240"/>
      <c r="N2302" s="240"/>
      <c r="O2302" s="240"/>
      <c r="BC2302" s="226"/>
    </row>
    <row r="2303" spans="1:55" ht="15.75" customHeight="1" thickBot="1">
      <c r="A2303" s="238"/>
      <c r="B2303" s="238"/>
      <c r="C2303" s="240"/>
      <c r="D2303" s="240"/>
      <c r="E2303" s="240"/>
      <c r="F2303" s="240"/>
      <c r="G2303" s="240"/>
      <c r="H2303" s="240"/>
      <c r="I2303" s="240"/>
      <c r="J2303" s="240"/>
      <c r="K2303" s="240"/>
      <c r="L2303" s="240"/>
      <c r="M2303" s="240"/>
      <c r="N2303" s="240"/>
      <c r="O2303" s="240"/>
      <c r="BC2303" s="226"/>
    </row>
    <row r="2304" spans="1:55" ht="15.75" customHeight="1" thickBot="1">
      <c r="A2304" s="238"/>
      <c r="B2304" s="238"/>
      <c r="C2304" s="240"/>
      <c r="D2304" s="240"/>
      <c r="E2304" s="240"/>
      <c r="F2304" s="240"/>
      <c r="G2304" s="240"/>
      <c r="H2304" s="240"/>
      <c r="I2304" s="240"/>
      <c r="J2304" s="240"/>
      <c r="K2304" s="240"/>
      <c r="L2304" s="240"/>
      <c r="M2304" s="240"/>
      <c r="N2304" s="240"/>
      <c r="O2304" s="240"/>
      <c r="BC2304" s="226"/>
    </row>
    <row r="2305" spans="1:55" ht="15.75" customHeight="1" thickBot="1">
      <c r="A2305" s="238"/>
      <c r="B2305" s="238"/>
      <c r="C2305" s="240"/>
      <c r="D2305" s="240"/>
      <c r="E2305" s="240"/>
      <c r="F2305" s="240"/>
      <c r="G2305" s="240"/>
      <c r="H2305" s="240"/>
      <c r="I2305" s="240"/>
      <c r="J2305" s="240"/>
      <c r="K2305" s="240"/>
      <c r="L2305" s="240"/>
      <c r="M2305" s="240"/>
      <c r="N2305" s="240"/>
      <c r="O2305" s="240"/>
      <c r="BC2305" s="226"/>
    </row>
    <row r="2306" spans="1:55" ht="15.75" customHeight="1" thickBot="1">
      <c r="A2306" s="238"/>
      <c r="B2306" s="238"/>
      <c r="C2306" s="240"/>
      <c r="D2306" s="240"/>
      <c r="E2306" s="240"/>
      <c r="F2306" s="240"/>
      <c r="G2306" s="240"/>
      <c r="H2306" s="240"/>
      <c r="I2306" s="240"/>
      <c r="J2306" s="240"/>
      <c r="K2306" s="240"/>
      <c r="L2306" s="240"/>
      <c r="M2306" s="240"/>
      <c r="N2306" s="240"/>
      <c r="O2306" s="240"/>
      <c r="BC2306" s="226"/>
    </row>
    <row r="2307" spans="1:55" ht="15.75" customHeight="1" thickBot="1">
      <c r="A2307" s="238"/>
      <c r="B2307" s="238"/>
      <c r="C2307" s="240"/>
      <c r="D2307" s="240"/>
      <c r="E2307" s="240"/>
      <c r="F2307" s="240"/>
      <c r="G2307" s="240"/>
      <c r="H2307" s="240"/>
      <c r="I2307" s="240"/>
      <c r="J2307" s="240"/>
      <c r="K2307" s="240"/>
      <c r="L2307" s="240"/>
      <c r="M2307" s="240"/>
      <c r="N2307" s="240"/>
      <c r="O2307" s="240"/>
      <c r="BC2307" s="226"/>
    </row>
    <row r="2308" spans="1:55" ht="15.75" customHeight="1" thickBot="1">
      <c r="A2308" s="238"/>
      <c r="B2308" s="238"/>
      <c r="C2308" s="240"/>
      <c r="D2308" s="240"/>
      <c r="E2308" s="240"/>
      <c r="F2308" s="240"/>
      <c r="G2308" s="240"/>
      <c r="H2308" s="240"/>
      <c r="I2308" s="240"/>
      <c r="J2308" s="240"/>
      <c r="K2308" s="240"/>
      <c r="L2308" s="240"/>
      <c r="M2308" s="240"/>
      <c r="N2308" s="240"/>
      <c r="O2308" s="240"/>
      <c r="BC2308" s="226"/>
    </row>
    <row r="2309" spans="1:55" ht="15.75" customHeight="1" thickBot="1">
      <c r="A2309" s="238"/>
      <c r="B2309" s="238"/>
      <c r="C2309" s="240"/>
      <c r="D2309" s="240"/>
      <c r="E2309" s="240"/>
      <c r="F2309" s="240"/>
      <c r="G2309" s="240"/>
      <c r="H2309" s="240"/>
      <c r="I2309" s="240"/>
      <c r="J2309" s="240"/>
      <c r="K2309" s="240"/>
      <c r="L2309" s="240"/>
      <c r="M2309" s="240"/>
      <c r="N2309" s="240"/>
      <c r="O2309" s="240"/>
      <c r="BC2309" s="226"/>
    </row>
    <row r="2310" spans="1:55" ht="15.75" customHeight="1" thickBot="1">
      <c r="A2310" s="238"/>
      <c r="B2310" s="238"/>
      <c r="C2310" s="240"/>
      <c r="D2310" s="240"/>
      <c r="E2310" s="240"/>
      <c r="F2310" s="240"/>
      <c r="G2310" s="240"/>
      <c r="H2310" s="240"/>
      <c r="I2310" s="240"/>
      <c r="J2310" s="240"/>
      <c r="K2310" s="240"/>
      <c r="L2310" s="240"/>
      <c r="M2310" s="240"/>
      <c r="N2310" s="240"/>
      <c r="O2310" s="240"/>
      <c r="BC2310" s="226"/>
    </row>
    <row r="2311" spans="1:55" ht="15.75" customHeight="1" thickBot="1">
      <c r="A2311" s="238"/>
      <c r="B2311" s="238"/>
      <c r="C2311" s="240"/>
      <c r="D2311" s="240"/>
      <c r="E2311" s="240"/>
      <c r="F2311" s="240"/>
      <c r="G2311" s="240"/>
      <c r="H2311" s="240"/>
      <c r="I2311" s="240"/>
      <c r="J2311" s="240"/>
      <c r="K2311" s="240"/>
      <c r="L2311" s="240"/>
      <c r="M2311" s="240"/>
      <c r="N2311" s="240"/>
      <c r="O2311" s="240"/>
      <c r="BC2311" s="226"/>
    </row>
    <row r="2312" spans="1:55" ht="15.75" customHeight="1" thickBot="1">
      <c r="A2312" s="238"/>
      <c r="B2312" s="238"/>
      <c r="C2312" s="240"/>
      <c r="D2312" s="240"/>
      <c r="E2312" s="240"/>
      <c r="F2312" s="240"/>
      <c r="G2312" s="240"/>
      <c r="H2312" s="240"/>
      <c r="I2312" s="240"/>
      <c r="J2312" s="240"/>
      <c r="K2312" s="240"/>
      <c r="L2312" s="240"/>
      <c r="M2312" s="240"/>
      <c r="N2312" s="240"/>
      <c r="O2312" s="240"/>
      <c r="BC2312" s="226"/>
    </row>
    <row r="2313" spans="1:55" ht="15.75" customHeight="1" thickBot="1">
      <c r="A2313" s="238"/>
      <c r="B2313" s="238"/>
      <c r="C2313" s="240"/>
      <c r="D2313" s="240"/>
      <c r="E2313" s="240"/>
      <c r="F2313" s="240"/>
      <c r="G2313" s="240"/>
      <c r="H2313" s="240"/>
      <c r="I2313" s="240"/>
      <c r="J2313" s="240"/>
      <c r="K2313" s="240"/>
      <c r="L2313" s="240"/>
      <c r="M2313" s="240"/>
      <c r="N2313" s="240"/>
      <c r="O2313" s="240"/>
      <c r="BC2313" s="226"/>
    </row>
    <row r="2314" spans="1:55" ht="15.75" customHeight="1" thickBot="1">
      <c r="A2314" s="238"/>
      <c r="B2314" s="238"/>
      <c r="C2314" s="240"/>
      <c r="D2314" s="240"/>
      <c r="E2314" s="240"/>
      <c r="F2314" s="240"/>
      <c r="G2314" s="240"/>
      <c r="H2314" s="240"/>
      <c r="I2314" s="240"/>
      <c r="J2314" s="240"/>
      <c r="K2314" s="240"/>
      <c r="L2314" s="240"/>
      <c r="M2314" s="240"/>
      <c r="N2314" s="240"/>
      <c r="O2314" s="240"/>
      <c r="BC2314" s="226"/>
    </row>
    <row r="2315" spans="1:55" ht="15.75" customHeight="1" thickBot="1">
      <c r="A2315" s="238"/>
      <c r="B2315" s="238"/>
      <c r="C2315" s="240"/>
      <c r="D2315" s="240"/>
      <c r="E2315" s="240"/>
      <c r="F2315" s="240"/>
      <c r="G2315" s="240"/>
      <c r="H2315" s="240"/>
      <c r="I2315" s="240"/>
      <c r="J2315" s="240"/>
      <c r="K2315" s="240"/>
      <c r="L2315" s="240"/>
      <c r="M2315" s="240"/>
      <c r="N2315" s="240"/>
      <c r="O2315" s="240"/>
      <c r="BC2315" s="226"/>
    </row>
    <row r="2316" spans="1:55" ht="15.75" customHeight="1" thickBot="1">
      <c r="A2316" s="238"/>
      <c r="B2316" s="238"/>
      <c r="C2316" s="240"/>
      <c r="D2316" s="240"/>
      <c r="E2316" s="240"/>
      <c r="F2316" s="240"/>
      <c r="G2316" s="240"/>
      <c r="H2316" s="240"/>
      <c r="I2316" s="240"/>
      <c r="J2316" s="240"/>
      <c r="K2316" s="240"/>
      <c r="L2316" s="240"/>
      <c r="M2316" s="240"/>
      <c r="N2316" s="240"/>
      <c r="O2316" s="240"/>
      <c r="BC2316" s="226"/>
    </row>
    <row r="2317" spans="1:55" ht="15.75" customHeight="1" thickBot="1">
      <c r="A2317" s="238"/>
      <c r="B2317" s="238"/>
      <c r="C2317" s="240"/>
      <c r="D2317" s="240"/>
      <c r="E2317" s="240"/>
      <c r="F2317" s="240"/>
      <c r="G2317" s="240"/>
      <c r="H2317" s="240"/>
      <c r="I2317" s="240"/>
      <c r="J2317" s="240"/>
      <c r="K2317" s="240"/>
      <c r="L2317" s="240"/>
      <c r="M2317" s="240"/>
      <c r="N2317" s="240"/>
      <c r="O2317" s="240"/>
      <c r="BC2317" s="226"/>
    </row>
    <row r="2318" spans="1:55" ht="15.75" customHeight="1" thickBot="1">
      <c r="A2318" s="238"/>
      <c r="B2318" s="238"/>
      <c r="C2318" s="240"/>
      <c r="D2318" s="240"/>
      <c r="E2318" s="240"/>
      <c r="F2318" s="240"/>
      <c r="G2318" s="240"/>
      <c r="H2318" s="240"/>
      <c r="I2318" s="240"/>
      <c r="J2318" s="240"/>
      <c r="K2318" s="240"/>
      <c r="L2318" s="240"/>
      <c r="M2318" s="240"/>
      <c r="N2318" s="240"/>
      <c r="O2318" s="240"/>
      <c r="BC2318" s="226"/>
    </row>
    <row r="2319" spans="1:55" ht="15.75" customHeight="1" thickBot="1">
      <c r="A2319" s="238"/>
      <c r="B2319" s="238"/>
      <c r="C2319" s="240"/>
      <c r="D2319" s="240"/>
      <c r="E2319" s="240"/>
      <c r="F2319" s="240"/>
      <c r="G2319" s="240"/>
      <c r="H2319" s="240"/>
      <c r="I2319" s="240"/>
      <c r="J2319" s="240"/>
      <c r="K2319" s="240"/>
      <c r="L2319" s="240"/>
      <c r="M2319" s="240"/>
      <c r="N2319" s="240"/>
      <c r="O2319" s="240"/>
      <c r="BC2319" s="226"/>
    </row>
    <row r="2320" spans="1:55" ht="15.75" customHeight="1" thickBot="1">
      <c r="A2320" s="238"/>
      <c r="B2320" s="238"/>
      <c r="C2320" s="240"/>
      <c r="D2320" s="240"/>
      <c r="E2320" s="240"/>
      <c r="F2320" s="240"/>
      <c r="G2320" s="240"/>
      <c r="H2320" s="240"/>
      <c r="I2320" s="240"/>
      <c r="J2320" s="240"/>
      <c r="K2320" s="240"/>
      <c r="L2320" s="240"/>
      <c r="M2320" s="240"/>
      <c r="N2320" s="240"/>
      <c r="O2320" s="240"/>
      <c r="BC2320" s="226"/>
    </row>
    <row r="2321" spans="1:55" ht="15.75" customHeight="1" thickBot="1">
      <c r="A2321" s="238"/>
      <c r="B2321" s="238"/>
      <c r="C2321" s="240"/>
      <c r="D2321" s="240"/>
      <c r="E2321" s="240"/>
      <c r="F2321" s="240"/>
      <c r="G2321" s="240"/>
      <c r="H2321" s="240"/>
      <c r="I2321" s="240"/>
      <c r="J2321" s="240"/>
      <c r="K2321" s="240"/>
      <c r="L2321" s="240"/>
      <c r="M2321" s="240"/>
      <c r="N2321" s="240"/>
      <c r="O2321" s="240"/>
      <c r="BC2321" s="226"/>
    </row>
    <row r="2322" spans="1:55" ht="15.75" customHeight="1" thickBot="1">
      <c r="A2322" s="238"/>
      <c r="B2322" s="238"/>
      <c r="C2322" s="240"/>
      <c r="D2322" s="240"/>
      <c r="E2322" s="240"/>
      <c r="F2322" s="240"/>
      <c r="G2322" s="240"/>
      <c r="H2322" s="240"/>
      <c r="I2322" s="240"/>
      <c r="J2322" s="240"/>
      <c r="K2322" s="240"/>
      <c r="L2322" s="240"/>
      <c r="M2322" s="240"/>
      <c r="N2322" s="240"/>
      <c r="O2322" s="240"/>
      <c r="BC2322" s="226"/>
    </row>
    <row r="2323" spans="1:55" ht="15.75" customHeight="1" thickBot="1">
      <c r="A2323" s="238"/>
      <c r="B2323" s="238"/>
      <c r="C2323" s="240"/>
      <c r="D2323" s="240"/>
      <c r="E2323" s="240"/>
      <c r="F2323" s="240"/>
      <c r="G2323" s="240"/>
      <c r="H2323" s="240"/>
      <c r="I2323" s="240"/>
      <c r="J2323" s="240"/>
      <c r="K2323" s="240"/>
      <c r="L2323" s="240"/>
      <c r="M2323" s="240"/>
      <c r="N2323" s="240"/>
      <c r="O2323" s="240"/>
      <c r="BC2323" s="226"/>
    </row>
    <row r="2324" spans="1:55" ht="15.75" customHeight="1" thickBot="1">
      <c r="A2324" s="238"/>
      <c r="B2324" s="238"/>
      <c r="C2324" s="240"/>
      <c r="D2324" s="240"/>
      <c r="E2324" s="240"/>
      <c r="F2324" s="240"/>
      <c r="G2324" s="240"/>
      <c r="H2324" s="240"/>
      <c r="I2324" s="240"/>
      <c r="J2324" s="240"/>
      <c r="K2324" s="240"/>
      <c r="L2324" s="240"/>
      <c r="M2324" s="240"/>
      <c r="N2324" s="240"/>
      <c r="O2324" s="240"/>
      <c r="BC2324" s="226"/>
    </row>
    <row r="2325" spans="1:55" ht="15.75" customHeight="1" thickBot="1">
      <c r="A2325" s="238"/>
      <c r="B2325" s="238"/>
      <c r="C2325" s="240"/>
      <c r="D2325" s="240"/>
      <c r="E2325" s="240"/>
      <c r="F2325" s="240"/>
      <c r="G2325" s="240"/>
      <c r="H2325" s="240"/>
      <c r="I2325" s="240"/>
      <c r="J2325" s="240"/>
      <c r="K2325" s="240"/>
      <c r="L2325" s="240"/>
      <c r="M2325" s="240"/>
      <c r="N2325" s="240"/>
      <c r="O2325" s="240"/>
      <c r="BC2325" s="226"/>
    </row>
    <row r="2326" spans="1:55" ht="15.75" customHeight="1" thickBot="1">
      <c r="A2326" s="238"/>
      <c r="B2326" s="238"/>
      <c r="C2326" s="240"/>
      <c r="D2326" s="240"/>
      <c r="E2326" s="240"/>
      <c r="F2326" s="240"/>
      <c r="G2326" s="240"/>
      <c r="H2326" s="240"/>
      <c r="I2326" s="240"/>
      <c r="J2326" s="240"/>
      <c r="K2326" s="240"/>
      <c r="L2326" s="240"/>
      <c r="M2326" s="240"/>
      <c r="N2326" s="240"/>
      <c r="O2326" s="240"/>
      <c r="BC2326" s="226"/>
    </row>
    <row r="2327" spans="1:55" ht="15.75" customHeight="1" thickBot="1">
      <c r="A2327" s="238"/>
      <c r="B2327" s="238"/>
      <c r="C2327" s="240"/>
      <c r="D2327" s="240"/>
      <c r="E2327" s="240"/>
      <c r="F2327" s="240"/>
      <c r="G2327" s="240"/>
      <c r="H2327" s="240"/>
      <c r="I2327" s="240"/>
      <c r="J2327" s="240"/>
      <c r="K2327" s="240"/>
      <c r="L2327" s="240"/>
      <c r="M2327" s="240"/>
      <c r="N2327" s="240"/>
      <c r="O2327" s="240"/>
      <c r="BC2327" s="226"/>
    </row>
    <row r="2328" spans="1:55" ht="15.75" customHeight="1" thickBot="1">
      <c r="A2328" s="238"/>
      <c r="B2328" s="238"/>
      <c r="C2328" s="240"/>
      <c r="D2328" s="240"/>
      <c r="E2328" s="240"/>
      <c r="F2328" s="240"/>
      <c r="G2328" s="240"/>
      <c r="H2328" s="240"/>
      <c r="I2328" s="240"/>
      <c r="J2328" s="240"/>
      <c r="K2328" s="240"/>
      <c r="L2328" s="240"/>
      <c r="M2328" s="240"/>
      <c r="N2328" s="240"/>
      <c r="O2328" s="240"/>
      <c r="BC2328" s="226"/>
    </row>
    <row r="2329" spans="1:55" ht="15.75" customHeight="1" thickBot="1">
      <c r="A2329" s="238"/>
      <c r="B2329" s="238"/>
      <c r="C2329" s="240"/>
      <c r="D2329" s="240"/>
      <c r="E2329" s="240"/>
      <c r="F2329" s="240"/>
      <c r="G2329" s="240"/>
      <c r="H2329" s="240"/>
      <c r="I2329" s="240"/>
      <c r="J2329" s="240"/>
      <c r="K2329" s="240"/>
      <c r="L2329" s="240"/>
      <c r="M2329" s="240"/>
      <c r="N2329" s="240"/>
      <c r="O2329" s="240"/>
      <c r="BC2329" s="226"/>
    </row>
    <row r="2330" spans="1:55" ht="15.75" customHeight="1" thickBot="1">
      <c r="A2330" s="238"/>
      <c r="B2330" s="238"/>
      <c r="C2330" s="240"/>
      <c r="D2330" s="240"/>
      <c r="E2330" s="240"/>
      <c r="F2330" s="240"/>
      <c r="G2330" s="240"/>
      <c r="H2330" s="240"/>
      <c r="I2330" s="240"/>
      <c r="J2330" s="240"/>
      <c r="K2330" s="240"/>
      <c r="L2330" s="240"/>
      <c r="M2330" s="240"/>
      <c r="N2330" s="240"/>
      <c r="O2330" s="240"/>
      <c r="BC2330" s="226"/>
    </row>
    <row r="2331" spans="1:55" ht="15.75" customHeight="1" thickBot="1">
      <c r="A2331" s="238"/>
      <c r="B2331" s="238"/>
      <c r="C2331" s="240"/>
      <c r="D2331" s="240"/>
      <c r="E2331" s="240"/>
      <c r="F2331" s="240"/>
      <c r="G2331" s="240"/>
      <c r="H2331" s="240"/>
      <c r="I2331" s="240"/>
      <c r="J2331" s="240"/>
      <c r="K2331" s="240"/>
      <c r="L2331" s="240"/>
      <c r="M2331" s="240"/>
      <c r="N2331" s="240"/>
      <c r="O2331" s="240"/>
      <c r="BC2331" s="226"/>
    </row>
    <row r="2332" spans="1:55" ht="15.75" customHeight="1" thickBot="1">
      <c r="A2332" s="238"/>
      <c r="B2332" s="238"/>
      <c r="C2332" s="240"/>
      <c r="D2332" s="240"/>
      <c r="E2332" s="240"/>
      <c r="F2332" s="240"/>
      <c r="G2332" s="240"/>
      <c r="H2332" s="240"/>
      <c r="I2332" s="240"/>
      <c r="J2332" s="240"/>
      <c r="K2332" s="240"/>
      <c r="L2332" s="240"/>
      <c r="M2332" s="240"/>
      <c r="N2332" s="240"/>
      <c r="O2332" s="240"/>
      <c r="BC2332" s="226"/>
    </row>
    <row r="2333" spans="1:55" ht="15.75" customHeight="1" thickBot="1">
      <c r="A2333" s="238"/>
      <c r="B2333" s="238"/>
      <c r="C2333" s="240"/>
      <c r="D2333" s="240"/>
      <c r="E2333" s="240"/>
      <c r="F2333" s="240"/>
      <c r="G2333" s="240"/>
      <c r="H2333" s="240"/>
      <c r="I2333" s="240"/>
      <c r="J2333" s="240"/>
      <c r="K2333" s="240"/>
      <c r="L2333" s="240"/>
      <c r="M2333" s="240"/>
      <c r="N2333" s="240"/>
      <c r="O2333" s="240"/>
      <c r="BC2333" s="226"/>
    </row>
    <row r="2334" spans="1:55" ht="15.75" customHeight="1" thickBot="1">
      <c r="A2334" s="238"/>
      <c r="B2334" s="238"/>
      <c r="C2334" s="240"/>
      <c r="D2334" s="240"/>
      <c r="E2334" s="240"/>
      <c r="F2334" s="240"/>
      <c r="G2334" s="240"/>
      <c r="H2334" s="240"/>
      <c r="I2334" s="240"/>
      <c r="J2334" s="240"/>
      <c r="K2334" s="240"/>
      <c r="L2334" s="240"/>
      <c r="M2334" s="240"/>
      <c r="N2334" s="240"/>
      <c r="O2334" s="240"/>
      <c r="BC2334" s="226"/>
    </row>
    <row r="2335" spans="1:55" ht="15.75" customHeight="1" thickBot="1">
      <c r="A2335" s="238"/>
      <c r="B2335" s="238"/>
      <c r="C2335" s="240"/>
      <c r="D2335" s="240"/>
      <c r="E2335" s="240"/>
      <c r="F2335" s="240"/>
      <c r="G2335" s="240"/>
      <c r="H2335" s="240"/>
      <c r="I2335" s="240"/>
      <c r="J2335" s="240"/>
      <c r="K2335" s="240"/>
      <c r="L2335" s="240"/>
      <c r="M2335" s="240"/>
      <c r="N2335" s="240"/>
      <c r="O2335" s="240"/>
      <c r="BC2335" s="226"/>
    </row>
    <row r="2336" spans="1:55" ht="15.75" customHeight="1" thickBot="1">
      <c r="A2336" s="238"/>
      <c r="B2336" s="238"/>
      <c r="C2336" s="240"/>
      <c r="D2336" s="240"/>
      <c r="E2336" s="240"/>
      <c r="F2336" s="240"/>
      <c r="G2336" s="240"/>
      <c r="H2336" s="240"/>
      <c r="I2336" s="240"/>
      <c r="J2336" s="240"/>
      <c r="K2336" s="240"/>
      <c r="L2336" s="240"/>
      <c r="M2336" s="240"/>
      <c r="N2336" s="240"/>
      <c r="O2336" s="240"/>
      <c r="BC2336" s="226"/>
    </row>
    <row r="2337" spans="1:55" ht="15.75" customHeight="1" thickBot="1">
      <c r="A2337" s="238"/>
      <c r="B2337" s="238"/>
      <c r="C2337" s="240"/>
      <c r="D2337" s="240"/>
      <c r="E2337" s="240"/>
      <c r="F2337" s="240"/>
      <c r="G2337" s="240"/>
      <c r="H2337" s="240"/>
      <c r="I2337" s="240"/>
      <c r="J2337" s="240"/>
      <c r="K2337" s="240"/>
      <c r="L2337" s="240"/>
      <c r="M2337" s="240"/>
      <c r="N2337" s="240"/>
      <c r="O2337" s="240"/>
      <c r="BC2337" s="226"/>
    </row>
    <row r="2338" spans="1:55" ht="15.75" customHeight="1" thickBot="1">
      <c r="A2338" s="238"/>
      <c r="B2338" s="238"/>
      <c r="C2338" s="240"/>
      <c r="D2338" s="240"/>
      <c r="E2338" s="240"/>
      <c r="F2338" s="240"/>
      <c r="G2338" s="240"/>
      <c r="H2338" s="240"/>
      <c r="I2338" s="240"/>
      <c r="J2338" s="240"/>
      <c r="K2338" s="240"/>
      <c r="L2338" s="240"/>
      <c r="M2338" s="240"/>
      <c r="N2338" s="240"/>
      <c r="O2338" s="240"/>
      <c r="BC2338" s="226"/>
    </row>
    <row r="2339" spans="1:55" ht="15.75" customHeight="1" thickBot="1">
      <c r="A2339" s="238"/>
      <c r="B2339" s="238"/>
      <c r="C2339" s="240"/>
      <c r="D2339" s="240"/>
      <c r="E2339" s="240"/>
      <c r="F2339" s="240"/>
      <c r="G2339" s="240"/>
      <c r="H2339" s="240"/>
      <c r="I2339" s="240"/>
      <c r="J2339" s="240"/>
      <c r="K2339" s="240"/>
      <c r="L2339" s="240"/>
      <c r="M2339" s="240"/>
      <c r="N2339" s="240"/>
      <c r="O2339" s="240"/>
      <c r="BC2339" s="226"/>
    </row>
    <row r="2340" spans="1:55" ht="15.75" customHeight="1" thickBot="1">
      <c r="A2340" s="238"/>
      <c r="B2340" s="238"/>
      <c r="C2340" s="240"/>
      <c r="D2340" s="240"/>
      <c r="E2340" s="240"/>
      <c r="F2340" s="240"/>
      <c r="G2340" s="240"/>
      <c r="H2340" s="240"/>
      <c r="I2340" s="240"/>
      <c r="J2340" s="240"/>
      <c r="K2340" s="240"/>
      <c r="L2340" s="240"/>
      <c r="M2340" s="240"/>
      <c r="N2340" s="240"/>
      <c r="O2340" s="240"/>
      <c r="BC2340" s="226"/>
    </row>
    <row r="2341" spans="1:55" ht="15.75" customHeight="1" thickBot="1">
      <c r="A2341" s="238"/>
      <c r="B2341" s="238"/>
      <c r="C2341" s="240"/>
      <c r="D2341" s="240"/>
      <c r="E2341" s="240"/>
      <c r="F2341" s="240"/>
      <c r="G2341" s="240"/>
      <c r="H2341" s="240"/>
      <c r="I2341" s="240"/>
      <c r="J2341" s="240"/>
      <c r="K2341" s="240"/>
      <c r="L2341" s="240"/>
      <c r="M2341" s="240"/>
      <c r="N2341" s="240"/>
      <c r="O2341" s="240"/>
      <c r="BC2341" s="226"/>
    </row>
    <row r="2342" spans="1:55" ht="15.75" customHeight="1" thickBot="1">
      <c r="A2342" s="238"/>
      <c r="B2342" s="238"/>
      <c r="C2342" s="240"/>
      <c r="D2342" s="240"/>
      <c r="E2342" s="240"/>
      <c r="F2342" s="240"/>
      <c r="G2342" s="240"/>
      <c r="H2342" s="240"/>
      <c r="I2342" s="240"/>
      <c r="J2342" s="240"/>
      <c r="K2342" s="240"/>
      <c r="L2342" s="240"/>
      <c r="M2342" s="240"/>
      <c r="N2342" s="240"/>
      <c r="O2342" s="240"/>
      <c r="BC2342" s="226"/>
    </row>
    <row r="2343" spans="1:55" ht="15.75" customHeight="1" thickBot="1">
      <c r="A2343" s="238"/>
      <c r="B2343" s="238"/>
      <c r="C2343" s="240"/>
      <c r="D2343" s="240"/>
      <c r="E2343" s="240"/>
      <c r="F2343" s="240"/>
      <c r="G2343" s="240"/>
      <c r="H2343" s="240"/>
      <c r="I2343" s="240"/>
      <c r="J2343" s="240"/>
      <c r="K2343" s="240"/>
      <c r="L2343" s="240"/>
      <c r="M2343" s="240"/>
      <c r="N2343" s="240"/>
      <c r="O2343" s="240"/>
      <c r="BC2343" s="226"/>
    </row>
    <row r="2344" spans="1:55" ht="15.75" customHeight="1" thickBot="1">
      <c r="A2344" s="238"/>
      <c r="B2344" s="238"/>
      <c r="C2344" s="240"/>
      <c r="D2344" s="240"/>
      <c r="E2344" s="240"/>
      <c r="F2344" s="240"/>
      <c r="G2344" s="240"/>
      <c r="H2344" s="240"/>
      <c r="I2344" s="240"/>
      <c r="J2344" s="240"/>
      <c r="K2344" s="240"/>
      <c r="L2344" s="240"/>
      <c r="M2344" s="240"/>
      <c r="N2344" s="240"/>
      <c r="O2344" s="240"/>
      <c r="BC2344" s="226"/>
    </row>
    <row r="2345" spans="1:55" ht="15.75" customHeight="1" thickBot="1">
      <c r="A2345" s="238"/>
      <c r="B2345" s="238"/>
      <c r="C2345" s="240"/>
      <c r="D2345" s="240"/>
      <c r="E2345" s="240"/>
      <c r="F2345" s="240"/>
      <c r="G2345" s="240"/>
      <c r="H2345" s="240"/>
      <c r="I2345" s="240"/>
      <c r="J2345" s="240"/>
      <c r="K2345" s="240"/>
      <c r="L2345" s="240"/>
      <c r="M2345" s="240"/>
      <c r="N2345" s="240"/>
      <c r="O2345" s="240"/>
      <c r="BC2345" s="226"/>
    </row>
    <row r="2346" spans="1:55" ht="15.75" customHeight="1" thickBot="1">
      <c r="A2346" s="238"/>
      <c r="B2346" s="238"/>
      <c r="C2346" s="240"/>
      <c r="D2346" s="240"/>
      <c r="E2346" s="240"/>
      <c r="F2346" s="240"/>
      <c r="G2346" s="240"/>
      <c r="H2346" s="240"/>
      <c r="I2346" s="240"/>
      <c r="J2346" s="240"/>
      <c r="K2346" s="240"/>
      <c r="L2346" s="240"/>
      <c r="M2346" s="240"/>
      <c r="N2346" s="240"/>
      <c r="O2346" s="240"/>
      <c r="BC2346" s="226"/>
    </row>
    <row r="2347" spans="1:55" ht="15.75" customHeight="1" thickBot="1">
      <c r="A2347" s="238"/>
      <c r="B2347" s="238"/>
      <c r="C2347" s="240"/>
      <c r="D2347" s="240"/>
      <c r="E2347" s="240"/>
      <c r="F2347" s="240"/>
      <c r="G2347" s="240"/>
      <c r="H2347" s="240"/>
      <c r="I2347" s="240"/>
      <c r="J2347" s="240"/>
      <c r="K2347" s="240"/>
      <c r="L2347" s="240"/>
      <c r="M2347" s="240"/>
      <c r="N2347" s="240"/>
      <c r="O2347" s="240"/>
      <c r="BC2347" s="226"/>
    </row>
    <row r="2348" spans="1:55" ht="15.75" customHeight="1" thickBot="1">
      <c r="A2348" s="238"/>
      <c r="B2348" s="238"/>
      <c r="C2348" s="240"/>
      <c r="D2348" s="240"/>
      <c r="E2348" s="240"/>
      <c r="F2348" s="240"/>
      <c r="G2348" s="240"/>
      <c r="H2348" s="240"/>
      <c r="I2348" s="240"/>
      <c r="J2348" s="240"/>
      <c r="K2348" s="240"/>
      <c r="L2348" s="240"/>
      <c r="M2348" s="240"/>
      <c r="N2348" s="240"/>
      <c r="O2348" s="240"/>
      <c r="BC2348" s="226"/>
    </row>
    <row r="2349" spans="1:55" ht="15.75" customHeight="1" thickBot="1">
      <c r="A2349" s="238"/>
      <c r="B2349" s="238"/>
      <c r="C2349" s="240"/>
      <c r="D2349" s="240"/>
      <c r="E2349" s="240"/>
      <c r="F2349" s="240"/>
      <c r="G2349" s="240"/>
      <c r="H2349" s="240"/>
      <c r="I2349" s="240"/>
      <c r="J2349" s="240"/>
      <c r="K2349" s="240"/>
      <c r="L2349" s="240"/>
      <c r="M2349" s="240"/>
      <c r="N2349" s="240"/>
      <c r="O2349" s="240"/>
      <c r="BC2349" s="226"/>
    </row>
    <row r="2350" spans="1:55" ht="15.75" customHeight="1" thickBot="1">
      <c r="A2350" s="238"/>
      <c r="B2350" s="238"/>
      <c r="C2350" s="240"/>
      <c r="D2350" s="240"/>
      <c r="E2350" s="240"/>
      <c r="F2350" s="240"/>
      <c r="G2350" s="240"/>
      <c r="H2350" s="240"/>
      <c r="I2350" s="240"/>
      <c r="J2350" s="240"/>
      <c r="K2350" s="240"/>
      <c r="L2350" s="240"/>
      <c r="M2350" s="240"/>
      <c r="N2350" s="240"/>
      <c r="O2350" s="240"/>
      <c r="BC2350" s="226"/>
    </row>
    <row r="2351" spans="1:55" ht="15.75" customHeight="1" thickBot="1">
      <c r="A2351" s="238"/>
      <c r="B2351" s="238"/>
      <c r="C2351" s="240"/>
      <c r="D2351" s="240"/>
      <c r="E2351" s="240"/>
      <c r="F2351" s="240"/>
      <c r="G2351" s="240"/>
      <c r="H2351" s="240"/>
      <c r="I2351" s="240"/>
      <c r="J2351" s="240"/>
      <c r="K2351" s="240"/>
      <c r="L2351" s="240"/>
      <c r="M2351" s="240"/>
      <c r="N2351" s="240"/>
      <c r="O2351" s="240"/>
      <c r="BC2351" s="226"/>
    </row>
    <row r="2352" spans="1:55" ht="15.75" customHeight="1" thickBot="1">
      <c r="A2352" s="238"/>
      <c r="B2352" s="238"/>
      <c r="C2352" s="240"/>
      <c r="D2352" s="240"/>
      <c r="E2352" s="240"/>
      <c r="F2352" s="240"/>
      <c r="G2352" s="240"/>
      <c r="H2352" s="240"/>
      <c r="I2352" s="240"/>
      <c r="J2352" s="240"/>
      <c r="K2352" s="240"/>
      <c r="L2352" s="240"/>
      <c r="M2352" s="240"/>
      <c r="N2352" s="240"/>
      <c r="O2352" s="240"/>
      <c r="BC2352" s="226"/>
    </row>
    <row r="2353" spans="1:55" ht="15.75" customHeight="1" thickBot="1">
      <c r="A2353" s="238"/>
      <c r="B2353" s="238"/>
      <c r="C2353" s="240"/>
      <c r="D2353" s="240"/>
      <c r="E2353" s="240"/>
      <c r="F2353" s="240"/>
      <c r="G2353" s="240"/>
      <c r="H2353" s="240"/>
      <c r="I2353" s="240"/>
      <c r="J2353" s="240"/>
      <c r="K2353" s="240"/>
      <c r="L2353" s="240"/>
      <c r="M2353" s="240"/>
      <c r="N2353" s="240"/>
      <c r="O2353" s="240"/>
      <c r="BC2353" s="226"/>
    </row>
    <row r="2354" spans="1:55" ht="15.75" customHeight="1" thickBot="1">
      <c r="A2354" s="238"/>
      <c r="B2354" s="238"/>
      <c r="C2354" s="240"/>
      <c r="D2354" s="240"/>
      <c r="E2354" s="240"/>
      <c r="F2354" s="240"/>
      <c r="G2354" s="240"/>
      <c r="H2354" s="240"/>
      <c r="I2354" s="240"/>
      <c r="J2354" s="240"/>
      <c r="K2354" s="240"/>
      <c r="L2354" s="240"/>
      <c r="M2354" s="240"/>
      <c r="N2354" s="240"/>
      <c r="O2354" s="240"/>
      <c r="BC2354" s="226"/>
    </row>
    <row r="2355" spans="1:55" ht="15.75" customHeight="1" thickBot="1">
      <c r="A2355" s="238"/>
      <c r="B2355" s="238"/>
      <c r="C2355" s="240"/>
      <c r="D2355" s="240"/>
      <c r="E2355" s="240"/>
      <c r="F2355" s="240"/>
      <c r="G2355" s="240"/>
      <c r="H2355" s="240"/>
      <c r="I2355" s="240"/>
      <c r="J2355" s="240"/>
      <c r="K2355" s="240"/>
      <c r="L2355" s="240"/>
      <c r="M2355" s="240"/>
      <c r="N2355" s="240"/>
      <c r="O2355" s="240"/>
      <c r="BC2355" s="226"/>
    </row>
    <row r="2356" spans="1:55" ht="15.75" customHeight="1" thickBot="1">
      <c r="A2356" s="238"/>
      <c r="B2356" s="238"/>
      <c r="C2356" s="240"/>
      <c r="D2356" s="240"/>
      <c r="E2356" s="240"/>
      <c r="F2356" s="240"/>
      <c r="G2356" s="240"/>
      <c r="H2356" s="240"/>
      <c r="I2356" s="240"/>
      <c r="J2356" s="240"/>
      <c r="K2356" s="240"/>
      <c r="L2356" s="240"/>
      <c r="M2356" s="240"/>
      <c r="N2356" s="240"/>
      <c r="O2356" s="240"/>
      <c r="BC2356" s="226"/>
    </row>
    <row r="2357" spans="1:55" ht="15.75" customHeight="1" thickBot="1">
      <c r="A2357" s="238"/>
      <c r="B2357" s="238"/>
      <c r="C2357" s="240"/>
      <c r="D2357" s="240"/>
      <c r="E2357" s="240"/>
      <c r="F2357" s="240"/>
      <c r="G2357" s="240"/>
      <c r="H2357" s="240"/>
      <c r="I2357" s="240"/>
      <c r="J2357" s="240"/>
      <c r="K2357" s="240"/>
      <c r="L2357" s="240"/>
      <c r="M2357" s="240"/>
      <c r="N2357" s="240"/>
      <c r="O2357" s="240"/>
      <c r="BC2357" s="226"/>
    </row>
    <row r="2358" spans="1:55" ht="15.75" customHeight="1" thickBot="1">
      <c r="A2358" s="238"/>
      <c r="B2358" s="238"/>
      <c r="C2358" s="240"/>
      <c r="D2358" s="240"/>
      <c r="E2358" s="240"/>
      <c r="F2358" s="240"/>
      <c r="G2358" s="240"/>
      <c r="H2358" s="240"/>
      <c r="I2358" s="240"/>
      <c r="J2358" s="240"/>
      <c r="K2358" s="240"/>
      <c r="L2358" s="240"/>
      <c r="M2358" s="240"/>
      <c r="N2358" s="240"/>
      <c r="O2358" s="240"/>
      <c r="BC2358" s="226"/>
    </row>
    <row r="2359" spans="1:55" ht="15.75" customHeight="1" thickBot="1">
      <c r="A2359" s="238"/>
      <c r="B2359" s="238"/>
      <c r="C2359" s="240"/>
      <c r="D2359" s="240"/>
      <c r="E2359" s="240"/>
      <c r="F2359" s="240"/>
      <c r="G2359" s="240"/>
      <c r="H2359" s="240"/>
      <c r="I2359" s="240"/>
      <c r="J2359" s="240"/>
      <c r="K2359" s="240"/>
      <c r="L2359" s="240"/>
      <c r="M2359" s="240"/>
      <c r="N2359" s="240"/>
      <c r="O2359" s="240"/>
      <c r="BC2359" s="226"/>
    </row>
    <row r="2360" spans="1:55" ht="15.75" customHeight="1" thickBot="1">
      <c r="A2360" s="238"/>
      <c r="B2360" s="238"/>
      <c r="C2360" s="240"/>
      <c r="D2360" s="240"/>
      <c r="E2360" s="240"/>
      <c r="F2360" s="240"/>
      <c r="G2360" s="240"/>
      <c r="H2360" s="240"/>
      <c r="I2360" s="240"/>
      <c r="J2360" s="240"/>
      <c r="K2360" s="240"/>
      <c r="L2360" s="240"/>
      <c r="M2360" s="240"/>
      <c r="N2360" s="240"/>
      <c r="O2360" s="240"/>
      <c r="BC2360" s="226"/>
    </row>
    <row r="2361" spans="1:55" ht="15.75" customHeight="1" thickBot="1">
      <c r="A2361" s="238"/>
      <c r="B2361" s="238"/>
      <c r="C2361" s="240"/>
      <c r="D2361" s="240"/>
      <c r="E2361" s="240"/>
      <c r="F2361" s="240"/>
      <c r="G2361" s="240"/>
      <c r="H2361" s="240"/>
      <c r="I2361" s="240"/>
      <c r="J2361" s="240"/>
      <c r="K2361" s="240"/>
      <c r="L2361" s="240"/>
      <c r="M2361" s="240"/>
      <c r="N2361" s="240"/>
      <c r="O2361" s="240"/>
      <c r="BC2361" s="226"/>
    </row>
    <row r="2362" spans="1:55" ht="15.75" customHeight="1" thickBot="1">
      <c r="A2362" s="238"/>
      <c r="B2362" s="238"/>
      <c r="C2362" s="240"/>
      <c r="D2362" s="240"/>
      <c r="E2362" s="240"/>
      <c r="F2362" s="240"/>
      <c r="G2362" s="240"/>
      <c r="H2362" s="240"/>
      <c r="I2362" s="240"/>
      <c r="J2362" s="240"/>
      <c r="K2362" s="240"/>
      <c r="L2362" s="240"/>
      <c r="M2362" s="240"/>
      <c r="N2362" s="240"/>
      <c r="O2362" s="240"/>
      <c r="BC2362" s="226"/>
    </row>
    <row r="2363" spans="1:55" ht="15.75" customHeight="1" thickBot="1">
      <c r="A2363" s="238"/>
      <c r="B2363" s="238"/>
      <c r="C2363" s="240"/>
      <c r="D2363" s="240"/>
      <c r="E2363" s="240"/>
      <c r="F2363" s="240"/>
      <c r="G2363" s="240"/>
      <c r="H2363" s="240"/>
      <c r="I2363" s="240"/>
      <c r="J2363" s="240"/>
      <c r="K2363" s="240"/>
      <c r="L2363" s="240"/>
      <c r="M2363" s="240"/>
      <c r="N2363" s="240"/>
      <c r="O2363" s="240"/>
      <c r="BC2363" s="226"/>
    </row>
    <row r="2364" spans="1:55" ht="15.75" customHeight="1" thickBot="1">
      <c r="A2364" s="238"/>
      <c r="B2364" s="238"/>
      <c r="C2364" s="240"/>
      <c r="D2364" s="240"/>
      <c r="E2364" s="240"/>
      <c r="F2364" s="240"/>
      <c r="G2364" s="240"/>
      <c r="H2364" s="240"/>
      <c r="I2364" s="240"/>
      <c r="J2364" s="240"/>
      <c r="K2364" s="240"/>
      <c r="L2364" s="240"/>
      <c r="M2364" s="240"/>
      <c r="N2364" s="240"/>
      <c r="O2364" s="240"/>
      <c r="BC2364" s="226"/>
    </row>
    <row r="2365" spans="1:55" ht="15.75" customHeight="1" thickBot="1">
      <c r="A2365" s="238"/>
      <c r="B2365" s="238"/>
      <c r="C2365" s="240"/>
      <c r="D2365" s="240"/>
      <c r="E2365" s="240"/>
      <c r="F2365" s="240"/>
      <c r="G2365" s="240"/>
      <c r="H2365" s="240"/>
      <c r="I2365" s="240"/>
      <c r="J2365" s="240"/>
      <c r="K2365" s="240"/>
      <c r="L2365" s="240"/>
      <c r="M2365" s="240"/>
      <c r="N2365" s="240"/>
      <c r="O2365" s="240"/>
      <c r="BC2365" s="226"/>
    </row>
    <row r="2366" spans="1:55" ht="15.75" customHeight="1" thickBot="1">
      <c r="A2366" s="238"/>
      <c r="B2366" s="238"/>
      <c r="C2366" s="240"/>
      <c r="D2366" s="240"/>
      <c r="E2366" s="240"/>
      <c r="F2366" s="240"/>
      <c r="G2366" s="240"/>
      <c r="H2366" s="240"/>
      <c r="I2366" s="240"/>
      <c r="J2366" s="240"/>
      <c r="K2366" s="240"/>
      <c r="L2366" s="240"/>
      <c r="M2366" s="240"/>
      <c r="N2366" s="240"/>
      <c r="O2366" s="240"/>
      <c r="BC2366" s="226"/>
    </row>
    <row r="2367" spans="1:55" ht="15.75" customHeight="1" thickBot="1">
      <c r="A2367" s="238"/>
      <c r="B2367" s="238"/>
      <c r="C2367" s="240"/>
      <c r="D2367" s="240"/>
      <c r="E2367" s="240"/>
      <c r="F2367" s="240"/>
      <c r="G2367" s="240"/>
      <c r="H2367" s="240"/>
      <c r="I2367" s="240"/>
      <c r="J2367" s="240"/>
      <c r="K2367" s="240"/>
      <c r="L2367" s="240"/>
      <c r="M2367" s="240"/>
      <c r="N2367" s="240"/>
      <c r="O2367" s="240"/>
      <c r="BC2367" s="226"/>
    </row>
    <row r="2368" spans="1:55" ht="15.75" customHeight="1" thickBot="1">
      <c r="A2368" s="238"/>
      <c r="B2368" s="238"/>
      <c r="C2368" s="240"/>
      <c r="D2368" s="240"/>
      <c r="E2368" s="240"/>
      <c r="F2368" s="240"/>
      <c r="G2368" s="240"/>
      <c r="H2368" s="240"/>
      <c r="I2368" s="240"/>
      <c r="J2368" s="240"/>
      <c r="K2368" s="240"/>
      <c r="L2368" s="240"/>
      <c r="M2368" s="240"/>
      <c r="N2368" s="240"/>
      <c r="O2368" s="240"/>
      <c r="BC2368" s="226"/>
    </row>
    <row r="2369" spans="1:55" ht="15.75" customHeight="1" thickBot="1">
      <c r="A2369" s="238"/>
      <c r="B2369" s="238"/>
      <c r="C2369" s="240"/>
      <c r="D2369" s="240"/>
      <c r="E2369" s="240"/>
      <c r="F2369" s="240"/>
      <c r="G2369" s="240"/>
      <c r="H2369" s="240"/>
      <c r="I2369" s="240"/>
      <c r="J2369" s="240"/>
      <c r="K2369" s="240"/>
      <c r="L2369" s="240"/>
      <c r="M2369" s="240"/>
      <c r="N2369" s="240"/>
      <c r="O2369" s="240"/>
      <c r="BC2369" s="226"/>
    </row>
    <row r="2370" spans="1:55" ht="15.75" customHeight="1" thickBot="1">
      <c r="A2370" s="238"/>
      <c r="B2370" s="238"/>
      <c r="C2370" s="240"/>
      <c r="D2370" s="240"/>
      <c r="E2370" s="240"/>
      <c r="F2370" s="240"/>
      <c r="G2370" s="240"/>
      <c r="H2370" s="240"/>
      <c r="I2370" s="240"/>
      <c r="J2370" s="240"/>
      <c r="K2370" s="240"/>
      <c r="L2370" s="240"/>
      <c r="M2370" s="240"/>
      <c r="N2370" s="240"/>
      <c r="O2370" s="240"/>
      <c r="BC2370" s="226"/>
    </row>
    <row r="2371" spans="1:55" ht="15.75" customHeight="1" thickBot="1">
      <c r="A2371" s="238"/>
      <c r="B2371" s="238"/>
      <c r="C2371" s="240"/>
      <c r="D2371" s="240"/>
      <c r="E2371" s="240"/>
      <c r="F2371" s="240"/>
      <c r="G2371" s="240"/>
      <c r="H2371" s="240"/>
      <c r="I2371" s="240"/>
      <c r="J2371" s="240"/>
      <c r="K2371" s="240"/>
      <c r="L2371" s="240"/>
      <c r="M2371" s="240"/>
      <c r="N2371" s="240"/>
      <c r="O2371" s="240"/>
      <c r="BC2371" s="226"/>
    </row>
    <row r="2372" spans="1:55" ht="15.75" customHeight="1" thickBot="1">
      <c r="A2372" s="238"/>
      <c r="B2372" s="238"/>
      <c r="C2372" s="240"/>
      <c r="D2372" s="240"/>
      <c r="E2372" s="240"/>
      <c r="F2372" s="240"/>
      <c r="G2372" s="240"/>
      <c r="H2372" s="240"/>
      <c r="I2372" s="240"/>
      <c r="J2372" s="240"/>
      <c r="K2372" s="240"/>
      <c r="L2372" s="240"/>
      <c r="M2372" s="240"/>
      <c r="N2372" s="240"/>
      <c r="O2372" s="240"/>
      <c r="BC2372" s="226"/>
    </row>
    <row r="2373" spans="1:55" ht="15.75" customHeight="1" thickBot="1">
      <c r="A2373" s="238"/>
      <c r="B2373" s="238"/>
      <c r="C2373" s="240"/>
      <c r="D2373" s="240"/>
      <c r="E2373" s="240"/>
      <c r="F2373" s="240"/>
      <c r="G2373" s="240"/>
      <c r="H2373" s="240"/>
      <c r="I2373" s="240"/>
      <c r="J2373" s="240"/>
      <c r="K2373" s="240"/>
      <c r="L2373" s="240"/>
      <c r="M2373" s="240"/>
      <c r="N2373" s="240"/>
      <c r="O2373" s="240"/>
      <c r="BC2373" s="226"/>
    </row>
    <row r="2374" spans="1:55" ht="15.75" customHeight="1" thickBot="1">
      <c r="A2374" s="238"/>
      <c r="B2374" s="238"/>
      <c r="C2374" s="240"/>
      <c r="D2374" s="240"/>
      <c r="E2374" s="240"/>
      <c r="F2374" s="240"/>
      <c r="G2374" s="240"/>
      <c r="H2374" s="240"/>
      <c r="I2374" s="240"/>
      <c r="J2374" s="240"/>
      <c r="K2374" s="240"/>
      <c r="L2374" s="240"/>
      <c r="M2374" s="240"/>
      <c r="N2374" s="240"/>
      <c r="O2374" s="240"/>
      <c r="BC2374" s="226"/>
    </row>
    <row r="2375" spans="1:55" ht="15.75" customHeight="1" thickBot="1">
      <c r="A2375" s="238"/>
      <c r="B2375" s="238"/>
      <c r="C2375" s="240"/>
      <c r="D2375" s="240"/>
      <c r="E2375" s="240"/>
      <c r="F2375" s="240"/>
      <c r="G2375" s="240"/>
      <c r="H2375" s="240"/>
      <c r="I2375" s="240"/>
      <c r="J2375" s="240"/>
      <c r="K2375" s="240"/>
      <c r="L2375" s="240"/>
      <c r="M2375" s="240"/>
      <c r="N2375" s="240"/>
      <c r="O2375" s="240"/>
      <c r="BC2375" s="226"/>
    </row>
    <row r="2376" spans="1:55" ht="15.75" customHeight="1" thickBot="1">
      <c r="A2376" s="238"/>
      <c r="B2376" s="238"/>
      <c r="C2376" s="240"/>
      <c r="D2376" s="240"/>
      <c r="E2376" s="240"/>
      <c r="F2376" s="240"/>
      <c r="G2376" s="240"/>
      <c r="H2376" s="240"/>
      <c r="I2376" s="240"/>
      <c r="J2376" s="240"/>
      <c r="K2376" s="240"/>
      <c r="L2376" s="240"/>
      <c r="M2376" s="240"/>
      <c r="N2376" s="240"/>
      <c r="O2376" s="240"/>
      <c r="BC2376" s="226"/>
    </row>
    <row r="2377" spans="1:55" ht="15.75" customHeight="1" thickBot="1">
      <c r="A2377" s="238"/>
      <c r="B2377" s="238"/>
      <c r="C2377" s="240"/>
      <c r="D2377" s="240"/>
      <c r="E2377" s="240"/>
      <c r="F2377" s="240"/>
      <c r="G2377" s="240"/>
      <c r="H2377" s="240"/>
      <c r="I2377" s="240"/>
      <c r="J2377" s="240"/>
      <c r="K2377" s="240"/>
      <c r="L2377" s="240"/>
      <c r="M2377" s="240"/>
      <c r="N2377" s="240"/>
      <c r="O2377" s="240"/>
      <c r="BC2377" s="226"/>
    </row>
    <row r="2378" spans="1:55" ht="15.75" customHeight="1" thickBot="1">
      <c r="A2378" s="238"/>
      <c r="B2378" s="238"/>
      <c r="C2378" s="240"/>
      <c r="D2378" s="240"/>
      <c r="E2378" s="240"/>
      <c r="F2378" s="240"/>
      <c r="G2378" s="240"/>
      <c r="H2378" s="240"/>
      <c r="I2378" s="240"/>
      <c r="J2378" s="240"/>
      <c r="K2378" s="240"/>
      <c r="L2378" s="240"/>
      <c r="M2378" s="240"/>
      <c r="N2378" s="240"/>
      <c r="O2378" s="240"/>
      <c r="BC2378" s="226"/>
    </row>
    <row r="2379" spans="1:55" ht="15.75" customHeight="1" thickBot="1">
      <c r="A2379" s="238"/>
      <c r="B2379" s="238"/>
      <c r="C2379" s="240"/>
      <c r="D2379" s="240"/>
      <c r="E2379" s="240"/>
      <c r="F2379" s="240"/>
      <c r="G2379" s="240"/>
      <c r="H2379" s="240"/>
      <c r="I2379" s="240"/>
      <c r="J2379" s="240"/>
      <c r="K2379" s="240"/>
      <c r="L2379" s="240"/>
      <c r="M2379" s="240"/>
      <c r="N2379" s="240"/>
      <c r="O2379" s="240"/>
      <c r="BC2379" s="226"/>
    </row>
    <row r="2380" spans="1:55" ht="15.75" customHeight="1" thickBot="1">
      <c r="A2380" s="238"/>
      <c r="B2380" s="238"/>
      <c r="C2380" s="240"/>
      <c r="D2380" s="240"/>
      <c r="E2380" s="240"/>
      <c r="F2380" s="240"/>
      <c r="G2380" s="240"/>
      <c r="H2380" s="240"/>
      <c r="I2380" s="240"/>
      <c r="J2380" s="240"/>
      <c r="K2380" s="240"/>
      <c r="L2380" s="240"/>
      <c r="M2380" s="240"/>
      <c r="N2380" s="240"/>
      <c r="O2380" s="240"/>
      <c r="BC2380" s="226"/>
    </row>
    <row r="2381" spans="1:55" ht="15.75" customHeight="1" thickBot="1">
      <c r="A2381" s="238"/>
      <c r="B2381" s="238"/>
      <c r="C2381" s="240"/>
      <c r="D2381" s="240"/>
      <c r="E2381" s="240"/>
      <c r="F2381" s="240"/>
      <c r="G2381" s="240"/>
      <c r="H2381" s="240"/>
      <c r="I2381" s="240"/>
      <c r="J2381" s="240"/>
      <c r="K2381" s="240"/>
      <c r="L2381" s="240"/>
      <c r="M2381" s="240"/>
      <c r="N2381" s="240"/>
      <c r="O2381" s="240"/>
      <c r="BC2381" s="226"/>
    </row>
    <row r="2382" spans="1:55" ht="15.75" customHeight="1" thickBot="1">
      <c r="A2382" s="238"/>
      <c r="B2382" s="238"/>
      <c r="C2382" s="240"/>
      <c r="D2382" s="240"/>
      <c r="E2382" s="240"/>
      <c r="F2382" s="240"/>
      <c r="G2382" s="240"/>
      <c r="H2382" s="240"/>
      <c r="I2382" s="240"/>
      <c r="J2382" s="240"/>
      <c r="K2382" s="240"/>
      <c r="L2382" s="240"/>
      <c r="M2382" s="240"/>
      <c r="N2382" s="240"/>
      <c r="O2382" s="240"/>
      <c r="BC2382" s="226"/>
    </row>
    <row r="2383" spans="1:55" ht="15.75" customHeight="1" thickBot="1">
      <c r="A2383" s="238"/>
      <c r="B2383" s="238"/>
      <c r="C2383" s="240"/>
      <c r="D2383" s="240"/>
      <c r="E2383" s="240"/>
      <c r="F2383" s="240"/>
      <c r="G2383" s="240"/>
      <c r="H2383" s="240"/>
      <c r="I2383" s="240"/>
      <c r="J2383" s="240"/>
      <c r="K2383" s="240"/>
      <c r="L2383" s="240"/>
      <c r="M2383" s="240"/>
      <c r="N2383" s="240"/>
      <c r="O2383" s="240"/>
      <c r="BC2383" s="226"/>
    </row>
    <row r="2384" spans="1:55" ht="15.75" customHeight="1" thickBot="1">
      <c r="A2384" s="238"/>
      <c r="B2384" s="238"/>
      <c r="C2384" s="240"/>
      <c r="D2384" s="240"/>
      <c r="E2384" s="240"/>
      <c r="F2384" s="240"/>
      <c r="G2384" s="240"/>
      <c r="H2384" s="240"/>
      <c r="I2384" s="240"/>
      <c r="J2384" s="240"/>
      <c r="K2384" s="240"/>
      <c r="L2384" s="240"/>
      <c r="M2384" s="240"/>
      <c r="N2384" s="240"/>
      <c r="O2384" s="240"/>
      <c r="BC2384" s="226"/>
    </row>
    <row r="2385" spans="1:55" ht="15.75" customHeight="1" thickBot="1">
      <c r="A2385" s="238"/>
      <c r="B2385" s="238"/>
      <c r="C2385" s="240"/>
      <c r="D2385" s="240"/>
      <c r="E2385" s="240"/>
      <c r="F2385" s="240"/>
      <c r="G2385" s="240"/>
      <c r="H2385" s="240"/>
      <c r="I2385" s="240"/>
      <c r="J2385" s="240"/>
      <c r="K2385" s="240"/>
      <c r="L2385" s="240"/>
      <c r="M2385" s="240"/>
      <c r="N2385" s="240"/>
      <c r="O2385" s="240"/>
      <c r="BC2385" s="226"/>
    </row>
    <row r="2386" spans="1:55" ht="15.75" customHeight="1" thickBot="1">
      <c r="A2386" s="238"/>
      <c r="B2386" s="238"/>
      <c r="C2386" s="240"/>
      <c r="D2386" s="240"/>
      <c r="E2386" s="240"/>
      <c r="F2386" s="240"/>
      <c r="G2386" s="240"/>
      <c r="H2386" s="240"/>
      <c r="I2386" s="240"/>
      <c r="J2386" s="240"/>
      <c r="K2386" s="240"/>
      <c r="L2386" s="240"/>
      <c r="M2386" s="240"/>
      <c r="N2386" s="240"/>
      <c r="O2386" s="240"/>
      <c r="BC2386" s="226"/>
    </row>
    <row r="2387" spans="1:55" ht="15.75" customHeight="1" thickBot="1">
      <c r="A2387" s="238"/>
      <c r="B2387" s="238"/>
      <c r="C2387" s="240"/>
      <c r="D2387" s="240"/>
      <c r="E2387" s="240"/>
      <c r="F2387" s="240"/>
      <c r="G2387" s="240"/>
      <c r="H2387" s="240"/>
      <c r="I2387" s="240"/>
      <c r="J2387" s="240"/>
      <c r="K2387" s="240"/>
      <c r="L2387" s="240"/>
      <c r="M2387" s="240"/>
      <c r="N2387" s="240"/>
      <c r="O2387" s="240"/>
      <c r="BC2387" s="226"/>
    </row>
    <row r="2388" spans="1:55" ht="15.75" customHeight="1" thickBot="1">
      <c r="A2388" s="238"/>
      <c r="B2388" s="238"/>
      <c r="C2388" s="240"/>
      <c r="D2388" s="240"/>
      <c r="E2388" s="240"/>
      <c r="F2388" s="240"/>
      <c r="G2388" s="240"/>
      <c r="H2388" s="240"/>
      <c r="I2388" s="240"/>
      <c r="J2388" s="240"/>
      <c r="K2388" s="240"/>
      <c r="L2388" s="240"/>
      <c r="M2388" s="240"/>
      <c r="N2388" s="240"/>
      <c r="O2388" s="240"/>
      <c r="BC2388" s="226"/>
    </row>
    <row r="2389" spans="1:55" ht="15.75" customHeight="1" thickBot="1">
      <c r="A2389" s="238"/>
      <c r="B2389" s="238"/>
      <c r="C2389" s="240"/>
      <c r="D2389" s="240"/>
      <c r="E2389" s="240"/>
      <c r="F2389" s="240"/>
      <c r="G2389" s="240"/>
      <c r="H2389" s="240"/>
      <c r="I2389" s="240"/>
      <c r="J2389" s="240"/>
      <c r="K2389" s="240"/>
      <c r="L2389" s="240"/>
      <c r="M2389" s="240"/>
      <c r="N2389" s="240"/>
      <c r="O2389" s="240"/>
      <c r="BC2389" s="226"/>
    </row>
    <row r="2390" spans="1:55" ht="15.75" customHeight="1" thickBot="1">
      <c r="A2390" s="238"/>
      <c r="B2390" s="238"/>
      <c r="C2390" s="240"/>
      <c r="D2390" s="240"/>
      <c r="E2390" s="240"/>
      <c r="F2390" s="240"/>
      <c r="G2390" s="240"/>
      <c r="H2390" s="240"/>
      <c r="I2390" s="240"/>
      <c r="J2390" s="240"/>
      <c r="K2390" s="240"/>
      <c r="L2390" s="240"/>
      <c r="M2390" s="240"/>
      <c r="N2390" s="240"/>
      <c r="O2390" s="240"/>
      <c r="BC2390" s="226"/>
    </row>
    <row r="2391" spans="1:55" ht="15.75" customHeight="1" thickBot="1">
      <c r="A2391" s="238"/>
      <c r="B2391" s="238"/>
      <c r="C2391" s="240"/>
      <c r="D2391" s="240"/>
      <c r="E2391" s="240"/>
      <c r="F2391" s="240"/>
      <c r="G2391" s="240"/>
      <c r="H2391" s="240"/>
      <c r="I2391" s="240"/>
      <c r="J2391" s="240"/>
      <c r="K2391" s="240"/>
      <c r="L2391" s="240"/>
      <c r="M2391" s="240"/>
      <c r="N2391" s="240"/>
      <c r="O2391" s="240"/>
      <c r="BC2391" s="226"/>
    </row>
    <row r="2392" spans="1:55" ht="15.75" customHeight="1" thickBot="1">
      <c r="A2392" s="238"/>
      <c r="B2392" s="238"/>
      <c r="C2392" s="240"/>
      <c r="D2392" s="240"/>
      <c r="E2392" s="240"/>
      <c r="F2392" s="240"/>
      <c r="G2392" s="240"/>
      <c r="H2392" s="240"/>
      <c r="I2392" s="240"/>
      <c r="J2392" s="240"/>
      <c r="K2392" s="240"/>
      <c r="L2392" s="240"/>
      <c r="M2392" s="240"/>
      <c r="N2392" s="240"/>
      <c r="O2392" s="240"/>
      <c r="BC2392" s="226"/>
    </row>
    <row r="2393" spans="1:55" ht="15.75" customHeight="1" thickBot="1">
      <c r="A2393" s="238"/>
      <c r="B2393" s="238"/>
      <c r="C2393" s="240"/>
      <c r="D2393" s="240"/>
      <c r="E2393" s="240"/>
      <c r="F2393" s="240"/>
      <c r="G2393" s="240"/>
      <c r="H2393" s="240"/>
      <c r="I2393" s="240"/>
      <c r="J2393" s="240"/>
      <c r="K2393" s="240"/>
      <c r="L2393" s="240"/>
      <c r="M2393" s="240"/>
      <c r="N2393" s="240"/>
      <c r="O2393" s="240"/>
      <c r="BC2393" s="226"/>
    </row>
    <row r="2394" spans="1:55" ht="15.75" customHeight="1" thickBot="1">
      <c r="A2394" s="238"/>
      <c r="B2394" s="238"/>
      <c r="C2394" s="240"/>
      <c r="D2394" s="240"/>
      <c r="E2394" s="240"/>
      <c r="F2394" s="240"/>
      <c r="G2394" s="240"/>
      <c r="H2394" s="240"/>
      <c r="I2394" s="240"/>
      <c r="J2394" s="240"/>
      <c r="K2394" s="240"/>
      <c r="L2394" s="240"/>
      <c r="M2394" s="240"/>
      <c r="N2394" s="240"/>
      <c r="O2394" s="240"/>
      <c r="BC2394" s="226"/>
    </row>
    <row r="2395" spans="1:55" ht="15.75" customHeight="1" thickBot="1">
      <c r="A2395" s="238"/>
      <c r="B2395" s="238"/>
      <c r="C2395" s="240"/>
      <c r="D2395" s="240"/>
      <c r="E2395" s="240"/>
      <c r="F2395" s="240"/>
      <c r="G2395" s="240"/>
      <c r="H2395" s="240"/>
      <c r="I2395" s="240"/>
      <c r="J2395" s="240"/>
      <c r="K2395" s="240"/>
      <c r="L2395" s="240"/>
      <c r="M2395" s="240"/>
      <c r="N2395" s="240"/>
      <c r="O2395" s="240"/>
      <c r="BC2395" s="226"/>
    </row>
    <row r="2396" spans="1:55" ht="15.75" customHeight="1" thickBot="1">
      <c r="A2396" s="238"/>
      <c r="B2396" s="238"/>
      <c r="C2396" s="240"/>
      <c r="D2396" s="240"/>
      <c r="E2396" s="240"/>
      <c r="F2396" s="240"/>
      <c r="G2396" s="240"/>
      <c r="H2396" s="240"/>
      <c r="I2396" s="240"/>
      <c r="J2396" s="240"/>
      <c r="K2396" s="240"/>
      <c r="L2396" s="240"/>
      <c r="M2396" s="240"/>
      <c r="N2396" s="240"/>
      <c r="O2396" s="240"/>
      <c r="BC2396" s="226"/>
    </row>
    <row r="2397" spans="1:55" ht="15.75" customHeight="1" thickBot="1">
      <c r="A2397" s="238"/>
      <c r="B2397" s="238"/>
      <c r="C2397" s="240"/>
      <c r="D2397" s="240"/>
      <c r="E2397" s="240"/>
      <c r="F2397" s="240"/>
      <c r="G2397" s="240"/>
      <c r="H2397" s="240"/>
      <c r="I2397" s="240"/>
      <c r="J2397" s="240"/>
      <c r="K2397" s="240"/>
      <c r="L2397" s="240"/>
      <c r="M2397" s="240"/>
      <c r="N2397" s="240"/>
      <c r="O2397" s="240"/>
      <c r="BC2397" s="226"/>
    </row>
    <row r="2398" spans="1:55" ht="15.75" customHeight="1" thickBot="1">
      <c r="A2398" s="238"/>
      <c r="B2398" s="238"/>
      <c r="C2398" s="240"/>
      <c r="D2398" s="240"/>
      <c r="E2398" s="240"/>
      <c r="F2398" s="240"/>
      <c r="G2398" s="240"/>
      <c r="H2398" s="240"/>
      <c r="I2398" s="240"/>
      <c r="J2398" s="240"/>
      <c r="K2398" s="240"/>
      <c r="L2398" s="240"/>
      <c r="M2398" s="240"/>
      <c r="N2398" s="240"/>
      <c r="O2398" s="240"/>
      <c r="BC2398" s="226"/>
    </row>
    <row r="2399" spans="1:55" ht="15.75" customHeight="1" thickBot="1">
      <c r="A2399" s="238"/>
      <c r="B2399" s="238"/>
      <c r="C2399" s="240"/>
      <c r="D2399" s="240"/>
      <c r="E2399" s="240"/>
      <c r="F2399" s="240"/>
      <c r="G2399" s="240"/>
      <c r="H2399" s="240"/>
      <c r="I2399" s="240"/>
      <c r="J2399" s="240"/>
      <c r="K2399" s="240"/>
      <c r="L2399" s="240"/>
      <c r="M2399" s="240"/>
      <c r="N2399" s="240"/>
      <c r="O2399" s="240"/>
      <c r="BC2399" s="226"/>
    </row>
    <row r="2400" spans="1:55" ht="15.75" customHeight="1" thickBot="1">
      <c r="A2400" s="238"/>
      <c r="B2400" s="238"/>
      <c r="C2400" s="240"/>
      <c r="D2400" s="240"/>
      <c r="E2400" s="240"/>
      <c r="F2400" s="240"/>
      <c r="G2400" s="240"/>
      <c r="H2400" s="240"/>
      <c r="I2400" s="240"/>
      <c r="J2400" s="240"/>
      <c r="K2400" s="240"/>
      <c r="L2400" s="240"/>
      <c r="M2400" s="240"/>
      <c r="N2400" s="240"/>
      <c r="O2400" s="240"/>
      <c r="BC2400" s="226"/>
    </row>
    <row r="2401" spans="1:55" ht="15.75" customHeight="1" thickBot="1">
      <c r="A2401" s="238"/>
      <c r="B2401" s="238"/>
      <c r="C2401" s="240"/>
      <c r="D2401" s="240"/>
      <c r="E2401" s="240"/>
      <c r="F2401" s="240"/>
      <c r="G2401" s="240"/>
      <c r="H2401" s="240"/>
      <c r="I2401" s="240"/>
      <c r="J2401" s="240"/>
      <c r="K2401" s="240"/>
      <c r="L2401" s="240"/>
      <c r="M2401" s="240"/>
      <c r="N2401" s="240"/>
      <c r="O2401" s="240"/>
      <c r="BC2401" s="226"/>
    </row>
    <row r="2402" spans="1:55" ht="15.75" customHeight="1" thickBot="1">
      <c r="A2402" s="238"/>
      <c r="B2402" s="238"/>
      <c r="C2402" s="240"/>
      <c r="D2402" s="240"/>
      <c r="E2402" s="240"/>
      <c r="F2402" s="240"/>
      <c r="G2402" s="240"/>
      <c r="H2402" s="240"/>
      <c r="I2402" s="240"/>
      <c r="J2402" s="240"/>
      <c r="K2402" s="240"/>
      <c r="L2402" s="240"/>
      <c r="M2402" s="240"/>
      <c r="N2402" s="240"/>
      <c r="O2402" s="240"/>
      <c r="BC2402" s="226"/>
    </row>
    <row r="2403" spans="1:55" ht="15.75" customHeight="1" thickBot="1">
      <c r="A2403" s="238"/>
      <c r="B2403" s="238"/>
      <c r="C2403" s="240"/>
      <c r="D2403" s="240"/>
      <c r="E2403" s="240"/>
      <c r="F2403" s="240"/>
      <c r="G2403" s="240"/>
      <c r="H2403" s="240"/>
      <c r="I2403" s="240"/>
      <c r="J2403" s="240"/>
      <c r="K2403" s="240"/>
      <c r="L2403" s="240"/>
      <c r="M2403" s="240"/>
      <c r="N2403" s="240"/>
      <c r="O2403" s="240"/>
      <c r="BC2403" s="226"/>
    </row>
    <row r="2404" spans="1:55" ht="15.75" customHeight="1" thickBot="1">
      <c r="A2404" s="238"/>
      <c r="B2404" s="238"/>
      <c r="C2404" s="240"/>
      <c r="D2404" s="240"/>
      <c r="E2404" s="240"/>
      <c r="F2404" s="240"/>
      <c r="G2404" s="240"/>
      <c r="H2404" s="240"/>
      <c r="I2404" s="240"/>
      <c r="J2404" s="240"/>
      <c r="K2404" s="240"/>
      <c r="L2404" s="240"/>
      <c r="M2404" s="240"/>
      <c r="N2404" s="240"/>
      <c r="O2404" s="240"/>
      <c r="BC2404" s="226"/>
    </row>
    <row r="2405" spans="1:55" ht="15.75" customHeight="1" thickBot="1">
      <c r="A2405" s="238"/>
      <c r="B2405" s="238"/>
      <c r="C2405" s="240"/>
      <c r="D2405" s="240"/>
      <c r="E2405" s="240"/>
      <c r="F2405" s="240"/>
      <c r="G2405" s="240"/>
      <c r="H2405" s="240"/>
      <c r="I2405" s="240"/>
      <c r="J2405" s="240"/>
      <c r="K2405" s="240"/>
      <c r="L2405" s="240"/>
      <c r="M2405" s="240"/>
      <c r="N2405" s="240"/>
      <c r="O2405" s="240"/>
      <c r="BC2405" s="226"/>
    </row>
    <row r="2406" spans="1:55" ht="15.75" customHeight="1" thickBot="1">
      <c r="A2406" s="238"/>
      <c r="B2406" s="238"/>
      <c r="C2406" s="240"/>
      <c r="D2406" s="240"/>
      <c r="E2406" s="240"/>
      <c r="F2406" s="240"/>
      <c r="G2406" s="240"/>
      <c r="H2406" s="240"/>
      <c r="I2406" s="240"/>
      <c r="J2406" s="240"/>
      <c r="K2406" s="240"/>
      <c r="L2406" s="240"/>
      <c r="M2406" s="240"/>
      <c r="N2406" s="240"/>
      <c r="O2406" s="240"/>
      <c r="BC2406" s="226"/>
    </row>
    <row r="2407" spans="1:55" ht="15.75" customHeight="1" thickBot="1">
      <c r="A2407" s="238"/>
      <c r="B2407" s="238"/>
      <c r="C2407" s="240"/>
      <c r="D2407" s="240"/>
      <c r="E2407" s="240"/>
      <c r="F2407" s="240"/>
      <c r="G2407" s="240"/>
      <c r="H2407" s="240"/>
      <c r="I2407" s="240"/>
      <c r="J2407" s="240"/>
      <c r="K2407" s="240"/>
      <c r="L2407" s="240"/>
      <c r="M2407" s="240"/>
      <c r="N2407" s="240"/>
      <c r="O2407" s="240"/>
      <c r="BC2407" s="226"/>
    </row>
    <row r="2408" spans="1:55" ht="15.75" customHeight="1" thickBot="1">
      <c r="A2408" s="238"/>
      <c r="B2408" s="238"/>
      <c r="C2408" s="240"/>
      <c r="D2408" s="240"/>
      <c r="E2408" s="240"/>
      <c r="F2408" s="240"/>
      <c r="G2408" s="240"/>
      <c r="H2408" s="240"/>
      <c r="I2408" s="240"/>
      <c r="J2408" s="240"/>
      <c r="K2408" s="240"/>
      <c r="L2408" s="240"/>
      <c r="M2408" s="240"/>
      <c r="N2408" s="240"/>
      <c r="O2408" s="240"/>
      <c r="BC2408" s="226"/>
    </row>
    <row r="2409" spans="1:55" ht="15.75" customHeight="1" thickBot="1">
      <c r="A2409" s="238"/>
      <c r="B2409" s="238"/>
      <c r="C2409" s="240"/>
      <c r="D2409" s="240"/>
      <c r="E2409" s="240"/>
      <c r="F2409" s="240"/>
      <c r="G2409" s="240"/>
      <c r="H2409" s="240"/>
      <c r="I2409" s="240"/>
      <c r="J2409" s="240"/>
      <c r="K2409" s="240"/>
      <c r="L2409" s="240"/>
      <c r="M2409" s="240"/>
      <c r="N2409" s="240"/>
      <c r="O2409" s="240"/>
      <c r="BC2409" s="226"/>
    </row>
    <row r="2410" spans="1:55" ht="15.75" customHeight="1" thickBot="1">
      <c r="A2410" s="238"/>
      <c r="B2410" s="238"/>
      <c r="C2410" s="240"/>
      <c r="D2410" s="240"/>
      <c r="E2410" s="240"/>
      <c r="F2410" s="240"/>
      <c r="G2410" s="240"/>
      <c r="H2410" s="240"/>
      <c r="I2410" s="240"/>
      <c r="J2410" s="240"/>
      <c r="K2410" s="240"/>
      <c r="L2410" s="240"/>
      <c r="M2410" s="240"/>
      <c r="N2410" s="240"/>
      <c r="O2410" s="240"/>
      <c r="BC2410" s="226"/>
    </row>
    <row r="2411" spans="1:55" ht="15.75" customHeight="1" thickBot="1">
      <c r="A2411" s="238"/>
      <c r="B2411" s="238"/>
      <c r="C2411" s="240"/>
      <c r="D2411" s="240"/>
      <c r="E2411" s="240"/>
      <c r="F2411" s="240"/>
      <c r="G2411" s="240"/>
      <c r="H2411" s="240"/>
      <c r="I2411" s="240"/>
      <c r="J2411" s="240"/>
      <c r="K2411" s="240"/>
      <c r="L2411" s="240"/>
      <c r="M2411" s="240"/>
      <c r="N2411" s="240"/>
      <c r="O2411" s="240"/>
      <c r="BC2411" s="226"/>
    </row>
    <row r="2412" spans="1:55" ht="15.75" customHeight="1" thickBot="1">
      <c r="A2412" s="238"/>
      <c r="B2412" s="238"/>
      <c r="C2412" s="240"/>
      <c r="D2412" s="240"/>
      <c r="E2412" s="240"/>
      <c r="F2412" s="240"/>
      <c r="G2412" s="240"/>
      <c r="H2412" s="240"/>
      <c r="I2412" s="240"/>
      <c r="J2412" s="240"/>
      <c r="K2412" s="240"/>
      <c r="L2412" s="240"/>
      <c r="M2412" s="240"/>
      <c r="N2412" s="240"/>
      <c r="O2412" s="240"/>
      <c r="BC2412" s="226"/>
    </row>
    <row r="2413" spans="1:55" ht="15.75" customHeight="1" thickBot="1">
      <c r="A2413" s="238"/>
      <c r="B2413" s="238"/>
      <c r="C2413" s="240"/>
      <c r="D2413" s="240"/>
      <c r="E2413" s="240"/>
      <c r="F2413" s="240"/>
      <c r="G2413" s="240"/>
      <c r="H2413" s="240"/>
      <c r="I2413" s="240"/>
      <c r="J2413" s="240"/>
      <c r="K2413" s="240"/>
      <c r="L2413" s="240"/>
      <c r="M2413" s="240"/>
      <c r="N2413" s="240"/>
      <c r="O2413" s="240"/>
      <c r="BC2413" s="226"/>
    </row>
    <row r="2414" spans="1:55" ht="15.75" customHeight="1" thickBot="1">
      <c r="A2414" s="238"/>
      <c r="B2414" s="238"/>
      <c r="C2414" s="240"/>
      <c r="D2414" s="240"/>
      <c r="E2414" s="240"/>
      <c r="F2414" s="240"/>
      <c r="G2414" s="240"/>
      <c r="H2414" s="240"/>
      <c r="I2414" s="240"/>
      <c r="J2414" s="240"/>
      <c r="K2414" s="240"/>
      <c r="L2414" s="240"/>
      <c r="M2414" s="240"/>
      <c r="N2414" s="240"/>
      <c r="O2414" s="240"/>
      <c r="BC2414" s="226"/>
    </row>
    <row r="2415" spans="1:55" ht="15.75" customHeight="1" thickBot="1">
      <c r="A2415" s="238"/>
      <c r="B2415" s="238"/>
      <c r="C2415" s="240"/>
      <c r="D2415" s="240"/>
      <c r="E2415" s="240"/>
      <c r="F2415" s="240"/>
      <c r="G2415" s="240"/>
      <c r="H2415" s="240"/>
      <c r="I2415" s="240"/>
      <c r="J2415" s="240"/>
      <c r="K2415" s="240"/>
      <c r="L2415" s="240"/>
      <c r="M2415" s="240"/>
      <c r="N2415" s="240"/>
      <c r="O2415" s="240"/>
      <c r="BC2415" s="226"/>
    </row>
    <row r="2416" spans="1:55" ht="15.75" customHeight="1" thickBot="1">
      <c r="A2416" s="238"/>
      <c r="B2416" s="238"/>
      <c r="C2416" s="240"/>
      <c r="D2416" s="240"/>
      <c r="E2416" s="240"/>
      <c r="F2416" s="240"/>
      <c r="G2416" s="240"/>
      <c r="H2416" s="240"/>
      <c r="I2416" s="240"/>
      <c r="J2416" s="240"/>
      <c r="K2416" s="240"/>
      <c r="L2416" s="240"/>
      <c r="M2416" s="240"/>
      <c r="N2416" s="240"/>
      <c r="O2416" s="240"/>
      <c r="BC2416" s="226"/>
    </row>
    <row r="2417" spans="1:55" ht="15.75" customHeight="1" thickBot="1">
      <c r="A2417" s="238"/>
      <c r="B2417" s="238"/>
      <c r="C2417" s="240"/>
      <c r="D2417" s="240"/>
      <c r="E2417" s="240"/>
      <c r="F2417" s="240"/>
      <c r="G2417" s="240"/>
      <c r="H2417" s="240"/>
      <c r="I2417" s="240"/>
      <c r="J2417" s="240"/>
      <c r="K2417" s="240"/>
      <c r="L2417" s="240"/>
      <c r="M2417" s="240"/>
      <c r="N2417" s="240"/>
      <c r="O2417" s="240"/>
      <c r="BC2417" s="226"/>
    </row>
    <row r="2418" spans="1:55" ht="15.75" customHeight="1" thickBot="1">
      <c r="A2418" s="238"/>
      <c r="B2418" s="238"/>
      <c r="C2418" s="240"/>
      <c r="D2418" s="240"/>
      <c r="E2418" s="240"/>
      <c r="F2418" s="240"/>
      <c r="G2418" s="240"/>
      <c r="H2418" s="240"/>
      <c r="I2418" s="240"/>
      <c r="J2418" s="240"/>
      <c r="K2418" s="240"/>
      <c r="L2418" s="240"/>
      <c r="M2418" s="240"/>
      <c r="N2418" s="240"/>
      <c r="O2418" s="240"/>
      <c r="BC2418" s="226"/>
    </row>
    <row r="2419" spans="1:55" ht="15.75" customHeight="1" thickBot="1">
      <c r="A2419" s="238"/>
      <c r="B2419" s="238"/>
      <c r="C2419" s="240"/>
      <c r="D2419" s="240"/>
      <c r="E2419" s="240"/>
      <c r="F2419" s="240"/>
      <c r="G2419" s="240"/>
      <c r="H2419" s="240"/>
      <c r="I2419" s="240"/>
      <c r="J2419" s="240"/>
      <c r="K2419" s="240"/>
      <c r="L2419" s="240"/>
      <c r="M2419" s="240"/>
      <c r="N2419" s="240"/>
      <c r="O2419" s="240"/>
      <c r="BC2419" s="226"/>
    </row>
    <row r="2420" spans="1:55" ht="15.75" customHeight="1" thickBot="1">
      <c r="A2420" s="238"/>
      <c r="B2420" s="238"/>
      <c r="C2420" s="240"/>
      <c r="D2420" s="240"/>
      <c r="E2420" s="240"/>
      <c r="F2420" s="240"/>
      <c r="G2420" s="240"/>
      <c r="H2420" s="240"/>
      <c r="I2420" s="240"/>
      <c r="J2420" s="240"/>
      <c r="K2420" s="240"/>
      <c r="L2420" s="240"/>
      <c r="M2420" s="240"/>
      <c r="N2420" s="240"/>
      <c r="O2420" s="240"/>
      <c r="BC2420" s="226"/>
    </row>
    <row r="2421" spans="1:55" ht="15.75" customHeight="1" thickBot="1">
      <c r="A2421" s="238"/>
      <c r="B2421" s="238"/>
      <c r="C2421" s="240"/>
      <c r="D2421" s="240"/>
      <c r="E2421" s="240"/>
      <c r="F2421" s="240"/>
      <c r="G2421" s="240"/>
      <c r="H2421" s="240"/>
      <c r="I2421" s="240"/>
      <c r="J2421" s="240"/>
      <c r="K2421" s="240"/>
      <c r="L2421" s="240"/>
      <c r="M2421" s="240"/>
      <c r="N2421" s="240"/>
      <c r="O2421" s="240"/>
      <c r="BC2421" s="226"/>
    </row>
    <row r="2422" spans="1:55" ht="15.75" customHeight="1" thickBot="1">
      <c r="A2422" s="238"/>
      <c r="B2422" s="238"/>
      <c r="C2422" s="240"/>
      <c r="D2422" s="240"/>
      <c r="E2422" s="240"/>
      <c r="F2422" s="240"/>
      <c r="G2422" s="240"/>
      <c r="H2422" s="240"/>
      <c r="I2422" s="240"/>
      <c r="J2422" s="240"/>
      <c r="K2422" s="240"/>
      <c r="L2422" s="240"/>
      <c r="M2422" s="240"/>
      <c r="N2422" s="240"/>
      <c r="O2422" s="240"/>
      <c r="BC2422" s="226"/>
    </row>
    <row r="2423" spans="1:55" ht="15.75" customHeight="1" thickBot="1">
      <c r="A2423" s="238"/>
      <c r="B2423" s="238"/>
      <c r="C2423" s="240"/>
      <c r="D2423" s="240"/>
      <c r="E2423" s="240"/>
      <c r="F2423" s="240"/>
      <c r="G2423" s="240"/>
      <c r="H2423" s="240"/>
      <c r="I2423" s="240"/>
      <c r="J2423" s="240"/>
      <c r="K2423" s="240"/>
      <c r="L2423" s="240"/>
      <c r="M2423" s="240"/>
      <c r="N2423" s="240"/>
      <c r="O2423" s="240"/>
      <c r="BC2423" s="226"/>
    </row>
    <row r="2424" spans="1:55" ht="15.75" customHeight="1" thickBot="1">
      <c r="A2424" s="238"/>
      <c r="B2424" s="238"/>
      <c r="C2424" s="240"/>
      <c r="D2424" s="240"/>
      <c r="E2424" s="240"/>
      <c r="F2424" s="240"/>
      <c r="G2424" s="240"/>
      <c r="H2424" s="240"/>
      <c r="I2424" s="240"/>
      <c r="J2424" s="240"/>
      <c r="K2424" s="240"/>
      <c r="L2424" s="240"/>
      <c r="M2424" s="240"/>
      <c r="N2424" s="240"/>
      <c r="O2424" s="240"/>
      <c r="BC2424" s="226"/>
    </row>
    <row r="2425" spans="1:55" ht="15.75" customHeight="1" thickBot="1">
      <c r="A2425" s="238"/>
      <c r="B2425" s="238"/>
      <c r="C2425" s="240"/>
      <c r="D2425" s="240"/>
      <c r="E2425" s="240"/>
      <c r="F2425" s="240"/>
      <c r="G2425" s="240"/>
      <c r="H2425" s="240"/>
      <c r="I2425" s="240"/>
      <c r="J2425" s="240"/>
      <c r="K2425" s="240"/>
      <c r="L2425" s="240"/>
      <c r="M2425" s="240"/>
      <c r="N2425" s="240"/>
      <c r="O2425" s="240"/>
      <c r="BC2425" s="226"/>
    </row>
    <row r="2426" spans="1:55" ht="15.75" customHeight="1" thickBot="1">
      <c r="A2426" s="238"/>
      <c r="B2426" s="238"/>
      <c r="C2426" s="240"/>
      <c r="D2426" s="240"/>
      <c r="E2426" s="240"/>
      <c r="F2426" s="240"/>
      <c r="G2426" s="240"/>
      <c r="H2426" s="240"/>
      <c r="I2426" s="240"/>
      <c r="J2426" s="240"/>
      <c r="K2426" s="240"/>
      <c r="L2426" s="240"/>
      <c r="M2426" s="240"/>
      <c r="N2426" s="240"/>
      <c r="O2426" s="240"/>
      <c r="BC2426" s="226"/>
    </row>
    <row r="2427" spans="1:55" ht="15.75" customHeight="1" thickBot="1">
      <c r="A2427" s="238"/>
      <c r="B2427" s="238"/>
      <c r="C2427" s="240"/>
      <c r="D2427" s="240"/>
      <c r="E2427" s="240"/>
      <c r="F2427" s="240"/>
      <c r="G2427" s="240"/>
      <c r="H2427" s="240"/>
      <c r="I2427" s="240"/>
      <c r="J2427" s="240"/>
      <c r="K2427" s="240"/>
      <c r="L2427" s="240"/>
      <c r="M2427" s="240"/>
      <c r="N2427" s="240"/>
      <c r="O2427" s="240"/>
      <c r="BC2427" s="226"/>
    </row>
    <row r="2428" spans="1:55" ht="15.75" customHeight="1" thickBot="1">
      <c r="A2428" s="238"/>
      <c r="B2428" s="238"/>
      <c r="C2428" s="240"/>
      <c r="D2428" s="240"/>
      <c r="E2428" s="240"/>
      <c r="F2428" s="240"/>
      <c r="G2428" s="240"/>
      <c r="H2428" s="240"/>
      <c r="I2428" s="240"/>
      <c r="J2428" s="240"/>
      <c r="K2428" s="240"/>
      <c r="L2428" s="240"/>
      <c r="M2428" s="240"/>
      <c r="N2428" s="240"/>
      <c r="O2428" s="240"/>
      <c r="BC2428" s="226"/>
    </row>
    <row r="2429" spans="1:55" ht="15.75" customHeight="1" thickBot="1">
      <c r="A2429" s="238"/>
      <c r="B2429" s="238"/>
      <c r="C2429" s="240"/>
      <c r="D2429" s="240"/>
      <c r="E2429" s="240"/>
      <c r="F2429" s="240"/>
      <c r="G2429" s="240"/>
      <c r="H2429" s="240"/>
      <c r="I2429" s="240"/>
      <c r="J2429" s="240"/>
      <c r="K2429" s="240"/>
      <c r="L2429" s="240"/>
      <c r="M2429" s="240"/>
      <c r="N2429" s="240"/>
      <c r="O2429" s="240"/>
      <c r="BC2429" s="226"/>
    </row>
    <row r="2430" spans="1:55" ht="15.75" customHeight="1" thickBot="1">
      <c r="A2430" s="238"/>
      <c r="B2430" s="238"/>
      <c r="C2430" s="240"/>
      <c r="D2430" s="240"/>
      <c r="E2430" s="240"/>
      <c r="F2430" s="240"/>
      <c r="G2430" s="240"/>
      <c r="H2430" s="240"/>
      <c r="I2430" s="240"/>
      <c r="J2430" s="240"/>
      <c r="K2430" s="240"/>
      <c r="L2430" s="240"/>
      <c r="M2430" s="240"/>
      <c r="N2430" s="240"/>
      <c r="O2430" s="240"/>
      <c r="BC2430" s="226"/>
    </row>
    <row r="2431" spans="1:55" ht="15.75" customHeight="1" thickBot="1">
      <c r="A2431" s="238"/>
      <c r="B2431" s="238"/>
      <c r="C2431" s="240"/>
      <c r="D2431" s="240"/>
      <c r="E2431" s="240"/>
      <c r="F2431" s="240"/>
      <c r="G2431" s="240"/>
      <c r="H2431" s="240"/>
      <c r="I2431" s="240"/>
      <c r="J2431" s="240"/>
      <c r="K2431" s="240"/>
      <c r="L2431" s="240"/>
      <c r="M2431" s="240"/>
      <c r="N2431" s="240"/>
      <c r="O2431" s="240"/>
      <c r="BC2431" s="226"/>
    </row>
    <row r="2432" spans="1:55" ht="15.75" customHeight="1" thickBot="1">
      <c r="A2432" s="238"/>
      <c r="B2432" s="238"/>
      <c r="C2432" s="240"/>
      <c r="D2432" s="240"/>
      <c r="E2432" s="240"/>
      <c r="F2432" s="240"/>
      <c r="G2432" s="240"/>
      <c r="H2432" s="240"/>
      <c r="I2432" s="240"/>
      <c r="J2432" s="240"/>
      <c r="K2432" s="240"/>
      <c r="L2432" s="240"/>
      <c r="M2432" s="240"/>
      <c r="N2432" s="240"/>
      <c r="O2432" s="240"/>
      <c r="BC2432" s="226"/>
    </row>
    <row r="2433" spans="1:55" ht="15.75" customHeight="1" thickBot="1">
      <c r="A2433" s="238"/>
      <c r="B2433" s="238"/>
      <c r="C2433" s="240"/>
      <c r="D2433" s="240"/>
      <c r="E2433" s="240"/>
      <c r="F2433" s="240"/>
      <c r="G2433" s="240"/>
      <c r="H2433" s="240"/>
      <c r="I2433" s="240"/>
      <c r="J2433" s="240"/>
      <c r="K2433" s="240"/>
      <c r="L2433" s="240"/>
      <c r="M2433" s="240"/>
      <c r="N2433" s="240"/>
      <c r="O2433" s="240"/>
      <c r="BC2433" s="226"/>
    </row>
    <row r="2434" spans="1:55" ht="15.75" customHeight="1" thickBot="1">
      <c r="A2434" s="238"/>
      <c r="B2434" s="238"/>
      <c r="C2434" s="240"/>
      <c r="D2434" s="240"/>
      <c r="E2434" s="240"/>
      <c r="F2434" s="240"/>
      <c r="G2434" s="240"/>
      <c r="H2434" s="240"/>
      <c r="I2434" s="240"/>
      <c r="J2434" s="240"/>
      <c r="K2434" s="240"/>
      <c r="L2434" s="240"/>
      <c r="M2434" s="240"/>
      <c r="N2434" s="240"/>
      <c r="O2434" s="240"/>
      <c r="BC2434" s="226"/>
    </row>
    <row r="2435" spans="1:55" ht="15.75" customHeight="1" thickBot="1">
      <c r="A2435" s="238"/>
      <c r="B2435" s="238"/>
      <c r="C2435" s="240"/>
      <c r="D2435" s="240"/>
      <c r="E2435" s="240"/>
      <c r="F2435" s="240"/>
      <c r="G2435" s="240"/>
      <c r="H2435" s="240"/>
      <c r="I2435" s="240"/>
      <c r="J2435" s="240"/>
      <c r="K2435" s="240"/>
      <c r="L2435" s="240"/>
      <c r="M2435" s="240"/>
      <c r="N2435" s="240"/>
      <c r="O2435" s="240"/>
      <c r="BC2435" s="226"/>
    </row>
    <row r="2436" spans="1:55" ht="15.75" customHeight="1" thickBot="1">
      <c r="A2436" s="238"/>
      <c r="B2436" s="238"/>
      <c r="C2436" s="240"/>
      <c r="D2436" s="240"/>
      <c r="E2436" s="240"/>
      <c r="F2436" s="240"/>
      <c r="G2436" s="240"/>
      <c r="H2436" s="240"/>
      <c r="I2436" s="240"/>
      <c r="J2436" s="240"/>
      <c r="K2436" s="240"/>
      <c r="L2436" s="240"/>
      <c r="M2436" s="240"/>
      <c r="N2436" s="240"/>
      <c r="O2436" s="240"/>
      <c r="BC2436" s="226"/>
    </row>
    <row r="2437" spans="1:55" ht="15.75" customHeight="1" thickBot="1">
      <c r="A2437" s="238"/>
      <c r="B2437" s="238"/>
      <c r="C2437" s="240"/>
      <c r="D2437" s="240"/>
      <c r="E2437" s="240"/>
      <c r="F2437" s="240"/>
      <c r="G2437" s="240"/>
      <c r="H2437" s="240"/>
      <c r="I2437" s="240"/>
      <c r="J2437" s="240"/>
      <c r="K2437" s="240"/>
      <c r="L2437" s="240"/>
      <c r="M2437" s="240"/>
      <c r="N2437" s="240"/>
      <c r="O2437" s="240"/>
      <c r="BC2437" s="226"/>
    </row>
    <row r="2438" spans="1:55" ht="15.75" customHeight="1" thickBot="1">
      <c r="A2438" s="238"/>
      <c r="B2438" s="238"/>
      <c r="C2438" s="240"/>
      <c r="D2438" s="240"/>
      <c r="E2438" s="240"/>
      <c r="F2438" s="240"/>
      <c r="G2438" s="240"/>
      <c r="H2438" s="240"/>
      <c r="I2438" s="240"/>
      <c r="J2438" s="240"/>
      <c r="K2438" s="240"/>
      <c r="L2438" s="240"/>
      <c r="M2438" s="240"/>
      <c r="N2438" s="240"/>
      <c r="O2438" s="240"/>
      <c r="BC2438" s="226"/>
    </row>
    <row r="2439" spans="1:55" ht="15.75" customHeight="1" thickBot="1">
      <c r="A2439" s="238"/>
      <c r="B2439" s="238"/>
      <c r="C2439" s="240"/>
      <c r="D2439" s="240"/>
      <c r="E2439" s="240"/>
      <c r="F2439" s="240"/>
      <c r="G2439" s="240"/>
      <c r="H2439" s="240"/>
      <c r="I2439" s="240"/>
      <c r="J2439" s="240"/>
      <c r="K2439" s="240"/>
      <c r="L2439" s="240"/>
      <c r="M2439" s="240"/>
      <c r="N2439" s="240"/>
      <c r="O2439" s="240"/>
      <c r="BC2439" s="226"/>
    </row>
    <row r="2440" spans="1:55" ht="15.75" customHeight="1" thickBot="1">
      <c r="A2440" s="238"/>
      <c r="B2440" s="238"/>
      <c r="C2440" s="240"/>
      <c r="D2440" s="240"/>
      <c r="E2440" s="240"/>
      <c r="F2440" s="240"/>
      <c r="G2440" s="240"/>
      <c r="H2440" s="240"/>
      <c r="I2440" s="240"/>
      <c r="J2440" s="240"/>
      <c r="K2440" s="240"/>
      <c r="L2440" s="240"/>
      <c r="M2440" s="240"/>
      <c r="N2440" s="240"/>
      <c r="O2440" s="240"/>
      <c r="BC2440" s="226"/>
    </row>
    <row r="2441" spans="1:55" ht="15.75" customHeight="1" thickBot="1">
      <c r="A2441" s="238"/>
      <c r="B2441" s="238"/>
      <c r="C2441" s="240"/>
      <c r="D2441" s="240"/>
      <c r="E2441" s="240"/>
      <c r="F2441" s="240"/>
      <c r="G2441" s="240"/>
      <c r="H2441" s="240"/>
      <c r="I2441" s="240"/>
      <c r="J2441" s="240"/>
      <c r="K2441" s="240"/>
      <c r="L2441" s="240"/>
      <c r="M2441" s="240"/>
      <c r="N2441" s="240"/>
      <c r="O2441" s="240"/>
      <c r="BC2441" s="226"/>
    </row>
    <row r="2442" spans="1:55" ht="15.75" customHeight="1" thickBot="1">
      <c r="A2442" s="238"/>
      <c r="B2442" s="238"/>
      <c r="C2442" s="240"/>
      <c r="D2442" s="240"/>
      <c r="E2442" s="240"/>
      <c r="F2442" s="240"/>
      <c r="G2442" s="240"/>
      <c r="H2442" s="240"/>
      <c r="I2442" s="240"/>
      <c r="J2442" s="240"/>
      <c r="K2442" s="240"/>
      <c r="L2442" s="240"/>
      <c r="M2442" s="240"/>
      <c r="N2442" s="240"/>
      <c r="O2442" s="240"/>
      <c r="BC2442" s="226"/>
    </row>
    <row r="2443" spans="1:55" ht="15.75" customHeight="1" thickBot="1">
      <c r="A2443" s="238"/>
      <c r="B2443" s="238"/>
      <c r="C2443" s="240"/>
      <c r="D2443" s="240"/>
      <c r="E2443" s="240"/>
      <c r="F2443" s="240"/>
      <c r="G2443" s="240"/>
      <c r="H2443" s="240"/>
      <c r="I2443" s="240"/>
      <c r="J2443" s="240"/>
      <c r="K2443" s="240"/>
      <c r="L2443" s="240"/>
      <c r="M2443" s="240"/>
      <c r="N2443" s="240"/>
      <c r="O2443" s="240"/>
      <c r="BC2443" s="226"/>
    </row>
    <row r="2444" spans="1:55" ht="15.75" customHeight="1" thickBot="1">
      <c r="A2444" s="238"/>
      <c r="B2444" s="238"/>
      <c r="C2444" s="240"/>
      <c r="D2444" s="240"/>
      <c r="E2444" s="240"/>
      <c r="F2444" s="240"/>
      <c r="G2444" s="240"/>
      <c r="H2444" s="240"/>
      <c r="I2444" s="240"/>
      <c r="J2444" s="240"/>
      <c r="K2444" s="240"/>
      <c r="L2444" s="240"/>
      <c r="M2444" s="240"/>
      <c r="N2444" s="240"/>
      <c r="O2444" s="240"/>
      <c r="BC2444" s="226"/>
    </row>
    <row r="2445" spans="1:55" ht="15.75" customHeight="1" thickBot="1">
      <c r="A2445" s="238"/>
      <c r="B2445" s="238"/>
      <c r="C2445" s="240"/>
      <c r="D2445" s="240"/>
      <c r="E2445" s="240"/>
      <c r="F2445" s="240"/>
      <c r="G2445" s="240"/>
      <c r="H2445" s="240"/>
      <c r="I2445" s="240"/>
      <c r="J2445" s="240"/>
      <c r="K2445" s="240"/>
      <c r="L2445" s="240"/>
      <c r="M2445" s="240"/>
      <c r="N2445" s="240"/>
      <c r="O2445" s="240"/>
      <c r="BC2445" s="226"/>
    </row>
    <row r="2446" spans="1:55" ht="15.75" customHeight="1" thickBot="1">
      <c r="A2446" s="238"/>
      <c r="B2446" s="238"/>
      <c r="C2446" s="240"/>
      <c r="D2446" s="240"/>
      <c r="E2446" s="240"/>
      <c r="F2446" s="240"/>
      <c r="G2446" s="240"/>
      <c r="H2446" s="240"/>
      <c r="I2446" s="240"/>
      <c r="J2446" s="240"/>
      <c r="K2446" s="240"/>
      <c r="L2446" s="240"/>
      <c r="M2446" s="240"/>
      <c r="N2446" s="240"/>
      <c r="O2446" s="240"/>
      <c r="BC2446" s="226"/>
    </row>
    <row r="2447" spans="1:55" ht="15.75" customHeight="1" thickBot="1">
      <c r="A2447" s="238"/>
      <c r="B2447" s="238"/>
      <c r="C2447" s="240"/>
      <c r="D2447" s="240"/>
      <c r="E2447" s="240"/>
      <c r="F2447" s="240"/>
      <c r="G2447" s="240"/>
      <c r="H2447" s="240"/>
      <c r="I2447" s="240"/>
      <c r="J2447" s="240"/>
      <c r="K2447" s="240"/>
      <c r="L2447" s="240"/>
      <c r="M2447" s="240"/>
      <c r="N2447" s="240"/>
      <c r="O2447" s="240"/>
      <c r="BC2447" s="226"/>
    </row>
    <row r="2448" spans="1:55" ht="15.75" customHeight="1" thickBot="1">
      <c r="A2448" s="238"/>
      <c r="B2448" s="238"/>
      <c r="C2448" s="240"/>
      <c r="D2448" s="240"/>
      <c r="E2448" s="240"/>
      <c r="F2448" s="240"/>
      <c r="G2448" s="240"/>
      <c r="H2448" s="240"/>
      <c r="I2448" s="240"/>
      <c r="J2448" s="240"/>
      <c r="K2448" s="240"/>
      <c r="L2448" s="240"/>
      <c r="M2448" s="240"/>
      <c r="N2448" s="240"/>
      <c r="O2448" s="240"/>
      <c r="BC2448" s="226"/>
    </row>
    <row r="2449" spans="1:55" ht="15.75" customHeight="1" thickBot="1">
      <c r="A2449" s="238"/>
      <c r="B2449" s="238"/>
      <c r="C2449" s="240"/>
      <c r="D2449" s="240"/>
      <c r="E2449" s="240"/>
      <c r="F2449" s="240"/>
      <c r="G2449" s="240"/>
      <c r="H2449" s="240"/>
      <c r="I2449" s="240"/>
      <c r="J2449" s="240"/>
      <c r="K2449" s="240"/>
      <c r="L2449" s="240"/>
      <c r="M2449" s="240"/>
      <c r="N2449" s="240"/>
      <c r="O2449" s="240"/>
      <c r="BC2449" s="226"/>
    </row>
    <row r="2450" spans="1:55" ht="15.75" customHeight="1" thickBot="1">
      <c r="A2450" s="238"/>
      <c r="B2450" s="238"/>
      <c r="C2450" s="240"/>
      <c r="D2450" s="240"/>
      <c r="E2450" s="240"/>
      <c r="F2450" s="240"/>
      <c r="G2450" s="240"/>
      <c r="H2450" s="240"/>
      <c r="I2450" s="240"/>
      <c r="J2450" s="240"/>
      <c r="K2450" s="240"/>
      <c r="L2450" s="240"/>
      <c r="M2450" s="240"/>
      <c r="N2450" s="240"/>
      <c r="O2450" s="240"/>
      <c r="BC2450" s="226"/>
    </row>
    <row r="2451" spans="1:55" ht="15.75" customHeight="1" thickBot="1">
      <c r="A2451" s="238"/>
      <c r="B2451" s="238"/>
      <c r="C2451" s="240"/>
      <c r="D2451" s="240"/>
      <c r="E2451" s="240"/>
      <c r="F2451" s="240"/>
      <c r="G2451" s="240"/>
      <c r="H2451" s="240"/>
      <c r="I2451" s="240"/>
      <c r="J2451" s="240"/>
      <c r="K2451" s="240"/>
      <c r="L2451" s="240"/>
      <c r="M2451" s="240"/>
      <c r="N2451" s="240"/>
      <c r="O2451" s="240"/>
      <c r="BC2451" s="226"/>
    </row>
    <row r="2452" spans="1:55" ht="15.75" customHeight="1" thickBot="1">
      <c r="A2452" s="238"/>
      <c r="B2452" s="238"/>
      <c r="C2452" s="240"/>
      <c r="D2452" s="240"/>
      <c r="E2452" s="240"/>
      <c r="F2452" s="240"/>
      <c r="G2452" s="240"/>
      <c r="H2452" s="240"/>
      <c r="I2452" s="240"/>
      <c r="J2452" s="240"/>
      <c r="K2452" s="240"/>
      <c r="L2452" s="240"/>
      <c r="M2452" s="240"/>
      <c r="N2452" s="240"/>
      <c r="O2452" s="240"/>
      <c r="BC2452" s="226"/>
    </row>
    <row r="2453" spans="1:55" ht="15.75" customHeight="1" thickBot="1">
      <c r="A2453" s="238"/>
      <c r="B2453" s="238"/>
      <c r="C2453" s="240"/>
      <c r="D2453" s="240"/>
      <c r="E2453" s="240"/>
      <c r="F2453" s="240"/>
      <c r="G2453" s="240"/>
      <c r="H2453" s="240"/>
      <c r="I2453" s="240"/>
      <c r="J2453" s="240"/>
      <c r="K2453" s="240"/>
      <c r="L2453" s="240"/>
      <c r="M2453" s="240"/>
      <c r="N2453" s="240"/>
      <c r="O2453" s="240"/>
      <c r="BC2453" s="226"/>
    </row>
    <row r="2454" spans="1:55" ht="15.75" customHeight="1" thickBot="1">
      <c r="A2454" s="238"/>
      <c r="B2454" s="238"/>
      <c r="C2454" s="240"/>
      <c r="D2454" s="240"/>
      <c r="E2454" s="240"/>
      <c r="F2454" s="240"/>
      <c r="G2454" s="240"/>
      <c r="H2454" s="240"/>
      <c r="I2454" s="240"/>
      <c r="J2454" s="240"/>
      <c r="K2454" s="240"/>
      <c r="L2454" s="240"/>
      <c r="M2454" s="240"/>
      <c r="N2454" s="240"/>
      <c r="O2454" s="240"/>
      <c r="BC2454" s="226"/>
    </row>
    <row r="2455" spans="1:55" ht="15.75" customHeight="1" thickBot="1">
      <c r="A2455" s="238"/>
      <c r="B2455" s="238"/>
      <c r="C2455" s="240"/>
      <c r="D2455" s="240"/>
      <c r="E2455" s="240"/>
      <c r="F2455" s="240"/>
      <c r="G2455" s="240"/>
      <c r="H2455" s="240"/>
      <c r="I2455" s="240"/>
      <c r="J2455" s="240"/>
      <c r="K2455" s="240"/>
      <c r="L2455" s="240"/>
      <c r="M2455" s="240"/>
      <c r="N2455" s="240"/>
      <c r="O2455" s="240"/>
      <c r="BC2455" s="226"/>
    </row>
    <row r="2456" spans="1:55" ht="15.75" customHeight="1" thickBot="1">
      <c r="A2456" s="238"/>
      <c r="B2456" s="238"/>
      <c r="C2456" s="240"/>
      <c r="D2456" s="240"/>
      <c r="E2456" s="240"/>
      <c r="F2456" s="240"/>
      <c r="G2456" s="240"/>
      <c r="H2456" s="240"/>
      <c r="I2456" s="240"/>
      <c r="J2456" s="240"/>
      <c r="K2456" s="240"/>
      <c r="L2456" s="240"/>
      <c r="M2456" s="240"/>
      <c r="N2456" s="240"/>
      <c r="O2456" s="240"/>
      <c r="BC2456" s="226"/>
    </row>
    <row r="2457" spans="1:55" ht="15.75" customHeight="1" thickBot="1">
      <c r="A2457" s="238"/>
      <c r="B2457" s="238"/>
      <c r="C2457" s="240"/>
      <c r="D2457" s="240"/>
      <c r="E2457" s="240"/>
      <c r="F2457" s="240"/>
      <c r="G2457" s="240"/>
      <c r="H2457" s="240"/>
      <c r="I2457" s="240"/>
      <c r="J2457" s="240"/>
      <c r="K2457" s="240"/>
      <c r="L2457" s="240"/>
      <c r="M2457" s="240"/>
      <c r="N2457" s="240"/>
      <c r="O2457" s="240"/>
      <c r="BC2457" s="226"/>
    </row>
    <row r="2458" spans="1:55" ht="15.75" customHeight="1" thickBot="1">
      <c r="A2458" s="238"/>
      <c r="B2458" s="238"/>
      <c r="C2458" s="240"/>
      <c r="D2458" s="240"/>
      <c r="E2458" s="240"/>
      <c r="F2458" s="240"/>
      <c r="G2458" s="240"/>
      <c r="H2458" s="240"/>
      <c r="I2458" s="240"/>
      <c r="J2458" s="240"/>
      <c r="K2458" s="240"/>
      <c r="L2458" s="240"/>
      <c r="M2458" s="240"/>
      <c r="N2458" s="240"/>
      <c r="O2458" s="240"/>
      <c r="BC2458" s="226"/>
    </row>
    <row r="2459" spans="1:55" ht="15.75" customHeight="1" thickBot="1">
      <c r="A2459" s="238"/>
      <c r="B2459" s="238"/>
      <c r="C2459" s="240"/>
      <c r="D2459" s="240"/>
      <c r="E2459" s="240"/>
      <c r="F2459" s="240"/>
      <c r="G2459" s="240"/>
      <c r="H2459" s="240"/>
      <c r="I2459" s="240"/>
      <c r="J2459" s="240"/>
      <c r="K2459" s="240"/>
      <c r="L2459" s="240"/>
      <c r="M2459" s="240"/>
      <c r="N2459" s="240"/>
      <c r="O2459" s="240"/>
      <c r="BC2459" s="226"/>
    </row>
    <row r="2460" spans="1:55" ht="15.75" customHeight="1" thickBot="1">
      <c r="A2460" s="238"/>
      <c r="B2460" s="238"/>
      <c r="C2460" s="240"/>
      <c r="D2460" s="240"/>
      <c r="E2460" s="240"/>
      <c r="F2460" s="240"/>
      <c r="G2460" s="240"/>
      <c r="H2460" s="240"/>
      <c r="I2460" s="240"/>
      <c r="J2460" s="240"/>
      <c r="K2460" s="240"/>
      <c r="L2460" s="240"/>
      <c r="M2460" s="240"/>
      <c r="N2460" s="240"/>
      <c r="O2460" s="240"/>
      <c r="BC2460" s="226"/>
    </row>
    <row r="2461" spans="1:55" ht="15.75" customHeight="1" thickBot="1">
      <c r="A2461" s="238"/>
      <c r="B2461" s="238"/>
      <c r="C2461" s="240"/>
      <c r="D2461" s="240"/>
      <c r="E2461" s="240"/>
      <c r="F2461" s="240"/>
      <c r="G2461" s="240"/>
      <c r="H2461" s="240"/>
      <c r="I2461" s="240"/>
      <c r="J2461" s="240"/>
      <c r="K2461" s="240"/>
      <c r="L2461" s="240"/>
      <c r="M2461" s="240"/>
      <c r="N2461" s="240"/>
      <c r="O2461" s="240"/>
      <c r="BC2461" s="226"/>
    </row>
    <row r="2462" spans="1:55" ht="15.75" customHeight="1" thickBot="1">
      <c r="A2462" s="238"/>
      <c r="B2462" s="238"/>
      <c r="C2462" s="240"/>
      <c r="D2462" s="240"/>
      <c r="E2462" s="240"/>
      <c r="F2462" s="240"/>
      <c r="G2462" s="240"/>
      <c r="H2462" s="240"/>
      <c r="I2462" s="240"/>
      <c r="J2462" s="240"/>
      <c r="K2462" s="240"/>
      <c r="L2462" s="240"/>
      <c r="M2462" s="240"/>
      <c r="N2462" s="240"/>
      <c r="O2462" s="240"/>
      <c r="BC2462" s="226"/>
    </row>
    <row r="2463" spans="1:55" ht="15.75" customHeight="1" thickBot="1">
      <c r="A2463" s="238"/>
      <c r="B2463" s="238"/>
      <c r="C2463" s="240"/>
      <c r="D2463" s="240"/>
      <c r="E2463" s="240"/>
      <c r="F2463" s="240"/>
      <c r="G2463" s="240"/>
      <c r="H2463" s="240"/>
      <c r="I2463" s="240"/>
      <c r="J2463" s="240"/>
      <c r="K2463" s="240"/>
      <c r="L2463" s="240"/>
      <c r="M2463" s="240"/>
      <c r="N2463" s="240"/>
      <c r="O2463" s="240"/>
      <c r="BC2463" s="226"/>
    </row>
    <row r="2464" spans="1:55" ht="15.75" customHeight="1" thickBot="1">
      <c r="A2464" s="238"/>
      <c r="B2464" s="238"/>
      <c r="C2464" s="240"/>
      <c r="D2464" s="240"/>
      <c r="E2464" s="240"/>
      <c r="F2464" s="240"/>
      <c r="G2464" s="240"/>
      <c r="H2464" s="240"/>
      <c r="I2464" s="240"/>
      <c r="J2464" s="240"/>
      <c r="K2464" s="240"/>
      <c r="L2464" s="240"/>
      <c r="M2464" s="240"/>
      <c r="N2464" s="240"/>
      <c r="O2464" s="240"/>
      <c r="BC2464" s="226"/>
    </row>
    <row r="2465" spans="1:55" ht="15.75" customHeight="1" thickBot="1">
      <c r="A2465" s="238"/>
      <c r="B2465" s="238"/>
      <c r="C2465" s="240"/>
      <c r="D2465" s="240"/>
      <c r="E2465" s="240"/>
      <c r="F2465" s="240"/>
      <c r="G2465" s="240"/>
      <c r="H2465" s="240"/>
      <c r="I2465" s="240"/>
      <c r="J2465" s="240"/>
      <c r="K2465" s="240"/>
      <c r="L2465" s="240"/>
      <c r="M2465" s="240"/>
      <c r="N2465" s="240"/>
      <c r="O2465" s="240"/>
      <c r="BC2465" s="226"/>
    </row>
    <row r="2466" spans="1:55" ht="15.75" customHeight="1" thickBot="1">
      <c r="A2466" s="238"/>
      <c r="B2466" s="238"/>
      <c r="C2466" s="240"/>
      <c r="D2466" s="240"/>
      <c r="E2466" s="240"/>
      <c r="F2466" s="240"/>
      <c r="G2466" s="240"/>
      <c r="H2466" s="240"/>
      <c r="I2466" s="240"/>
      <c r="J2466" s="240"/>
      <c r="K2466" s="240"/>
      <c r="L2466" s="240"/>
      <c r="M2466" s="240"/>
      <c r="N2466" s="240"/>
      <c r="O2466" s="240"/>
      <c r="BC2466" s="226"/>
    </row>
    <row r="2467" spans="1:55" ht="15.75" customHeight="1" thickBot="1">
      <c r="A2467" s="238"/>
      <c r="B2467" s="238"/>
      <c r="C2467" s="240"/>
      <c r="D2467" s="240"/>
      <c r="E2467" s="240"/>
      <c r="F2467" s="240"/>
      <c r="G2467" s="240"/>
      <c r="H2467" s="240"/>
      <c r="I2467" s="240"/>
      <c r="J2467" s="240"/>
      <c r="K2467" s="240"/>
      <c r="L2467" s="240"/>
      <c r="M2467" s="240"/>
      <c r="N2467" s="240"/>
      <c r="O2467" s="240"/>
      <c r="BC2467" s="226"/>
    </row>
    <row r="2468" spans="1:55" ht="15.75" customHeight="1" thickBot="1">
      <c r="A2468" s="238"/>
      <c r="B2468" s="238"/>
      <c r="C2468" s="240"/>
      <c r="D2468" s="240"/>
      <c r="E2468" s="240"/>
      <c r="F2468" s="240"/>
      <c r="G2468" s="240"/>
      <c r="H2468" s="240"/>
      <c r="I2468" s="240"/>
      <c r="J2468" s="240"/>
      <c r="K2468" s="240"/>
      <c r="L2468" s="240"/>
      <c r="M2468" s="240"/>
      <c r="N2468" s="240"/>
      <c r="O2468" s="240"/>
      <c r="BC2468" s="226"/>
    </row>
    <row r="2469" spans="1:55" ht="15.75" customHeight="1" thickBot="1">
      <c r="A2469" s="238"/>
      <c r="B2469" s="238"/>
      <c r="C2469" s="240"/>
      <c r="D2469" s="240"/>
      <c r="E2469" s="240"/>
      <c r="F2469" s="240"/>
      <c r="G2469" s="240"/>
      <c r="H2469" s="240"/>
      <c r="I2469" s="240"/>
      <c r="J2469" s="240"/>
      <c r="K2469" s="240"/>
      <c r="L2469" s="240"/>
      <c r="M2469" s="240"/>
      <c r="N2469" s="240"/>
      <c r="O2469" s="240"/>
      <c r="BC2469" s="226"/>
    </row>
    <row r="2470" spans="1:55" ht="15.75" customHeight="1" thickBot="1">
      <c r="A2470" s="238"/>
      <c r="B2470" s="238"/>
      <c r="C2470" s="240"/>
      <c r="D2470" s="240"/>
      <c r="E2470" s="240"/>
      <c r="F2470" s="240"/>
      <c r="G2470" s="240"/>
      <c r="H2470" s="240"/>
      <c r="I2470" s="240"/>
      <c r="J2470" s="240"/>
      <c r="K2470" s="240"/>
      <c r="L2470" s="240"/>
      <c r="M2470" s="240"/>
      <c r="N2470" s="240"/>
      <c r="O2470" s="240"/>
      <c r="BC2470" s="226"/>
    </row>
    <row r="2471" spans="1:55" ht="15.75" customHeight="1" thickBot="1">
      <c r="A2471" s="238"/>
      <c r="B2471" s="238"/>
      <c r="C2471" s="240"/>
      <c r="D2471" s="240"/>
      <c r="E2471" s="240"/>
      <c r="F2471" s="240"/>
      <c r="G2471" s="240"/>
      <c r="H2471" s="240"/>
      <c r="I2471" s="240"/>
      <c r="J2471" s="240"/>
      <c r="K2471" s="240"/>
      <c r="L2471" s="240"/>
      <c r="M2471" s="240"/>
      <c r="N2471" s="240"/>
      <c r="O2471" s="240"/>
      <c r="BC2471" s="226"/>
    </row>
    <row r="2472" spans="1:55" ht="15.75" customHeight="1" thickBot="1">
      <c r="A2472" s="238"/>
      <c r="B2472" s="238"/>
      <c r="C2472" s="240"/>
      <c r="D2472" s="240"/>
      <c r="E2472" s="240"/>
      <c r="F2472" s="240"/>
      <c r="G2472" s="240"/>
      <c r="H2472" s="240"/>
      <c r="I2472" s="240"/>
      <c r="J2472" s="240"/>
      <c r="K2472" s="240"/>
      <c r="L2472" s="240"/>
      <c r="M2472" s="240"/>
      <c r="N2472" s="240"/>
      <c r="O2472" s="240"/>
      <c r="BC2472" s="226"/>
    </row>
    <row r="2473" spans="1:55" ht="15.75" customHeight="1" thickBot="1">
      <c r="A2473" s="238"/>
      <c r="B2473" s="238"/>
      <c r="C2473" s="240"/>
      <c r="D2473" s="240"/>
      <c r="E2473" s="240"/>
      <c r="F2473" s="240"/>
      <c r="G2473" s="240"/>
      <c r="H2473" s="240"/>
      <c r="I2473" s="240"/>
      <c r="J2473" s="240"/>
      <c r="K2473" s="240"/>
      <c r="L2473" s="240"/>
      <c r="M2473" s="240"/>
      <c r="N2473" s="240"/>
      <c r="O2473" s="240"/>
      <c r="BC2473" s="226"/>
    </row>
    <row r="2474" spans="1:55" ht="15.75" customHeight="1" thickBot="1">
      <c r="A2474" s="238"/>
      <c r="B2474" s="238"/>
      <c r="C2474" s="240"/>
      <c r="D2474" s="240"/>
      <c r="E2474" s="240"/>
      <c r="F2474" s="240"/>
      <c r="G2474" s="240"/>
      <c r="H2474" s="240"/>
      <c r="I2474" s="240"/>
      <c r="J2474" s="240"/>
      <c r="K2474" s="240"/>
      <c r="L2474" s="240"/>
      <c r="M2474" s="240"/>
      <c r="N2474" s="240"/>
      <c r="O2474" s="240"/>
      <c r="BC2474" s="226"/>
    </row>
    <row r="2475" spans="1:55" ht="15.75" customHeight="1" thickBot="1">
      <c r="A2475" s="238"/>
      <c r="B2475" s="238"/>
      <c r="C2475" s="240"/>
      <c r="D2475" s="240"/>
      <c r="E2475" s="240"/>
      <c r="F2475" s="240"/>
      <c r="G2475" s="240"/>
      <c r="H2475" s="240"/>
      <c r="I2475" s="240"/>
      <c r="J2475" s="240"/>
      <c r="K2475" s="240"/>
      <c r="L2475" s="240"/>
      <c r="M2475" s="240"/>
      <c r="N2475" s="240"/>
      <c r="O2475" s="240"/>
      <c r="BC2475" s="226"/>
    </row>
    <row r="2476" spans="1:55" ht="15.75" customHeight="1" thickBot="1">
      <c r="A2476" s="238"/>
      <c r="B2476" s="238"/>
      <c r="C2476" s="240"/>
      <c r="D2476" s="240"/>
      <c r="E2476" s="240"/>
      <c r="F2476" s="240"/>
      <c r="G2476" s="240"/>
      <c r="H2476" s="240"/>
      <c r="I2476" s="240"/>
      <c r="J2476" s="240"/>
      <c r="K2476" s="240"/>
      <c r="L2476" s="240"/>
      <c r="M2476" s="240"/>
      <c r="N2476" s="240"/>
      <c r="O2476" s="240"/>
      <c r="BC2476" s="226"/>
    </row>
    <row r="2477" spans="1:55" ht="15.75" customHeight="1" thickBot="1">
      <c r="A2477" s="238"/>
      <c r="B2477" s="238"/>
      <c r="C2477" s="240"/>
      <c r="D2477" s="240"/>
      <c r="E2477" s="240"/>
      <c r="F2477" s="240"/>
      <c r="G2477" s="240"/>
      <c r="H2477" s="240"/>
      <c r="I2477" s="240"/>
      <c r="J2477" s="240"/>
      <c r="K2477" s="240"/>
      <c r="L2477" s="240"/>
      <c r="M2477" s="240"/>
      <c r="N2477" s="240"/>
      <c r="O2477" s="240"/>
      <c r="BC2477" s="226"/>
    </row>
    <row r="2478" spans="1:55" ht="15.75" customHeight="1" thickBot="1">
      <c r="A2478" s="238"/>
      <c r="B2478" s="238"/>
      <c r="C2478" s="240"/>
      <c r="D2478" s="240"/>
      <c r="E2478" s="240"/>
      <c r="F2478" s="240"/>
      <c r="G2478" s="240"/>
      <c r="H2478" s="240"/>
      <c r="I2478" s="240"/>
      <c r="J2478" s="240"/>
      <c r="K2478" s="240"/>
      <c r="L2478" s="240"/>
      <c r="M2478" s="240"/>
      <c r="N2478" s="240"/>
      <c r="O2478" s="240"/>
      <c r="BC2478" s="226"/>
    </row>
    <row r="2479" spans="1:55" ht="15.75" customHeight="1" thickBot="1">
      <c r="A2479" s="238"/>
      <c r="B2479" s="238"/>
      <c r="C2479" s="240"/>
      <c r="D2479" s="240"/>
      <c r="E2479" s="240"/>
      <c r="F2479" s="240"/>
      <c r="G2479" s="240"/>
      <c r="H2479" s="240"/>
      <c r="I2479" s="240"/>
      <c r="J2479" s="240"/>
      <c r="K2479" s="240"/>
      <c r="L2479" s="240"/>
      <c r="M2479" s="240"/>
      <c r="N2479" s="240"/>
      <c r="O2479" s="240"/>
      <c r="BC2479" s="226"/>
    </row>
    <row r="2480" spans="1:55" ht="15.75" customHeight="1" thickBot="1">
      <c r="A2480" s="238"/>
      <c r="B2480" s="238"/>
      <c r="C2480" s="240"/>
      <c r="D2480" s="240"/>
      <c r="E2480" s="240"/>
      <c r="F2480" s="240"/>
      <c r="G2480" s="240"/>
      <c r="H2480" s="240"/>
      <c r="I2480" s="240"/>
      <c r="J2480" s="240"/>
      <c r="K2480" s="240"/>
      <c r="L2480" s="240"/>
      <c r="M2480" s="240"/>
      <c r="N2480" s="240"/>
      <c r="O2480" s="240"/>
      <c r="BC2480" s="226"/>
    </row>
    <row r="2481" spans="1:55" ht="15.75" customHeight="1" thickBot="1">
      <c r="A2481" s="238"/>
      <c r="B2481" s="238"/>
      <c r="C2481" s="240"/>
      <c r="D2481" s="240"/>
      <c r="E2481" s="240"/>
      <c r="F2481" s="240"/>
      <c r="G2481" s="240"/>
      <c r="H2481" s="240"/>
      <c r="I2481" s="240"/>
      <c r="J2481" s="240"/>
      <c r="K2481" s="240"/>
      <c r="L2481" s="240"/>
      <c r="M2481" s="240"/>
      <c r="N2481" s="240"/>
      <c r="O2481" s="240"/>
      <c r="BC2481" s="226"/>
    </row>
    <row r="2482" spans="1:55" ht="15.75" customHeight="1" thickBot="1">
      <c r="A2482" s="238"/>
      <c r="B2482" s="238"/>
      <c r="C2482" s="240"/>
      <c r="D2482" s="240"/>
      <c r="E2482" s="240"/>
      <c r="F2482" s="240"/>
      <c r="G2482" s="240"/>
      <c r="H2482" s="240"/>
      <c r="I2482" s="240"/>
      <c r="J2482" s="240"/>
      <c r="K2482" s="240"/>
      <c r="L2482" s="240"/>
      <c r="M2482" s="240"/>
      <c r="N2482" s="240"/>
      <c r="O2482" s="240"/>
      <c r="BC2482" s="226"/>
    </row>
    <row r="2483" spans="1:55" ht="15.75" customHeight="1" thickBot="1">
      <c r="A2483" s="238"/>
      <c r="B2483" s="238"/>
      <c r="C2483" s="240"/>
      <c r="D2483" s="240"/>
      <c r="E2483" s="240"/>
      <c r="F2483" s="240"/>
      <c r="G2483" s="240"/>
      <c r="H2483" s="240"/>
      <c r="I2483" s="240"/>
      <c r="J2483" s="240"/>
      <c r="K2483" s="240"/>
      <c r="L2483" s="240"/>
      <c r="M2483" s="240"/>
      <c r="N2483" s="240"/>
      <c r="O2483" s="240"/>
      <c r="BC2483" s="226"/>
    </row>
    <row r="2484" spans="1:55" ht="15.75" customHeight="1" thickBot="1">
      <c r="A2484" s="238"/>
      <c r="B2484" s="238"/>
      <c r="C2484" s="240"/>
      <c r="D2484" s="240"/>
      <c r="E2484" s="240"/>
      <c r="F2484" s="240"/>
      <c r="G2484" s="240"/>
      <c r="H2484" s="240"/>
      <c r="I2484" s="240"/>
      <c r="J2484" s="240"/>
      <c r="K2484" s="240"/>
      <c r="L2484" s="240"/>
      <c r="M2484" s="240"/>
      <c r="N2484" s="240"/>
      <c r="O2484" s="240"/>
      <c r="BC2484" s="226"/>
    </row>
    <row r="2485" spans="1:55" ht="15.75" customHeight="1" thickBot="1">
      <c r="A2485" s="238"/>
      <c r="B2485" s="238"/>
      <c r="C2485" s="240"/>
      <c r="D2485" s="240"/>
      <c r="E2485" s="240"/>
      <c r="F2485" s="240"/>
      <c r="G2485" s="240"/>
      <c r="H2485" s="240"/>
      <c r="I2485" s="240"/>
      <c r="J2485" s="240"/>
      <c r="K2485" s="240"/>
      <c r="L2485" s="240"/>
      <c r="M2485" s="240"/>
      <c r="N2485" s="240"/>
      <c r="O2485" s="240"/>
      <c r="BC2485" s="226"/>
    </row>
    <row r="2486" spans="1:55" ht="15.75" customHeight="1" thickBot="1">
      <c r="A2486" s="238"/>
      <c r="B2486" s="238"/>
      <c r="C2486" s="240"/>
      <c r="D2486" s="240"/>
      <c r="E2486" s="240"/>
      <c r="F2486" s="240"/>
      <c r="G2486" s="240"/>
      <c r="H2486" s="240"/>
      <c r="I2486" s="240"/>
      <c r="J2486" s="240"/>
      <c r="K2486" s="240"/>
      <c r="L2486" s="240"/>
      <c r="M2486" s="240"/>
      <c r="N2486" s="240"/>
      <c r="O2486" s="240"/>
      <c r="BC2486" s="226"/>
    </row>
    <row r="2487" spans="1:55" ht="15.75" customHeight="1" thickBot="1">
      <c r="A2487" s="238"/>
      <c r="B2487" s="238"/>
      <c r="C2487" s="240"/>
      <c r="D2487" s="240"/>
      <c r="E2487" s="240"/>
      <c r="F2487" s="240"/>
      <c r="G2487" s="240"/>
      <c r="H2487" s="240"/>
      <c r="I2487" s="240"/>
      <c r="J2487" s="240"/>
      <c r="K2487" s="240"/>
      <c r="L2487" s="240"/>
      <c r="M2487" s="240"/>
      <c r="N2487" s="240"/>
      <c r="O2487" s="240"/>
      <c r="BC2487" s="226"/>
    </row>
    <row r="2488" spans="1:55" ht="15.75" customHeight="1" thickBot="1">
      <c r="A2488" s="238"/>
      <c r="B2488" s="238"/>
      <c r="C2488" s="240"/>
      <c r="D2488" s="240"/>
      <c r="E2488" s="240"/>
      <c r="F2488" s="240"/>
      <c r="G2488" s="240"/>
      <c r="H2488" s="240"/>
      <c r="I2488" s="240"/>
      <c r="J2488" s="240"/>
      <c r="K2488" s="240"/>
      <c r="L2488" s="240"/>
      <c r="M2488" s="240"/>
      <c r="N2488" s="240"/>
      <c r="O2488" s="240"/>
      <c r="BC2488" s="226"/>
    </row>
    <row r="2489" spans="1:55" ht="15.75" customHeight="1" thickBot="1">
      <c r="A2489" s="238"/>
      <c r="B2489" s="238"/>
      <c r="C2489" s="240"/>
      <c r="D2489" s="240"/>
      <c r="E2489" s="240"/>
      <c r="F2489" s="240"/>
      <c r="G2489" s="240"/>
      <c r="H2489" s="240"/>
      <c r="I2489" s="240"/>
      <c r="J2489" s="240"/>
      <c r="K2489" s="240"/>
      <c r="L2489" s="240"/>
      <c r="M2489" s="240"/>
      <c r="N2489" s="240"/>
      <c r="O2489" s="240"/>
      <c r="BC2489" s="226"/>
    </row>
    <row r="2490" spans="1:55" ht="15.75" customHeight="1" thickBot="1">
      <c r="A2490" s="238"/>
      <c r="B2490" s="238"/>
      <c r="C2490" s="240"/>
      <c r="D2490" s="240"/>
      <c r="E2490" s="240"/>
      <c r="F2490" s="240"/>
      <c r="G2490" s="240"/>
      <c r="H2490" s="240"/>
      <c r="I2490" s="240"/>
      <c r="J2490" s="240"/>
      <c r="K2490" s="240"/>
      <c r="L2490" s="240"/>
      <c r="M2490" s="240"/>
      <c r="N2490" s="240"/>
      <c r="O2490" s="240"/>
      <c r="BC2490" s="226"/>
    </row>
    <row r="2491" spans="1:55" ht="15.75" customHeight="1" thickBot="1">
      <c r="A2491" s="238"/>
      <c r="B2491" s="238"/>
      <c r="C2491" s="240"/>
      <c r="D2491" s="240"/>
      <c r="E2491" s="240"/>
      <c r="F2491" s="240"/>
      <c r="G2491" s="240"/>
      <c r="H2491" s="240"/>
      <c r="I2491" s="240"/>
      <c r="J2491" s="240"/>
      <c r="K2491" s="240"/>
      <c r="L2491" s="240"/>
      <c r="M2491" s="240"/>
      <c r="N2491" s="240"/>
      <c r="O2491" s="240"/>
      <c r="BC2491" s="226"/>
    </row>
    <row r="2492" spans="1:55" ht="15.75" customHeight="1" thickBot="1">
      <c r="A2492" s="238"/>
      <c r="B2492" s="238"/>
      <c r="C2492" s="240"/>
      <c r="D2492" s="240"/>
      <c r="E2492" s="240"/>
      <c r="F2492" s="240"/>
      <c r="G2492" s="240"/>
      <c r="H2492" s="240"/>
      <c r="I2492" s="240"/>
      <c r="J2492" s="240"/>
      <c r="K2492" s="240"/>
      <c r="L2492" s="240"/>
      <c r="M2492" s="240"/>
      <c r="N2492" s="240"/>
      <c r="O2492" s="240"/>
      <c r="BC2492" s="226"/>
    </row>
    <row r="2493" spans="1:55" ht="15.75" customHeight="1" thickBot="1">
      <c r="A2493" s="238"/>
      <c r="B2493" s="238"/>
      <c r="C2493" s="240"/>
      <c r="D2493" s="240"/>
      <c r="E2493" s="240"/>
      <c r="F2493" s="240"/>
      <c r="G2493" s="240"/>
      <c r="H2493" s="240"/>
      <c r="I2493" s="240"/>
      <c r="J2493" s="240"/>
      <c r="K2493" s="240"/>
      <c r="L2493" s="240"/>
      <c r="M2493" s="240"/>
      <c r="N2493" s="240"/>
      <c r="O2493" s="240"/>
      <c r="BC2493" s="226"/>
    </row>
    <row r="2494" spans="1:55" ht="15.75" customHeight="1" thickBot="1">
      <c r="A2494" s="238"/>
      <c r="B2494" s="238"/>
      <c r="C2494" s="240"/>
      <c r="D2494" s="240"/>
      <c r="E2494" s="240"/>
      <c r="F2494" s="240"/>
      <c r="G2494" s="240"/>
      <c r="H2494" s="240"/>
      <c r="I2494" s="240"/>
      <c r="J2494" s="240"/>
      <c r="K2494" s="240"/>
      <c r="L2494" s="240"/>
      <c r="M2494" s="240"/>
      <c r="N2494" s="240"/>
      <c r="O2494" s="240"/>
      <c r="BC2494" s="226"/>
    </row>
    <row r="2495" spans="1:55" ht="15.75" customHeight="1" thickBot="1">
      <c r="A2495" s="238"/>
      <c r="B2495" s="238"/>
      <c r="C2495" s="240"/>
      <c r="D2495" s="240"/>
      <c r="E2495" s="240"/>
      <c r="F2495" s="240"/>
      <c r="G2495" s="240"/>
      <c r="H2495" s="240"/>
      <c r="I2495" s="240"/>
      <c r="J2495" s="240"/>
      <c r="K2495" s="240"/>
      <c r="L2495" s="240"/>
      <c r="M2495" s="240"/>
      <c r="N2495" s="240"/>
      <c r="O2495" s="240"/>
      <c r="BC2495" s="226"/>
    </row>
    <row r="2496" spans="1:55" ht="15.75" customHeight="1" thickBot="1">
      <c r="A2496" s="238"/>
      <c r="B2496" s="238"/>
      <c r="C2496" s="240"/>
      <c r="D2496" s="240"/>
      <c r="E2496" s="240"/>
      <c r="F2496" s="240"/>
      <c r="G2496" s="240"/>
      <c r="H2496" s="240"/>
      <c r="I2496" s="240"/>
      <c r="J2496" s="240"/>
      <c r="K2496" s="240"/>
      <c r="L2496" s="240"/>
      <c r="M2496" s="240"/>
      <c r="N2496" s="240"/>
      <c r="O2496" s="240"/>
      <c r="BC2496" s="226"/>
    </row>
    <row r="2497" spans="1:55" ht="15.75" customHeight="1" thickBot="1">
      <c r="A2497" s="238"/>
      <c r="B2497" s="238"/>
      <c r="C2497" s="240"/>
      <c r="D2497" s="240"/>
      <c r="E2497" s="240"/>
      <c r="F2497" s="240"/>
      <c r="G2497" s="240"/>
      <c r="H2497" s="240"/>
      <c r="I2497" s="240"/>
      <c r="J2497" s="240"/>
      <c r="K2497" s="240"/>
      <c r="L2497" s="240"/>
      <c r="M2497" s="240"/>
      <c r="N2497" s="240"/>
      <c r="O2497" s="240"/>
      <c r="BC2497" s="226"/>
    </row>
    <row r="2498" spans="1:55" ht="15.75" customHeight="1" thickBot="1">
      <c r="A2498" s="238"/>
      <c r="B2498" s="238"/>
      <c r="C2498" s="240"/>
      <c r="D2498" s="240"/>
      <c r="E2498" s="240"/>
      <c r="F2498" s="240"/>
      <c r="G2498" s="240"/>
      <c r="H2498" s="240"/>
      <c r="I2498" s="240"/>
      <c r="J2498" s="240"/>
      <c r="K2498" s="240"/>
      <c r="L2498" s="240"/>
      <c r="M2498" s="240"/>
      <c r="N2498" s="240"/>
      <c r="O2498" s="240"/>
      <c r="BC2498" s="226"/>
    </row>
    <row r="2499" spans="1:55" ht="15.75" customHeight="1" thickBot="1">
      <c r="A2499" s="238"/>
      <c r="B2499" s="238"/>
      <c r="C2499" s="240"/>
      <c r="D2499" s="240"/>
      <c r="E2499" s="240"/>
      <c r="F2499" s="240"/>
      <c r="G2499" s="240"/>
      <c r="H2499" s="240"/>
      <c r="I2499" s="240"/>
      <c r="J2499" s="240"/>
      <c r="K2499" s="240"/>
      <c r="L2499" s="240"/>
      <c r="M2499" s="240"/>
      <c r="N2499" s="240"/>
      <c r="O2499" s="240"/>
      <c r="BC2499" s="226"/>
    </row>
    <row r="2500" spans="1:55" ht="15.75" customHeight="1" thickBot="1">
      <c r="A2500" s="238"/>
      <c r="B2500" s="238"/>
      <c r="C2500" s="240"/>
      <c r="D2500" s="240"/>
      <c r="E2500" s="240"/>
      <c r="F2500" s="240"/>
      <c r="G2500" s="240"/>
      <c r="H2500" s="240"/>
      <c r="I2500" s="240"/>
      <c r="J2500" s="240"/>
      <c r="K2500" s="240"/>
      <c r="L2500" s="240"/>
      <c r="M2500" s="240"/>
      <c r="N2500" s="240"/>
      <c r="O2500" s="240"/>
      <c r="BC2500" s="226"/>
    </row>
    <row r="2501" spans="1:55" ht="15.75" customHeight="1" thickBot="1">
      <c r="A2501" s="238"/>
      <c r="B2501" s="238"/>
      <c r="C2501" s="240"/>
      <c r="D2501" s="240"/>
      <c r="E2501" s="240"/>
      <c r="F2501" s="240"/>
      <c r="G2501" s="240"/>
      <c r="H2501" s="240"/>
      <c r="I2501" s="240"/>
      <c r="J2501" s="240"/>
      <c r="K2501" s="240"/>
      <c r="L2501" s="240"/>
      <c r="M2501" s="240"/>
      <c r="N2501" s="240"/>
      <c r="O2501" s="240"/>
      <c r="BC2501" s="226"/>
    </row>
    <row r="2502" spans="1:55" ht="15.75" customHeight="1" thickBot="1">
      <c r="A2502" s="238"/>
      <c r="B2502" s="238"/>
      <c r="C2502" s="240"/>
      <c r="D2502" s="240"/>
      <c r="E2502" s="240"/>
      <c r="F2502" s="240"/>
      <c r="G2502" s="240"/>
      <c r="H2502" s="240"/>
      <c r="I2502" s="240"/>
      <c r="J2502" s="240"/>
      <c r="K2502" s="240"/>
      <c r="L2502" s="240"/>
      <c r="M2502" s="240"/>
      <c r="N2502" s="240"/>
      <c r="O2502" s="240"/>
      <c r="BC2502" s="226"/>
    </row>
    <row r="2503" spans="1:55" ht="15.75" customHeight="1" thickBot="1">
      <c r="A2503" s="238"/>
      <c r="B2503" s="238"/>
      <c r="C2503" s="240"/>
      <c r="D2503" s="240"/>
      <c r="E2503" s="240"/>
      <c r="F2503" s="240"/>
      <c r="G2503" s="240"/>
      <c r="H2503" s="240"/>
      <c r="I2503" s="240"/>
      <c r="J2503" s="240"/>
      <c r="K2503" s="240"/>
      <c r="L2503" s="240"/>
      <c r="M2503" s="240"/>
      <c r="N2503" s="240"/>
      <c r="O2503" s="240"/>
      <c r="BC2503" s="226"/>
    </row>
    <row r="2504" spans="1:55" ht="15.75" customHeight="1" thickBot="1">
      <c r="A2504" s="238"/>
      <c r="B2504" s="238"/>
      <c r="C2504" s="240"/>
      <c r="D2504" s="240"/>
      <c r="E2504" s="240"/>
      <c r="F2504" s="240"/>
      <c r="G2504" s="240"/>
      <c r="H2504" s="240"/>
      <c r="I2504" s="240"/>
      <c r="J2504" s="240"/>
      <c r="K2504" s="240"/>
      <c r="L2504" s="240"/>
      <c r="M2504" s="240"/>
      <c r="N2504" s="240"/>
      <c r="O2504" s="240"/>
      <c r="BC2504" s="226"/>
    </row>
    <row r="2505" spans="1:55" ht="15.75" customHeight="1" thickBot="1">
      <c r="A2505" s="238"/>
      <c r="B2505" s="238"/>
      <c r="C2505" s="240"/>
      <c r="D2505" s="240"/>
      <c r="E2505" s="240"/>
      <c r="F2505" s="240"/>
      <c r="G2505" s="240"/>
      <c r="H2505" s="240"/>
      <c r="I2505" s="240"/>
      <c r="J2505" s="240"/>
      <c r="K2505" s="240"/>
      <c r="L2505" s="240"/>
      <c r="M2505" s="240"/>
      <c r="N2505" s="240"/>
      <c r="O2505" s="240"/>
      <c r="BC2505" s="226"/>
    </row>
    <row r="2506" spans="1:55" ht="15.75" customHeight="1" thickBot="1">
      <c r="A2506" s="238"/>
      <c r="B2506" s="238"/>
      <c r="C2506" s="240"/>
      <c r="D2506" s="240"/>
      <c r="E2506" s="240"/>
      <c r="F2506" s="240"/>
      <c r="G2506" s="240"/>
      <c r="H2506" s="240"/>
      <c r="I2506" s="240"/>
      <c r="J2506" s="240"/>
      <c r="K2506" s="240"/>
      <c r="L2506" s="240"/>
      <c r="M2506" s="240"/>
      <c r="N2506" s="240"/>
      <c r="O2506" s="240"/>
      <c r="BC2506" s="226"/>
    </row>
    <row r="2507" spans="1:55" ht="15.75" customHeight="1" thickBot="1">
      <c r="A2507" s="238"/>
      <c r="B2507" s="238"/>
      <c r="C2507" s="240"/>
      <c r="D2507" s="240"/>
      <c r="E2507" s="240"/>
      <c r="F2507" s="240"/>
      <c r="G2507" s="240"/>
      <c r="H2507" s="240"/>
      <c r="I2507" s="240"/>
      <c r="J2507" s="240"/>
      <c r="K2507" s="240"/>
      <c r="L2507" s="240"/>
      <c r="M2507" s="240"/>
      <c r="N2507" s="240"/>
      <c r="O2507" s="240"/>
      <c r="BC2507" s="226"/>
    </row>
    <row r="2508" spans="1:55" ht="15.75" customHeight="1" thickBot="1">
      <c r="A2508" s="238"/>
      <c r="B2508" s="238"/>
      <c r="C2508" s="240"/>
      <c r="D2508" s="240"/>
      <c r="E2508" s="240"/>
      <c r="F2508" s="240"/>
      <c r="G2508" s="240"/>
      <c r="H2508" s="240"/>
      <c r="I2508" s="240"/>
      <c r="J2508" s="240"/>
      <c r="K2508" s="240"/>
      <c r="L2508" s="240"/>
      <c r="M2508" s="240"/>
      <c r="N2508" s="240"/>
      <c r="O2508" s="240"/>
      <c r="BC2508" s="226"/>
    </row>
    <row r="2509" spans="1:55" ht="15.75" customHeight="1" thickBot="1">
      <c r="A2509" s="238"/>
      <c r="B2509" s="238"/>
      <c r="C2509" s="240"/>
      <c r="D2509" s="240"/>
      <c r="E2509" s="240"/>
      <c r="F2509" s="240"/>
      <c r="G2509" s="240"/>
      <c r="H2509" s="240"/>
      <c r="I2509" s="240"/>
      <c r="J2509" s="240"/>
      <c r="K2509" s="240"/>
      <c r="L2509" s="240"/>
      <c r="M2509" s="240"/>
      <c r="N2509" s="240"/>
      <c r="O2509" s="240"/>
      <c r="BC2509" s="226"/>
    </row>
    <row r="2510" spans="1:55" ht="15.75" customHeight="1" thickBot="1">
      <c r="A2510" s="238"/>
      <c r="B2510" s="238"/>
      <c r="C2510" s="240"/>
      <c r="D2510" s="240"/>
      <c r="E2510" s="240"/>
      <c r="F2510" s="240"/>
      <c r="G2510" s="240"/>
      <c r="H2510" s="240"/>
      <c r="I2510" s="240"/>
      <c r="J2510" s="240"/>
      <c r="K2510" s="240"/>
      <c r="L2510" s="240"/>
      <c r="M2510" s="240"/>
      <c r="N2510" s="240"/>
      <c r="O2510" s="240"/>
      <c r="BC2510" s="226"/>
    </row>
    <row r="2511" spans="1:55" ht="15.75" customHeight="1" thickBot="1">
      <c r="A2511" s="238"/>
      <c r="B2511" s="238"/>
      <c r="C2511" s="240"/>
      <c r="D2511" s="240"/>
      <c r="E2511" s="240"/>
      <c r="F2511" s="240"/>
      <c r="G2511" s="240"/>
      <c r="H2511" s="240"/>
      <c r="I2511" s="240"/>
      <c r="J2511" s="240"/>
      <c r="K2511" s="240"/>
      <c r="L2511" s="240"/>
      <c r="M2511" s="240"/>
      <c r="N2511" s="240"/>
      <c r="O2511" s="240"/>
      <c r="BC2511" s="226"/>
    </row>
    <row r="2512" spans="1:55" ht="15.75" customHeight="1" thickBot="1">
      <c r="A2512" s="238"/>
      <c r="B2512" s="238"/>
      <c r="C2512" s="240"/>
      <c r="D2512" s="240"/>
      <c r="E2512" s="240"/>
      <c r="F2512" s="240"/>
      <c r="G2512" s="240"/>
      <c r="H2512" s="240"/>
      <c r="I2512" s="240"/>
      <c r="J2512" s="240"/>
      <c r="K2512" s="240"/>
      <c r="L2512" s="240"/>
      <c r="M2512" s="240"/>
      <c r="N2512" s="240"/>
      <c r="O2512" s="240"/>
      <c r="BC2512" s="226"/>
    </row>
    <row r="2513" spans="1:55" ht="15.75" customHeight="1" thickBot="1">
      <c r="A2513" s="238"/>
      <c r="B2513" s="238"/>
      <c r="C2513" s="240"/>
      <c r="D2513" s="240"/>
      <c r="E2513" s="240"/>
      <c r="F2513" s="240"/>
      <c r="G2513" s="240"/>
      <c r="H2513" s="240"/>
      <c r="I2513" s="240"/>
      <c r="J2513" s="240"/>
      <c r="K2513" s="240"/>
      <c r="L2513" s="240"/>
      <c r="M2513" s="240"/>
      <c r="N2513" s="240"/>
      <c r="O2513" s="240"/>
      <c r="BC2513" s="226"/>
    </row>
    <row r="2514" spans="1:55" ht="15.75" customHeight="1" thickBot="1">
      <c r="A2514" s="238"/>
      <c r="B2514" s="238"/>
      <c r="C2514" s="240"/>
      <c r="D2514" s="240"/>
      <c r="E2514" s="240"/>
      <c r="F2514" s="240"/>
      <c r="G2514" s="240"/>
      <c r="H2514" s="240"/>
      <c r="I2514" s="240"/>
      <c r="J2514" s="240"/>
      <c r="K2514" s="240"/>
      <c r="L2514" s="240"/>
      <c r="M2514" s="240"/>
      <c r="N2514" s="240"/>
      <c r="O2514" s="240"/>
      <c r="BC2514" s="226"/>
    </row>
    <row r="2515" spans="1:55" ht="15.75" customHeight="1" thickBot="1">
      <c r="A2515" s="238"/>
      <c r="B2515" s="238"/>
      <c r="C2515" s="240"/>
      <c r="D2515" s="240"/>
      <c r="E2515" s="240"/>
      <c r="F2515" s="240"/>
      <c r="G2515" s="240"/>
      <c r="H2515" s="240"/>
      <c r="I2515" s="240"/>
      <c r="J2515" s="240"/>
      <c r="K2515" s="240"/>
      <c r="L2515" s="240"/>
      <c r="M2515" s="240"/>
      <c r="N2515" s="240"/>
      <c r="O2515" s="240"/>
      <c r="BC2515" s="226"/>
    </row>
    <row r="2516" spans="1:55" ht="15.75" customHeight="1" thickBot="1">
      <c r="A2516" s="238"/>
      <c r="B2516" s="238"/>
      <c r="C2516" s="240"/>
      <c r="D2516" s="240"/>
      <c r="E2516" s="240"/>
      <c r="F2516" s="240"/>
      <c r="G2516" s="240"/>
      <c r="H2516" s="240"/>
      <c r="I2516" s="240"/>
      <c r="J2516" s="240"/>
      <c r="K2516" s="240"/>
      <c r="L2516" s="240"/>
      <c r="M2516" s="240"/>
      <c r="N2516" s="240"/>
      <c r="O2516" s="240"/>
      <c r="BC2516" s="226"/>
    </row>
    <row r="2517" spans="1:55" ht="15.75" customHeight="1" thickBot="1">
      <c r="A2517" s="238"/>
      <c r="B2517" s="238"/>
      <c r="C2517" s="240"/>
      <c r="D2517" s="240"/>
      <c r="E2517" s="240"/>
      <c r="F2517" s="240"/>
      <c r="G2517" s="240"/>
      <c r="H2517" s="240"/>
      <c r="I2517" s="240"/>
      <c r="J2517" s="240"/>
      <c r="K2517" s="240"/>
      <c r="L2517" s="240"/>
      <c r="M2517" s="240"/>
      <c r="N2517" s="240"/>
      <c r="O2517" s="240"/>
      <c r="BC2517" s="226"/>
    </row>
    <row r="2518" spans="1:55" ht="15.75" customHeight="1" thickBot="1">
      <c r="A2518" s="238"/>
      <c r="B2518" s="238"/>
      <c r="C2518" s="240"/>
      <c r="D2518" s="240"/>
      <c r="E2518" s="240"/>
      <c r="F2518" s="240"/>
      <c r="G2518" s="240"/>
      <c r="H2518" s="240"/>
      <c r="I2518" s="240"/>
      <c r="J2518" s="240"/>
      <c r="K2518" s="240"/>
      <c r="L2518" s="240"/>
      <c r="M2518" s="240"/>
      <c r="N2518" s="240"/>
      <c r="O2518" s="240"/>
      <c r="BC2518" s="226"/>
    </row>
    <row r="2519" spans="1:55" ht="15.75" customHeight="1" thickBot="1">
      <c r="A2519" s="238"/>
      <c r="B2519" s="238"/>
      <c r="C2519" s="240"/>
      <c r="D2519" s="240"/>
      <c r="E2519" s="240"/>
      <c r="F2519" s="240"/>
      <c r="G2519" s="240"/>
      <c r="H2519" s="240"/>
      <c r="I2519" s="240"/>
      <c r="J2519" s="240"/>
      <c r="K2519" s="240"/>
      <c r="L2519" s="240"/>
      <c r="M2519" s="240"/>
      <c r="N2519" s="240"/>
      <c r="O2519" s="240"/>
      <c r="BC2519" s="226"/>
    </row>
    <row r="2520" spans="1:55" ht="15.75" customHeight="1" thickBot="1">
      <c r="A2520" s="238"/>
      <c r="B2520" s="238"/>
      <c r="C2520" s="240"/>
      <c r="D2520" s="240"/>
      <c r="E2520" s="240"/>
      <c r="F2520" s="240"/>
      <c r="G2520" s="240"/>
      <c r="H2520" s="240"/>
      <c r="I2520" s="240"/>
      <c r="J2520" s="240"/>
      <c r="K2520" s="240"/>
      <c r="L2520" s="240"/>
      <c r="M2520" s="240"/>
      <c r="N2520" s="240"/>
      <c r="O2520" s="240"/>
      <c r="BC2520" s="226"/>
    </row>
    <row r="2521" spans="1:55" ht="15.75" customHeight="1" thickBot="1">
      <c r="A2521" s="238"/>
      <c r="B2521" s="238"/>
      <c r="C2521" s="240"/>
      <c r="D2521" s="240"/>
      <c r="E2521" s="240"/>
      <c r="F2521" s="240"/>
      <c r="G2521" s="240"/>
      <c r="H2521" s="240"/>
      <c r="I2521" s="240"/>
      <c r="J2521" s="240"/>
      <c r="K2521" s="240"/>
      <c r="L2521" s="240"/>
      <c r="M2521" s="240"/>
      <c r="N2521" s="240"/>
      <c r="O2521" s="240"/>
      <c r="BC2521" s="226"/>
    </row>
    <row r="2522" spans="1:55" ht="15.75" customHeight="1" thickBot="1">
      <c r="A2522" s="238"/>
      <c r="B2522" s="238"/>
      <c r="C2522" s="240"/>
      <c r="D2522" s="240"/>
      <c r="E2522" s="240"/>
      <c r="F2522" s="240"/>
      <c r="G2522" s="240"/>
      <c r="H2522" s="240"/>
      <c r="I2522" s="240"/>
      <c r="J2522" s="240"/>
      <c r="K2522" s="240"/>
      <c r="L2522" s="240"/>
      <c r="M2522" s="240"/>
      <c r="N2522" s="240"/>
      <c r="O2522" s="240"/>
      <c r="BC2522" s="226"/>
    </row>
    <row r="2523" spans="1:55" ht="15.75" customHeight="1" thickBot="1">
      <c r="A2523" s="238"/>
      <c r="B2523" s="238"/>
      <c r="C2523" s="240"/>
      <c r="D2523" s="240"/>
      <c r="E2523" s="240"/>
      <c r="F2523" s="240"/>
      <c r="G2523" s="240"/>
      <c r="H2523" s="240"/>
      <c r="I2523" s="240"/>
      <c r="J2523" s="240"/>
      <c r="K2523" s="240"/>
      <c r="L2523" s="240"/>
      <c r="M2523" s="240"/>
      <c r="N2523" s="240"/>
      <c r="O2523" s="240"/>
      <c r="BC2523" s="226"/>
    </row>
    <row r="2524" spans="1:55" ht="15.75" customHeight="1" thickBot="1">
      <c r="A2524" s="238"/>
      <c r="B2524" s="238"/>
      <c r="C2524" s="240"/>
      <c r="D2524" s="240"/>
      <c r="E2524" s="240"/>
      <c r="F2524" s="240"/>
      <c r="G2524" s="240"/>
      <c r="H2524" s="240"/>
      <c r="I2524" s="240"/>
      <c r="J2524" s="240"/>
      <c r="K2524" s="240"/>
      <c r="L2524" s="240"/>
      <c r="M2524" s="240"/>
      <c r="N2524" s="240"/>
      <c r="O2524" s="240"/>
      <c r="BC2524" s="226"/>
    </row>
    <row r="2525" spans="1:55" ht="15.75" customHeight="1" thickBot="1">
      <c r="A2525" s="238"/>
      <c r="B2525" s="238"/>
      <c r="C2525" s="240"/>
      <c r="D2525" s="240"/>
      <c r="E2525" s="240"/>
      <c r="F2525" s="240"/>
      <c r="G2525" s="240"/>
      <c r="H2525" s="240"/>
      <c r="I2525" s="240"/>
      <c r="J2525" s="240"/>
      <c r="K2525" s="240"/>
      <c r="L2525" s="240"/>
      <c r="M2525" s="240"/>
      <c r="N2525" s="240"/>
      <c r="O2525" s="240"/>
      <c r="BC2525" s="226"/>
    </row>
    <row r="2526" spans="1:55" ht="15.75" customHeight="1" thickBot="1">
      <c r="A2526" s="238"/>
      <c r="B2526" s="238"/>
      <c r="C2526" s="240"/>
      <c r="D2526" s="240"/>
      <c r="E2526" s="240"/>
      <c r="F2526" s="240"/>
      <c r="G2526" s="240"/>
      <c r="H2526" s="240"/>
      <c r="I2526" s="240"/>
      <c r="J2526" s="240"/>
      <c r="K2526" s="240"/>
      <c r="L2526" s="240"/>
      <c r="M2526" s="240"/>
      <c r="N2526" s="240"/>
      <c r="O2526" s="240"/>
      <c r="BC2526" s="226"/>
    </row>
    <row r="2527" spans="1:55" ht="15.75" customHeight="1" thickBot="1">
      <c r="A2527" s="238"/>
      <c r="B2527" s="238"/>
      <c r="C2527" s="240"/>
      <c r="D2527" s="240"/>
      <c r="E2527" s="240"/>
      <c r="F2527" s="240"/>
      <c r="G2527" s="240"/>
      <c r="H2527" s="240"/>
      <c r="I2527" s="240"/>
      <c r="J2527" s="240"/>
      <c r="K2527" s="240"/>
      <c r="L2527" s="240"/>
      <c r="M2527" s="240"/>
      <c r="N2527" s="240"/>
      <c r="O2527" s="240"/>
      <c r="BC2527" s="226"/>
    </row>
    <row r="2528" spans="1:55" ht="15.75" customHeight="1" thickBot="1">
      <c r="A2528" s="238"/>
      <c r="B2528" s="238"/>
      <c r="C2528" s="240"/>
      <c r="D2528" s="240"/>
      <c r="E2528" s="240"/>
      <c r="F2528" s="240"/>
      <c r="G2528" s="240"/>
      <c r="H2528" s="240"/>
      <c r="I2528" s="240"/>
      <c r="J2528" s="240"/>
      <c r="K2528" s="240"/>
      <c r="L2528" s="240"/>
      <c r="M2528" s="240"/>
      <c r="N2528" s="240"/>
      <c r="O2528" s="240"/>
      <c r="BC2528" s="226"/>
    </row>
    <row r="2529" spans="1:55" ht="15.75" customHeight="1" thickBot="1">
      <c r="A2529" s="238"/>
      <c r="B2529" s="238"/>
      <c r="C2529" s="240"/>
      <c r="D2529" s="240"/>
      <c r="E2529" s="240"/>
      <c r="F2529" s="240"/>
      <c r="G2529" s="240"/>
      <c r="H2529" s="240"/>
      <c r="I2529" s="240"/>
      <c r="J2529" s="240"/>
      <c r="K2529" s="240"/>
      <c r="L2529" s="240"/>
      <c r="M2529" s="240"/>
      <c r="N2529" s="240"/>
      <c r="O2529" s="240"/>
      <c r="BC2529" s="226"/>
    </row>
    <row r="2530" spans="1:55" ht="15.75" customHeight="1" thickBot="1">
      <c r="A2530" s="238"/>
      <c r="B2530" s="238"/>
      <c r="C2530" s="240"/>
      <c r="D2530" s="240"/>
      <c r="E2530" s="240"/>
      <c r="F2530" s="240"/>
      <c r="G2530" s="240"/>
      <c r="H2530" s="240"/>
      <c r="I2530" s="240"/>
      <c r="J2530" s="240"/>
      <c r="K2530" s="240"/>
      <c r="L2530" s="240"/>
      <c r="M2530" s="240"/>
      <c r="N2530" s="240"/>
      <c r="O2530" s="240"/>
      <c r="BC2530" s="226"/>
    </row>
    <row r="2531" spans="1:55" ht="15.75" customHeight="1" thickBot="1">
      <c r="A2531" s="238"/>
      <c r="B2531" s="238"/>
      <c r="C2531" s="240"/>
      <c r="D2531" s="240"/>
      <c r="E2531" s="240"/>
      <c r="F2531" s="240"/>
      <c r="G2531" s="240"/>
      <c r="H2531" s="240"/>
      <c r="I2531" s="240"/>
      <c r="J2531" s="240"/>
      <c r="K2531" s="240"/>
      <c r="L2531" s="240"/>
      <c r="M2531" s="240"/>
      <c r="N2531" s="240"/>
      <c r="O2531" s="240"/>
      <c r="BC2531" s="226"/>
    </row>
    <row r="2532" spans="1:55" ht="15.75" customHeight="1" thickBot="1">
      <c r="A2532" s="238"/>
      <c r="B2532" s="238"/>
      <c r="C2532" s="240"/>
      <c r="D2532" s="240"/>
      <c r="E2532" s="240"/>
      <c r="F2532" s="240"/>
      <c r="G2532" s="240"/>
      <c r="H2532" s="240"/>
      <c r="I2532" s="240"/>
      <c r="J2532" s="240"/>
      <c r="K2532" s="240"/>
      <c r="L2532" s="240"/>
      <c r="M2532" s="240"/>
      <c r="N2532" s="240"/>
      <c r="O2532" s="240"/>
      <c r="BC2532" s="226"/>
    </row>
    <row r="2533" spans="1:55" ht="15.75" customHeight="1" thickBot="1">
      <c r="A2533" s="238"/>
      <c r="B2533" s="238"/>
      <c r="C2533" s="240"/>
      <c r="D2533" s="240"/>
      <c r="E2533" s="240"/>
      <c r="F2533" s="240"/>
      <c r="G2533" s="240"/>
      <c r="H2533" s="240"/>
      <c r="I2533" s="240"/>
      <c r="J2533" s="240"/>
      <c r="K2533" s="240"/>
      <c r="L2533" s="240"/>
      <c r="M2533" s="240"/>
      <c r="N2533" s="240"/>
      <c r="O2533" s="240"/>
      <c r="BC2533" s="226"/>
    </row>
    <row r="2534" spans="1:55" ht="15.75" customHeight="1" thickBot="1">
      <c r="A2534" s="238"/>
      <c r="B2534" s="238"/>
      <c r="C2534" s="240"/>
      <c r="D2534" s="240"/>
      <c r="E2534" s="240"/>
      <c r="F2534" s="240"/>
      <c r="G2534" s="240"/>
      <c r="H2534" s="240"/>
      <c r="I2534" s="240"/>
      <c r="J2534" s="240"/>
      <c r="K2534" s="240"/>
      <c r="L2534" s="240"/>
      <c r="M2534" s="240"/>
      <c r="N2534" s="240"/>
      <c r="O2534" s="240"/>
      <c r="BC2534" s="226"/>
    </row>
    <row r="2535" spans="1:55" ht="15.75" customHeight="1" thickBot="1">
      <c r="A2535" s="238"/>
      <c r="B2535" s="238"/>
      <c r="C2535" s="240"/>
      <c r="D2535" s="240"/>
      <c r="E2535" s="240"/>
      <c r="F2535" s="240"/>
      <c r="G2535" s="240"/>
      <c r="H2535" s="240"/>
      <c r="I2535" s="240"/>
      <c r="J2535" s="240"/>
      <c r="K2535" s="240"/>
      <c r="L2535" s="240"/>
      <c r="M2535" s="240"/>
      <c r="N2535" s="240"/>
      <c r="O2535" s="240"/>
      <c r="BC2535" s="226"/>
    </row>
    <row r="2536" spans="1:55" ht="15.75" customHeight="1" thickBot="1">
      <c r="A2536" s="238"/>
      <c r="B2536" s="238"/>
      <c r="C2536" s="240"/>
      <c r="D2536" s="240"/>
      <c r="E2536" s="240"/>
      <c r="F2536" s="240"/>
      <c r="G2536" s="240"/>
      <c r="H2536" s="240"/>
      <c r="I2536" s="240"/>
      <c r="J2536" s="240"/>
      <c r="K2536" s="240"/>
      <c r="L2536" s="240"/>
      <c r="M2536" s="240"/>
      <c r="N2536" s="240"/>
      <c r="O2536" s="240"/>
      <c r="BC2536" s="226"/>
    </row>
    <row r="2537" spans="1:55" ht="15.75" customHeight="1" thickBot="1">
      <c r="A2537" s="238"/>
      <c r="B2537" s="238"/>
      <c r="C2537" s="240"/>
      <c r="D2537" s="240"/>
      <c r="E2537" s="240"/>
      <c r="F2537" s="240"/>
      <c r="G2537" s="240"/>
      <c r="H2537" s="240"/>
      <c r="I2537" s="240"/>
      <c r="J2537" s="240"/>
      <c r="K2537" s="240"/>
      <c r="L2537" s="240"/>
      <c r="M2537" s="240"/>
      <c r="N2537" s="240"/>
      <c r="O2537" s="240"/>
      <c r="BC2537" s="226"/>
    </row>
    <row r="2538" spans="1:55" ht="15.75" customHeight="1" thickBot="1">
      <c r="A2538" s="238"/>
      <c r="B2538" s="238"/>
      <c r="C2538" s="240"/>
      <c r="D2538" s="240"/>
      <c r="E2538" s="240"/>
      <c r="F2538" s="240"/>
      <c r="G2538" s="240"/>
      <c r="H2538" s="240"/>
      <c r="I2538" s="240"/>
      <c r="J2538" s="240"/>
      <c r="K2538" s="240"/>
      <c r="L2538" s="240"/>
      <c r="M2538" s="240"/>
      <c r="N2538" s="240"/>
      <c r="O2538" s="240"/>
      <c r="BC2538" s="226"/>
    </row>
    <row r="2539" spans="1:55" ht="15.75" customHeight="1" thickBot="1">
      <c r="A2539" s="238"/>
      <c r="B2539" s="238"/>
      <c r="C2539" s="240"/>
      <c r="D2539" s="240"/>
      <c r="E2539" s="240"/>
      <c r="F2539" s="240"/>
      <c r="G2539" s="240"/>
      <c r="H2539" s="240"/>
      <c r="I2539" s="240"/>
      <c r="J2539" s="240"/>
      <c r="K2539" s="240"/>
      <c r="L2539" s="240"/>
      <c r="M2539" s="240"/>
      <c r="N2539" s="240"/>
      <c r="O2539" s="240"/>
      <c r="BC2539" s="226"/>
    </row>
    <row r="2540" spans="1:55" ht="15.75" customHeight="1" thickBot="1">
      <c r="A2540" s="238"/>
      <c r="B2540" s="238"/>
      <c r="C2540" s="240"/>
      <c r="D2540" s="240"/>
      <c r="E2540" s="240"/>
      <c r="F2540" s="240"/>
      <c r="G2540" s="240"/>
      <c r="H2540" s="240"/>
      <c r="I2540" s="240"/>
      <c r="J2540" s="240"/>
      <c r="K2540" s="240"/>
      <c r="L2540" s="240"/>
      <c r="M2540" s="240"/>
      <c r="N2540" s="240"/>
      <c r="O2540" s="240"/>
      <c r="BC2540" s="226"/>
    </row>
    <row r="2541" spans="1:55" ht="15.75" customHeight="1" thickBot="1">
      <c r="A2541" s="238"/>
      <c r="B2541" s="238"/>
      <c r="C2541" s="240"/>
      <c r="D2541" s="240"/>
      <c r="E2541" s="240"/>
      <c r="F2541" s="240"/>
      <c r="G2541" s="240"/>
      <c r="H2541" s="240"/>
      <c r="I2541" s="240"/>
      <c r="J2541" s="240"/>
      <c r="K2541" s="240"/>
      <c r="L2541" s="240"/>
      <c r="M2541" s="240"/>
      <c r="N2541" s="240"/>
      <c r="O2541" s="240"/>
      <c r="BC2541" s="226"/>
    </row>
    <row r="2542" spans="1:55" ht="15.75" customHeight="1" thickBot="1">
      <c r="A2542" s="238"/>
      <c r="B2542" s="238"/>
      <c r="C2542" s="240"/>
      <c r="D2542" s="240"/>
      <c r="E2542" s="240"/>
      <c r="F2542" s="240"/>
      <c r="G2542" s="240"/>
      <c r="H2542" s="240"/>
      <c r="I2542" s="240"/>
      <c r="J2542" s="240"/>
      <c r="K2542" s="240"/>
      <c r="L2542" s="240"/>
      <c r="M2542" s="240"/>
      <c r="N2542" s="240"/>
      <c r="O2542" s="240"/>
      <c r="BC2542" s="226"/>
    </row>
    <row r="2543" spans="1:55" ht="15.75" customHeight="1" thickBot="1">
      <c r="A2543" s="238"/>
      <c r="B2543" s="238"/>
      <c r="C2543" s="240"/>
      <c r="D2543" s="240"/>
      <c r="E2543" s="240"/>
      <c r="F2543" s="240"/>
      <c r="G2543" s="240"/>
      <c r="H2543" s="240"/>
      <c r="I2543" s="240"/>
      <c r="J2543" s="240"/>
      <c r="K2543" s="240"/>
      <c r="L2543" s="240"/>
      <c r="M2543" s="240"/>
      <c r="N2543" s="240"/>
      <c r="O2543" s="240"/>
      <c r="BC2543" s="226"/>
    </row>
    <row r="2544" spans="1:55" ht="15.75" customHeight="1" thickBot="1">
      <c r="A2544" s="238"/>
      <c r="B2544" s="238"/>
      <c r="C2544" s="240"/>
      <c r="D2544" s="240"/>
      <c r="E2544" s="240"/>
      <c r="F2544" s="240"/>
      <c r="G2544" s="240"/>
      <c r="H2544" s="240"/>
      <c r="I2544" s="240"/>
      <c r="J2544" s="240"/>
      <c r="K2544" s="240"/>
      <c r="L2544" s="240"/>
      <c r="M2544" s="240"/>
      <c r="N2544" s="240"/>
      <c r="O2544" s="240"/>
      <c r="BC2544" s="226"/>
    </row>
    <row r="2545" spans="1:55" ht="15.75" customHeight="1" thickBot="1">
      <c r="A2545" s="238"/>
      <c r="B2545" s="238"/>
      <c r="C2545" s="240"/>
      <c r="D2545" s="240"/>
      <c r="E2545" s="240"/>
      <c r="F2545" s="240"/>
      <c r="G2545" s="240"/>
      <c r="H2545" s="240"/>
      <c r="I2545" s="240"/>
      <c r="J2545" s="240"/>
      <c r="K2545" s="240"/>
      <c r="L2545" s="240"/>
      <c r="M2545" s="240"/>
      <c r="N2545" s="240"/>
      <c r="O2545" s="240"/>
      <c r="BC2545" s="226"/>
    </row>
    <row r="2546" spans="1:55" ht="15.75" customHeight="1" thickBot="1">
      <c r="A2546" s="238"/>
      <c r="B2546" s="238"/>
      <c r="C2546" s="240"/>
      <c r="D2546" s="240"/>
      <c r="E2546" s="240"/>
      <c r="F2546" s="240"/>
      <c r="G2546" s="240"/>
      <c r="H2546" s="240"/>
      <c r="I2546" s="240"/>
      <c r="J2546" s="240"/>
      <c r="K2546" s="240"/>
      <c r="L2546" s="240"/>
      <c r="M2546" s="240"/>
      <c r="N2546" s="240"/>
      <c r="O2546" s="240"/>
      <c r="BC2546" s="226"/>
    </row>
    <row r="2547" spans="1:55" ht="15.75" customHeight="1" thickBot="1">
      <c r="A2547" s="238"/>
      <c r="B2547" s="238"/>
      <c r="C2547" s="240"/>
      <c r="D2547" s="240"/>
      <c r="E2547" s="240"/>
      <c r="F2547" s="240"/>
      <c r="G2547" s="240"/>
      <c r="H2547" s="240"/>
      <c r="I2547" s="240"/>
      <c r="J2547" s="240"/>
      <c r="K2547" s="240"/>
      <c r="L2547" s="240"/>
      <c r="M2547" s="240"/>
      <c r="N2547" s="240"/>
      <c r="O2547" s="240"/>
      <c r="BC2547" s="226"/>
    </row>
    <row r="2548" spans="1:55" ht="15.75" customHeight="1" thickBot="1">
      <c r="A2548" s="238"/>
      <c r="B2548" s="238"/>
      <c r="C2548" s="240"/>
      <c r="D2548" s="240"/>
      <c r="E2548" s="240"/>
      <c r="F2548" s="240"/>
      <c r="G2548" s="240"/>
      <c r="H2548" s="240"/>
      <c r="I2548" s="240"/>
      <c r="J2548" s="240"/>
      <c r="K2548" s="240"/>
      <c r="L2548" s="240"/>
      <c r="M2548" s="240"/>
      <c r="N2548" s="240"/>
      <c r="O2548" s="240"/>
      <c r="BC2548" s="226"/>
    </row>
    <row r="2549" spans="1:55" ht="15.75" customHeight="1" thickBot="1">
      <c r="A2549" s="238"/>
      <c r="B2549" s="238"/>
      <c r="C2549" s="240"/>
      <c r="D2549" s="240"/>
      <c r="E2549" s="240"/>
      <c r="F2549" s="240"/>
      <c r="G2549" s="240"/>
      <c r="H2549" s="240"/>
      <c r="I2549" s="240"/>
      <c r="J2549" s="240"/>
      <c r="K2549" s="240"/>
      <c r="L2549" s="240"/>
      <c r="M2549" s="240"/>
      <c r="N2549" s="240"/>
      <c r="O2549" s="240"/>
      <c r="BC2549" s="226"/>
    </row>
    <row r="2550" spans="1:55" ht="15.75" customHeight="1" thickBot="1">
      <c r="A2550" s="238"/>
      <c r="B2550" s="238"/>
      <c r="C2550" s="240"/>
      <c r="D2550" s="240"/>
      <c r="E2550" s="240"/>
      <c r="F2550" s="240"/>
      <c r="G2550" s="240"/>
      <c r="H2550" s="240"/>
      <c r="I2550" s="240"/>
      <c r="J2550" s="240"/>
      <c r="K2550" s="240"/>
      <c r="L2550" s="240"/>
      <c r="M2550" s="240"/>
      <c r="N2550" s="240"/>
      <c r="O2550" s="240"/>
      <c r="BC2550" s="226"/>
    </row>
    <row r="2551" spans="1:55" ht="15.75" customHeight="1" thickBot="1">
      <c r="A2551" s="238"/>
      <c r="B2551" s="238"/>
      <c r="C2551" s="240"/>
      <c r="D2551" s="240"/>
      <c r="E2551" s="240"/>
      <c r="F2551" s="240"/>
      <c r="G2551" s="240"/>
      <c r="H2551" s="240"/>
      <c r="I2551" s="240"/>
      <c r="J2551" s="240"/>
      <c r="K2551" s="240"/>
      <c r="L2551" s="240"/>
      <c r="M2551" s="240"/>
      <c r="N2551" s="240"/>
      <c r="O2551" s="240"/>
      <c r="BC2551" s="226"/>
    </row>
    <row r="2552" spans="1:55" ht="15.75" customHeight="1" thickBot="1">
      <c r="A2552" s="238"/>
      <c r="B2552" s="238"/>
      <c r="C2552" s="240"/>
      <c r="D2552" s="240"/>
      <c r="E2552" s="240"/>
      <c r="F2552" s="240"/>
      <c r="G2552" s="240"/>
      <c r="H2552" s="240"/>
      <c r="I2552" s="240"/>
      <c r="J2552" s="240"/>
      <c r="K2552" s="240"/>
      <c r="L2552" s="240"/>
      <c r="M2552" s="240"/>
      <c r="N2552" s="240"/>
      <c r="O2552" s="240"/>
      <c r="BC2552" s="226"/>
    </row>
    <row r="2553" spans="1:55" ht="15.75" customHeight="1" thickBot="1">
      <c r="A2553" s="238"/>
      <c r="B2553" s="238"/>
      <c r="C2553" s="240"/>
      <c r="D2553" s="240"/>
      <c r="E2553" s="240"/>
      <c r="F2553" s="240"/>
      <c r="G2553" s="240"/>
      <c r="H2553" s="240"/>
      <c r="I2553" s="240"/>
      <c r="J2553" s="240"/>
      <c r="K2553" s="240"/>
      <c r="L2553" s="240"/>
      <c r="M2553" s="240"/>
      <c r="N2553" s="240"/>
      <c r="O2553" s="240"/>
      <c r="BC2553" s="226"/>
    </row>
    <row r="2554" spans="1:55" ht="15.75" customHeight="1" thickBot="1">
      <c r="A2554" s="238"/>
      <c r="B2554" s="238"/>
      <c r="C2554" s="240"/>
      <c r="D2554" s="240"/>
      <c r="E2554" s="240"/>
      <c r="F2554" s="240"/>
      <c r="G2554" s="240"/>
      <c r="H2554" s="240"/>
      <c r="I2554" s="240"/>
      <c r="J2554" s="240"/>
      <c r="K2554" s="240"/>
      <c r="L2554" s="240"/>
      <c r="M2554" s="240"/>
      <c r="N2554" s="240"/>
      <c r="O2554" s="240"/>
      <c r="BC2554" s="226"/>
    </row>
    <row r="2555" spans="1:55" ht="15.75" customHeight="1" thickBot="1">
      <c r="A2555" s="238"/>
      <c r="B2555" s="238"/>
      <c r="C2555" s="240"/>
      <c r="D2555" s="240"/>
      <c r="E2555" s="240"/>
      <c r="F2555" s="240"/>
      <c r="G2555" s="240"/>
      <c r="H2555" s="240"/>
      <c r="I2555" s="240"/>
      <c r="J2555" s="240"/>
      <c r="K2555" s="240"/>
      <c r="L2555" s="240"/>
      <c r="M2555" s="240"/>
      <c r="N2555" s="240"/>
      <c r="O2555" s="240"/>
      <c r="BC2555" s="226"/>
    </row>
    <row r="2556" spans="1:55" ht="15.75" customHeight="1" thickBot="1">
      <c r="A2556" s="238"/>
      <c r="B2556" s="238"/>
      <c r="C2556" s="240"/>
      <c r="D2556" s="240"/>
      <c r="E2556" s="240"/>
      <c r="F2556" s="240"/>
      <c r="G2556" s="240"/>
      <c r="H2556" s="240"/>
      <c r="I2556" s="240"/>
      <c r="J2556" s="240"/>
      <c r="K2556" s="240"/>
      <c r="L2556" s="240"/>
      <c r="M2556" s="240"/>
      <c r="N2556" s="240"/>
      <c r="O2556" s="240"/>
      <c r="BC2556" s="226"/>
    </row>
    <row r="2557" spans="1:55" ht="15.75" customHeight="1" thickBot="1">
      <c r="A2557" s="238"/>
      <c r="B2557" s="238"/>
      <c r="C2557" s="240"/>
      <c r="D2557" s="240"/>
      <c r="E2557" s="240"/>
      <c r="F2557" s="240"/>
      <c r="G2557" s="240"/>
      <c r="H2557" s="240"/>
      <c r="I2557" s="240"/>
      <c r="J2557" s="240"/>
      <c r="K2557" s="240"/>
      <c r="L2557" s="240"/>
      <c r="M2557" s="240"/>
      <c r="N2557" s="240"/>
      <c r="O2557" s="240"/>
      <c r="BC2557" s="226"/>
    </row>
    <row r="2558" spans="1:55" ht="15.75" customHeight="1" thickBot="1">
      <c r="A2558" s="238"/>
      <c r="B2558" s="238"/>
      <c r="C2558" s="240"/>
      <c r="D2558" s="240"/>
      <c r="E2558" s="240"/>
      <c r="F2558" s="240"/>
      <c r="G2558" s="240"/>
      <c r="H2558" s="240"/>
      <c r="I2558" s="240"/>
      <c r="J2558" s="240"/>
      <c r="K2558" s="240"/>
      <c r="L2558" s="240"/>
      <c r="M2558" s="240"/>
      <c r="N2558" s="240"/>
      <c r="O2558" s="240"/>
      <c r="BC2558" s="226"/>
    </row>
    <row r="2559" spans="1:55" ht="15.75" customHeight="1" thickBot="1">
      <c r="A2559" s="238"/>
      <c r="B2559" s="238"/>
      <c r="C2559" s="240"/>
      <c r="D2559" s="240"/>
      <c r="E2559" s="240"/>
      <c r="F2559" s="240"/>
      <c r="G2559" s="240"/>
      <c r="H2559" s="240"/>
      <c r="I2559" s="240"/>
      <c r="J2559" s="240"/>
      <c r="K2559" s="240"/>
      <c r="L2559" s="240"/>
      <c r="M2559" s="240"/>
      <c r="N2559" s="240"/>
      <c r="O2559" s="240"/>
      <c r="BC2559" s="226"/>
    </row>
    <row r="2560" spans="1:55" ht="15.75" customHeight="1" thickBot="1">
      <c r="A2560" s="238"/>
      <c r="B2560" s="238"/>
      <c r="C2560" s="240"/>
      <c r="D2560" s="240"/>
      <c r="E2560" s="240"/>
      <c r="F2560" s="240"/>
      <c r="G2560" s="240"/>
      <c r="H2560" s="240"/>
      <c r="I2560" s="240"/>
      <c r="J2560" s="240"/>
      <c r="K2560" s="240"/>
      <c r="L2560" s="240"/>
      <c r="M2560" s="240"/>
      <c r="N2560" s="240"/>
      <c r="O2560" s="240"/>
      <c r="BC2560" s="226"/>
    </row>
    <row r="2561" spans="1:55" ht="15.75" customHeight="1" thickBot="1">
      <c r="A2561" s="238"/>
      <c r="B2561" s="238"/>
      <c r="C2561" s="240"/>
      <c r="D2561" s="240"/>
      <c r="E2561" s="240"/>
      <c r="F2561" s="240"/>
      <c r="G2561" s="240"/>
      <c r="H2561" s="240"/>
      <c r="I2561" s="240"/>
      <c r="J2561" s="240"/>
      <c r="K2561" s="240"/>
      <c r="L2561" s="240"/>
      <c r="M2561" s="240"/>
      <c r="N2561" s="240"/>
      <c r="O2561" s="240"/>
      <c r="BC2561" s="226"/>
    </row>
    <row r="2562" spans="1:55" ht="15.75" customHeight="1" thickBot="1">
      <c r="A2562" s="238"/>
      <c r="B2562" s="238"/>
      <c r="C2562" s="240"/>
      <c r="D2562" s="240"/>
      <c r="E2562" s="240"/>
      <c r="F2562" s="240"/>
      <c r="G2562" s="240"/>
      <c r="H2562" s="240"/>
      <c r="I2562" s="240"/>
      <c r="J2562" s="240"/>
      <c r="K2562" s="240"/>
      <c r="L2562" s="240"/>
      <c r="M2562" s="240"/>
      <c r="N2562" s="240"/>
      <c r="O2562" s="240"/>
      <c r="BC2562" s="226"/>
    </row>
    <row r="2563" spans="1:55" ht="15.75" customHeight="1" thickBot="1">
      <c r="A2563" s="238"/>
      <c r="B2563" s="238"/>
      <c r="C2563" s="240"/>
      <c r="D2563" s="240"/>
      <c r="E2563" s="240"/>
      <c r="F2563" s="240"/>
      <c r="G2563" s="240"/>
      <c r="H2563" s="240"/>
      <c r="I2563" s="240"/>
      <c r="J2563" s="240"/>
      <c r="K2563" s="240"/>
      <c r="L2563" s="240"/>
      <c r="M2563" s="240"/>
      <c r="N2563" s="240"/>
      <c r="O2563" s="240"/>
      <c r="BC2563" s="226"/>
    </row>
    <row r="2564" spans="1:55" ht="15.75" customHeight="1" thickBot="1">
      <c r="A2564" s="238"/>
      <c r="B2564" s="238"/>
      <c r="C2564" s="240"/>
      <c r="D2564" s="240"/>
      <c r="E2564" s="240"/>
      <c r="F2564" s="240"/>
      <c r="G2564" s="240"/>
      <c r="H2564" s="240"/>
      <c r="I2564" s="240"/>
      <c r="J2564" s="240"/>
      <c r="K2564" s="240"/>
      <c r="L2564" s="240"/>
      <c r="M2564" s="240"/>
      <c r="N2564" s="240"/>
      <c r="O2564" s="240"/>
      <c r="BC2564" s="226"/>
    </row>
    <row r="2565" spans="1:55" ht="15.75" customHeight="1" thickBot="1">
      <c r="A2565" s="238"/>
      <c r="B2565" s="238"/>
      <c r="C2565" s="240"/>
      <c r="D2565" s="240"/>
      <c r="E2565" s="240"/>
      <c r="F2565" s="240"/>
      <c r="G2565" s="240"/>
      <c r="H2565" s="240"/>
      <c r="I2565" s="240"/>
      <c r="J2565" s="240"/>
      <c r="K2565" s="240"/>
      <c r="L2565" s="240"/>
      <c r="M2565" s="240"/>
      <c r="N2565" s="240"/>
      <c r="O2565" s="240"/>
      <c r="BC2565" s="226"/>
    </row>
    <row r="2566" spans="1:55" ht="15.75" customHeight="1" thickBot="1">
      <c r="A2566" s="238"/>
      <c r="B2566" s="238"/>
      <c r="C2566" s="240"/>
      <c r="D2566" s="240"/>
      <c r="E2566" s="240"/>
      <c r="F2566" s="240"/>
      <c r="G2566" s="240"/>
      <c r="H2566" s="240"/>
      <c r="I2566" s="240"/>
      <c r="J2566" s="240"/>
      <c r="K2566" s="240"/>
      <c r="L2566" s="240"/>
      <c r="M2566" s="240"/>
      <c r="N2566" s="240"/>
      <c r="O2566" s="240"/>
      <c r="BC2566" s="226"/>
    </row>
    <row r="2567" spans="1:55" ht="15.75" customHeight="1" thickBot="1">
      <c r="A2567" s="238"/>
      <c r="B2567" s="238"/>
      <c r="C2567" s="240"/>
      <c r="D2567" s="240"/>
      <c r="E2567" s="240"/>
      <c r="F2567" s="240"/>
      <c r="G2567" s="240"/>
      <c r="H2567" s="240"/>
      <c r="I2567" s="240"/>
      <c r="J2567" s="240"/>
      <c r="K2567" s="240"/>
      <c r="L2567" s="240"/>
      <c r="M2567" s="240"/>
      <c r="N2567" s="240"/>
      <c r="O2567" s="240"/>
      <c r="BC2567" s="226"/>
    </row>
    <row r="2568" spans="1:55" ht="15.75" customHeight="1" thickBot="1">
      <c r="A2568" s="238"/>
      <c r="B2568" s="238"/>
      <c r="C2568" s="240"/>
      <c r="D2568" s="240"/>
      <c r="E2568" s="240"/>
      <c r="F2568" s="240"/>
      <c r="G2568" s="240"/>
      <c r="H2568" s="240"/>
      <c r="I2568" s="240"/>
      <c r="J2568" s="240"/>
      <c r="K2568" s="240"/>
      <c r="L2568" s="240"/>
      <c r="M2568" s="240"/>
      <c r="N2568" s="240"/>
      <c r="O2568" s="240"/>
      <c r="BC2568" s="226"/>
    </row>
    <row r="2569" spans="1:55" ht="15.75" customHeight="1" thickBot="1">
      <c r="A2569" s="238"/>
      <c r="B2569" s="238"/>
      <c r="C2569" s="240"/>
      <c r="D2569" s="240"/>
      <c r="E2569" s="240"/>
      <c r="F2569" s="240"/>
      <c r="G2569" s="240"/>
      <c r="H2569" s="240"/>
      <c r="I2569" s="240"/>
      <c r="J2569" s="240"/>
      <c r="K2569" s="240"/>
      <c r="L2569" s="240"/>
      <c r="M2569" s="240"/>
      <c r="N2569" s="240"/>
      <c r="O2569" s="240"/>
      <c r="BC2569" s="226"/>
    </row>
    <row r="2570" spans="1:55" ht="15.75" customHeight="1" thickBot="1">
      <c r="A2570" s="238"/>
      <c r="B2570" s="238"/>
      <c r="C2570" s="240"/>
      <c r="D2570" s="240"/>
      <c r="E2570" s="240"/>
      <c r="F2570" s="240"/>
      <c r="G2570" s="240"/>
      <c r="H2570" s="240"/>
      <c r="I2570" s="240"/>
      <c r="J2570" s="240"/>
      <c r="K2570" s="240"/>
      <c r="L2570" s="240"/>
      <c r="M2570" s="240"/>
      <c r="N2570" s="240"/>
      <c r="O2570" s="240"/>
      <c r="BC2570" s="226"/>
    </row>
    <row r="2571" spans="1:55" ht="15.75" customHeight="1" thickBot="1">
      <c r="A2571" s="238"/>
      <c r="B2571" s="238"/>
      <c r="C2571" s="240"/>
      <c r="D2571" s="240"/>
      <c r="E2571" s="240"/>
      <c r="F2571" s="240"/>
      <c r="G2571" s="240"/>
      <c r="H2571" s="240"/>
      <c r="I2571" s="240"/>
      <c r="J2571" s="240"/>
      <c r="K2571" s="240"/>
      <c r="L2571" s="240"/>
      <c r="M2571" s="240"/>
      <c r="N2571" s="240"/>
      <c r="O2571" s="240"/>
      <c r="BC2571" s="226"/>
    </row>
    <row r="2572" spans="1:55" ht="15.75" customHeight="1" thickBot="1">
      <c r="A2572" s="238"/>
      <c r="B2572" s="238"/>
      <c r="C2572" s="240"/>
      <c r="D2572" s="240"/>
      <c r="E2572" s="240"/>
      <c r="F2572" s="240"/>
      <c r="G2572" s="240"/>
      <c r="H2572" s="240"/>
      <c r="I2572" s="240"/>
      <c r="J2572" s="240"/>
      <c r="K2572" s="240"/>
      <c r="L2572" s="240"/>
      <c r="M2572" s="240"/>
      <c r="N2572" s="240"/>
      <c r="O2572" s="240"/>
      <c r="BC2572" s="226"/>
    </row>
    <row r="2573" spans="1:55" ht="15.75" customHeight="1" thickBot="1">
      <c r="A2573" s="238"/>
      <c r="B2573" s="238"/>
      <c r="C2573" s="240"/>
      <c r="D2573" s="240"/>
      <c r="E2573" s="240"/>
      <c r="F2573" s="240"/>
      <c r="G2573" s="240"/>
      <c r="H2573" s="240"/>
      <c r="I2573" s="240"/>
      <c r="J2573" s="240"/>
      <c r="K2573" s="240"/>
      <c r="L2573" s="240"/>
      <c r="M2573" s="240"/>
      <c r="N2573" s="240"/>
      <c r="O2573" s="240"/>
      <c r="BC2573" s="226"/>
    </row>
    <row r="2574" spans="1:55" ht="15.75" customHeight="1" thickBot="1">
      <c r="A2574" s="238"/>
      <c r="B2574" s="238"/>
      <c r="C2574" s="240"/>
      <c r="D2574" s="240"/>
      <c r="E2574" s="240"/>
      <c r="F2574" s="240"/>
      <c r="G2574" s="240"/>
      <c r="H2574" s="240"/>
      <c r="I2574" s="240"/>
      <c r="J2574" s="240"/>
      <c r="K2574" s="240"/>
      <c r="L2574" s="240"/>
      <c r="M2574" s="240"/>
      <c r="N2574" s="240"/>
      <c r="O2574" s="240"/>
      <c r="BC2574" s="226"/>
    </row>
    <row r="2575" spans="1:55" ht="15.75" customHeight="1" thickBot="1">
      <c r="A2575" s="238"/>
      <c r="B2575" s="238"/>
      <c r="C2575" s="240"/>
      <c r="D2575" s="240"/>
      <c r="E2575" s="240"/>
      <c r="F2575" s="240"/>
      <c r="G2575" s="240"/>
      <c r="H2575" s="240"/>
      <c r="I2575" s="240"/>
      <c r="J2575" s="240"/>
      <c r="K2575" s="240"/>
      <c r="L2575" s="240"/>
      <c r="M2575" s="240"/>
      <c r="N2575" s="240"/>
      <c r="O2575" s="240"/>
      <c r="BC2575" s="226"/>
    </row>
    <row r="2576" spans="1:55" ht="15.75" customHeight="1" thickBot="1">
      <c r="A2576" s="238"/>
      <c r="B2576" s="238"/>
      <c r="C2576" s="240"/>
      <c r="D2576" s="240"/>
      <c r="E2576" s="240"/>
      <c r="F2576" s="240"/>
      <c r="G2576" s="240"/>
      <c r="H2576" s="240"/>
      <c r="I2576" s="240"/>
      <c r="J2576" s="240"/>
      <c r="K2576" s="240"/>
      <c r="L2576" s="240"/>
      <c r="M2576" s="240"/>
      <c r="N2576" s="240"/>
      <c r="O2576" s="240"/>
      <c r="BC2576" s="226"/>
    </row>
    <row r="2577" spans="1:55" ht="15.75" customHeight="1" thickBot="1">
      <c r="A2577" s="238"/>
      <c r="B2577" s="238"/>
      <c r="C2577" s="240"/>
      <c r="D2577" s="240"/>
      <c r="E2577" s="240"/>
      <c r="F2577" s="240"/>
      <c r="G2577" s="240"/>
      <c r="H2577" s="240"/>
      <c r="I2577" s="240"/>
      <c r="J2577" s="240"/>
      <c r="K2577" s="240"/>
      <c r="L2577" s="240"/>
      <c r="M2577" s="240"/>
      <c r="N2577" s="240"/>
      <c r="O2577" s="240"/>
      <c r="BC2577" s="226"/>
    </row>
    <row r="2578" spans="1:55" ht="15.75" customHeight="1" thickBot="1">
      <c r="A2578" s="238"/>
      <c r="B2578" s="238"/>
      <c r="C2578" s="240"/>
      <c r="D2578" s="240"/>
      <c r="E2578" s="240"/>
      <c r="F2578" s="240"/>
      <c r="G2578" s="240"/>
      <c r="H2578" s="240"/>
      <c r="I2578" s="240"/>
      <c r="J2578" s="240"/>
      <c r="K2578" s="240"/>
      <c r="L2578" s="240"/>
      <c r="M2578" s="240"/>
      <c r="N2578" s="240"/>
      <c r="O2578" s="240"/>
      <c r="BC2578" s="226"/>
    </row>
    <row r="2579" spans="1:55" ht="15.75" customHeight="1" thickBot="1">
      <c r="A2579" s="238"/>
      <c r="B2579" s="238"/>
      <c r="C2579" s="240"/>
      <c r="D2579" s="240"/>
      <c r="E2579" s="240"/>
      <c r="F2579" s="240"/>
      <c r="G2579" s="240"/>
      <c r="H2579" s="240"/>
      <c r="I2579" s="240"/>
      <c r="J2579" s="240"/>
      <c r="K2579" s="240"/>
      <c r="L2579" s="240"/>
      <c r="M2579" s="240"/>
      <c r="N2579" s="240"/>
      <c r="O2579" s="240"/>
      <c r="BC2579" s="226"/>
    </row>
    <row r="2580" spans="1:55" ht="15.75" customHeight="1" thickBot="1">
      <c r="A2580" s="238"/>
      <c r="B2580" s="238"/>
      <c r="C2580" s="240"/>
      <c r="D2580" s="240"/>
      <c r="E2580" s="240"/>
      <c r="F2580" s="240"/>
      <c r="G2580" s="240"/>
      <c r="H2580" s="240"/>
      <c r="I2580" s="240"/>
      <c r="J2580" s="240"/>
      <c r="K2580" s="240"/>
      <c r="L2580" s="240"/>
      <c r="M2580" s="240"/>
      <c r="N2580" s="240"/>
      <c r="O2580" s="240"/>
      <c r="BC2580" s="226"/>
    </row>
    <row r="2581" spans="1:55" ht="15.75" customHeight="1" thickBot="1">
      <c r="A2581" s="238"/>
      <c r="B2581" s="238"/>
      <c r="C2581" s="240"/>
      <c r="D2581" s="240"/>
      <c r="E2581" s="240"/>
      <c r="F2581" s="240"/>
      <c r="G2581" s="240"/>
      <c r="H2581" s="240"/>
      <c r="I2581" s="240"/>
      <c r="J2581" s="240"/>
      <c r="K2581" s="240"/>
      <c r="L2581" s="240"/>
      <c r="M2581" s="240"/>
      <c r="N2581" s="240"/>
      <c r="O2581" s="240"/>
      <c r="BC2581" s="226"/>
    </row>
    <row r="2582" spans="1:55" ht="15.75" customHeight="1" thickBot="1">
      <c r="A2582" s="238"/>
      <c r="B2582" s="238"/>
      <c r="C2582" s="240"/>
      <c r="D2582" s="240"/>
      <c r="E2582" s="240"/>
      <c r="F2582" s="240"/>
      <c r="G2582" s="240"/>
      <c r="H2582" s="240"/>
      <c r="I2582" s="240"/>
      <c r="J2582" s="240"/>
      <c r="K2582" s="240"/>
      <c r="L2582" s="240"/>
      <c r="M2582" s="240"/>
      <c r="N2582" s="240"/>
      <c r="O2582" s="240"/>
      <c r="BC2582" s="226"/>
    </row>
    <row r="2583" spans="1:55" ht="15.75" customHeight="1" thickBot="1">
      <c r="A2583" s="238"/>
      <c r="B2583" s="238"/>
      <c r="C2583" s="240"/>
      <c r="D2583" s="240"/>
      <c r="E2583" s="240"/>
      <c r="F2583" s="240"/>
      <c r="G2583" s="240"/>
      <c r="H2583" s="240"/>
      <c r="I2583" s="240"/>
      <c r="J2583" s="240"/>
      <c r="K2583" s="240"/>
      <c r="L2583" s="240"/>
      <c r="M2583" s="240"/>
      <c r="N2583" s="240"/>
      <c r="O2583" s="240"/>
      <c r="BC2583" s="226"/>
    </row>
    <row r="2584" spans="1:55" ht="15.75" customHeight="1" thickBot="1">
      <c r="A2584" s="238"/>
      <c r="B2584" s="238"/>
      <c r="C2584" s="240"/>
      <c r="D2584" s="240"/>
      <c r="E2584" s="240"/>
      <c r="F2584" s="240"/>
      <c r="G2584" s="240"/>
      <c r="H2584" s="240"/>
      <c r="I2584" s="240"/>
      <c r="J2584" s="240"/>
      <c r="K2584" s="240"/>
      <c r="L2584" s="240"/>
      <c r="M2584" s="240"/>
      <c r="N2584" s="240"/>
      <c r="O2584" s="240"/>
      <c r="BC2584" s="226"/>
    </row>
    <row r="2585" spans="1:55" ht="15.75" customHeight="1" thickBot="1">
      <c r="A2585" s="238"/>
      <c r="B2585" s="238"/>
      <c r="C2585" s="240"/>
      <c r="D2585" s="240"/>
      <c r="E2585" s="240"/>
      <c r="F2585" s="240"/>
      <c r="G2585" s="240"/>
      <c r="H2585" s="240"/>
      <c r="I2585" s="240"/>
      <c r="J2585" s="240"/>
      <c r="K2585" s="240"/>
      <c r="L2585" s="240"/>
      <c r="M2585" s="240"/>
      <c r="N2585" s="240"/>
      <c r="O2585" s="240"/>
      <c r="BC2585" s="226"/>
    </row>
    <row r="2586" spans="1:55" ht="15.75" customHeight="1" thickBot="1">
      <c r="A2586" s="238"/>
      <c r="B2586" s="238"/>
      <c r="C2586" s="240"/>
      <c r="D2586" s="240"/>
      <c r="E2586" s="240"/>
      <c r="F2586" s="240"/>
      <c r="G2586" s="240"/>
      <c r="H2586" s="240"/>
      <c r="I2586" s="240"/>
      <c r="J2586" s="240"/>
      <c r="K2586" s="240"/>
      <c r="L2586" s="240"/>
      <c r="M2586" s="240"/>
      <c r="N2586" s="240"/>
      <c r="O2586" s="240"/>
      <c r="BC2586" s="226"/>
    </row>
    <row r="2587" spans="1:55" ht="15.75" customHeight="1" thickBot="1">
      <c r="A2587" s="238"/>
      <c r="B2587" s="238"/>
      <c r="C2587" s="240"/>
      <c r="D2587" s="240"/>
      <c r="E2587" s="240"/>
      <c r="F2587" s="240"/>
      <c r="G2587" s="240"/>
      <c r="H2587" s="240"/>
      <c r="I2587" s="240"/>
      <c r="J2587" s="240"/>
      <c r="K2587" s="240"/>
      <c r="L2587" s="240"/>
      <c r="M2587" s="240"/>
      <c r="N2587" s="240"/>
      <c r="O2587" s="240"/>
      <c r="BC2587" s="226"/>
    </row>
    <row r="2588" spans="1:55" ht="15.75" customHeight="1" thickBot="1">
      <c r="A2588" s="238"/>
      <c r="B2588" s="238"/>
      <c r="C2588" s="240"/>
      <c r="D2588" s="240"/>
      <c r="E2588" s="240"/>
      <c r="F2588" s="240"/>
      <c r="G2588" s="240"/>
      <c r="H2588" s="240"/>
      <c r="I2588" s="240"/>
      <c r="J2588" s="240"/>
      <c r="K2588" s="240"/>
      <c r="L2588" s="240"/>
      <c r="M2588" s="240"/>
      <c r="N2588" s="240"/>
      <c r="O2588" s="240"/>
      <c r="BC2588" s="226"/>
    </row>
    <row r="2589" spans="1:55" ht="15.75" customHeight="1" thickBot="1">
      <c r="A2589" s="238"/>
      <c r="B2589" s="238"/>
      <c r="C2589" s="240"/>
      <c r="D2589" s="240"/>
      <c r="E2589" s="240"/>
      <c r="F2589" s="240"/>
      <c r="G2589" s="240"/>
      <c r="H2589" s="240"/>
      <c r="I2589" s="240"/>
      <c r="J2589" s="240"/>
      <c r="K2589" s="240"/>
      <c r="L2589" s="240"/>
      <c r="M2589" s="240"/>
      <c r="N2589" s="240"/>
      <c r="O2589" s="240"/>
      <c r="BC2589" s="226"/>
    </row>
    <row r="2590" spans="1:55" ht="15.75" customHeight="1" thickBot="1">
      <c r="A2590" s="238"/>
      <c r="B2590" s="238"/>
      <c r="C2590" s="240"/>
      <c r="D2590" s="240"/>
      <c r="E2590" s="240"/>
      <c r="F2590" s="240"/>
      <c r="G2590" s="240"/>
      <c r="H2590" s="240"/>
      <c r="I2590" s="240"/>
      <c r="J2590" s="240"/>
      <c r="K2590" s="240"/>
      <c r="L2590" s="240"/>
      <c r="M2590" s="240"/>
      <c r="N2590" s="240"/>
      <c r="O2590" s="240"/>
      <c r="BC2590" s="226"/>
    </row>
    <row r="2591" spans="1:55" ht="15.75" customHeight="1" thickBot="1">
      <c r="A2591" s="238"/>
      <c r="B2591" s="238"/>
      <c r="C2591" s="240"/>
      <c r="D2591" s="240"/>
      <c r="E2591" s="240"/>
      <c r="F2591" s="240"/>
      <c r="G2591" s="240"/>
      <c r="H2591" s="240"/>
      <c r="I2591" s="240"/>
      <c r="J2591" s="240"/>
      <c r="K2591" s="240"/>
      <c r="L2591" s="240"/>
      <c r="M2591" s="240"/>
      <c r="N2591" s="240"/>
      <c r="O2591" s="240"/>
      <c r="BC2591" s="226"/>
    </row>
    <row r="2592" spans="1:55" ht="15.75" customHeight="1" thickBot="1">
      <c r="A2592" s="238"/>
      <c r="B2592" s="238"/>
      <c r="C2592" s="240"/>
      <c r="D2592" s="240"/>
      <c r="E2592" s="240"/>
      <c r="F2592" s="240"/>
      <c r="G2592" s="240"/>
      <c r="H2592" s="240"/>
      <c r="I2592" s="240"/>
      <c r="J2592" s="240"/>
      <c r="K2592" s="240"/>
      <c r="L2592" s="240"/>
      <c r="M2592" s="240"/>
      <c r="N2592" s="240"/>
      <c r="O2592" s="240"/>
      <c r="BC2592" s="226"/>
    </row>
    <row r="2593" spans="1:55" ht="15.75" customHeight="1" thickBot="1">
      <c r="A2593" s="238"/>
      <c r="B2593" s="238"/>
      <c r="C2593" s="240"/>
      <c r="D2593" s="240"/>
      <c r="E2593" s="240"/>
      <c r="F2593" s="240"/>
      <c r="G2593" s="240"/>
      <c r="H2593" s="240"/>
      <c r="I2593" s="240"/>
      <c r="J2593" s="240"/>
      <c r="K2593" s="240"/>
      <c r="L2593" s="240"/>
      <c r="M2593" s="240"/>
      <c r="N2593" s="240"/>
      <c r="O2593" s="240"/>
      <c r="BC2593" s="226"/>
    </row>
    <row r="2594" spans="1:55" ht="15.75" customHeight="1" thickBot="1">
      <c r="A2594" s="238"/>
      <c r="B2594" s="238"/>
      <c r="C2594" s="240"/>
      <c r="D2594" s="240"/>
      <c r="E2594" s="240"/>
      <c r="F2594" s="240"/>
      <c r="G2594" s="240"/>
      <c r="H2594" s="240"/>
      <c r="I2594" s="240"/>
      <c r="J2594" s="240"/>
      <c r="K2594" s="240"/>
      <c r="L2594" s="240"/>
      <c r="M2594" s="240"/>
      <c r="N2594" s="240"/>
      <c r="O2594" s="240"/>
      <c r="BC2594" s="226"/>
    </row>
    <row r="2595" spans="1:55" ht="15.75" customHeight="1" thickBot="1">
      <c r="A2595" s="238"/>
      <c r="B2595" s="238"/>
      <c r="C2595" s="240"/>
      <c r="D2595" s="240"/>
      <c r="E2595" s="240"/>
      <c r="F2595" s="240"/>
      <c r="G2595" s="240"/>
      <c r="H2595" s="240"/>
      <c r="I2595" s="240"/>
      <c r="J2595" s="240"/>
      <c r="K2595" s="240"/>
      <c r="L2595" s="240"/>
      <c r="M2595" s="240"/>
      <c r="N2595" s="240"/>
      <c r="O2595" s="240"/>
      <c r="BC2595" s="226"/>
    </row>
    <row r="2596" spans="1:55" ht="15.75" customHeight="1" thickBot="1">
      <c r="A2596" s="238"/>
      <c r="B2596" s="238"/>
      <c r="C2596" s="240"/>
      <c r="D2596" s="240"/>
      <c r="E2596" s="240"/>
      <c r="F2596" s="240"/>
      <c r="G2596" s="240"/>
      <c r="H2596" s="240"/>
      <c r="I2596" s="240"/>
      <c r="J2596" s="240"/>
      <c r="K2596" s="240"/>
      <c r="L2596" s="240"/>
      <c r="M2596" s="240"/>
      <c r="N2596" s="240"/>
      <c r="O2596" s="240"/>
      <c r="BC2596" s="226"/>
    </row>
    <row r="2597" spans="1:55" ht="15.75" customHeight="1" thickBot="1">
      <c r="A2597" s="238"/>
      <c r="B2597" s="238"/>
      <c r="C2597" s="240"/>
      <c r="D2597" s="240"/>
      <c r="E2597" s="240"/>
      <c r="F2597" s="240"/>
      <c r="G2597" s="240"/>
      <c r="H2597" s="240"/>
      <c r="I2597" s="240"/>
      <c r="J2597" s="240"/>
      <c r="K2597" s="240"/>
      <c r="L2597" s="240"/>
      <c r="M2597" s="240"/>
      <c r="N2597" s="240"/>
      <c r="O2597" s="240"/>
      <c r="BC2597" s="226"/>
    </row>
    <row r="2598" spans="1:55" ht="15.75" customHeight="1" thickBot="1">
      <c r="A2598" s="238"/>
      <c r="B2598" s="238"/>
      <c r="C2598" s="240"/>
      <c r="D2598" s="240"/>
      <c r="E2598" s="240"/>
      <c r="F2598" s="240"/>
      <c r="G2598" s="240"/>
      <c r="H2598" s="240"/>
      <c r="I2598" s="240"/>
      <c r="J2598" s="240"/>
      <c r="K2598" s="240"/>
      <c r="L2598" s="240"/>
      <c r="M2598" s="240"/>
      <c r="N2598" s="240"/>
      <c r="O2598" s="240"/>
      <c r="BC2598" s="226"/>
    </row>
    <row r="2599" spans="1:55" ht="15.75" customHeight="1" thickBot="1">
      <c r="A2599" s="238"/>
      <c r="B2599" s="238"/>
      <c r="C2599" s="240"/>
      <c r="D2599" s="240"/>
      <c r="E2599" s="240"/>
      <c r="F2599" s="240"/>
      <c r="G2599" s="240"/>
      <c r="H2599" s="240"/>
      <c r="I2599" s="240"/>
      <c r="J2599" s="240"/>
      <c r="K2599" s="240"/>
      <c r="L2599" s="240"/>
      <c r="M2599" s="240"/>
      <c r="N2599" s="240"/>
      <c r="O2599" s="240"/>
      <c r="BC2599" s="226"/>
    </row>
    <row r="2600" spans="1:55" ht="15.75" customHeight="1" thickBot="1">
      <c r="A2600" s="238"/>
      <c r="B2600" s="238"/>
      <c r="C2600" s="240"/>
      <c r="D2600" s="240"/>
      <c r="E2600" s="240"/>
      <c r="F2600" s="240"/>
      <c r="G2600" s="240"/>
      <c r="H2600" s="240"/>
      <c r="I2600" s="240"/>
      <c r="J2600" s="240"/>
      <c r="K2600" s="240"/>
      <c r="L2600" s="240"/>
      <c r="M2600" s="240"/>
      <c r="N2600" s="240"/>
      <c r="O2600" s="240"/>
      <c r="BC2600" s="226"/>
    </row>
    <row r="2601" spans="1:55" ht="15.75" customHeight="1" thickBot="1">
      <c r="A2601" s="238"/>
      <c r="B2601" s="238"/>
      <c r="C2601" s="240"/>
      <c r="D2601" s="240"/>
      <c r="E2601" s="240"/>
      <c r="F2601" s="240"/>
      <c r="G2601" s="240"/>
      <c r="H2601" s="240"/>
      <c r="I2601" s="240"/>
      <c r="J2601" s="240"/>
      <c r="K2601" s="240"/>
      <c r="L2601" s="240"/>
      <c r="M2601" s="240"/>
      <c r="N2601" s="240"/>
      <c r="O2601" s="240"/>
      <c r="BC2601" s="226"/>
    </row>
    <row r="2602" spans="1:55" ht="15.75" customHeight="1" thickBot="1">
      <c r="A2602" s="238"/>
      <c r="B2602" s="238"/>
      <c r="C2602" s="240"/>
      <c r="D2602" s="240"/>
      <c r="E2602" s="240"/>
      <c r="F2602" s="240"/>
      <c r="G2602" s="240"/>
      <c r="H2602" s="240"/>
      <c r="I2602" s="240"/>
      <c r="J2602" s="240"/>
      <c r="K2602" s="240"/>
      <c r="L2602" s="240"/>
      <c r="M2602" s="240"/>
      <c r="N2602" s="240"/>
      <c r="O2602" s="240"/>
      <c r="BC2602" s="226"/>
    </row>
    <row r="2603" spans="1:55" ht="15.75" customHeight="1" thickBot="1">
      <c r="A2603" s="238"/>
      <c r="B2603" s="238"/>
      <c r="C2603" s="240"/>
      <c r="D2603" s="240"/>
      <c r="E2603" s="240"/>
      <c r="F2603" s="240"/>
      <c r="G2603" s="240"/>
      <c r="H2603" s="240"/>
      <c r="I2603" s="240"/>
      <c r="J2603" s="240"/>
      <c r="K2603" s="240"/>
      <c r="L2603" s="240"/>
      <c r="M2603" s="240"/>
      <c r="N2603" s="240"/>
      <c r="O2603" s="240"/>
      <c r="BC2603" s="226"/>
    </row>
    <row r="2604" spans="1:55" ht="15.75" customHeight="1" thickBot="1">
      <c r="A2604" s="238"/>
      <c r="B2604" s="238"/>
      <c r="C2604" s="240"/>
      <c r="D2604" s="240"/>
      <c r="E2604" s="240"/>
      <c r="F2604" s="240"/>
      <c r="G2604" s="240"/>
      <c r="H2604" s="240"/>
      <c r="I2604" s="240"/>
      <c r="J2604" s="240"/>
      <c r="K2604" s="240"/>
      <c r="L2604" s="240"/>
      <c r="M2604" s="240"/>
      <c r="N2604" s="240"/>
      <c r="O2604" s="240"/>
      <c r="BC2604" s="226"/>
    </row>
    <row r="2605" spans="1:55" ht="15.75" customHeight="1" thickBot="1">
      <c r="A2605" s="238"/>
      <c r="B2605" s="238"/>
      <c r="C2605" s="240"/>
      <c r="D2605" s="240"/>
      <c r="E2605" s="240"/>
      <c r="F2605" s="240"/>
      <c r="G2605" s="240"/>
      <c r="H2605" s="240"/>
      <c r="I2605" s="240"/>
      <c r="J2605" s="240"/>
      <c r="K2605" s="240"/>
      <c r="L2605" s="240"/>
      <c r="M2605" s="240"/>
      <c r="N2605" s="240"/>
      <c r="O2605" s="240"/>
      <c r="BC2605" s="226"/>
    </row>
    <row r="2606" spans="1:55" ht="15.75" customHeight="1" thickBot="1">
      <c r="A2606" s="238"/>
      <c r="B2606" s="238"/>
      <c r="C2606" s="240"/>
      <c r="D2606" s="240"/>
      <c r="E2606" s="240"/>
      <c r="F2606" s="240"/>
      <c r="G2606" s="240"/>
      <c r="H2606" s="240"/>
      <c r="I2606" s="240"/>
      <c r="J2606" s="240"/>
      <c r="K2606" s="240"/>
      <c r="L2606" s="240"/>
      <c r="M2606" s="240"/>
      <c r="N2606" s="240"/>
      <c r="O2606" s="240"/>
      <c r="BC2606" s="226"/>
    </row>
    <row r="2607" spans="1:55" ht="15.75" customHeight="1" thickBot="1">
      <c r="A2607" s="238"/>
      <c r="B2607" s="238"/>
      <c r="C2607" s="240"/>
      <c r="D2607" s="240"/>
      <c r="E2607" s="240"/>
      <c r="F2607" s="240"/>
      <c r="G2607" s="240"/>
      <c r="H2607" s="240"/>
      <c r="I2607" s="240"/>
      <c r="J2607" s="240"/>
      <c r="K2607" s="240"/>
      <c r="L2607" s="240"/>
      <c r="M2607" s="240"/>
      <c r="N2607" s="240"/>
      <c r="O2607" s="240"/>
      <c r="BC2607" s="226"/>
    </row>
    <row r="2608" spans="1:55" ht="15.75" customHeight="1" thickBot="1">
      <c r="A2608" s="238"/>
      <c r="B2608" s="238"/>
      <c r="C2608" s="240"/>
      <c r="D2608" s="240"/>
      <c r="E2608" s="240"/>
      <c r="F2608" s="240"/>
      <c r="G2608" s="240"/>
      <c r="H2608" s="240"/>
      <c r="I2608" s="240"/>
      <c r="J2608" s="240"/>
      <c r="K2608" s="240"/>
      <c r="L2608" s="240"/>
      <c r="M2608" s="240"/>
      <c r="N2608" s="240"/>
      <c r="O2608" s="240"/>
      <c r="BC2608" s="226"/>
    </row>
    <row r="2609" spans="1:55" ht="15.75" customHeight="1" thickBot="1">
      <c r="A2609" s="238"/>
      <c r="B2609" s="238"/>
      <c r="C2609" s="240"/>
      <c r="D2609" s="240"/>
      <c r="E2609" s="240"/>
      <c r="F2609" s="240"/>
      <c r="G2609" s="240"/>
      <c r="H2609" s="240"/>
      <c r="I2609" s="240"/>
      <c r="J2609" s="240"/>
      <c r="K2609" s="240"/>
      <c r="L2609" s="240"/>
      <c r="M2609" s="240"/>
      <c r="N2609" s="240"/>
      <c r="O2609" s="240"/>
      <c r="BC2609" s="226"/>
    </row>
    <row r="2610" spans="1:55" ht="15.75" customHeight="1" thickBot="1">
      <c r="A2610" s="238"/>
      <c r="B2610" s="238"/>
      <c r="C2610" s="240"/>
      <c r="D2610" s="240"/>
      <c r="E2610" s="240"/>
      <c r="F2610" s="240"/>
      <c r="G2610" s="240"/>
      <c r="H2610" s="240"/>
      <c r="I2610" s="240"/>
      <c r="J2610" s="240"/>
      <c r="K2610" s="240"/>
      <c r="L2610" s="240"/>
      <c r="M2610" s="240"/>
      <c r="N2610" s="240"/>
      <c r="O2610" s="240"/>
      <c r="BC2610" s="226"/>
    </row>
    <row r="2611" spans="1:55" ht="15.75" customHeight="1" thickBot="1">
      <c r="A2611" s="238"/>
      <c r="B2611" s="238"/>
      <c r="C2611" s="240"/>
      <c r="D2611" s="240"/>
      <c r="E2611" s="240"/>
      <c r="F2611" s="240"/>
      <c r="G2611" s="240"/>
      <c r="H2611" s="240"/>
      <c r="I2611" s="240"/>
      <c r="J2611" s="240"/>
      <c r="K2611" s="240"/>
      <c r="L2611" s="240"/>
      <c r="M2611" s="240"/>
      <c r="N2611" s="240"/>
      <c r="O2611" s="240"/>
      <c r="BC2611" s="226"/>
    </row>
    <row r="2612" spans="1:55" ht="15.75" customHeight="1" thickBot="1">
      <c r="A2612" s="238"/>
      <c r="B2612" s="238"/>
      <c r="C2612" s="240"/>
      <c r="D2612" s="240"/>
      <c r="E2612" s="240"/>
      <c r="F2612" s="240"/>
      <c r="G2612" s="240"/>
      <c r="H2612" s="240"/>
      <c r="I2612" s="240"/>
      <c r="J2612" s="240"/>
      <c r="K2612" s="240"/>
      <c r="L2612" s="240"/>
      <c r="M2612" s="240"/>
      <c r="N2612" s="240"/>
      <c r="O2612" s="240"/>
      <c r="BC2612" s="226"/>
    </row>
    <row r="2613" spans="1:55" ht="15.75" customHeight="1" thickBot="1">
      <c r="A2613" s="238"/>
      <c r="B2613" s="238"/>
      <c r="C2613" s="240"/>
      <c r="D2613" s="240"/>
      <c r="E2613" s="240"/>
      <c r="F2613" s="240"/>
      <c r="G2613" s="240"/>
      <c r="H2613" s="240"/>
      <c r="I2613" s="240"/>
      <c r="J2613" s="240"/>
      <c r="K2613" s="240"/>
      <c r="L2613" s="240"/>
      <c r="M2613" s="240"/>
      <c r="N2613" s="240"/>
      <c r="O2613" s="240"/>
      <c r="BC2613" s="226"/>
    </row>
    <row r="2614" spans="1:55" ht="15.75" customHeight="1" thickBot="1">
      <c r="A2614" s="238"/>
      <c r="B2614" s="238"/>
      <c r="C2614" s="240"/>
      <c r="D2614" s="240"/>
      <c r="E2614" s="240"/>
      <c r="F2614" s="240"/>
      <c r="G2614" s="240"/>
      <c r="H2614" s="240"/>
      <c r="I2614" s="240"/>
      <c r="J2614" s="240"/>
      <c r="K2614" s="240"/>
      <c r="L2614" s="240"/>
      <c r="M2614" s="240"/>
      <c r="N2614" s="240"/>
      <c r="O2614" s="240"/>
      <c r="BC2614" s="226"/>
    </row>
    <row r="2615" spans="1:55" ht="15.75" customHeight="1" thickBot="1">
      <c r="A2615" s="238"/>
      <c r="B2615" s="238"/>
      <c r="C2615" s="240"/>
      <c r="D2615" s="240"/>
      <c r="E2615" s="240"/>
      <c r="F2615" s="240"/>
      <c r="G2615" s="240"/>
      <c r="H2615" s="240"/>
      <c r="I2615" s="240"/>
      <c r="J2615" s="240"/>
      <c r="K2615" s="240"/>
      <c r="L2615" s="240"/>
      <c r="M2615" s="240"/>
      <c r="N2615" s="240"/>
      <c r="O2615" s="240"/>
      <c r="BC2615" s="226"/>
    </row>
    <row r="2616" spans="1:55" ht="15.75" customHeight="1" thickBot="1">
      <c r="A2616" s="238"/>
      <c r="B2616" s="238"/>
      <c r="C2616" s="240"/>
      <c r="D2616" s="240"/>
      <c r="E2616" s="240"/>
      <c r="F2616" s="240"/>
      <c r="G2616" s="240"/>
      <c r="H2616" s="240"/>
      <c r="I2616" s="240"/>
      <c r="J2616" s="240"/>
      <c r="K2616" s="240"/>
      <c r="L2616" s="240"/>
      <c r="M2616" s="240"/>
      <c r="N2616" s="240"/>
      <c r="O2616" s="240"/>
      <c r="BC2616" s="226"/>
    </row>
    <row r="2617" spans="1:55" ht="15.75" customHeight="1" thickBot="1">
      <c r="A2617" s="238"/>
      <c r="B2617" s="238"/>
      <c r="C2617" s="240"/>
      <c r="D2617" s="240"/>
      <c r="E2617" s="240"/>
      <c r="F2617" s="240"/>
      <c r="G2617" s="240"/>
      <c r="H2617" s="240"/>
      <c r="I2617" s="240"/>
      <c r="J2617" s="240"/>
      <c r="K2617" s="240"/>
      <c r="L2617" s="240"/>
      <c r="M2617" s="240"/>
      <c r="N2617" s="240"/>
      <c r="O2617" s="240"/>
      <c r="BC2617" s="226"/>
    </row>
    <row r="2618" spans="1:55" ht="15.75" customHeight="1" thickBot="1">
      <c r="A2618" s="238"/>
      <c r="B2618" s="238"/>
      <c r="C2618" s="240"/>
      <c r="D2618" s="240"/>
      <c r="E2618" s="240"/>
      <c r="F2618" s="240"/>
      <c r="G2618" s="240"/>
      <c r="H2618" s="240"/>
      <c r="I2618" s="240"/>
      <c r="J2618" s="240"/>
      <c r="K2618" s="240"/>
      <c r="L2618" s="240"/>
      <c r="M2618" s="240"/>
      <c r="N2618" s="240"/>
      <c r="O2618" s="240"/>
      <c r="BC2618" s="226"/>
    </row>
    <row r="2619" spans="1:55" ht="15.75" customHeight="1" thickBot="1">
      <c r="A2619" s="238"/>
      <c r="B2619" s="238"/>
      <c r="C2619" s="240"/>
      <c r="D2619" s="240"/>
      <c r="E2619" s="240"/>
      <c r="F2619" s="240"/>
      <c r="G2619" s="240"/>
      <c r="H2619" s="240"/>
      <c r="I2619" s="240"/>
      <c r="J2619" s="240"/>
      <c r="K2619" s="240"/>
      <c r="L2619" s="240"/>
      <c r="M2619" s="240"/>
      <c r="N2619" s="240"/>
      <c r="O2619" s="240"/>
      <c r="BC2619" s="226"/>
    </row>
    <row r="2620" spans="1:55" ht="15.75" customHeight="1" thickBot="1">
      <c r="A2620" s="238"/>
      <c r="B2620" s="238"/>
      <c r="C2620" s="240"/>
      <c r="D2620" s="240"/>
      <c r="E2620" s="240"/>
      <c r="F2620" s="240"/>
      <c r="G2620" s="240"/>
      <c r="H2620" s="240"/>
      <c r="I2620" s="240"/>
      <c r="J2620" s="240"/>
      <c r="K2620" s="240"/>
      <c r="L2620" s="240"/>
      <c r="M2620" s="240"/>
      <c r="N2620" s="240"/>
      <c r="O2620" s="240"/>
      <c r="BC2620" s="226"/>
    </row>
    <row r="2621" spans="1:55" ht="15.75" customHeight="1" thickBot="1">
      <c r="A2621" s="238"/>
      <c r="B2621" s="238"/>
      <c r="C2621" s="240"/>
      <c r="D2621" s="240"/>
      <c r="E2621" s="240"/>
      <c r="F2621" s="240"/>
      <c r="G2621" s="240"/>
      <c r="H2621" s="240"/>
      <c r="I2621" s="240"/>
      <c r="J2621" s="240"/>
      <c r="K2621" s="240"/>
      <c r="L2621" s="240"/>
      <c r="M2621" s="240"/>
      <c r="N2621" s="240"/>
      <c r="O2621" s="240"/>
      <c r="BC2621" s="226"/>
    </row>
    <row r="2622" spans="1:55" ht="15.75" customHeight="1" thickBot="1">
      <c r="A2622" s="238"/>
      <c r="B2622" s="238"/>
      <c r="C2622" s="240"/>
      <c r="D2622" s="240"/>
      <c r="E2622" s="240"/>
      <c r="F2622" s="240"/>
      <c r="G2622" s="240"/>
      <c r="H2622" s="240"/>
      <c r="I2622" s="240"/>
      <c r="J2622" s="240"/>
      <c r="K2622" s="240"/>
      <c r="L2622" s="240"/>
      <c r="M2622" s="240"/>
      <c r="N2622" s="240"/>
      <c r="O2622" s="240"/>
      <c r="BC2622" s="226"/>
    </row>
    <row r="2623" spans="1:55" ht="15.75" customHeight="1" thickBot="1">
      <c r="A2623" s="238"/>
      <c r="B2623" s="238"/>
      <c r="C2623" s="240"/>
      <c r="D2623" s="240"/>
      <c r="E2623" s="240"/>
      <c r="F2623" s="240"/>
      <c r="G2623" s="240"/>
      <c r="H2623" s="240"/>
      <c r="I2623" s="240"/>
      <c r="J2623" s="240"/>
      <c r="K2623" s="240"/>
      <c r="L2623" s="240"/>
      <c r="M2623" s="240"/>
      <c r="N2623" s="240"/>
      <c r="O2623" s="240"/>
      <c r="BC2623" s="226"/>
    </row>
    <row r="2624" spans="1:55" ht="15.75" customHeight="1" thickBot="1">
      <c r="A2624" s="238"/>
      <c r="B2624" s="238"/>
      <c r="C2624" s="240"/>
      <c r="D2624" s="240"/>
      <c r="E2624" s="240"/>
      <c r="F2624" s="240"/>
      <c r="G2624" s="240"/>
      <c r="H2624" s="240"/>
      <c r="I2624" s="240"/>
      <c r="J2624" s="240"/>
      <c r="K2624" s="240"/>
      <c r="L2624" s="240"/>
      <c r="M2624" s="240"/>
      <c r="N2624" s="240"/>
      <c r="O2624" s="240"/>
      <c r="BC2624" s="226"/>
    </row>
    <row r="2625" spans="1:55" ht="15.75" customHeight="1" thickBot="1">
      <c r="A2625" s="238"/>
      <c r="B2625" s="238"/>
      <c r="C2625" s="240"/>
      <c r="D2625" s="240"/>
      <c r="E2625" s="240"/>
      <c r="F2625" s="240"/>
      <c r="G2625" s="240"/>
      <c r="H2625" s="240"/>
      <c r="I2625" s="240"/>
      <c r="J2625" s="240"/>
      <c r="K2625" s="240"/>
      <c r="L2625" s="240"/>
      <c r="M2625" s="240"/>
      <c r="N2625" s="240"/>
      <c r="O2625" s="240"/>
      <c r="BC2625" s="226"/>
    </row>
    <row r="2626" spans="1:55" ht="15.75" customHeight="1" thickBot="1">
      <c r="A2626" s="238"/>
      <c r="B2626" s="238"/>
      <c r="C2626" s="240"/>
      <c r="D2626" s="240"/>
      <c r="E2626" s="240"/>
      <c r="F2626" s="240"/>
      <c r="G2626" s="240"/>
      <c r="H2626" s="240"/>
      <c r="I2626" s="240"/>
      <c r="J2626" s="240"/>
      <c r="K2626" s="240"/>
      <c r="L2626" s="240"/>
      <c r="M2626" s="240"/>
      <c r="N2626" s="240"/>
      <c r="O2626" s="240"/>
      <c r="BC2626" s="226"/>
    </row>
    <row r="2627" spans="1:55" ht="15.75" customHeight="1" thickBot="1">
      <c r="A2627" s="238"/>
      <c r="B2627" s="238"/>
      <c r="C2627" s="240"/>
      <c r="D2627" s="240"/>
      <c r="E2627" s="240"/>
      <c r="F2627" s="240"/>
      <c r="G2627" s="240"/>
      <c r="H2627" s="240"/>
      <c r="I2627" s="240"/>
      <c r="J2627" s="240"/>
      <c r="K2627" s="240"/>
      <c r="L2627" s="240"/>
      <c r="M2627" s="240"/>
      <c r="N2627" s="240"/>
      <c r="O2627" s="240"/>
      <c r="BC2627" s="226"/>
    </row>
    <row r="2628" spans="1:55" ht="15.75" customHeight="1" thickBot="1">
      <c r="A2628" s="238"/>
      <c r="B2628" s="238"/>
      <c r="C2628" s="240"/>
      <c r="D2628" s="240"/>
      <c r="E2628" s="240"/>
      <c r="F2628" s="240"/>
      <c r="G2628" s="240"/>
      <c r="H2628" s="240"/>
      <c r="I2628" s="240"/>
      <c r="J2628" s="240"/>
      <c r="K2628" s="240"/>
      <c r="L2628" s="240"/>
      <c r="M2628" s="240"/>
      <c r="N2628" s="240"/>
      <c r="O2628" s="240"/>
      <c r="BC2628" s="226"/>
    </row>
    <row r="2629" spans="1:55" ht="15.75" customHeight="1" thickBot="1">
      <c r="A2629" s="238"/>
      <c r="B2629" s="238"/>
      <c r="C2629" s="240"/>
      <c r="D2629" s="240"/>
      <c r="E2629" s="240"/>
      <c r="F2629" s="240"/>
      <c r="G2629" s="240"/>
      <c r="H2629" s="240"/>
      <c r="I2629" s="240"/>
      <c r="J2629" s="240"/>
      <c r="K2629" s="240"/>
      <c r="L2629" s="240"/>
      <c r="M2629" s="240"/>
      <c r="N2629" s="240"/>
      <c r="O2629" s="240"/>
      <c r="BC2629" s="226"/>
    </row>
    <row r="2630" spans="1:55" ht="15.75" customHeight="1" thickBot="1">
      <c r="A2630" s="238"/>
      <c r="B2630" s="238"/>
      <c r="C2630" s="240"/>
      <c r="D2630" s="240"/>
      <c r="E2630" s="240"/>
      <c r="F2630" s="240"/>
      <c r="G2630" s="240"/>
      <c r="H2630" s="240"/>
      <c r="I2630" s="240"/>
      <c r="J2630" s="240"/>
      <c r="K2630" s="240"/>
      <c r="L2630" s="240"/>
      <c r="M2630" s="240"/>
      <c r="N2630" s="240"/>
      <c r="O2630" s="240"/>
      <c r="BC2630" s="226"/>
    </row>
    <row r="2631" spans="1:55" ht="15.75" customHeight="1" thickBot="1">
      <c r="A2631" s="238"/>
      <c r="B2631" s="238"/>
      <c r="C2631" s="240"/>
      <c r="D2631" s="240"/>
      <c r="E2631" s="240"/>
      <c r="F2631" s="240"/>
      <c r="G2631" s="240"/>
      <c r="H2631" s="240"/>
      <c r="I2631" s="240"/>
      <c r="J2631" s="240"/>
      <c r="K2631" s="240"/>
      <c r="L2631" s="240"/>
      <c r="M2631" s="240"/>
      <c r="N2631" s="240"/>
      <c r="O2631" s="240"/>
      <c r="BC2631" s="226"/>
    </row>
    <row r="2632" spans="1:55" ht="15.75" customHeight="1" thickBot="1">
      <c r="A2632" s="238"/>
      <c r="B2632" s="238"/>
      <c r="C2632" s="240"/>
      <c r="D2632" s="240"/>
      <c r="E2632" s="240"/>
      <c r="F2632" s="240"/>
      <c r="G2632" s="240"/>
      <c r="H2632" s="240"/>
      <c r="I2632" s="240"/>
      <c r="J2632" s="240"/>
      <c r="K2632" s="240"/>
      <c r="L2632" s="240"/>
      <c r="M2632" s="240"/>
      <c r="N2632" s="240"/>
      <c r="O2632" s="240"/>
      <c r="BC2632" s="226"/>
    </row>
    <row r="2633" spans="1:55" ht="15.75" customHeight="1" thickBot="1">
      <c r="A2633" s="238"/>
      <c r="B2633" s="238"/>
      <c r="C2633" s="240"/>
      <c r="D2633" s="240"/>
      <c r="E2633" s="240"/>
      <c r="F2633" s="240"/>
      <c r="G2633" s="240"/>
      <c r="H2633" s="240"/>
      <c r="I2633" s="240"/>
      <c r="J2633" s="240"/>
      <c r="K2633" s="240"/>
      <c r="L2633" s="240"/>
      <c r="M2633" s="240"/>
      <c r="N2633" s="240"/>
      <c r="O2633" s="240"/>
      <c r="BC2633" s="226"/>
    </row>
    <row r="2634" spans="1:55" ht="15.75" customHeight="1" thickBot="1">
      <c r="A2634" s="238"/>
      <c r="B2634" s="238"/>
      <c r="C2634" s="240"/>
      <c r="D2634" s="240"/>
      <c r="E2634" s="240"/>
      <c r="F2634" s="240"/>
      <c r="G2634" s="240"/>
      <c r="H2634" s="240"/>
      <c r="I2634" s="240"/>
      <c r="J2634" s="240"/>
      <c r="K2634" s="240"/>
      <c r="L2634" s="240"/>
      <c r="M2634" s="240"/>
      <c r="N2634" s="240"/>
      <c r="O2634" s="240"/>
      <c r="BC2634" s="226"/>
    </row>
    <row r="2635" spans="1:55" ht="15.75" customHeight="1" thickBot="1">
      <c r="A2635" s="238"/>
      <c r="B2635" s="238"/>
      <c r="C2635" s="240"/>
      <c r="D2635" s="240"/>
      <c r="E2635" s="240"/>
      <c r="F2635" s="240"/>
      <c r="G2635" s="240"/>
      <c r="H2635" s="240"/>
      <c r="I2635" s="240"/>
      <c r="J2635" s="240"/>
      <c r="K2635" s="240"/>
      <c r="L2635" s="240"/>
      <c r="M2635" s="240"/>
      <c r="N2635" s="240"/>
      <c r="O2635" s="240"/>
      <c r="BC2635" s="226"/>
    </row>
    <row r="2636" spans="1:55" ht="15.75" customHeight="1" thickBot="1">
      <c r="A2636" s="238"/>
      <c r="B2636" s="238"/>
      <c r="C2636" s="240"/>
      <c r="D2636" s="240"/>
      <c r="E2636" s="240"/>
      <c r="F2636" s="240"/>
      <c r="G2636" s="240"/>
      <c r="H2636" s="240"/>
      <c r="I2636" s="240"/>
      <c r="J2636" s="240"/>
      <c r="K2636" s="240"/>
      <c r="L2636" s="240"/>
      <c r="M2636" s="240"/>
      <c r="N2636" s="240"/>
      <c r="O2636" s="240"/>
      <c r="BC2636" s="226"/>
    </row>
    <row r="2637" spans="1:55" ht="15.75" customHeight="1" thickBot="1">
      <c r="A2637" s="238"/>
      <c r="B2637" s="238"/>
      <c r="C2637" s="240"/>
      <c r="D2637" s="240"/>
      <c r="E2637" s="240"/>
      <c r="F2637" s="240"/>
      <c r="G2637" s="240"/>
      <c r="H2637" s="240"/>
      <c r="I2637" s="240"/>
      <c r="J2637" s="240"/>
      <c r="K2637" s="240"/>
      <c r="L2637" s="240"/>
      <c r="M2637" s="240"/>
      <c r="N2637" s="240"/>
      <c r="O2637" s="240"/>
      <c r="BC2637" s="226"/>
    </row>
    <row r="2638" spans="1:55" ht="15.75" customHeight="1" thickBot="1">
      <c r="A2638" s="238"/>
      <c r="B2638" s="238"/>
      <c r="C2638" s="240"/>
      <c r="D2638" s="240"/>
      <c r="E2638" s="240"/>
      <c r="F2638" s="240"/>
      <c r="G2638" s="240"/>
      <c r="H2638" s="240"/>
      <c r="I2638" s="240"/>
      <c r="J2638" s="240"/>
      <c r="K2638" s="240"/>
      <c r="L2638" s="240"/>
      <c r="M2638" s="240"/>
      <c r="N2638" s="240"/>
      <c r="O2638" s="240"/>
      <c r="BC2638" s="226"/>
    </row>
    <row r="2639" spans="1:55" ht="15.75" customHeight="1" thickBot="1">
      <c r="A2639" s="238"/>
      <c r="B2639" s="238"/>
      <c r="C2639" s="240"/>
      <c r="D2639" s="240"/>
      <c r="E2639" s="240"/>
      <c r="F2639" s="240"/>
      <c r="G2639" s="240"/>
      <c r="H2639" s="240"/>
      <c r="I2639" s="240"/>
      <c r="J2639" s="240"/>
      <c r="K2639" s="240"/>
      <c r="L2639" s="240"/>
      <c r="M2639" s="240"/>
      <c r="N2639" s="240"/>
      <c r="O2639" s="240"/>
      <c r="BC2639" s="226"/>
    </row>
    <row r="2640" spans="1:55" ht="15.75" customHeight="1" thickBot="1">
      <c r="A2640" s="238"/>
      <c r="B2640" s="238"/>
      <c r="C2640" s="240"/>
      <c r="D2640" s="240"/>
      <c r="E2640" s="240"/>
      <c r="F2640" s="240"/>
      <c r="G2640" s="240"/>
      <c r="H2640" s="240"/>
      <c r="I2640" s="240"/>
      <c r="J2640" s="240"/>
      <c r="K2640" s="240"/>
      <c r="L2640" s="240"/>
      <c r="M2640" s="240"/>
      <c r="N2640" s="240"/>
      <c r="O2640" s="240"/>
      <c r="BC2640" s="226"/>
    </row>
    <row r="2641" spans="1:55" ht="15.75" customHeight="1" thickBot="1">
      <c r="A2641" s="238"/>
      <c r="B2641" s="238"/>
      <c r="C2641" s="240"/>
      <c r="D2641" s="240"/>
      <c r="E2641" s="240"/>
      <c r="F2641" s="240"/>
      <c r="G2641" s="240"/>
      <c r="H2641" s="240"/>
      <c r="I2641" s="240"/>
      <c r="J2641" s="240"/>
      <c r="K2641" s="240"/>
      <c r="L2641" s="240"/>
      <c r="M2641" s="240"/>
      <c r="N2641" s="240"/>
      <c r="O2641" s="240"/>
      <c r="BC2641" s="226"/>
    </row>
    <row r="2642" spans="1:55" ht="15.75" customHeight="1" thickBot="1">
      <c r="A2642" s="238"/>
      <c r="B2642" s="238"/>
      <c r="C2642" s="240"/>
      <c r="D2642" s="240"/>
      <c r="E2642" s="240"/>
      <c r="F2642" s="240"/>
      <c r="G2642" s="240"/>
      <c r="H2642" s="240"/>
      <c r="I2642" s="240"/>
      <c r="J2642" s="240"/>
      <c r="K2642" s="240"/>
      <c r="L2642" s="240"/>
      <c r="M2642" s="240"/>
      <c r="N2642" s="240"/>
      <c r="O2642" s="240"/>
      <c r="BC2642" s="226"/>
    </row>
    <row r="2643" spans="1:55" ht="15.75" customHeight="1" thickBot="1">
      <c r="A2643" s="238"/>
      <c r="B2643" s="238"/>
      <c r="C2643" s="240"/>
      <c r="D2643" s="240"/>
      <c r="E2643" s="240"/>
      <c r="F2643" s="240"/>
      <c r="G2643" s="240"/>
      <c r="H2643" s="240"/>
      <c r="I2643" s="240"/>
      <c r="J2643" s="240"/>
      <c r="K2643" s="240"/>
      <c r="L2643" s="240"/>
      <c r="M2643" s="240"/>
      <c r="N2643" s="240"/>
      <c r="O2643" s="240"/>
      <c r="BC2643" s="226"/>
    </row>
    <row r="2644" spans="1:55" ht="15.75" customHeight="1" thickBot="1">
      <c r="A2644" s="238"/>
      <c r="B2644" s="238"/>
      <c r="C2644" s="240"/>
      <c r="D2644" s="240"/>
      <c r="E2644" s="240"/>
      <c r="F2644" s="240"/>
      <c r="G2644" s="240"/>
      <c r="H2644" s="240"/>
      <c r="I2644" s="240"/>
      <c r="J2644" s="240"/>
      <c r="K2644" s="240"/>
      <c r="L2644" s="240"/>
      <c r="M2644" s="240"/>
      <c r="N2644" s="240"/>
      <c r="O2644" s="240"/>
      <c r="BC2644" s="226"/>
    </row>
    <row r="2645" spans="1:55" ht="15.75" customHeight="1" thickBot="1">
      <c r="A2645" s="238"/>
      <c r="B2645" s="238"/>
      <c r="C2645" s="240"/>
      <c r="D2645" s="240"/>
      <c r="E2645" s="240"/>
      <c r="F2645" s="240"/>
      <c r="G2645" s="240"/>
      <c r="H2645" s="240"/>
      <c r="I2645" s="240"/>
      <c r="J2645" s="240"/>
      <c r="K2645" s="240"/>
      <c r="L2645" s="240"/>
      <c r="M2645" s="240"/>
      <c r="N2645" s="240"/>
      <c r="O2645" s="240"/>
      <c r="BC2645" s="226"/>
    </row>
    <row r="2646" spans="1:55" ht="15.75" customHeight="1" thickBot="1">
      <c r="A2646" s="238"/>
      <c r="B2646" s="238"/>
      <c r="C2646" s="240"/>
      <c r="D2646" s="240"/>
      <c r="E2646" s="240"/>
      <c r="F2646" s="240"/>
      <c r="G2646" s="240"/>
      <c r="H2646" s="240"/>
      <c r="I2646" s="240"/>
      <c r="J2646" s="240"/>
      <c r="K2646" s="240"/>
      <c r="L2646" s="240"/>
      <c r="M2646" s="240"/>
      <c r="N2646" s="240"/>
      <c r="O2646" s="240"/>
      <c r="BC2646" s="226"/>
    </row>
    <row r="2647" spans="1:55" ht="15.75" customHeight="1" thickBot="1">
      <c r="A2647" s="238"/>
      <c r="B2647" s="238"/>
      <c r="C2647" s="240"/>
      <c r="D2647" s="240"/>
      <c r="E2647" s="240"/>
      <c r="F2647" s="240"/>
      <c r="G2647" s="240"/>
      <c r="H2647" s="240"/>
      <c r="I2647" s="240"/>
      <c r="J2647" s="240"/>
      <c r="K2647" s="240"/>
      <c r="L2647" s="240"/>
      <c r="M2647" s="240"/>
      <c r="N2647" s="240"/>
      <c r="O2647" s="240"/>
      <c r="BC2647" s="226"/>
    </row>
    <row r="2648" spans="1:55" ht="15.75" customHeight="1" thickBot="1">
      <c r="A2648" s="238"/>
      <c r="B2648" s="238"/>
      <c r="C2648" s="240"/>
      <c r="D2648" s="240"/>
      <c r="E2648" s="240"/>
      <c r="F2648" s="240"/>
      <c r="G2648" s="240"/>
      <c r="H2648" s="240"/>
      <c r="I2648" s="240"/>
      <c r="J2648" s="240"/>
      <c r="K2648" s="240"/>
      <c r="L2648" s="240"/>
      <c r="M2648" s="240"/>
      <c r="N2648" s="240"/>
      <c r="O2648" s="240"/>
      <c r="BC2648" s="226"/>
    </row>
    <row r="2649" spans="1:55" ht="15.75" customHeight="1" thickBot="1">
      <c r="A2649" s="238"/>
      <c r="B2649" s="238"/>
      <c r="C2649" s="240"/>
      <c r="D2649" s="240"/>
      <c r="E2649" s="240"/>
      <c r="F2649" s="240"/>
      <c r="G2649" s="240"/>
      <c r="H2649" s="240"/>
      <c r="I2649" s="240"/>
      <c r="J2649" s="240"/>
      <c r="K2649" s="240"/>
      <c r="L2649" s="240"/>
      <c r="M2649" s="240"/>
      <c r="N2649" s="240"/>
      <c r="O2649" s="240"/>
      <c r="BC2649" s="226"/>
    </row>
    <row r="2650" spans="1:55" ht="15.75" customHeight="1" thickBot="1">
      <c r="A2650" s="238"/>
      <c r="B2650" s="238"/>
      <c r="C2650" s="240"/>
      <c r="D2650" s="240"/>
      <c r="E2650" s="240"/>
      <c r="F2650" s="240"/>
      <c r="G2650" s="240"/>
      <c r="H2650" s="240"/>
      <c r="I2650" s="240"/>
      <c r="J2650" s="240"/>
      <c r="K2650" s="240"/>
      <c r="L2650" s="240"/>
      <c r="M2650" s="240"/>
      <c r="N2650" s="240"/>
      <c r="O2650" s="240"/>
      <c r="BC2650" s="226"/>
    </row>
    <row r="2651" spans="1:55" ht="15.75" customHeight="1" thickBot="1">
      <c r="A2651" s="238"/>
      <c r="B2651" s="238"/>
      <c r="C2651" s="240"/>
      <c r="D2651" s="240"/>
      <c r="E2651" s="240"/>
      <c r="F2651" s="240"/>
      <c r="G2651" s="240"/>
      <c r="H2651" s="240"/>
      <c r="I2651" s="240"/>
      <c r="J2651" s="240"/>
      <c r="K2651" s="240"/>
      <c r="L2651" s="240"/>
      <c r="M2651" s="240"/>
      <c r="N2651" s="240"/>
      <c r="O2651" s="240"/>
      <c r="BC2651" s="226"/>
    </row>
    <row r="2652" spans="1:55" ht="15.75" customHeight="1" thickBot="1">
      <c r="A2652" s="238"/>
      <c r="B2652" s="238"/>
      <c r="C2652" s="240"/>
      <c r="D2652" s="240"/>
      <c r="E2652" s="240"/>
      <c r="F2652" s="240"/>
      <c r="G2652" s="240"/>
      <c r="H2652" s="240"/>
      <c r="I2652" s="240"/>
      <c r="J2652" s="240"/>
      <c r="K2652" s="240"/>
      <c r="L2652" s="240"/>
      <c r="M2652" s="240"/>
      <c r="N2652" s="240"/>
      <c r="O2652" s="240"/>
      <c r="BC2652" s="226"/>
    </row>
    <row r="2653" spans="1:55" ht="15.75" customHeight="1" thickBot="1">
      <c r="A2653" s="238"/>
      <c r="B2653" s="238"/>
      <c r="C2653" s="240"/>
      <c r="D2653" s="240"/>
      <c r="E2653" s="240"/>
      <c r="F2653" s="240"/>
      <c r="G2653" s="240"/>
      <c r="H2653" s="240"/>
      <c r="I2653" s="240"/>
      <c r="J2653" s="240"/>
      <c r="K2653" s="240"/>
      <c r="L2653" s="240"/>
      <c r="M2653" s="240"/>
      <c r="N2653" s="240"/>
      <c r="O2653" s="240"/>
      <c r="BC2653" s="226"/>
    </row>
    <row r="2654" spans="1:55" ht="15.75" customHeight="1" thickBot="1">
      <c r="A2654" s="238"/>
      <c r="B2654" s="238"/>
      <c r="C2654" s="240"/>
      <c r="D2654" s="240"/>
      <c r="E2654" s="240"/>
      <c r="F2654" s="240"/>
      <c r="G2654" s="240"/>
      <c r="H2654" s="240"/>
      <c r="I2654" s="240"/>
      <c r="J2654" s="240"/>
      <c r="K2654" s="240"/>
      <c r="L2654" s="240"/>
      <c r="M2654" s="240"/>
      <c r="N2654" s="240"/>
      <c r="O2654" s="240"/>
      <c r="BC2654" s="226"/>
    </row>
    <row r="2655" spans="1:55" ht="15.75" customHeight="1" thickBot="1">
      <c r="A2655" s="238"/>
      <c r="B2655" s="238"/>
      <c r="C2655" s="240"/>
      <c r="D2655" s="240"/>
      <c r="E2655" s="240"/>
      <c r="F2655" s="240"/>
      <c r="G2655" s="240"/>
      <c r="H2655" s="240"/>
      <c r="I2655" s="240"/>
      <c r="J2655" s="240"/>
      <c r="K2655" s="240"/>
      <c r="L2655" s="240"/>
      <c r="M2655" s="240"/>
      <c r="N2655" s="240"/>
      <c r="O2655" s="240"/>
      <c r="BC2655" s="226"/>
    </row>
    <row r="2656" spans="1:55" ht="15.75" customHeight="1" thickBot="1">
      <c r="A2656" s="238"/>
      <c r="B2656" s="238"/>
      <c r="C2656" s="240"/>
      <c r="D2656" s="240"/>
      <c r="E2656" s="240"/>
      <c r="F2656" s="240"/>
      <c r="G2656" s="240"/>
      <c r="H2656" s="240"/>
      <c r="I2656" s="240"/>
      <c r="J2656" s="240"/>
      <c r="K2656" s="240"/>
      <c r="L2656" s="240"/>
      <c r="M2656" s="240"/>
      <c r="N2656" s="240"/>
      <c r="O2656" s="240"/>
      <c r="BC2656" s="226"/>
    </row>
    <row r="2657" spans="1:55" ht="15.75" customHeight="1" thickBot="1">
      <c r="A2657" s="238"/>
      <c r="B2657" s="238"/>
      <c r="C2657" s="240"/>
      <c r="D2657" s="240"/>
      <c r="E2657" s="240"/>
      <c r="F2657" s="240"/>
      <c r="G2657" s="240"/>
      <c r="H2657" s="240"/>
      <c r="I2657" s="240"/>
      <c r="J2657" s="240"/>
      <c r="K2657" s="240"/>
      <c r="L2657" s="240"/>
      <c r="M2657" s="240"/>
      <c r="N2657" s="240"/>
      <c r="O2657" s="240"/>
      <c r="BC2657" s="226"/>
    </row>
    <row r="2658" spans="1:55" ht="15.75" customHeight="1" thickBot="1">
      <c r="A2658" s="238"/>
      <c r="B2658" s="238"/>
      <c r="C2658" s="240"/>
      <c r="D2658" s="240"/>
      <c r="E2658" s="240"/>
      <c r="F2658" s="240"/>
      <c r="G2658" s="240"/>
      <c r="H2658" s="240"/>
      <c r="I2658" s="240"/>
      <c r="J2658" s="240"/>
      <c r="K2658" s="240"/>
      <c r="L2658" s="240"/>
      <c r="M2658" s="240"/>
      <c r="N2658" s="240"/>
      <c r="O2658" s="240"/>
      <c r="BC2658" s="226"/>
    </row>
    <row r="2659" spans="1:55" ht="15.75" customHeight="1" thickBot="1">
      <c r="A2659" s="238"/>
      <c r="B2659" s="238"/>
      <c r="C2659" s="240"/>
      <c r="D2659" s="240"/>
      <c r="E2659" s="240"/>
      <c r="F2659" s="240"/>
      <c r="G2659" s="240"/>
      <c r="H2659" s="240"/>
      <c r="I2659" s="240"/>
      <c r="J2659" s="240"/>
      <c r="K2659" s="240"/>
      <c r="L2659" s="240"/>
      <c r="M2659" s="240"/>
      <c r="N2659" s="240"/>
      <c r="O2659" s="240"/>
      <c r="BC2659" s="226"/>
    </row>
    <row r="2660" spans="1:55" ht="15.75" customHeight="1" thickBot="1">
      <c r="A2660" s="238"/>
      <c r="B2660" s="238"/>
      <c r="C2660" s="240"/>
      <c r="D2660" s="240"/>
      <c r="E2660" s="240"/>
      <c r="F2660" s="240"/>
      <c r="G2660" s="240"/>
      <c r="H2660" s="240"/>
      <c r="I2660" s="240"/>
      <c r="J2660" s="240"/>
      <c r="K2660" s="240"/>
      <c r="L2660" s="240"/>
      <c r="M2660" s="240"/>
      <c r="N2660" s="240"/>
      <c r="O2660" s="240"/>
      <c r="BC2660" s="226"/>
    </row>
    <row r="2661" spans="1:55" ht="15.75" customHeight="1" thickBot="1">
      <c r="A2661" s="238"/>
      <c r="B2661" s="238"/>
      <c r="C2661" s="240"/>
      <c r="D2661" s="240"/>
      <c r="E2661" s="240"/>
      <c r="F2661" s="240"/>
      <c r="G2661" s="240"/>
      <c r="H2661" s="240"/>
      <c r="I2661" s="240"/>
      <c r="J2661" s="240"/>
      <c r="K2661" s="240"/>
      <c r="L2661" s="240"/>
      <c r="M2661" s="240"/>
      <c r="N2661" s="240"/>
      <c r="O2661" s="240"/>
      <c r="BC2661" s="226"/>
    </row>
    <row r="2662" spans="1:55" ht="15.75" customHeight="1" thickBot="1">
      <c r="A2662" s="238"/>
      <c r="B2662" s="238"/>
      <c r="C2662" s="240"/>
      <c r="D2662" s="240"/>
      <c r="E2662" s="240"/>
      <c r="F2662" s="240"/>
      <c r="G2662" s="240"/>
      <c r="H2662" s="240"/>
      <c r="I2662" s="240"/>
      <c r="J2662" s="240"/>
      <c r="K2662" s="240"/>
      <c r="L2662" s="240"/>
      <c r="M2662" s="240"/>
      <c r="N2662" s="240"/>
      <c r="O2662" s="240"/>
      <c r="BC2662" s="226"/>
    </row>
    <row r="2663" spans="1:55" ht="15.75" customHeight="1" thickBot="1">
      <c r="A2663" s="238"/>
      <c r="B2663" s="238"/>
      <c r="C2663" s="240"/>
      <c r="D2663" s="240"/>
      <c r="E2663" s="240"/>
      <c r="F2663" s="240"/>
      <c r="G2663" s="240"/>
      <c r="H2663" s="240"/>
      <c r="I2663" s="240"/>
      <c r="J2663" s="240"/>
      <c r="K2663" s="240"/>
      <c r="L2663" s="240"/>
      <c r="M2663" s="240"/>
      <c r="N2663" s="240"/>
      <c r="O2663" s="240"/>
      <c r="BC2663" s="226"/>
    </row>
    <row r="2664" spans="1:55" ht="15.75" customHeight="1" thickBot="1">
      <c r="A2664" s="238"/>
      <c r="B2664" s="238"/>
      <c r="C2664" s="240"/>
      <c r="D2664" s="240"/>
      <c r="E2664" s="240"/>
      <c r="F2664" s="240"/>
      <c r="G2664" s="240"/>
      <c r="H2664" s="240"/>
      <c r="I2664" s="240"/>
      <c r="J2664" s="240"/>
      <c r="K2664" s="240"/>
      <c r="L2664" s="240"/>
      <c r="M2664" s="240"/>
      <c r="N2664" s="240"/>
      <c r="O2664" s="240"/>
      <c r="BC2664" s="226"/>
    </row>
    <row r="2665" spans="1:55" ht="15.75" customHeight="1" thickBot="1">
      <c r="A2665" s="238"/>
      <c r="B2665" s="238"/>
      <c r="C2665" s="240"/>
      <c r="D2665" s="240"/>
      <c r="E2665" s="240"/>
      <c r="F2665" s="240"/>
      <c r="G2665" s="240"/>
      <c r="H2665" s="240"/>
      <c r="I2665" s="240"/>
      <c r="J2665" s="240"/>
      <c r="K2665" s="240"/>
      <c r="L2665" s="240"/>
      <c r="M2665" s="240"/>
      <c r="N2665" s="240"/>
      <c r="O2665" s="240"/>
      <c r="BC2665" s="226"/>
    </row>
    <row r="2666" spans="1:55" ht="15.75" customHeight="1" thickBot="1">
      <c r="A2666" s="238"/>
      <c r="B2666" s="238"/>
      <c r="C2666" s="240"/>
      <c r="D2666" s="240"/>
      <c r="E2666" s="240"/>
      <c r="F2666" s="240"/>
      <c r="G2666" s="240"/>
      <c r="H2666" s="240"/>
      <c r="I2666" s="240"/>
      <c r="J2666" s="240"/>
      <c r="K2666" s="240"/>
      <c r="L2666" s="240"/>
      <c r="M2666" s="240"/>
      <c r="N2666" s="240"/>
      <c r="O2666" s="240"/>
      <c r="BC2666" s="226"/>
    </row>
    <row r="2667" spans="1:55" ht="15.75" customHeight="1" thickBot="1">
      <c r="A2667" s="238"/>
      <c r="B2667" s="238"/>
      <c r="C2667" s="240"/>
      <c r="D2667" s="240"/>
      <c r="E2667" s="240"/>
      <c r="F2667" s="240"/>
      <c r="G2667" s="240"/>
      <c r="H2667" s="240"/>
      <c r="I2667" s="240"/>
      <c r="J2667" s="240"/>
      <c r="K2667" s="240"/>
      <c r="L2667" s="240"/>
      <c r="M2667" s="240"/>
      <c r="N2667" s="240"/>
      <c r="O2667" s="240"/>
      <c r="BC2667" s="226"/>
    </row>
    <row r="2668" spans="1:55" ht="15.75" customHeight="1" thickBot="1">
      <c r="A2668" s="238"/>
      <c r="B2668" s="238"/>
      <c r="C2668" s="240"/>
      <c r="D2668" s="240"/>
      <c r="E2668" s="240"/>
      <c r="F2668" s="240"/>
      <c r="G2668" s="240"/>
      <c r="H2668" s="240"/>
      <c r="I2668" s="240"/>
      <c r="J2668" s="240"/>
      <c r="K2668" s="240"/>
      <c r="L2668" s="240"/>
      <c r="M2668" s="240"/>
      <c r="N2668" s="240"/>
      <c r="O2668" s="240"/>
      <c r="BC2668" s="226"/>
    </row>
    <row r="2669" spans="1:55" ht="15.75" customHeight="1" thickBot="1">
      <c r="A2669" s="238"/>
      <c r="B2669" s="238"/>
      <c r="C2669" s="240"/>
      <c r="D2669" s="240"/>
      <c r="E2669" s="240"/>
      <c r="F2669" s="240"/>
      <c r="G2669" s="240"/>
      <c r="H2669" s="240"/>
      <c r="I2669" s="240"/>
      <c r="J2669" s="240"/>
      <c r="K2669" s="240"/>
      <c r="L2669" s="240"/>
      <c r="M2669" s="240"/>
      <c r="N2669" s="240"/>
      <c r="O2669" s="240"/>
      <c r="BC2669" s="226"/>
    </row>
    <row r="2670" spans="1:55" ht="15.75" customHeight="1" thickBot="1">
      <c r="A2670" s="238"/>
      <c r="B2670" s="238"/>
      <c r="C2670" s="240"/>
      <c r="D2670" s="240"/>
      <c r="E2670" s="240"/>
      <c r="F2670" s="240"/>
      <c r="G2670" s="240"/>
      <c r="H2670" s="240"/>
      <c r="I2670" s="240"/>
      <c r="J2670" s="240"/>
      <c r="K2670" s="240"/>
      <c r="L2670" s="240"/>
      <c r="M2670" s="240"/>
      <c r="N2670" s="240"/>
      <c r="O2670" s="240"/>
      <c r="BC2670" s="226"/>
    </row>
    <row r="2671" spans="1:55" ht="15.75" customHeight="1" thickBot="1">
      <c r="A2671" s="238"/>
      <c r="B2671" s="238"/>
      <c r="C2671" s="240"/>
      <c r="D2671" s="240"/>
      <c r="E2671" s="240"/>
      <c r="F2671" s="240"/>
      <c r="G2671" s="240"/>
      <c r="H2671" s="240"/>
      <c r="I2671" s="240"/>
      <c r="J2671" s="240"/>
      <c r="K2671" s="240"/>
      <c r="L2671" s="240"/>
      <c r="M2671" s="240"/>
      <c r="N2671" s="240"/>
      <c r="O2671" s="240"/>
      <c r="BC2671" s="226"/>
    </row>
    <row r="2672" spans="1:55" ht="15.75" customHeight="1" thickBot="1">
      <c r="A2672" s="238"/>
      <c r="B2672" s="238"/>
      <c r="C2672" s="240"/>
      <c r="D2672" s="240"/>
      <c r="E2672" s="240"/>
      <c r="F2672" s="240"/>
      <c r="G2672" s="240"/>
      <c r="H2672" s="240"/>
      <c r="I2672" s="240"/>
      <c r="J2672" s="240"/>
      <c r="K2672" s="240"/>
      <c r="L2672" s="240"/>
      <c r="M2672" s="240"/>
      <c r="N2672" s="240"/>
      <c r="O2672" s="240"/>
      <c r="BC2672" s="226"/>
    </row>
    <row r="2673" spans="1:55" ht="15.75" customHeight="1" thickBot="1">
      <c r="A2673" s="238"/>
      <c r="B2673" s="238"/>
      <c r="C2673" s="240"/>
      <c r="D2673" s="240"/>
      <c r="E2673" s="240"/>
      <c r="F2673" s="240"/>
      <c r="G2673" s="240"/>
      <c r="H2673" s="240"/>
      <c r="I2673" s="240"/>
      <c r="J2673" s="240"/>
      <c r="K2673" s="240"/>
      <c r="L2673" s="240"/>
      <c r="M2673" s="240"/>
      <c r="N2673" s="240"/>
      <c r="O2673" s="240"/>
      <c r="BC2673" s="226"/>
    </row>
    <row r="2674" spans="1:55" ht="15.75" customHeight="1" thickBot="1">
      <c r="A2674" s="238"/>
      <c r="B2674" s="238"/>
      <c r="C2674" s="240"/>
      <c r="D2674" s="240"/>
      <c r="E2674" s="240"/>
      <c r="F2674" s="240"/>
      <c r="G2674" s="240"/>
      <c r="H2674" s="240"/>
      <c r="I2674" s="240"/>
      <c r="J2674" s="240"/>
      <c r="K2674" s="240"/>
      <c r="L2674" s="240"/>
      <c r="M2674" s="240"/>
      <c r="N2674" s="240"/>
      <c r="O2674" s="240"/>
      <c r="BC2674" s="226"/>
    </row>
    <row r="2675" spans="1:55" ht="15.75" customHeight="1" thickBot="1">
      <c r="A2675" s="238"/>
      <c r="B2675" s="238"/>
      <c r="C2675" s="240"/>
      <c r="D2675" s="240"/>
      <c r="E2675" s="240"/>
      <c r="F2675" s="240"/>
      <c r="G2675" s="240"/>
      <c r="H2675" s="240"/>
      <c r="I2675" s="240"/>
      <c r="J2675" s="240"/>
      <c r="K2675" s="240"/>
      <c r="L2675" s="240"/>
      <c r="M2675" s="240"/>
      <c r="N2675" s="240"/>
      <c r="O2675" s="240"/>
      <c r="BC2675" s="226"/>
    </row>
    <row r="2676" spans="1:55" ht="15.75" customHeight="1" thickBot="1">
      <c r="A2676" s="238"/>
      <c r="B2676" s="238"/>
      <c r="C2676" s="240"/>
      <c r="D2676" s="240"/>
      <c r="E2676" s="240"/>
      <c r="F2676" s="240"/>
      <c r="G2676" s="240"/>
      <c r="H2676" s="240"/>
      <c r="I2676" s="240"/>
      <c r="J2676" s="240"/>
      <c r="K2676" s="240"/>
      <c r="L2676" s="240"/>
      <c r="M2676" s="240"/>
      <c r="N2676" s="240"/>
      <c r="O2676" s="240"/>
      <c r="BC2676" s="226"/>
    </row>
    <row r="2677" spans="1:55" ht="15.75" customHeight="1" thickBot="1">
      <c r="A2677" s="238"/>
      <c r="B2677" s="238"/>
      <c r="C2677" s="240"/>
      <c r="D2677" s="240"/>
      <c r="E2677" s="240"/>
      <c r="F2677" s="240"/>
      <c r="G2677" s="240"/>
      <c r="H2677" s="240"/>
      <c r="I2677" s="240"/>
      <c r="J2677" s="240"/>
      <c r="K2677" s="240"/>
      <c r="L2677" s="240"/>
      <c r="M2677" s="240"/>
      <c r="N2677" s="240"/>
      <c r="O2677" s="240"/>
      <c r="BC2677" s="226"/>
    </row>
    <row r="2678" spans="1:55" ht="15.75" customHeight="1" thickBot="1">
      <c r="A2678" s="238"/>
      <c r="B2678" s="238"/>
      <c r="C2678" s="240"/>
      <c r="D2678" s="240"/>
      <c r="E2678" s="240"/>
      <c r="F2678" s="240"/>
      <c r="G2678" s="240"/>
      <c r="H2678" s="240"/>
      <c r="I2678" s="240"/>
      <c r="J2678" s="240"/>
      <c r="K2678" s="240"/>
      <c r="L2678" s="240"/>
      <c r="M2678" s="240"/>
      <c r="N2678" s="240"/>
      <c r="O2678" s="240"/>
      <c r="BC2678" s="226"/>
    </row>
    <row r="2679" spans="1:55" ht="15.75" customHeight="1" thickBot="1">
      <c r="A2679" s="238"/>
      <c r="B2679" s="238"/>
      <c r="C2679" s="240"/>
      <c r="D2679" s="240"/>
      <c r="E2679" s="240"/>
      <c r="F2679" s="240"/>
      <c r="G2679" s="240"/>
      <c r="H2679" s="240"/>
      <c r="I2679" s="240"/>
      <c r="J2679" s="240"/>
      <c r="K2679" s="240"/>
      <c r="L2679" s="240"/>
      <c r="M2679" s="240"/>
      <c r="N2679" s="240"/>
      <c r="O2679" s="240"/>
      <c r="BC2679" s="226"/>
    </row>
    <row r="2680" spans="1:55" ht="15.75" customHeight="1" thickBot="1">
      <c r="A2680" s="238"/>
      <c r="B2680" s="238"/>
      <c r="C2680" s="240"/>
      <c r="D2680" s="240"/>
      <c r="E2680" s="240"/>
      <c r="F2680" s="240"/>
      <c r="G2680" s="240"/>
      <c r="H2680" s="240"/>
      <c r="I2680" s="240"/>
      <c r="J2680" s="240"/>
      <c r="K2680" s="240"/>
      <c r="L2680" s="240"/>
      <c r="M2680" s="240"/>
      <c r="N2680" s="240"/>
      <c r="O2680" s="240"/>
      <c r="BC2680" s="226"/>
    </row>
    <row r="2681" spans="1:55" ht="15.75" customHeight="1" thickBot="1">
      <c r="A2681" s="238"/>
      <c r="B2681" s="238"/>
      <c r="C2681" s="240"/>
      <c r="D2681" s="240"/>
      <c r="E2681" s="240"/>
      <c r="F2681" s="240"/>
      <c r="G2681" s="240"/>
      <c r="H2681" s="240"/>
      <c r="I2681" s="240"/>
      <c r="J2681" s="240"/>
      <c r="K2681" s="240"/>
      <c r="L2681" s="240"/>
      <c r="M2681" s="240"/>
      <c r="N2681" s="240"/>
      <c r="O2681" s="240"/>
      <c r="BC2681" s="226"/>
    </row>
    <row r="2682" spans="1:55" ht="15.75" customHeight="1" thickBot="1">
      <c r="A2682" s="238"/>
      <c r="B2682" s="238"/>
      <c r="C2682" s="240"/>
      <c r="D2682" s="240"/>
      <c r="E2682" s="240"/>
      <c r="F2682" s="240"/>
      <c r="G2682" s="240"/>
      <c r="H2682" s="240"/>
      <c r="I2682" s="240"/>
      <c r="J2682" s="240"/>
      <c r="K2682" s="240"/>
      <c r="L2682" s="240"/>
      <c r="M2682" s="240"/>
      <c r="N2682" s="240"/>
      <c r="O2682" s="240"/>
      <c r="BC2682" s="226"/>
    </row>
    <row r="2683" spans="1:55" ht="15.75" customHeight="1" thickBot="1">
      <c r="A2683" s="238"/>
      <c r="B2683" s="238"/>
      <c r="C2683" s="240"/>
      <c r="D2683" s="240"/>
      <c r="E2683" s="240"/>
      <c r="F2683" s="240"/>
      <c r="G2683" s="240"/>
      <c r="H2683" s="240"/>
      <c r="I2683" s="240"/>
      <c r="J2683" s="240"/>
      <c r="K2683" s="240"/>
      <c r="L2683" s="240"/>
      <c r="M2683" s="240"/>
      <c r="N2683" s="240"/>
      <c r="O2683" s="240"/>
      <c r="BC2683" s="226"/>
    </row>
    <row r="2684" spans="1:55" ht="15.75" customHeight="1" thickBot="1">
      <c r="A2684" s="238"/>
      <c r="B2684" s="238"/>
      <c r="C2684" s="240"/>
      <c r="D2684" s="240"/>
      <c r="E2684" s="240"/>
      <c r="F2684" s="240"/>
      <c r="G2684" s="240"/>
      <c r="H2684" s="240"/>
      <c r="I2684" s="240"/>
      <c r="J2684" s="240"/>
      <c r="K2684" s="240"/>
      <c r="L2684" s="240"/>
      <c r="M2684" s="240"/>
      <c r="N2684" s="240"/>
      <c r="O2684" s="240"/>
      <c r="BC2684" s="226"/>
    </row>
    <row r="2685" spans="1:55" ht="15.75" customHeight="1" thickBot="1">
      <c r="A2685" s="238"/>
      <c r="B2685" s="238"/>
      <c r="C2685" s="240"/>
      <c r="D2685" s="240"/>
      <c r="E2685" s="240"/>
      <c r="F2685" s="240"/>
      <c r="G2685" s="240"/>
      <c r="H2685" s="240"/>
      <c r="I2685" s="240"/>
      <c r="J2685" s="240"/>
      <c r="K2685" s="240"/>
      <c r="L2685" s="240"/>
      <c r="M2685" s="240"/>
      <c r="N2685" s="240"/>
      <c r="O2685" s="240"/>
      <c r="BC2685" s="226"/>
    </row>
    <row r="2686" spans="1:55" ht="15.75" customHeight="1" thickBot="1">
      <c r="A2686" s="238"/>
      <c r="B2686" s="238"/>
      <c r="C2686" s="240"/>
      <c r="D2686" s="240"/>
      <c r="E2686" s="240"/>
      <c r="F2686" s="240"/>
      <c r="G2686" s="240"/>
      <c r="H2686" s="240"/>
      <c r="I2686" s="240"/>
      <c r="J2686" s="240"/>
      <c r="K2686" s="240"/>
      <c r="L2686" s="240"/>
      <c r="M2686" s="240"/>
      <c r="N2686" s="240"/>
      <c r="O2686" s="240"/>
      <c r="BC2686" s="226"/>
    </row>
    <row r="2687" spans="1:55" ht="15.75" customHeight="1" thickBot="1">
      <c r="A2687" s="238"/>
      <c r="B2687" s="238"/>
      <c r="C2687" s="240"/>
      <c r="D2687" s="240"/>
      <c r="E2687" s="240"/>
      <c r="F2687" s="240"/>
      <c r="G2687" s="240"/>
      <c r="H2687" s="240"/>
      <c r="I2687" s="240"/>
      <c r="J2687" s="240"/>
      <c r="K2687" s="240"/>
      <c r="L2687" s="240"/>
      <c r="M2687" s="240"/>
      <c r="N2687" s="240"/>
      <c r="O2687" s="240"/>
      <c r="BC2687" s="226"/>
    </row>
    <row r="2688" spans="1:55" ht="15.75" customHeight="1" thickBot="1">
      <c r="A2688" s="238"/>
      <c r="B2688" s="238"/>
      <c r="C2688" s="240"/>
      <c r="D2688" s="240"/>
      <c r="E2688" s="240"/>
      <c r="F2688" s="240"/>
      <c r="G2688" s="240"/>
      <c r="H2688" s="240"/>
      <c r="I2688" s="240"/>
      <c r="J2688" s="240"/>
      <c r="K2688" s="240"/>
      <c r="L2688" s="240"/>
      <c r="M2688" s="240"/>
      <c r="N2688" s="240"/>
      <c r="O2688" s="240"/>
      <c r="BC2688" s="226"/>
    </row>
    <row r="2689" spans="1:55" ht="15.75" customHeight="1" thickBot="1">
      <c r="A2689" s="238"/>
      <c r="B2689" s="238"/>
      <c r="C2689" s="240"/>
      <c r="D2689" s="240"/>
      <c r="E2689" s="240"/>
      <c r="F2689" s="240"/>
      <c r="G2689" s="240"/>
      <c r="H2689" s="240"/>
      <c r="I2689" s="240"/>
      <c r="J2689" s="240"/>
      <c r="K2689" s="240"/>
      <c r="L2689" s="240"/>
      <c r="M2689" s="240"/>
      <c r="N2689" s="240"/>
      <c r="O2689" s="240"/>
      <c r="BC2689" s="226"/>
    </row>
    <row r="2690" spans="1:55" ht="15.75" customHeight="1" thickBot="1">
      <c r="A2690" s="238"/>
      <c r="B2690" s="238"/>
      <c r="C2690" s="240"/>
      <c r="D2690" s="240"/>
      <c r="E2690" s="240"/>
      <c r="F2690" s="240"/>
      <c r="G2690" s="240"/>
      <c r="H2690" s="240"/>
      <c r="I2690" s="240"/>
      <c r="J2690" s="240"/>
      <c r="K2690" s="240"/>
      <c r="L2690" s="240"/>
      <c r="M2690" s="240"/>
      <c r="N2690" s="240"/>
      <c r="O2690" s="240"/>
      <c r="BC2690" s="226"/>
    </row>
    <row r="2691" spans="1:55" ht="15.75" customHeight="1" thickBot="1">
      <c r="A2691" s="238"/>
      <c r="B2691" s="238"/>
      <c r="C2691" s="240"/>
      <c r="D2691" s="240"/>
      <c r="E2691" s="240"/>
      <c r="F2691" s="240"/>
      <c r="G2691" s="240"/>
      <c r="H2691" s="240"/>
      <c r="I2691" s="240"/>
      <c r="J2691" s="240"/>
      <c r="K2691" s="240"/>
      <c r="L2691" s="240"/>
      <c r="M2691" s="240"/>
      <c r="N2691" s="240"/>
      <c r="O2691" s="240"/>
      <c r="BC2691" s="226"/>
    </row>
    <row r="2692" spans="1:55" ht="15.75" customHeight="1" thickBot="1">
      <c r="A2692" s="238"/>
      <c r="B2692" s="238"/>
      <c r="C2692" s="240"/>
      <c r="D2692" s="240"/>
      <c r="E2692" s="240"/>
      <c r="F2692" s="240"/>
      <c r="G2692" s="240"/>
      <c r="H2692" s="240"/>
      <c r="I2692" s="240"/>
      <c r="J2692" s="240"/>
      <c r="K2692" s="240"/>
      <c r="L2692" s="240"/>
      <c r="M2692" s="240"/>
      <c r="N2692" s="240"/>
      <c r="O2692" s="240"/>
      <c r="BC2692" s="226"/>
    </row>
    <row r="2693" spans="1:55" ht="15.75" customHeight="1" thickBot="1">
      <c r="A2693" s="238"/>
      <c r="B2693" s="238"/>
      <c r="C2693" s="240"/>
      <c r="D2693" s="240"/>
      <c r="E2693" s="240"/>
      <c r="F2693" s="240"/>
      <c r="G2693" s="240"/>
      <c r="H2693" s="240"/>
      <c r="I2693" s="240"/>
      <c r="J2693" s="240"/>
      <c r="K2693" s="240"/>
      <c r="L2693" s="240"/>
      <c r="M2693" s="240"/>
      <c r="N2693" s="240"/>
      <c r="O2693" s="240"/>
      <c r="BC2693" s="226"/>
    </row>
    <row r="2694" spans="1:55" ht="15.75" customHeight="1" thickBot="1">
      <c r="A2694" s="238"/>
      <c r="B2694" s="238"/>
      <c r="C2694" s="240"/>
      <c r="D2694" s="240"/>
      <c r="E2694" s="240"/>
      <c r="F2694" s="240"/>
      <c r="G2694" s="240"/>
      <c r="H2694" s="240"/>
      <c r="I2694" s="240"/>
      <c r="J2694" s="240"/>
      <c r="K2694" s="240"/>
      <c r="L2694" s="240"/>
      <c r="M2694" s="240"/>
      <c r="N2694" s="240"/>
      <c r="O2694" s="240"/>
      <c r="BC2694" s="226"/>
    </row>
    <row r="2695" spans="1:55" ht="15.75" customHeight="1" thickBot="1">
      <c r="A2695" s="238"/>
      <c r="B2695" s="238"/>
      <c r="C2695" s="240"/>
      <c r="D2695" s="240"/>
      <c r="E2695" s="240"/>
      <c r="F2695" s="240"/>
      <c r="G2695" s="240"/>
      <c r="H2695" s="240"/>
      <c r="I2695" s="240"/>
      <c r="J2695" s="240"/>
      <c r="K2695" s="240"/>
      <c r="L2695" s="240"/>
      <c r="M2695" s="240"/>
      <c r="N2695" s="240"/>
      <c r="O2695" s="240"/>
      <c r="BC2695" s="226"/>
    </row>
    <row r="2696" spans="1:55" ht="15.75" customHeight="1" thickBot="1">
      <c r="A2696" s="238"/>
      <c r="B2696" s="238"/>
      <c r="C2696" s="240"/>
      <c r="D2696" s="240"/>
      <c r="E2696" s="240"/>
      <c r="F2696" s="240"/>
      <c r="G2696" s="240"/>
      <c r="H2696" s="240"/>
      <c r="I2696" s="240"/>
      <c r="J2696" s="240"/>
      <c r="K2696" s="240"/>
      <c r="L2696" s="240"/>
      <c r="M2696" s="240"/>
      <c r="N2696" s="240"/>
      <c r="O2696" s="240"/>
      <c r="BC2696" s="226"/>
    </row>
    <row r="2697" spans="1:55" ht="15.75" customHeight="1" thickBot="1">
      <c r="A2697" s="238"/>
      <c r="B2697" s="238"/>
      <c r="C2697" s="240"/>
      <c r="D2697" s="240"/>
      <c r="E2697" s="240"/>
      <c r="F2697" s="240"/>
      <c r="G2697" s="240"/>
      <c r="H2697" s="240"/>
      <c r="I2697" s="240"/>
      <c r="J2697" s="240"/>
      <c r="K2697" s="240"/>
      <c r="L2697" s="240"/>
      <c r="M2697" s="240"/>
      <c r="N2697" s="240"/>
      <c r="O2697" s="240"/>
      <c r="BC2697" s="226"/>
    </row>
    <row r="2698" spans="1:55" ht="15.75" customHeight="1" thickBot="1">
      <c r="A2698" s="238"/>
      <c r="B2698" s="238"/>
      <c r="C2698" s="240"/>
      <c r="D2698" s="240"/>
      <c r="E2698" s="240"/>
      <c r="F2698" s="240"/>
      <c r="G2698" s="240"/>
      <c r="H2698" s="240"/>
      <c r="I2698" s="240"/>
      <c r="J2698" s="240"/>
      <c r="K2698" s="240"/>
      <c r="L2698" s="240"/>
      <c r="M2698" s="240"/>
      <c r="N2698" s="240"/>
      <c r="O2698" s="240"/>
      <c r="BC2698" s="226"/>
    </row>
    <row r="2699" spans="1:55" ht="15.75" customHeight="1" thickBot="1">
      <c r="A2699" s="238"/>
      <c r="B2699" s="238"/>
      <c r="C2699" s="240"/>
      <c r="D2699" s="240"/>
      <c r="E2699" s="240"/>
      <c r="F2699" s="240"/>
      <c r="G2699" s="240"/>
      <c r="H2699" s="240"/>
      <c r="I2699" s="240"/>
      <c r="J2699" s="240"/>
      <c r="K2699" s="240"/>
      <c r="L2699" s="240"/>
      <c r="M2699" s="240"/>
      <c r="N2699" s="240"/>
      <c r="O2699" s="240"/>
      <c r="BC2699" s="226"/>
    </row>
    <row r="2700" spans="1:55" ht="15.75" customHeight="1" thickBot="1">
      <c r="A2700" s="238"/>
      <c r="B2700" s="238"/>
      <c r="C2700" s="240"/>
      <c r="D2700" s="240"/>
      <c r="E2700" s="240"/>
      <c r="F2700" s="240"/>
      <c r="G2700" s="240"/>
      <c r="H2700" s="240"/>
      <c r="I2700" s="240"/>
      <c r="J2700" s="240"/>
      <c r="K2700" s="240"/>
      <c r="L2700" s="240"/>
      <c r="M2700" s="240"/>
      <c r="N2700" s="240"/>
      <c r="O2700" s="240"/>
      <c r="BC2700" s="226"/>
    </row>
    <row r="2701" spans="1:55" ht="15.75" customHeight="1" thickBot="1">
      <c r="A2701" s="238"/>
      <c r="B2701" s="238"/>
      <c r="C2701" s="240"/>
      <c r="D2701" s="240"/>
      <c r="E2701" s="240"/>
      <c r="F2701" s="240"/>
      <c r="G2701" s="240"/>
      <c r="H2701" s="240"/>
      <c r="I2701" s="240"/>
      <c r="J2701" s="240"/>
      <c r="K2701" s="240"/>
      <c r="L2701" s="240"/>
      <c r="M2701" s="240"/>
      <c r="N2701" s="240"/>
      <c r="O2701" s="240"/>
      <c r="BC2701" s="226"/>
    </row>
    <row r="2702" spans="1:55" ht="15.75" customHeight="1" thickBot="1">
      <c r="A2702" s="238"/>
      <c r="B2702" s="238"/>
      <c r="C2702" s="240"/>
      <c r="D2702" s="240"/>
      <c r="E2702" s="240"/>
      <c r="F2702" s="240"/>
      <c r="G2702" s="240"/>
      <c r="H2702" s="240"/>
      <c r="I2702" s="240"/>
      <c r="J2702" s="240"/>
      <c r="K2702" s="240"/>
      <c r="L2702" s="240"/>
      <c r="M2702" s="240"/>
      <c r="N2702" s="240"/>
      <c r="O2702" s="240"/>
      <c r="BC2702" s="226"/>
    </row>
    <row r="2703" spans="1:55" ht="15.75" customHeight="1" thickBot="1">
      <c r="A2703" s="238"/>
      <c r="B2703" s="238"/>
      <c r="C2703" s="240"/>
      <c r="D2703" s="240"/>
      <c r="E2703" s="240"/>
      <c r="F2703" s="240"/>
      <c r="G2703" s="240"/>
      <c r="H2703" s="240"/>
      <c r="I2703" s="240"/>
      <c r="J2703" s="240"/>
      <c r="K2703" s="240"/>
      <c r="L2703" s="240"/>
      <c r="M2703" s="240"/>
      <c r="N2703" s="240"/>
      <c r="O2703" s="240"/>
      <c r="BC2703" s="226"/>
    </row>
    <row r="2704" spans="1:55" ht="15.75" customHeight="1" thickBot="1">
      <c r="A2704" s="238"/>
      <c r="B2704" s="238"/>
      <c r="C2704" s="240"/>
      <c r="D2704" s="240"/>
      <c r="E2704" s="240"/>
      <c r="F2704" s="240"/>
      <c r="G2704" s="240"/>
      <c r="H2704" s="240"/>
      <c r="I2704" s="240"/>
      <c r="J2704" s="240"/>
      <c r="K2704" s="240"/>
      <c r="L2704" s="240"/>
      <c r="M2704" s="240"/>
      <c r="N2704" s="240"/>
      <c r="O2704" s="240"/>
      <c r="BC2704" s="226"/>
    </row>
    <row r="2705" spans="1:55" ht="15.75" customHeight="1" thickBot="1">
      <c r="A2705" s="238"/>
      <c r="B2705" s="238"/>
      <c r="C2705" s="240"/>
      <c r="D2705" s="240"/>
      <c r="E2705" s="240"/>
      <c r="F2705" s="240"/>
      <c r="G2705" s="240"/>
      <c r="H2705" s="240"/>
      <c r="I2705" s="240"/>
      <c r="J2705" s="240"/>
      <c r="K2705" s="240"/>
      <c r="L2705" s="240"/>
      <c r="M2705" s="240"/>
      <c r="N2705" s="240"/>
      <c r="O2705" s="240"/>
      <c r="BC2705" s="226"/>
    </row>
    <row r="2706" spans="1:55" ht="15.75" customHeight="1" thickBot="1">
      <c r="A2706" s="238"/>
      <c r="B2706" s="238"/>
      <c r="C2706" s="240"/>
      <c r="D2706" s="240"/>
      <c r="E2706" s="240"/>
      <c r="F2706" s="240"/>
      <c r="G2706" s="240"/>
      <c r="H2706" s="240"/>
      <c r="I2706" s="240"/>
      <c r="J2706" s="240"/>
      <c r="K2706" s="240"/>
      <c r="L2706" s="240"/>
      <c r="M2706" s="240"/>
      <c r="N2706" s="240"/>
      <c r="O2706" s="240"/>
      <c r="BC2706" s="226"/>
    </row>
    <row r="2707" spans="1:55" ht="15.75" customHeight="1" thickBot="1">
      <c r="A2707" s="238"/>
      <c r="B2707" s="238"/>
      <c r="C2707" s="240"/>
      <c r="D2707" s="240"/>
      <c r="E2707" s="240"/>
      <c r="F2707" s="240"/>
      <c r="G2707" s="240"/>
      <c r="H2707" s="240"/>
      <c r="I2707" s="240"/>
      <c r="J2707" s="240"/>
      <c r="K2707" s="240"/>
      <c r="L2707" s="240"/>
      <c r="M2707" s="240"/>
      <c r="N2707" s="240"/>
      <c r="O2707" s="240"/>
      <c r="BC2707" s="226"/>
    </row>
    <row r="2708" spans="1:55" ht="15.75" customHeight="1" thickBot="1">
      <c r="A2708" s="238"/>
      <c r="B2708" s="238"/>
      <c r="C2708" s="240"/>
      <c r="D2708" s="240"/>
      <c r="E2708" s="240"/>
      <c r="F2708" s="240"/>
      <c r="G2708" s="240"/>
      <c r="H2708" s="240"/>
      <c r="I2708" s="240"/>
      <c r="J2708" s="240"/>
      <c r="K2708" s="240"/>
      <c r="L2708" s="240"/>
      <c r="M2708" s="240"/>
      <c r="N2708" s="240"/>
      <c r="O2708" s="240"/>
      <c r="BC2708" s="226"/>
    </row>
    <row r="2709" spans="1:55" ht="15.75" customHeight="1" thickBot="1">
      <c r="A2709" s="238"/>
      <c r="B2709" s="238"/>
      <c r="C2709" s="240"/>
      <c r="D2709" s="240"/>
      <c r="E2709" s="240"/>
      <c r="F2709" s="240"/>
      <c r="G2709" s="240"/>
      <c r="H2709" s="240"/>
      <c r="I2709" s="240"/>
      <c r="J2709" s="240"/>
      <c r="K2709" s="240"/>
      <c r="L2709" s="240"/>
      <c r="M2709" s="240"/>
      <c r="N2709" s="240"/>
      <c r="O2709" s="240"/>
      <c r="BC2709" s="226"/>
    </row>
    <row r="2710" spans="1:55" ht="15.75" customHeight="1" thickBot="1">
      <c r="A2710" s="238"/>
      <c r="B2710" s="238"/>
      <c r="C2710" s="240"/>
      <c r="D2710" s="240"/>
      <c r="E2710" s="240"/>
      <c r="F2710" s="240"/>
      <c r="G2710" s="240"/>
      <c r="H2710" s="240"/>
      <c r="I2710" s="240"/>
      <c r="J2710" s="240"/>
      <c r="K2710" s="240"/>
      <c r="L2710" s="240"/>
      <c r="M2710" s="240"/>
      <c r="N2710" s="240"/>
      <c r="O2710" s="240"/>
      <c r="BC2710" s="226"/>
    </row>
    <row r="2711" spans="1:55" ht="15.75" customHeight="1" thickBot="1">
      <c r="A2711" s="238"/>
      <c r="B2711" s="238"/>
      <c r="C2711" s="240"/>
      <c r="D2711" s="240"/>
      <c r="E2711" s="240"/>
      <c r="F2711" s="240"/>
      <c r="G2711" s="240"/>
      <c r="H2711" s="240"/>
      <c r="I2711" s="240"/>
      <c r="J2711" s="240"/>
      <c r="K2711" s="240"/>
      <c r="L2711" s="240"/>
      <c r="M2711" s="240"/>
      <c r="N2711" s="240"/>
      <c r="O2711" s="240"/>
      <c r="BC2711" s="226"/>
    </row>
    <row r="2712" spans="1:55" ht="15.75" customHeight="1" thickBot="1">
      <c r="A2712" s="238"/>
      <c r="B2712" s="238"/>
      <c r="C2712" s="240"/>
      <c r="D2712" s="240"/>
      <c r="E2712" s="240"/>
      <c r="F2712" s="240"/>
      <c r="G2712" s="240"/>
      <c r="H2712" s="240"/>
      <c r="I2712" s="240"/>
      <c r="J2712" s="240"/>
      <c r="K2712" s="240"/>
      <c r="L2712" s="240"/>
      <c r="M2712" s="240"/>
      <c r="N2712" s="240"/>
      <c r="O2712" s="240"/>
      <c r="BC2712" s="226"/>
    </row>
    <row r="2713" spans="1:55" ht="15.75" customHeight="1" thickBot="1">
      <c r="A2713" s="238"/>
      <c r="B2713" s="238"/>
      <c r="C2713" s="240"/>
      <c r="D2713" s="240"/>
      <c r="E2713" s="240"/>
      <c r="F2713" s="240"/>
      <c r="G2713" s="240"/>
      <c r="H2713" s="240"/>
      <c r="I2713" s="240"/>
      <c r="J2713" s="240"/>
      <c r="K2713" s="240"/>
      <c r="L2713" s="240"/>
      <c r="M2713" s="240"/>
      <c r="N2713" s="240"/>
      <c r="O2713" s="240"/>
      <c r="BC2713" s="226"/>
    </row>
    <row r="2714" spans="1:55" ht="15.75" customHeight="1" thickBot="1">
      <c r="A2714" s="238"/>
      <c r="B2714" s="238"/>
      <c r="C2714" s="240"/>
      <c r="D2714" s="240"/>
      <c r="E2714" s="240"/>
      <c r="F2714" s="240"/>
      <c r="G2714" s="240"/>
      <c r="H2714" s="240"/>
      <c r="I2714" s="240"/>
      <c r="J2714" s="240"/>
      <c r="K2714" s="240"/>
      <c r="L2714" s="240"/>
      <c r="M2714" s="240"/>
      <c r="N2714" s="240"/>
      <c r="O2714" s="240"/>
      <c r="BC2714" s="226"/>
    </row>
    <row r="2715" spans="1:55" ht="15.75" customHeight="1" thickBot="1">
      <c r="A2715" s="238"/>
      <c r="B2715" s="238"/>
      <c r="C2715" s="240"/>
      <c r="D2715" s="240"/>
      <c r="E2715" s="240"/>
      <c r="F2715" s="240"/>
      <c r="G2715" s="240"/>
      <c r="H2715" s="240"/>
      <c r="I2715" s="240"/>
      <c r="J2715" s="240"/>
      <c r="K2715" s="240"/>
      <c r="L2715" s="240"/>
      <c r="M2715" s="240"/>
      <c r="N2715" s="240"/>
      <c r="O2715" s="240"/>
      <c r="BC2715" s="226"/>
    </row>
    <row r="2716" spans="1:55" ht="15.75" customHeight="1" thickBot="1">
      <c r="A2716" s="238"/>
      <c r="B2716" s="238"/>
      <c r="C2716" s="240"/>
      <c r="D2716" s="240"/>
      <c r="E2716" s="240"/>
      <c r="F2716" s="240"/>
      <c r="G2716" s="240"/>
      <c r="H2716" s="240"/>
      <c r="I2716" s="240"/>
      <c r="J2716" s="240"/>
      <c r="K2716" s="240"/>
      <c r="L2716" s="240"/>
      <c r="M2716" s="240"/>
      <c r="N2716" s="240"/>
      <c r="O2716" s="240"/>
      <c r="BC2716" s="226"/>
    </row>
    <row r="2717" spans="1:55" ht="15.75" customHeight="1" thickBot="1">
      <c r="A2717" s="238"/>
      <c r="B2717" s="238"/>
      <c r="C2717" s="240"/>
      <c r="D2717" s="240"/>
      <c r="E2717" s="240"/>
      <c r="F2717" s="240"/>
      <c r="G2717" s="240"/>
      <c r="H2717" s="240"/>
      <c r="I2717" s="240"/>
      <c r="J2717" s="240"/>
      <c r="K2717" s="240"/>
      <c r="L2717" s="240"/>
      <c r="M2717" s="240"/>
      <c r="N2717" s="240"/>
      <c r="O2717" s="240"/>
      <c r="BC2717" s="226"/>
    </row>
    <row r="2718" spans="1:55" ht="15.75" customHeight="1" thickBot="1">
      <c r="A2718" s="238"/>
      <c r="B2718" s="238"/>
      <c r="C2718" s="240"/>
      <c r="D2718" s="240"/>
      <c r="E2718" s="240"/>
      <c r="F2718" s="240"/>
      <c r="G2718" s="240"/>
      <c r="H2718" s="240"/>
      <c r="I2718" s="240"/>
      <c r="J2718" s="240"/>
      <c r="K2718" s="240"/>
      <c r="L2718" s="240"/>
      <c r="M2718" s="240"/>
      <c r="N2718" s="240"/>
      <c r="O2718" s="240"/>
      <c r="BC2718" s="226"/>
    </row>
    <row r="2719" spans="1:55" ht="15.75" customHeight="1" thickBot="1">
      <c r="A2719" s="238"/>
      <c r="B2719" s="238"/>
      <c r="C2719" s="240"/>
      <c r="D2719" s="240"/>
      <c r="E2719" s="240"/>
      <c r="F2719" s="240"/>
      <c r="G2719" s="240"/>
      <c r="H2719" s="240"/>
      <c r="I2719" s="240"/>
      <c r="J2719" s="240"/>
      <c r="K2719" s="240"/>
      <c r="L2719" s="240"/>
      <c r="M2719" s="240"/>
      <c r="N2719" s="240"/>
      <c r="O2719" s="240"/>
      <c r="BC2719" s="226"/>
    </row>
    <row r="2720" spans="1:55" ht="15.75" customHeight="1" thickBot="1">
      <c r="A2720" s="238"/>
      <c r="B2720" s="238"/>
      <c r="C2720" s="240"/>
      <c r="D2720" s="240"/>
      <c r="E2720" s="240"/>
      <c r="F2720" s="240"/>
      <c r="G2720" s="240"/>
      <c r="H2720" s="240"/>
      <c r="I2720" s="240"/>
      <c r="J2720" s="240"/>
      <c r="K2720" s="240"/>
      <c r="L2720" s="240"/>
      <c r="M2720" s="240"/>
      <c r="N2720" s="240"/>
      <c r="O2720" s="240"/>
      <c r="BC2720" s="226"/>
    </row>
    <row r="2721" spans="1:55" ht="15.75" customHeight="1" thickBot="1">
      <c r="A2721" s="238"/>
      <c r="B2721" s="238"/>
      <c r="C2721" s="240"/>
      <c r="D2721" s="240"/>
      <c r="E2721" s="240"/>
      <c r="F2721" s="240"/>
      <c r="G2721" s="240"/>
      <c r="H2721" s="240"/>
      <c r="I2721" s="240"/>
      <c r="J2721" s="240"/>
      <c r="K2721" s="240"/>
      <c r="L2721" s="240"/>
      <c r="M2721" s="240"/>
      <c r="N2721" s="240"/>
      <c r="O2721" s="240"/>
      <c r="BC2721" s="226"/>
    </row>
    <row r="2722" spans="1:55" ht="15.75" customHeight="1" thickBot="1">
      <c r="A2722" s="238"/>
      <c r="B2722" s="238"/>
      <c r="C2722" s="240"/>
      <c r="D2722" s="240"/>
      <c r="E2722" s="240"/>
      <c r="F2722" s="240"/>
      <c r="G2722" s="240"/>
      <c r="H2722" s="240"/>
      <c r="I2722" s="240"/>
      <c r="J2722" s="240"/>
      <c r="K2722" s="240"/>
      <c r="L2722" s="240"/>
      <c r="M2722" s="240"/>
      <c r="N2722" s="240"/>
      <c r="O2722" s="240"/>
      <c r="BC2722" s="226"/>
    </row>
    <row r="2723" spans="1:55" ht="15.75" customHeight="1" thickBot="1">
      <c r="A2723" s="238"/>
      <c r="B2723" s="238"/>
      <c r="C2723" s="240"/>
      <c r="D2723" s="240"/>
      <c r="E2723" s="240"/>
      <c r="F2723" s="240"/>
      <c r="G2723" s="240"/>
      <c r="H2723" s="240"/>
      <c r="I2723" s="240"/>
      <c r="J2723" s="240"/>
      <c r="K2723" s="240"/>
      <c r="L2723" s="240"/>
      <c r="M2723" s="240"/>
      <c r="N2723" s="240"/>
      <c r="O2723" s="240"/>
      <c r="BC2723" s="226"/>
    </row>
    <row r="2724" spans="1:55" ht="15.75" customHeight="1" thickBot="1">
      <c r="A2724" s="238"/>
      <c r="B2724" s="238"/>
      <c r="C2724" s="240"/>
      <c r="D2724" s="240"/>
      <c r="E2724" s="240"/>
      <c r="F2724" s="240"/>
      <c r="G2724" s="240"/>
      <c r="H2724" s="240"/>
      <c r="I2724" s="240"/>
      <c r="J2724" s="240"/>
      <c r="K2724" s="240"/>
      <c r="L2724" s="240"/>
      <c r="M2724" s="240"/>
      <c r="N2724" s="240"/>
      <c r="O2724" s="240"/>
      <c r="BC2724" s="226"/>
    </row>
    <row r="2725" spans="1:55" ht="15.75" customHeight="1" thickBot="1">
      <c r="A2725" s="238"/>
      <c r="B2725" s="238"/>
      <c r="C2725" s="240"/>
      <c r="D2725" s="240"/>
      <c r="E2725" s="240"/>
      <c r="F2725" s="240"/>
      <c r="G2725" s="240"/>
      <c r="H2725" s="240"/>
      <c r="I2725" s="240"/>
      <c r="J2725" s="240"/>
      <c r="K2725" s="240"/>
      <c r="L2725" s="240"/>
      <c r="M2725" s="240"/>
      <c r="N2725" s="240"/>
      <c r="O2725" s="240"/>
      <c r="BC2725" s="226"/>
    </row>
    <row r="2726" spans="1:55" ht="15.75" customHeight="1" thickBot="1">
      <c r="A2726" s="238"/>
      <c r="B2726" s="238"/>
      <c r="C2726" s="240"/>
      <c r="D2726" s="240"/>
      <c r="E2726" s="240"/>
      <c r="F2726" s="240"/>
      <c r="G2726" s="240"/>
      <c r="H2726" s="240"/>
      <c r="I2726" s="240"/>
      <c r="J2726" s="240"/>
      <c r="K2726" s="240"/>
      <c r="L2726" s="240"/>
      <c r="M2726" s="240"/>
      <c r="N2726" s="240"/>
      <c r="O2726" s="240"/>
      <c r="BC2726" s="226"/>
    </row>
    <row r="2727" spans="1:55" ht="15.75" customHeight="1" thickBot="1">
      <c r="A2727" s="238"/>
      <c r="B2727" s="238"/>
      <c r="C2727" s="240"/>
      <c r="D2727" s="240"/>
      <c r="E2727" s="240"/>
      <c r="F2727" s="240"/>
      <c r="G2727" s="240"/>
      <c r="H2727" s="240"/>
      <c r="I2727" s="240"/>
      <c r="J2727" s="240"/>
      <c r="K2727" s="240"/>
      <c r="L2727" s="240"/>
      <c r="M2727" s="240"/>
      <c r="N2727" s="240"/>
      <c r="O2727" s="240"/>
      <c r="BC2727" s="226"/>
    </row>
    <row r="2728" spans="1:55" ht="15.75" customHeight="1" thickBot="1">
      <c r="A2728" s="238"/>
      <c r="B2728" s="238"/>
      <c r="C2728" s="240"/>
      <c r="D2728" s="240"/>
      <c r="E2728" s="240"/>
      <c r="F2728" s="240"/>
      <c r="G2728" s="240"/>
      <c r="H2728" s="240"/>
      <c r="I2728" s="240"/>
      <c r="J2728" s="240"/>
      <c r="K2728" s="240"/>
      <c r="L2728" s="240"/>
      <c r="M2728" s="240"/>
      <c r="N2728" s="240"/>
      <c r="O2728" s="240"/>
      <c r="BC2728" s="226"/>
    </row>
    <row r="2729" spans="1:55" ht="15.75" customHeight="1" thickBot="1">
      <c r="A2729" s="238"/>
      <c r="B2729" s="238"/>
      <c r="C2729" s="240"/>
      <c r="D2729" s="240"/>
      <c r="E2729" s="240"/>
      <c r="F2729" s="240"/>
      <c r="G2729" s="240"/>
      <c r="H2729" s="240"/>
      <c r="I2729" s="240"/>
      <c r="J2729" s="240"/>
      <c r="K2729" s="240"/>
      <c r="L2729" s="240"/>
      <c r="M2729" s="240"/>
      <c r="N2729" s="240"/>
      <c r="O2729" s="240"/>
      <c r="BC2729" s="226"/>
    </row>
    <row r="2730" spans="1:55" ht="15.75" customHeight="1" thickBot="1">
      <c r="A2730" s="238"/>
      <c r="B2730" s="238"/>
      <c r="C2730" s="240"/>
      <c r="D2730" s="240"/>
      <c r="E2730" s="240"/>
      <c r="F2730" s="240"/>
      <c r="G2730" s="240"/>
      <c r="H2730" s="240"/>
      <c r="I2730" s="240"/>
      <c r="J2730" s="240"/>
      <c r="K2730" s="240"/>
      <c r="L2730" s="240"/>
      <c r="M2730" s="240"/>
      <c r="N2730" s="240"/>
      <c r="O2730" s="240"/>
      <c r="BC2730" s="226"/>
    </row>
    <row r="2731" spans="1:55" ht="15.75" customHeight="1" thickBot="1">
      <c r="A2731" s="238"/>
      <c r="B2731" s="238"/>
      <c r="C2731" s="240"/>
      <c r="D2731" s="240"/>
      <c r="E2731" s="240"/>
      <c r="F2731" s="240"/>
      <c r="G2731" s="240"/>
      <c r="H2731" s="240"/>
      <c r="I2731" s="240"/>
      <c r="J2731" s="240"/>
      <c r="K2731" s="240"/>
      <c r="L2731" s="240"/>
      <c r="M2731" s="240"/>
      <c r="N2731" s="240"/>
      <c r="O2731" s="240"/>
      <c r="BC2731" s="226"/>
    </row>
    <row r="2732" spans="1:55" ht="15.75" customHeight="1" thickBot="1">
      <c r="A2732" s="238"/>
      <c r="B2732" s="238"/>
      <c r="C2732" s="240"/>
      <c r="D2732" s="240"/>
      <c r="E2732" s="240"/>
      <c r="F2732" s="240"/>
      <c r="G2732" s="240"/>
      <c r="H2732" s="240"/>
      <c r="I2732" s="240"/>
      <c r="J2732" s="240"/>
      <c r="K2732" s="240"/>
      <c r="L2732" s="240"/>
      <c r="M2732" s="240"/>
      <c r="N2732" s="240"/>
      <c r="O2732" s="240"/>
      <c r="BC2732" s="226"/>
    </row>
    <row r="2733" spans="1:55" ht="15.75" customHeight="1" thickBot="1">
      <c r="A2733" s="238"/>
      <c r="B2733" s="238"/>
      <c r="C2733" s="240"/>
      <c r="D2733" s="240"/>
      <c r="E2733" s="240"/>
      <c r="F2733" s="240"/>
      <c r="G2733" s="240"/>
      <c r="H2733" s="240"/>
      <c r="I2733" s="240"/>
      <c r="J2733" s="240"/>
      <c r="K2733" s="240"/>
      <c r="L2733" s="240"/>
      <c r="M2733" s="240"/>
      <c r="N2733" s="240"/>
      <c r="O2733" s="240"/>
      <c r="BC2733" s="226"/>
    </row>
    <row r="2734" spans="1:55" ht="15.75" customHeight="1" thickBot="1">
      <c r="A2734" s="238"/>
      <c r="B2734" s="238"/>
      <c r="C2734" s="240"/>
      <c r="D2734" s="240"/>
      <c r="E2734" s="240"/>
      <c r="F2734" s="240"/>
      <c r="G2734" s="240"/>
      <c r="H2734" s="240"/>
      <c r="I2734" s="240"/>
      <c r="J2734" s="240"/>
      <c r="K2734" s="240"/>
      <c r="L2734" s="240"/>
      <c r="M2734" s="240"/>
      <c r="N2734" s="240"/>
      <c r="O2734" s="240"/>
      <c r="BC2734" s="226"/>
    </row>
    <row r="2735" spans="1:55" ht="15.75" customHeight="1" thickBot="1">
      <c r="A2735" s="238"/>
      <c r="B2735" s="238"/>
      <c r="C2735" s="240"/>
      <c r="D2735" s="240"/>
      <c r="E2735" s="240"/>
      <c r="F2735" s="240"/>
      <c r="G2735" s="240"/>
      <c r="H2735" s="240"/>
      <c r="I2735" s="240"/>
      <c r="J2735" s="240"/>
      <c r="K2735" s="240"/>
      <c r="L2735" s="240"/>
      <c r="M2735" s="240"/>
      <c r="N2735" s="240"/>
      <c r="O2735" s="240"/>
      <c r="BC2735" s="226"/>
    </row>
    <row r="2736" spans="1:55" ht="15.75" customHeight="1" thickBot="1">
      <c r="A2736" s="238"/>
      <c r="B2736" s="238"/>
      <c r="C2736" s="240"/>
      <c r="D2736" s="240"/>
      <c r="E2736" s="240"/>
      <c r="F2736" s="240"/>
      <c r="G2736" s="240"/>
      <c r="H2736" s="240"/>
      <c r="I2736" s="240"/>
      <c r="J2736" s="240"/>
      <c r="K2736" s="240"/>
      <c r="L2736" s="240"/>
      <c r="M2736" s="240"/>
      <c r="N2736" s="240"/>
      <c r="O2736" s="240"/>
      <c r="BC2736" s="226"/>
    </row>
    <row r="2737" spans="1:55" ht="15.75" customHeight="1" thickBot="1">
      <c r="A2737" s="238"/>
      <c r="B2737" s="238"/>
      <c r="C2737" s="240"/>
      <c r="D2737" s="240"/>
      <c r="E2737" s="240"/>
      <c r="F2737" s="240"/>
      <c r="G2737" s="240"/>
      <c r="H2737" s="240"/>
      <c r="I2737" s="240"/>
      <c r="J2737" s="240"/>
      <c r="K2737" s="240"/>
      <c r="L2737" s="240"/>
      <c r="M2737" s="240"/>
      <c r="N2737" s="240"/>
      <c r="O2737" s="240"/>
      <c r="BC2737" s="226"/>
    </row>
    <row r="2738" spans="1:55" ht="15.75" customHeight="1" thickBot="1">
      <c r="A2738" s="238"/>
      <c r="B2738" s="238"/>
      <c r="C2738" s="240"/>
      <c r="D2738" s="240"/>
      <c r="E2738" s="240"/>
      <c r="F2738" s="240"/>
      <c r="G2738" s="240"/>
      <c r="H2738" s="240"/>
      <c r="I2738" s="240"/>
      <c r="J2738" s="240"/>
      <c r="K2738" s="240"/>
      <c r="L2738" s="240"/>
      <c r="M2738" s="240"/>
      <c r="N2738" s="240"/>
      <c r="O2738" s="240"/>
      <c r="BC2738" s="226"/>
    </row>
    <row r="2739" spans="1:55" ht="15.75" customHeight="1" thickBot="1">
      <c r="A2739" s="238"/>
      <c r="B2739" s="238"/>
      <c r="C2739" s="240"/>
      <c r="D2739" s="240"/>
      <c r="E2739" s="240"/>
      <c r="F2739" s="240"/>
      <c r="G2739" s="240"/>
      <c r="H2739" s="240"/>
      <c r="I2739" s="240"/>
      <c r="J2739" s="240"/>
      <c r="K2739" s="240"/>
      <c r="L2739" s="240"/>
      <c r="M2739" s="240"/>
      <c r="N2739" s="240"/>
      <c r="O2739" s="240"/>
      <c r="BC2739" s="226"/>
    </row>
    <row r="2740" spans="1:55" ht="15.75" customHeight="1" thickBot="1">
      <c r="A2740" s="238"/>
      <c r="B2740" s="238"/>
      <c r="C2740" s="240"/>
      <c r="D2740" s="240"/>
      <c r="E2740" s="240"/>
      <c r="F2740" s="240"/>
      <c r="G2740" s="240"/>
      <c r="H2740" s="240"/>
      <c r="I2740" s="240"/>
      <c r="J2740" s="240"/>
      <c r="K2740" s="240"/>
      <c r="L2740" s="240"/>
      <c r="M2740" s="240"/>
      <c r="N2740" s="240"/>
      <c r="O2740" s="240"/>
      <c r="BC2740" s="226"/>
    </row>
    <row r="2741" spans="1:55" ht="15.75" customHeight="1" thickBot="1">
      <c r="A2741" s="238"/>
      <c r="B2741" s="238"/>
      <c r="C2741" s="240"/>
      <c r="D2741" s="240"/>
      <c r="E2741" s="240"/>
      <c r="F2741" s="240"/>
      <c r="G2741" s="240"/>
      <c r="H2741" s="240"/>
      <c r="I2741" s="240"/>
      <c r="J2741" s="240"/>
      <c r="K2741" s="240"/>
      <c r="L2741" s="240"/>
      <c r="M2741" s="240"/>
      <c r="N2741" s="240"/>
      <c r="O2741" s="240"/>
      <c r="BC2741" s="226"/>
    </row>
    <row r="2742" spans="1:55" ht="15.75" customHeight="1" thickBot="1">
      <c r="A2742" s="238"/>
      <c r="B2742" s="238"/>
      <c r="C2742" s="240"/>
      <c r="D2742" s="240"/>
      <c r="E2742" s="240"/>
      <c r="F2742" s="240"/>
      <c r="G2742" s="240"/>
      <c r="H2742" s="240"/>
      <c r="I2742" s="240"/>
      <c r="J2742" s="240"/>
      <c r="K2742" s="240"/>
      <c r="L2742" s="240"/>
      <c r="M2742" s="240"/>
      <c r="N2742" s="240"/>
      <c r="O2742" s="240"/>
      <c r="BC2742" s="226"/>
    </row>
    <row r="2743" spans="1:55" ht="15.75" customHeight="1" thickBot="1">
      <c r="A2743" s="238"/>
      <c r="B2743" s="238"/>
      <c r="C2743" s="240"/>
      <c r="D2743" s="240"/>
      <c r="E2743" s="240"/>
      <c r="F2743" s="240"/>
      <c r="G2743" s="240"/>
      <c r="H2743" s="240"/>
      <c r="I2743" s="240"/>
      <c r="J2743" s="240"/>
      <c r="K2743" s="240"/>
      <c r="L2743" s="240"/>
      <c r="M2743" s="240"/>
      <c r="N2743" s="240"/>
      <c r="O2743" s="240"/>
      <c r="BC2743" s="226"/>
    </row>
    <row r="2744" spans="1:55" ht="15.75" customHeight="1" thickBot="1">
      <c r="A2744" s="238"/>
      <c r="B2744" s="238"/>
      <c r="C2744" s="240"/>
      <c r="D2744" s="240"/>
      <c r="E2744" s="240"/>
      <c r="F2744" s="240"/>
      <c r="G2744" s="240"/>
      <c r="H2744" s="240"/>
      <c r="I2744" s="240"/>
      <c r="J2744" s="240"/>
      <c r="K2744" s="240"/>
      <c r="L2744" s="240"/>
      <c r="M2744" s="240"/>
      <c r="N2744" s="240"/>
      <c r="O2744" s="240"/>
      <c r="BC2744" s="226"/>
    </row>
    <row r="2745" spans="1:55" ht="15.75" customHeight="1" thickBot="1">
      <c r="A2745" s="238"/>
      <c r="B2745" s="238"/>
      <c r="C2745" s="240"/>
      <c r="D2745" s="240"/>
      <c r="E2745" s="240"/>
      <c r="F2745" s="240"/>
      <c r="G2745" s="240"/>
      <c r="H2745" s="240"/>
      <c r="I2745" s="240"/>
      <c r="J2745" s="240"/>
      <c r="K2745" s="240"/>
      <c r="L2745" s="240"/>
      <c r="M2745" s="240"/>
      <c r="N2745" s="240"/>
      <c r="O2745" s="240"/>
      <c r="BC2745" s="226"/>
    </row>
    <row r="2746" spans="1:55" ht="15.75" customHeight="1" thickBot="1">
      <c r="A2746" s="238"/>
      <c r="B2746" s="238"/>
      <c r="C2746" s="240"/>
      <c r="D2746" s="240"/>
      <c r="E2746" s="240"/>
      <c r="F2746" s="240"/>
      <c r="G2746" s="240"/>
      <c r="H2746" s="240"/>
      <c r="I2746" s="240"/>
      <c r="J2746" s="240"/>
      <c r="K2746" s="240"/>
      <c r="L2746" s="240"/>
      <c r="M2746" s="240"/>
      <c r="N2746" s="240"/>
      <c r="O2746" s="240"/>
      <c r="BC2746" s="226"/>
    </row>
    <row r="2747" spans="1:55" ht="15.75" customHeight="1" thickBot="1">
      <c r="A2747" s="238"/>
      <c r="B2747" s="238"/>
      <c r="C2747" s="240"/>
      <c r="D2747" s="240"/>
      <c r="E2747" s="240"/>
      <c r="F2747" s="240"/>
      <c r="G2747" s="240"/>
      <c r="H2747" s="240"/>
      <c r="I2747" s="240"/>
      <c r="J2747" s="240"/>
      <c r="K2747" s="240"/>
      <c r="L2747" s="240"/>
      <c r="M2747" s="240"/>
      <c r="N2747" s="240"/>
      <c r="O2747" s="240"/>
      <c r="BC2747" s="226"/>
    </row>
    <row r="2748" spans="1:55" ht="15.75" customHeight="1" thickBot="1">
      <c r="A2748" s="238"/>
      <c r="B2748" s="238"/>
      <c r="C2748" s="240"/>
      <c r="D2748" s="240"/>
      <c r="E2748" s="240"/>
      <c r="F2748" s="240"/>
      <c r="G2748" s="240"/>
      <c r="H2748" s="240"/>
      <c r="I2748" s="240"/>
      <c r="J2748" s="240"/>
      <c r="K2748" s="240"/>
      <c r="L2748" s="240"/>
      <c r="M2748" s="240"/>
      <c r="N2748" s="240"/>
      <c r="O2748" s="240"/>
      <c r="BC2748" s="226"/>
    </row>
    <row r="2749" spans="1:55" ht="15.75" customHeight="1" thickBot="1">
      <c r="A2749" s="238"/>
      <c r="B2749" s="238"/>
      <c r="C2749" s="240"/>
      <c r="D2749" s="240"/>
      <c r="E2749" s="240"/>
      <c r="F2749" s="240"/>
      <c r="G2749" s="240"/>
      <c r="H2749" s="240"/>
      <c r="I2749" s="240"/>
      <c r="J2749" s="240"/>
      <c r="K2749" s="240"/>
      <c r="L2749" s="240"/>
      <c r="M2749" s="240"/>
      <c r="N2749" s="240"/>
      <c r="O2749" s="240"/>
      <c r="BC2749" s="226"/>
    </row>
    <row r="2750" spans="1:55" ht="15.75" customHeight="1" thickBot="1">
      <c r="A2750" s="238"/>
      <c r="B2750" s="238"/>
      <c r="C2750" s="240"/>
      <c r="D2750" s="240"/>
      <c r="E2750" s="240"/>
      <c r="F2750" s="240"/>
      <c r="G2750" s="240"/>
      <c r="H2750" s="240"/>
      <c r="I2750" s="240"/>
      <c r="J2750" s="240"/>
      <c r="K2750" s="240"/>
      <c r="L2750" s="240"/>
      <c r="M2750" s="240"/>
      <c r="N2750" s="240"/>
      <c r="O2750" s="240"/>
      <c r="BC2750" s="226"/>
    </row>
    <row r="2751" spans="1:55" ht="15.75" customHeight="1" thickBot="1">
      <c r="A2751" s="238"/>
      <c r="B2751" s="238"/>
      <c r="C2751" s="240"/>
      <c r="D2751" s="240"/>
      <c r="E2751" s="240"/>
      <c r="F2751" s="240"/>
      <c r="G2751" s="240"/>
      <c r="H2751" s="240"/>
      <c r="I2751" s="240"/>
      <c r="J2751" s="240"/>
      <c r="K2751" s="240"/>
      <c r="L2751" s="240"/>
      <c r="M2751" s="240"/>
      <c r="N2751" s="240"/>
      <c r="O2751" s="240"/>
      <c r="BC2751" s="226"/>
    </row>
    <row r="2752" spans="1:55" ht="15.75" customHeight="1" thickBot="1">
      <c r="A2752" s="238"/>
      <c r="B2752" s="238"/>
      <c r="C2752" s="240"/>
      <c r="D2752" s="240"/>
      <c r="E2752" s="240"/>
      <c r="F2752" s="240"/>
      <c r="G2752" s="240"/>
      <c r="H2752" s="240"/>
      <c r="I2752" s="240"/>
      <c r="J2752" s="240"/>
      <c r="K2752" s="240"/>
      <c r="L2752" s="240"/>
      <c r="M2752" s="240"/>
      <c r="N2752" s="240"/>
      <c r="O2752" s="240"/>
      <c r="BC2752" s="226"/>
    </row>
    <row r="2753" spans="1:55" ht="15.75" customHeight="1" thickBot="1">
      <c r="A2753" s="238"/>
      <c r="B2753" s="238"/>
      <c r="C2753" s="240"/>
      <c r="D2753" s="240"/>
      <c r="E2753" s="240"/>
      <c r="F2753" s="240"/>
      <c r="G2753" s="240"/>
      <c r="H2753" s="240"/>
      <c r="I2753" s="240"/>
      <c r="J2753" s="240"/>
      <c r="K2753" s="240"/>
      <c r="L2753" s="240"/>
      <c r="M2753" s="240"/>
      <c r="N2753" s="240"/>
      <c r="O2753" s="240"/>
      <c r="BC2753" s="226"/>
    </row>
    <row r="2754" spans="1:55" ht="15.75" customHeight="1" thickBot="1">
      <c r="A2754" s="238"/>
      <c r="B2754" s="238"/>
      <c r="C2754" s="240"/>
      <c r="D2754" s="240"/>
      <c r="E2754" s="240"/>
      <c r="F2754" s="240"/>
      <c r="G2754" s="240"/>
      <c r="H2754" s="240"/>
      <c r="I2754" s="240"/>
      <c r="J2754" s="240"/>
      <c r="K2754" s="240"/>
      <c r="L2754" s="240"/>
      <c r="M2754" s="240"/>
      <c r="N2754" s="240"/>
      <c r="O2754" s="240"/>
      <c r="BC2754" s="226"/>
    </row>
    <row r="2755" spans="1:55" ht="15.75" customHeight="1" thickBot="1">
      <c r="A2755" s="238"/>
      <c r="B2755" s="238"/>
      <c r="C2755" s="240"/>
      <c r="D2755" s="240"/>
      <c r="E2755" s="240"/>
      <c r="F2755" s="240"/>
      <c r="G2755" s="240"/>
      <c r="H2755" s="240"/>
      <c r="I2755" s="240"/>
      <c r="J2755" s="240"/>
      <c r="K2755" s="240"/>
      <c r="L2755" s="240"/>
      <c r="M2755" s="240"/>
      <c r="N2755" s="240"/>
      <c r="O2755" s="240"/>
      <c r="BC2755" s="226"/>
    </row>
    <row r="2756" spans="1:55" ht="15.75" customHeight="1" thickBot="1">
      <c r="A2756" s="238"/>
      <c r="B2756" s="238"/>
      <c r="C2756" s="240"/>
      <c r="D2756" s="240"/>
      <c r="E2756" s="240"/>
      <c r="F2756" s="240"/>
      <c r="G2756" s="240"/>
      <c r="H2756" s="240"/>
      <c r="I2756" s="240"/>
      <c r="J2756" s="240"/>
      <c r="K2756" s="240"/>
      <c r="L2756" s="240"/>
      <c r="M2756" s="240"/>
      <c r="N2756" s="240"/>
      <c r="O2756" s="240"/>
      <c r="BC2756" s="226"/>
    </row>
    <row r="2757" spans="1:55" ht="15.75" customHeight="1" thickBot="1">
      <c r="A2757" s="238"/>
      <c r="B2757" s="238"/>
      <c r="C2757" s="240"/>
      <c r="D2757" s="240"/>
      <c r="E2757" s="240"/>
      <c r="F2757" s="240"/>
      <c r="G2757" s="240"/>
      <c r="H2757" s="240"/>
      <c r="I2757" s="240"/>
      <c r="J2757" s="240"/>
      <c r="K2757" s="240"/>
      <c r="L2757" s="240"/>
      <c r="M2757" s="240"/>
      <c r="N2757" s="240"/>
      <c r="O2757" s="240"/>
      <c r="BC2757" s="226"/>
    </row>
    <row r="2758" spans="1:55" ht="15.75" customHeight="1" thickBot="1">
      <c r="A2758" s="238"/>
      <c r="B2758" s="238"/>
      <c r="C2758" s="240"/>
      <c r="D2758" s="240"/>
      <c r="E2758" s="240"/>
      <c r="F2758" s="240"/>
      <c r="G2758" s="240"/>
      <c r="H2758" s="240"/>
      <c r="I2758" s="240"/>
      <c r="J2758" s="240"/>
      <c r="K2758" s="240"/>
      <c r="L2758" s="240"/>
      <c r="M2758" s="240"/>
      <c r="N2758" s="240"/>
      <c r="O2758" s="240"/>
      <c r="BC2758" s="226"/>
    </row>
    <row r="2759" spans="1:55" ht="15.75" customHeight="1" thickBot="1">
      <c r="A2759" s="238"/>
      <c r="B2759" s="238"/>
      <c r="C2759" s="240"/>
      <c r="D2759" s="240"/>
      <c r="E2759" s="240"/>
      <c r="F2759" s="240"/>
      <c r="G2759" s="240"/>
      <c r="H2759" s="240"/>
      <c r="I2759" s="240"/>
      <c r="J2759" s="240"/>
      <c r="K2759" s="240"/>
      <c r="L2759" s="240"/>
      <c r="M2759" s="240"/>
      <c r="N2759" s="240"/>
      <c r="O2759" s="240"/>
      <c r="BC2759" s="226"/>
    </row>
    <row r="2760" spans="1:55" ht="15.75" customHeight="1" thickBot="1">
      <c r="A2760" s="238"/>
      <c r="B2760" s="238"/>
      <c r="C2760" s="240"/>
      <c r="D2760" s="240"/>
      <c r="E2760" s="240"/>
      <c r="F2760" s="240"/>
      <c r="G2760" s="240"/>
      <c r="H2760" s="240"/>
      <c r="I2760" s="240"/>
      <c r="J2760" s="240"/>
      <c r="K2760" s="240"/>
      <c r="L2760" s="240"/>
      <c r="M2760" s="240"/>
      <c r="N2760" s="240"/>
      <c r="O2760" s="240"/>
      <c r="BC2760" s="226"/>
    </row>
    <row r="2761" spans="1:55" ht="15.75" customHeight="1" thickBot="1">
      <c r="A2761" s="238"/>
      <c r="B2761" s="238"/>
      <c r="C2761" s="240"/>
      <c r="D2761" s="240"/>
      <c r="E2761" s="240"/>
      <c r="F2761" s="240"/>
      <c r="G2761" s="240"/>
      <c r="H2761" s="240"/>
      <c r="I2761" s="240"/>
      <c r="J2761" s="240"/>
      <c r="K2761" s="240"/>
      <c r="L2761" s="240"/>
      <c r="M2761" s="240"/>
      <c r="N2761" s="240"/>
      <c r="O2761" s="240"/>
      <c r="BC2761" s="226"/>
    </row>
    <row r="2762" spans="1:55" ht="15.75" customHeight="1" thickBot="1">
      <c r="A2762" s="238"/>
      <c r="B2762" s="238"/>
      <c r="C2762" s="240"/>
      <c r="D2762" s="240"/>
      <c r="E2762" s="240"/>
      <c r="F2762" s="240"/>
      <c r="G2762" s="240"/>
      <c r="H2762" s="240"/>
      <c r="I2762" s="240"/>
      <c r="J2762" s="240"/>
      <c r="K2762" s="240"/>
      <c r="L2762" s="240"/>
      <c r="M2762" s="240"/>
      <c r="N2762" s="240"/>
      <c r="O2762" s="240"/>
      <c r="BC2762" s="226"/>
    </row>
    <row r="2763" spans="1:55" ht="15.75" customHeight="1" thickBot="1">
      <c r="A2763" s="238"/>
      <c r="B2763" s="238"/>
      <c r="C2763" s="240"/>
      <c r="D2763" s="240"/>
      <c r="E2763" s="240"/>
      <c r="F2763" s="240"/>
      <c r="G2763" s="240"/>
      <c r="H2763" s="240"/>
      <c r="I2763" s="240"/>
      <c r="J2763" s="240"/>
      <c r="K2763" s="240"/>
      <c r="L2763" s="240"/>
      <c r="M2763" s="240"/>
      <c r="N2763" s="240"/>
      <c r="O2763" s="240"/>
      <c r="BC2763" s="226"/>
    </row>
    <row r="2764" spans="1:55" ht="15.75" customHeight="1" thickBot="1">
      <c r="A2764" s="238"/>
      <c r="B2764" s="238"/>
      <c r="C2764" s="240"/>
      <c r="D2764" s="240"/>
      <c r="E2764" s="240"/>
      <c r="F2764" s="240"/>
      <c r="G2764" s="240"/>
      <c r="H2764" s="240"/>
      <c r="I2764" s="240"/>
      <c r="J2764" s="240"/>
      <c r="K2764" s="240"/>
      <c r="L2764" s="240"/>
      <c r="M2764" s="240"/>
      <c r="N2764" s="240"/>
      <c r="O2764" s="240"/>
      <c r="BC2764" s="226"/>
    </row>
    <row r="2765" spans="1:55" ht="15.75" customHeight="1" thickBot="1">
      <c r="A2765" s="238"/>
      <c r="B2765" s="238"/>
      <c r="C2765" s="240"/>
      <c r="D2765" s="240"/>
      <c r="E2765" s="240"/>
      <c r="F2765" s="240"/>
      <c r="G2765" s="240"/>
      <c r="H2765" s="240"/>
      <c r="I2765" s="240"/>
      <c r="J2765" s="240"/>
      <c r="K2765" s="240"/>
      <c r="L2765" s="240"/>
      <c r="M2765" s="240"/>
      <c r="N2765" s="240"/>
      <c r="O2765" s="240"/>
      <c r="BC2765" s="226"/>
    </row>
    <row r="2766" spans="1:55" ht="15.75" customHeight="1" thickBot="1">
      <c r="A2766" s="238"/>
      <c r="B2766" s="238"/>
      <c r="C2766" s="240"/>
      <c r="D2766" s="240"/>
      <c r="E2766" s="240"/>
      <c r="F2766" s="240"/>
      <c r="G2766" s="240"/>
      <c r="H2766" s="240"/>
      <c r="I2766" s="240"/>
      <c r="J2766" s="240"/>
      <c r="K2766" s="240"/>
      <c r="L2766" s="240"/>
      <c r="M2766" s="240"/>
      <c r="N2766" s="240"/>
      <c r="O2766" s="240"/>
      <c r="BC2766" s="226"/>
    </row>
    <row r="2767" spans="1:55" ht="15.75" customHeight="1" thickBot="1">
      <c r="A2767" s="238"/>
      <c r="B2767" s="238"/>
      <c r="C2767" s="240"/>
      <c r="D2767" s="240"/>
      <c r="E2767" s="240"/>
      <c r="F2767" s="240"/>
      <c r="G2767" s="240"/>
      <c r="H2767" s="240"/>
      <c r="I2767" s="240"/>
      <c r="J2767" s="240"/>
      <c r="K2767" s="240"/>
      <c r="L2767" s="240"/>
      <c r="M2767" s="240"/>
      <c r="N2767" s="240"/>
      <c r="O2767" s="240"/>
      <c r="BC2767" s="226"/>
    </row>
    <row r="2768" spans="1:55" ht="15.75" customHeight="1" thickBot="1">
      <c r="A2768" s="238"/>
      <c r="B2768" s="238"/>
      <c r="C2768" s="240"/>
      <c r="D2768" s="240"/>
      <c r="E2768" s="240"/>
      <c r="F2768" s="240"/>
      <c r="G2768" s="240"/>
      <c r="H2768" s="240"/>
      <c r="I2768" s="240"/>
      <c r="J2768" s="240"/>
      <c r="K2768" s="240"/>
      <c r="L2768" s="240"/>
      <c r="M2768" s="240"/>
      <c r="N2768" s="240"/>
      <c r="O2768" s="240"/>
      <c r="BC2768" s="226"/>
    </row>
    <row r="2769" spans="1:55" ht="15.75" customHeight="1" thickBot="1">
      <c r="A2769" s="238"/>
      <c r="B2769" s="238"/>
      <c r="C2769" s="240"/>
      <c r="D2769" s="240"/>
      <c r="E2769" s="240"/>
      <c r="F2769" s="240"/>
      <c r="G2769" s="240"/>
      <c r="H2769" s="240"/>
      <c r="I2769" s="240"/>
      <c r="J2769" s="240"/>
      <c r="K2769" s="240"/>
      <c r="L2769" s="240"/>
      <c r="M2769" s="240"/>
      <c r="N2769" s="240"/>
      <c r="O2769" s="240"/>
      <c r="BC2769" s="226"/>
    </row>
    <row r="2770" spans="1:55" ht="15.75" customHeight="1" thickBot="1">
      <c r="A2770" s="238"/>
      <c r="B2770" s="238"/>
      <c r="C2770" s="240"/>
      <c r="D2770" s="240"/>
      <c r="E2770" s="240"/>
      <c r="F2770" s="240"/>
      <c r="G2770" s="240"/>
      <c r="H2770" s="240"/>
      <c r="I2770" s="240"/>
      <c r="J2770" s="240"/>
      <c r="K2770" s="240"/>
      <c r="L2770" s="240"/>
      <c r="M2770" s="240"/>
      <c r="N2770" s="240"/>
      <c r="O2770" s="240"/>
      <c r="BC2770" s="226"/>
    </row>
    <row r="2771" spans="1:55" ht="15.75" customHeight="1" thickBot="1">
      <c r="A2771" s="238"/>
      <c r="B2771" s="238"/>
      <c r="C2771" s="240"/>
      <c r="D2771" s="240"/>
      <c r="E2771" s="240"/>
      <c r="F2771" s="240"/>
      <c r="G2771" s="240"/>
      <c r="H2771" s="240"/>
      <c r="I2771" s="240"/>
      <c r="J2771" s="240"/>
      <c r="K2771" s="240"/>
      <c r="L2771" s="240"/>
      <c r="M2771" s="240"/>
      <c r="N2771" s="240"/>
      <c r="O2771" s="240"/>
      <c r="BC2771" s="226"/>
    </row>
    <row r="2772" spans="1:55" ht="15.75" customHeight="1" thickBot="1">
      <c r="A2772" s="238"/>
      <c r="B2772" s="238"/>
      <c r="C2772" s="240"/>
      <c r="D2772" s="240"/>
      <c r="E2772" s="240"/>
      <c r="F2772" s="240"/>
      <c r="G2772" s="240"/>
      <c r="H2772" s="240"/>
      <c r="I2772" s="240"/>
      <c r="J2772" s="240"/>
      <c r="K2772" s="240"/>
      <c r="L2772" s="240"/>
      <c r="M2772" s="240"/>
      <c r="N2772" s="240"/>
      <c r="O2772" s="240"/>
      <c r="BC2772" s="226"/>
    </row>
    <row r="2773" spans="1:55" ht="15.75" customHeight="1" thickBot="1">
      <c r="A2773" s="238"/>
      <c r="B2773" s="238"/>
      <c r="C2773" s="240"/>
      <c r="D2773" s="240"/>
      <c r="E2773" s="240"/>
      <c r="F2773" s="240"/>
      <c r="G2773" s="240"/>
      <c r="H2773" s="240"/>
      <c r="I2773" s="240"/>
      <c r="J2773" s="240"/>
      <c r="K2773" s="240"/>
      <c r="L2773" s="240"/>
      <c r="M2773" s="240"/>
      <c r="N2773" s="240"/>
      <c r="O2773" s="240"/>
      <c r="BC2773" s="226"/>
    </row>
    <row r="2774" spans="1:55" ht="15.75" customHeight="1" thickBot="1">
      <c r="A2774" s="238"/>
      <c r="B2774" s="238"/>
      <c r="C2774" s="240"/>
      <c r="D2774" s="240"/>
      <c r="E2774" s="240"/>
      <c r="F2774" s="240"/>
      <c r="G2774" s="240"/>
      <c r="H2774" s="240"/>
      <c r="I2774" s="240"/>
      <c r="J2774" s="240"/>
      <c r="K2774" s="240"/>
      <c r="L2774" s="240"/>
      <c r="M2774" s="240"/>
      <c r="N2774" s="240"/>
      <c r="O2774" s="240"/>
      <c r="BC2774" s="226"/>
    </row>
    <row r="2775" spans="1:55" ht="15.75" customHeight="1" thickBot="1">
      <c r="A2775" s="238"/>
      <c r="B2775" s="238"/>
      <c r="C2775" s="240"/>
      <c r="D2775" s="240"/>
      <c r="E2775" s="240"/>
      <c r="F2775" s="240"/>
      <c r="G2775" s="240"/>
      <c r="H2775" s="240"/>
      <c r="I2775" s="240"/>
      <c r="J2775" s="240"/>
      <c r="K2775" s="240"/>
      <c r="L2775" s="240"/>
      <c r="M2775" s="240"/>
      <c r="N2775" s="240"/>
      <c r="O2775" s="240"/>
      <c r="BC2775" s="226"/>
    </row>
    <row r="2776" spans="1:55" ht="15.75" customHeight="1" thickBot="1">
      <c r="A2776" s="238"/>
      <c r="B2776" s="238"/>
      <c r="C2776" s="240"/>
      <c r="D2776" s="240"/>
      <c r="E2776" s="240"/>
      <c r="F2776" s="240"/>
      <c r="G2776" s="240"/>
      <c r="H2776" s="240"/>
      <c r="I2776" s="240"/>
      <c r="J2776" s="240"/>
      <c r="K2776" s="240"/>
      <c r="L2776" s="240"/>
      <c r="M2776" s="240"/>
      <c r="N2776" s="240"/>
      <c r="O2776" s="240"/>
      <c r="BC2776" s="226"/>
    </row>
    <row r="2777" spans="1:55" ht="15.75" customHeight="1" thickBot="1">
      <c r="A2777" s="238"/>
      <c r="B2777" s="238"/>
      <c r="C2777" s="240"/>
      <c r="D2777" s="240"/>
      <c r="E2777" s="240"/>
      <c r="F2777" s="240"/>
      <c r="G2777" s="240"/>
      <c r="H2777" s="240"/>
      <c r="I2777" s="240"/>
      <c r="J2777" s="240"/>
      <c r="K2777" s="240"/>
      <c r="L2777" s="240"/>
      <c r="M2777" s="240"/>
      <c r="N2777" s="240"/>
      <c r="O2777" s="240"/>
      <c r="BC2777" s="226"/>
    </row>
    <row r="2778" spans="1:55" ht="15.75" customHeight="1" thickBot="1">
      <c r="A2778" s="238"/>
      <c r="B2778" s="238"/>
      <c r="C2778" s="240"/>
      <c r="D2778" s="240"/>
      <c r="E2778" s="240"/>
      <c r="F2778" s="240"/>
      <c r="G2778" s="240"/>
      <c r="H2778" s="240"/>
      <c r="I2778" s="240"/>
      <c r="J2778" s="240"/>
      <c r="K2778" s="240"/>
      <c r="L2778" s="240"/>
      <c r="M2778" s="240"/>
      <c r="N2778" s="240"/>
      <c r="O2778" s="240"/>
      <c r="BC2778" s="226"/>
    </row>
    <row r="2779" spans="1:55" ht="15.75" customHeight="1" thickBot="1">
      <c r="A2779" s="238"/>
      <c r="B2779" s="238"/>
      <c r="C2779" s="240"/>
      <c r="D2779" s="240"/>
      <c r="E2779" s="240"/>
      <c r="F2779" s="240"/>
      <c r="G2779" s="240"/>
      <c r="H2779" s="240"/>
      <c r="I2779" s="240"/>
      <c r="J2779" s="240"/>
      <c r="K2779" s="240"/>
      <c r="L2779" s="240"/>
      <c r="M2779" s="240"/>
      <c r="N2779" s="240"/>
      <c r="O2779" s="240"/>
      <c r="BC2779" s="226"/>
    </row>
    <row r="2780" spans="1:55" ht="15.75" customHeight="1" thickBot="1">
      <c r="A2780" s="238"/>
      <c r="B2780" s="238"/>
      <c r="C2780" s="240"/>
      <c r="D2780" s="240"/>
      <c r="E2780" s="240"/>
      <c r="F2780" s="240"/>
      <c r="G2780" s="240"/>
      <c r="H2780" s="240"/>
      <c r="I2780" s="240"/>
      <c r="J2780" s="240"/>
      <c r="K2780" s="240"/>
      <c r="L2780" s="240"/>
      <c r="M2780" s="240"/>
      <c r="N2780" s="240"/>
      <c r="O2780" s="240"/>
      <c r="BC2780" s="226"/>
    </row>
    <row r="2781" spans="1:55" ht="15.75" customHeight="1" thickBot="1">
      <c r="A2781" s="238"/>
      <c r="B2781" s="238"/>
      <c r="C2781" s="240"/>
      <c r="D2781" s="240"/>
      <c r="E2781" s="240"/>
      <c r="F2781" s="240"/>
      <c r="G2781" s="240"/>
      <c r="H2781" s="240"/>
      <c r="I2781" s="240"/>
      <c r="J2781" s="240"/>
      <c r="K2781" s="240"/>
      <c r="L2781" s="240"/>
      <c r="M2781" s="240"/>
      <c r="N2781" s="240"/>
      <c r="O2781" s="240"/>
      <c r="BC2781" s="226"/>
    </row>
    <row r="2782" spans="1:55" ht="15.75" customHeight="1" thickBot="1">
      <c r="A2782" s="238"/>
      <c r="B2782" s="238"/>
      <c r="C2782" s="240"/>
      <c r="D2782" s="240"/>
      <c r="E2782" s="240"/>
      <c r="F2782" s="240"/>
      <c r="G2782" s="240"/>
      <c r="H2782" s="240"/>
      <c r="I2782" s="240"/>
      <c r="J2782" s="240"/>
      <c r="K2782" s="240"/>
      <c r="L2782" s="240"/>
      <c r="M2782" s="240"/>
      <c r="N2782" s="240"/>
      <c r="O2782" s="240"/>
      <c r="BC2782" s="226"/>
    </row>
    <row r="2783" spans="1:55" ht="15.75" customHeight="1" thickBot="1">
      <c r="A2783" s="238"/>
      <c r="B2783" s="238"/>
      <c r="C2783" s="240"/>
      <c r="D2783" s="240"/>
      <c r="E2783" s="240"/>
      <c r="F2783" s="240"/>
      <c r="G2783" s="240"/>
      <c r="H2783" s="240"/>
      <c r="I2783" s="240"/>
      <c r="J2783" s="240"/>
      <c r="K2783" s="240"/>
      <c r="L2783" s="240"/>
      <c r="M2783" s="240"/>
      <c r="N2783" s="240"/>
      <c r="O2783" s="240"/>
      <c r="BC2783" s="226"/>
    </row>
    <row r="2784" spans="1:55" ht="15.75" customHeight="1" thickBot="1">
      <c r="A2784" s="238"/>
      <c r="B2784" s="238"/>
      <c r="C2784" s="240"/>
      <c r="D2784" s="240"/>
      <c r="E2784" s="240"/>
      <c r="F2784" s="240"/>
      <c r="G2784" s="240"/>
      <c r="H2784" s="240"/>
      <c r="I2784" s="240"/>
      <c r="J2784" s="240"/>
      <c r="K2784" s="240"/>
      <c r="L2784" s="240"/>
      <c r="M2784" s="240"/>
      <c r="N2784" s="240"/>
      <c r="O2784" s="240"/>
      <c r="BC2784" s="226"/>
    </row>
    <row r="2785" spans="1:55" ht="15.75" customHeight="1" thickBot="1">
      <c r="A2785" s="238"/>
      <c r="B2785" s="238"/>
      <c r="C2785" s="240"/>
      <c r="D2785" s="240"/>
      <c r="E2785" s="240"/>
      <c r="F2785" s="240"/>
      <c r="G2785" s="240"/>
      <c r="H2785" s="240"/>
      <c r="I2785" s="240"/>
      <c r="J2785" s="240"/>
      <c r="K2785" s="240"/>
      <c r="L2785" s="240"/>
      <c r="M2785" s="240"/>
      <c r="N2785" s="240"/>
      <c r="O2785" s="240"/>
      <c r="BC2785" s="226"/>
    </row>
    <row r="2786" spans="1:55" ht="15.75" customHeight="1" thickBot="1">
      <c r="A2786" s="238"/>
      <c r="B2786" s="238"/>
      <c r="C2786" s="240"/>
      <c r="D2786" s="240"/>
      <c r="E2786" s="240"/>
      <c r="F2786" s="240"/>
      <c r="G2786" s="240"/>
      <c r="H2786" s="240"/>
      <c r="I2786" s="240"/>
      <c r="J2786" s="240"/>
      <c r="K2786" s="240"/>
      <c r="L2786" s="240"/>
      <c r="M2786" s="240"/>
      <c r="N2786" s="240"/>
      <c r="O2786" s="240"/>
      <c r="BC2786" s="226"/>
    </row>
    <row r="2787" spans="1:55" ht="15.75" customHeight="1" thickBot="1">
      <c r="A2787" s="238"/>
      <c r="B2787" s="238"/>
      <c r="C2787" s="240"/>
      <c r="D2787" s="240"/>
      <c r="E2787" s="240"/>
      <c r="F2787" s="240"/>
      <c r="G2787" s="240"/>
      <c r="H2787" s="240"/>
      <c r="I2787" s="240"/>
      <c r="J2787" s="240"/>
      <c r="K2787" s="240"/>
      <c r="L2787" s="240"/>
      <c r="M2787" s="240"/>
      <c r="N2787" s="240"/>
      <c r="O2787" s="240"/>
      <c r="BC2787" s="226"/>
    </row>
    <row r="2788" spans="1:55" ht="15.75" customHeight="1" thickBot="1">
      <c r="A2788" s="238"/>
      <c r="B2788" s="238"/>
      <c r="C2788" s="240"/>
      <c r="D2788" s="240"/>
      <c r="E2788" s="240"/>
      <c r="F2788" s="240"/>
      <c r="G2788" s="240"/>
      <c r="H2788" s="240"/>
      <c r="I2788" s="240"/>
      <c r="J2788" s="240"/>
      <c r="K2788" s="240"/>
      <c r="L2788" s="240"/>
      <c r="M2788" s="240"/>
      <c r="N2788" s="240"/>
      <c r="O2788" s="240"/>
      <c r="BC2788" s="226"/>
    </row>
    <row r="2789" spans="1:55" ht="15.75" customHeight="1" thickBot="1">
      <c r="A2789" s="238"/>
      <c r="B2789" s="238"/>
      <c r="C2789" s="240"/>
      <c r="D2789" s="240"/>
      <c r="E2789" s="240"/>
      <c r="F2789" s="240"/>
      <c r="G2789" s="240"/>
      <c r="H2789" s="240"/>
      <c r="I2789" s="240"/>
      <c r="J2789" s="240"/>
      <c r="K2789" s="240"/>
      <c r="L2789" s="240"/>
      <c r="M2789" s="240"/>
      <c r="N2789" s="240"/>
      <c r="O2789" s="240"/>
      <c r="BC2789" s="226"/>
    </row>
    <row r="2790" spans="1:55" ht="15.75" customHeight="1" thickBot="1">
      <c r="A2790" s="238"/>
      <c r="B2790" s="238"/>
      <c r="C2790" s="240"/>
      <c r="D2790" s="240"/>
      <c r="E2790" s="240"/>
      <c r="F2790" s="240"/>
      <c r="G2790" s="240"/>
      <c r="H2790" s="240"/>
      <c r="I2790" s="240"/>
      <c r="J2790" s="240"/>
      <c r="K2790" s="240"/>
      <c r="L2790" s="240"/>
      <c r="M2790" s="240"/>
      <c r="N2790" s="240"/>
      <c r="O2790" s="240"/>
      <c r="BC2790" s="226"/>
    </row>
    <row r="2791" spans="1:55" ht="15.75" customHeight="1" thickBot="1">
      <c r="A2791" s="238"/>
      <c r="B2791" s="238"/>
      <c r="C2791" s="240"/>
      <c r="D2791" s="240"/>
      <c r="E2791" s="240"/>
      <c r="F2791" s="240"/>
      <c r="G2791" s="240"/>
      <c r="H2791" s="240"/>
      <c r="I2791" s="240"/>
      <c r="J2791" s="240"/>
      <c r="K2791" s="240"/>
      <c r="L2791" s="240"/>
      <c r="M2791" s="240"/>
      <c r="N2791" s="240"/>
      <c r="O2791" s="240"/>
      <c r="BC2791" s="226"/>
    </row>
    <row r="2792" spans="1:55" ht="15.75" customHeight="1" thickBot="1">
      <c r="A2792" s="238"/>
      <c r="B2792" s="238"/>
      <c r="C2792" s="240"/>
      <c r="D2792" s="240"/>
      <c r="E2792" s="240"/>
      <c r="F2792" s="240"/>
      <c r="G2792" s="240"/>
      <c r="H2792" s="240"/>
      <c r="I2792" s="240"/>
      <c r="J2792" s="240"/>
      <c r="K2792" s="240"/>
      <c r="L2792" s="240"/>
      <c r="M2792" s="240"/>
      <c r="N2792" s="240"/>
      <c r="O2792" s="240"/>
      <c r="BC2792" s="226"/>
    </row>
    <row r="2793" spans="1:55" ht="15.75" customHeight="1" thickBot="1">
      <c r="A2793" s="238"/>
      <c r="B2793" s="238"/>
      <c r="C2793" s="240"/>
      <c r="D2793" s="240"/>
      <c r="E2793" s="240"/>
      <c r="F2793" s="240"/>
      <c r="G2793" s="240"/>
      <c r="H2793" s="240"/>
      <c r="I2793" s="240"/>
      <c r="J2793" s="240"/>
      <c r="K2793" s="240"/>
      <c r="L2793" s="240"/>
      <c r="M2793" s="240"/>
      <c r="N2793" s="240"/>
      <c r="O2793" s="240"/>
      <c r="BC2793" s="226"/>
    </row>
    <row r="2794" spans="1:55" ht="15.75" customHeight="1" thickBot="1">
      <c r="A2794" s="238"/>
      <c r="B2794" s="238"/>
      <c r="C2794" s="240"/>
      <c r="D2794" s="240"/>
      <c r="E2794" s="240"/>
      <c r="F2794" s="240"/>
      <c r="G2794" s="240"/>
      <c r="H2794" s="240"/>
      <c r="I2794" s="240"/>
      <c r="J2794" s="240"/>
      <c r="K2794" s="240"/>
      <c r="L2794" s="240"/>
      <c r="M2794" s="240"/>
      <c r="N2794" s="240"/>
      <c r="O2794" s="240"/>
      <c r="BC2794" s="226"/>
    </row>
    <row r="2795" spans="1:55" ht="15.75" customHeight="1" thickBot="1">
      <c r="A2795" s="238"/>
      <c r="B2795" s="238"/>
      <c r="C2795" s="240"/>
      <c r="D2795" s="240"/>
      <c r="E2795" s="240"/>
      <c r="F2795" s="240"/>
      <c r="G2795" s="240"/>
      <c r="H2795" s="240"/>
      <c r="I2795" s="240"/>
      <c r="J2795" s="240"/>
      <c r="K2795" s="240"/>
      <c r="L2795" s="240"/>
      <c r="M2795" s="240"/>
      <c r="N2795" s="240"/>
      <c r="O2795" s="240"/>
      <c r="BC2795" s="226"/>
    </row>
    <row r="2796" spans="1:55" ht="15.75" customHeight="1" thickBot="1">
      <c r="A2796" s="238"/>
      <c r="B2796" s="238"/>
      <c r="C2796" s="240"/>
      <c r="D2796" s="240"/>
      <c r="E2796" s="240"/>
      <c r="F2796" s="240"/>
      <c r="G2796" s="240"/>
      <c r="H2796" s="240"/>
      <c r="I2796" s="240"/>
      <c r="J2796" s="240"/>
      <c r="K2796" s="240"/>
      <c r="L2796" s="240"/>
      <c r="M2796" s="240"/>
      <c r="N2796" s="240"/>
      <c r="O2796" s="240"/>
      <c r="BC2796" s="226"/>
    </row>
    <row r="2797" spans="1:55" ht="15.75" customHeight="1" thickBot="1">
      <c r="A2797" s="238"/>
      <c r="B2797" s="238"/>
      <c r="C2797" s="240"/>
      <c r="D2797" s="240"/>
      <c r="E2797" s="240"/>
      <c r="F2797" s="240"/>
      <c r="G2797" s="240"/>
      <c r="H2797" s="240"/>
      <c r="I2797" s="240"/>
      <c r="J2797" s="240"/>
      <c r="K2797" s="240"/>
      <c r="L2797" s="240"/>
      <c r="M2797" s="240"/>
      <c r="N2797" s="240"/>
      <c r="O2797" s="240"/>
      <c r="BC2797" s="226"/>
    </row>
    <row r="2798" spans="1:55" ht="15.75" customHeight="1" thickBot="1">
      <c r="A2798" s="238"/>
      <c r="B2798" s="238"/>
      <c r="C2798" s="240"/>
      <c r="D2798" s="240"/>
      <c r="E2798" s="240"/>
      <c r="F2798" s="240"/>
      <c r="G2798" s="240"/>
      <c r="H2798" s="240"/>
      <c r="I2798" s="240"/>
      <c r="J2798" s="240"/>
      <c r="K2798" s="240"/>
      <c r="L2798" s="240"/>
      <c r="M2798" s="240"/>
      <c r="N2798" s="240"/>
      <c r="O2798" s="240"/>
      <c r="BC2798" s="226"/>
    </row>
    <row r="2799" spans="1:55" ht="15.75" customHeight="1" thickBot="1">
      <c r="A2799" s="238"/>
      <c r="B2799" s="238"/>
      <c r="C2799" s="240"/>
      <c r="D2799" s="240"/>
      <c r="E2799" s="240"/>
      <c r="F2799" s="240"/>
      <c r="G2799" s="240"/>
      <c r="H2799" s="240"/>
      <c r="I2799" s="240"/>
      <c r="J2799" s="240"/>
      <c r="K2799" s="240"/>
      <c r="L2799" s="240"/>
      <c r="M2799" s="240"/>
      <c r="N2799" s="240"/>
      <c r="O2799" s="240"/>
      <c r="BC2799" s="226"/>
    </row>
    <row r="2800" spans="1:55" ht="15.75" customHeight="1" thickBot="1">
      <c r="A2800" s="238"/>
      <c r="B2800" s="238"/>
      <c r="C2800" s="240"/>
      <c r="D2800" s="240"/>
      <c r="E2800" s="240"/>
      <c r="F2800" s="240"/>
      <c r="G2800" s="240"/>
      <c r="H2800" s="240"/>
      <c r="I2800" s="240"/>
      <c r="J2800" s="240"/>
      <c r="K2800" s="240"/>
      <c r="L2800" s="240"/>
      <c r="M2800" s="240"/>
      <c r="N2800" s="240"/>
      <c r="O2800" s="240"/>
      <c r="BC2800" s="226"/>
    </row>
    <row r="2801" spans="1:55" ht="15.75" customHeight="1" thickBot="1">
      <c r="A2801" s="238"/>
      <c r="B2801" s="238"/>
      <c r="C2801" s="240"/>
      <c r="D2801" s="240"/>
      <c r="E2801" s="240"/>
      <c r="F2801" s="240"/>
      <c r="G2801" s="240"/>
      <c r="H2801" s="240"/>
      <c r="I2801" s="240"/>
      <c r="J2801" s="240"/>
      <c r="K2801" s="240"/>
      <c r="L2801" s="240"/>
      <c r="M2801" s="240"/>
      <c r="N2801" s="240"/>
      <c r="O2801" s="240"/>
      <c r="BC2801" s="226"/>
    </row>
    <row r="2802" spans="1:55" ht="15.75" customHeight="1" thickBot="1">
      <c r="A2802" s="238"/>
      <c r="B2802" s="238"/>
      <c r="C2802" s="240"/>
      <c r="D2802" s="240"/>
      <c r="E2802" s="240"/>
      <c r="F2802" s="240"/>
      <c r="G2802" s="240"/>
      <c r="H2802" s="240"/>
      <c r="I2802" s="240"/>
      <c r="J2802" s="240"/>
      <c r="K2802" s="240"/>
      <c r="L2802" s="240"/>
      <c r="M2802" s="240"/>
      <c r="N2802" s="240"/>
      <c r="O2802" s="240"/>
      <c r="BC2802" s="226"/>
    </row>
    <row r="2803" spans="1:55" ht="15.75" customHeight="1" thickBot="1">
      <c r="A2803" s="238"/>
      <c r="B2803" s="238"/>
      <c r="C2803" s="240"/>
      <c r="D2803" s="240"/>
      <c r="E2803" s="240"/>
      <c r="F2803" s="240"/>
      <c r="G2803" s="240"/>
      <c r="H2803" s="240"/>
      <c r="I2803" s="240"/>
      <c r="J2803" s="240"/>
      <c r="K2803" s="240"/>
      <c r="L2803" s="240"/>
      <c r="M2803" s="240"/>
      <c r="N2803" s="240"/>
      <c r="O2803" s="240"/>
      <c r="BC2803" s="226"/>
    </row>
    <row r="2804" spans="1:55" ht="15.75" customHeight="1" thickBot="1">
      <c r="A2804" s="238"/>
      <c r="B2804" s="238"/>
      <c r="C2804" s="240"/>
      <c r="D2804" s="240"/>
      <c r="E2804" s="240"/>
      <c r="F2804" s="240"/>
      <c r="G2804" s="240"/>
      <c r="H2804" s="240"/>
      <c r="I2804" s="240"/>
      <c r="J2804" s="240"/>
      <c r="K2804" s="240"/>
      <c r="L2804" s="240"/>
      <c r="M2804" s="240"/>
      <c r="N2804" s="240"/>
      <c r="O2804" s="240"/>
      <c r="BC2804" s="226"/>
    </row>
    <row r="2805" spans="1:55" ht="15.75" customHeight="1" thickBot="1">
      <c r="A2805" s="238"/>
      <c r="B2805" s="238"/>
      <c r="C2805" s="240"/>
      <c r="D2805" s="240"/>
      <c r="E2805" s="240"/>
      <c r="F2805" s="240"/>
      <c r="G2805" s="240"/>
      <c r="H2805" s="240"/>
      <c r="I2805" s="240"/>
      <c r="J2805" s="240"/>
      <c r="K2805" s="240"/>
      <c r="L2805" s="240"/>
      <c r="M2805" s="240"/>
      <c r="N2805" s="240"/>
      <c r="O2805" s="240"/>
      <c r="BC2805" s="226"/>
    </row>
    <row r="2806" spans="1:55" ht="15.75" customHeight="1" thickBot="1">
      <c r="A2806" s="238"/>
      <c r="B2806" s="238"/>
      <c r="C2806" s="240"/>
      <c r="D2806" s="240"/>
      <c r="E2806" s="240"/>
      <c r="F2806" s="240"/>
      <c r="G2806" s="240"/>
      <c r="H2806" s="240"/>
      <c r="I2806" s="240"/>
      <c r="J2806" s="240"/>
      <c r="K2806" s="240"/>
      <c r="L2806" s="240"/>
      <c r="M2806" s="240"/>
      <c r="N2806" s="240"/>
      <c r="O2806" s="240"/>
      <c r="BC2806" s="226"/>
    </row>
    <row r="2807" spans="1:55" ht="15.75" customHeight="1" thickBot="1">
      <c r="A2807" s="238"/>
      <c r="B2807" s="238"/>
      <c r="C2807" s="240"/>
      <c r="D2807" s="240"/>
      <c r="E2807" s="240"/>
      <c r="F2807" s="240"/>
      <c r="G2807" s="240"/>
      <c r="H2807" s="240"/>
      <c r="I2807" s="240"/>
      <c r="J2807" s="240"/>
      <c r="K2807" s="240"/>
      <c r="L2807" s="240"/>
      <c r="M2807" s="240"/>
      <c r="N2807" s="240"/>
      <c r="O2807" s="240"/>
      <c r="BC2807" s="226"/>
    </row>
    <row r="2808" spans="1:55" ht="15.75" customHeight="1" thickBot="1">
      <c r="A2808" s="238"/>
      <c r="B2808" s="238"/>
      <c r="C2808" s="240"/>
      <c r="D2808" s="240"/>
      <c r="E2808" s="240"/>
      <c r="F2808" s="240"/>
      <c r="G2808" s="240"/>
      <c r="H2808" s="240"/>
      <c r="I2808" s="240"/>
      <c r="J2808" s="240"/>
      <c r="K2808" s="240"/>
      <c r="L2808" s="240"/>
      <c r="M2808" s="240"/>
      <c r="N2808" s="240"/>
      <c r="O2808" s="240"/>
      <c r="BC2808" s="226"/>
    </row>
    <row r="2809" spans="1:55" ht="15.75" customHeight="1" thickBot="1">
      <c r="A2809" s="238"/>
      <c r="B2809" s="238"/>
      <c r="C2809" s="240"/>
      <c r="D2809" s="240"/>
      <c r="E2809" s="240"/>
      <c r="F2809" s="240"/>
      <c r="G2809" s="240"/>
      <c r="H2809" s="240"/>
      <c r="I2809" s="240"/>
      <c r="J2809" s="240"/>
      <c r="K2809" s="240"/>
      <c r="L2809" s="240"/>
      <c r="M2809" s="240"/>
      <c r="N2809" s="240"/>
      <c r="O2809" s="240"/>
      <c r="BC2809" s="226"/>
    </row>
    <row r="2810" spans="1:55" ht="15.75" customHeight="1" thickBot="1">
      <c r="A2810" s="238"/>
      <c r="B2810" s="238"/>
      <c r="C2810" s="240"/>
      <c r="D2810" s="240"/>
      <c r="E2810" s="240"/>
      <c r="F2810" s="240"/>
      <c r="G2810" s="240"/>
      <c r="H2810" s="240"/>
      <c r="I2810" s="240"/>
      <c r="J2810" s="240"/>
      <c r="K2810" s="240"/>
      <c r="L2810" s="240"/>
      <c r="M2810" s="240"/>
      <c r="N2810" s="240"/>
      <c r="O2810" s="240"/>
      <c r="BC2810" s="226"/>
    </row>
    <row r="2811" spans="1:55" ht="15.75" customHeight="1" thickBot="1">
      <c r="A2811" s="238"/>
      <c r="B2811" s="238"/>
      <c r="C2811" s="240"/>
      <c r="D2811" s="240"/>
      <c r="E2811" s="240"/>
      <c r="F2811" s="240"/>
      <c r="G2811" s="240"/>
      <c r="H2811" s="240"/>
      <c r="I2811" s="240"/>
      <c r="J2811" s="240"/>
      <c r="K2811" s="240"/>
      <c r="L2811" s="240"/>
      <c r="M2811" s="240"/>
      <c r="N2811" s="240"/>
      <c r="O2811" s="240"/>
      <c r="BC2811" s="226"/>
    </row>
    <row r="2812" spans="1:55" ht="15.75" customHeight="1" thickBot="1">
      <c r="A2812" s="238"/>
      <c r="B2812" s="238"/>
      <c r="C2812" s="240"/>
      <c r="D2812" s="240"/>
      <c r="E2812" s="240"/>
      <c r="F2812" s="240"/>
      <c r="G2812" s="240"/>
      <c r="H2812" s="240"/>
      <c r="I2812" s="240"/>
      <c r="J2812" s="240"/>
      <c r="K2812" s="240"/>
      <c r="L2812" s="240"/>
      <c r="M2812" s="240"/>
      <c r="N2812" s="240"/>
      <c r="O2812" s="240"/>
      <c r="BC2812" s="226"/>
    </row>
    <row r="2813" spans="1:55" ht="15.75" customHeight="1" thickBot="1">
      <c r="A2813" s="238"/>
      <c r="B2813" s="238"/>
      <c r="C2813" s="240"/>
      <c r="D2813" s="240"/>
      <c r="E2813" s="240"/>
      <c r="F2813" s="240"/>
      <c r="G2813" s="240"/>
      <c r="H2813" s="240"/>
      <c r="I2813" s="240"/>
      <c r="J2813" s="240"/>
      <c r="K2813" s="240"/>
      <c r="L2813" s="240"/>
      <c r="M2813" s="240"/>
      <c r="N2813" s="240"/>
      <c r="O2813" s="240"/>
      <c r="BC2813" s="226"/>
    </row>
    <row r="2814" spans="1:55" ht="15.75" customHeight="1" thickBot="1">
      <c r="A2814" s="238"/>
      <c r="B2814" s="238"/>
      <c r="C2814" s="240"/>
      <c r="D2814" s="240"/>
      <c r="E2814" s="240"/>
      <c r="F2814" s="240"/>
      <c r="G2814" s="240"/>
      <c r="H2814" s="240"/>
      <c r="I2814" s="240"/>
      <c r="J2814" s="240"/>
      <c r="K2814" s="240"/>
      <c r="L2814" s="240"/>
      <c r="M2814" s="240"/>
      <c r="N2814" s="240"/>
      <c r="O2814" s="240"/>
      <c r="BC2814" s="226"/>
    </row>
    <row r="2815" spans="1:55" ht="15.75" customHeight="1" thickBot="1">
      <c r="A2815" s="238"/>
      <c r="B2815" s="238"/>
      <c r="C2815" s="240"/>
      <c r="D2815" s="240"/>
      <c r="E2815" s="240"/>
      <c r="F2815" s="240"/>
      <c r="G2815" s="240"/>
      <c r="H2815" s="240"/>
      <c r="I2815" s="240"/>
      <c r="J2815" s="240"/>
      <c r="K2815" s="240"/>
      <c r="L2815" s="240"/>
      <c r="M2815" s="240"/>
      <c r="N2815" s="240"/>
      <c r="O2815" s="240"/>
      <c r="BC2815" s="226"/>
    </row>
    <row r="2816" spans="1:55" ht="15.75" customHeight="1" thickBot="1">
      <c r="A2816" s="238"/>
      <c r="B2816" s="238"/>
      <c r="C2816" s="240"/>
      <c r="D2816" s="240"/>
      <c r="E2816" s="240"/>
      <c r="F2816" s="240"/>
      <c r="G2816" s="240"/>
      <c r="H2816" s="240"/>
      <c r="I2816" s="240"/>
      <c r="J2816" s="240"/>
      <c r="K2816" s="240"/>
      <c r="L2816" s="240"/>
      <c r="M2816" s="240"/>
      <c r="N2816" s="240"/>
      <c r="O2816" s="240"/>
      <c r="BC2816" s="226"/>
    </row>
    <row r="2817" spans="1:55" ht="15.75" customHeight="1" thickBot="1">
      <c r="A2817" s="238"/>
      <c r="B2817" s="238"/>
      <c r="C2817" s="240"/>
      <c r="D2817" s="240"/>
      <c r="E2817" s="240"/>
      <c r="F2817" s="240"/>
      <c r="G2817" s="240"/>
      <c r="H2817" s="240"/>
      <c r="I2817" s="240"/>
      <c r="J2817" s="240"/>
      <c r="K2817" s="240"/>
      <c r="L2817" s="240"/>
      <c r="M2817" s="240"/>
      <c r="N2817" s="240"/>
      <c r="O2817" s="240"/>
      <c r="BC2817" s="226"/>
    </row>
    <row r="2818" spans="1:55" ht="15.75" customHeight="1" thickBot="1">
      <c r="A2818" s="238"/>
      <c r="B2818" s="238"/>
      <c r="C2818" s="240"/>
      <c r="D2818" s="240"/>
      <c r="E2818" s="240"/>
      <c r="F2818" s="240"/>
      <c r="G2818" s="240"/>
      <c r="H2818" s="240"/>
      <c r="I2818" s="240"/>
      <c r="J2818" s="240"/>
      <c r="K2818" s="240"/>
      <c r="L2818" s="240"/>
      <c r="M2818" s="240"/>
      <c r="N2818" s="240"/>
      <c r="O2818" s="240"/>
      <c r="BC2818" s="226"/>
    </row>
    <row r="2819" spans="1:55" ht="15.75" customHeight="1" thickBot="1">
      <c r="A2819" s="238"/>
      <c r="B2819" s="238"/>
      <c r="C2819" s="240"/>
      <c r="D2819" s="240"/>
      <c r="E2819" s="240"/>
      <c r="F2819" s="240"/>
      <c r="G2819" s="240"/>
      <c r="H2819" s="240"/>
      <c r="I2819" s="240"/>
      <c r="J2819" s="240"/>
      <c r="K2819" s="240"/>
      <c r="L2819" s="240"/>
      <c r="M2819" s="240"/>
      <c r="N2819" s="240"/>
      <c r="O2819" s="240"/>
      <c r="BC2819" s="226"/>
    </row>
    <row r="2820" spans="1:55" ht="15.75" customHeight="1" thickBot="1">
      <c r="A2820" s="238"/>
      <c r="B2820" s="238"/>
      <c r="C2820" s="240"/>
      <c r="D2820" s="240"/>
      <c r="E2820" s="240"/>
      <c r="F2820" s="240"/>
      <c r="G2820" s="240"/>
      <c r="H2820" s="240"/>
      <c r="I2820" s="240"/>
      <c r="J2820" s="240"/>
      <c r="K2820" s="240"/>
      <c r="L2820" s="240"/>
      <c r="M2820" s="240"/>
      <c r="N2820" s="240"/>
      <c r="O2820" s="240"/>
      <c r="BC2820" s="226"/>
    </row>
    <row r="2821" spans="1:55" ht="15.75" customHeight="1" thickBot="1">
      <c r="A2821" s="238"/>
      <c r="B2821" s="238"/>
      <c r="C2821" s="240"/>
      <c r="D2821" s="240"/>
      <c r="E2821" s="240"/>
      <c r="F2821" s="240"/>
      <c r="G2821" s="240"/>
      <c r="H2821" s="240"/>
      <c r="I2821" s="240"/>
      <c r="J2821" s="240"/>
      <c r="K2821" s="240"/>
      <c r="L2821" s="240"/>
      <c r="M2821" s="240"/>
      <c r="N2821" s="240"/>
      <c r="O2821" s="240"/>
      <c r="BC2821" s="226"/>
    </row>
    <row r="2822" spans="1:55" ht="15.75" customHeight="1" thickBot="1">
      <c r="A2822" s="238"/>
      <c r="B2822" s="238"/>
      <c r="C2822" s="240"/>
      <c r="D2822" s="240"/>
      <c r="E2822" s="240"/>
      <c r="F2822" s="240"/>
      <c r="G2822" s="240"/>
      <c r="H2822" s="240"/>
      <c r="I2822" s="240"/>
      <c r="J2822" s="240"/>
      <c r="K2822" s="240"/>
      <c r="L2822" s="240"/>
      <c r="M2822" s="240"/>
      <c r="N2822" s="240"/>
      <c r="O2822" s="240"/>
      <c r="BC2822" s="226"/>
    </row>
    <row r="2823" spans="1:55" ht="15.75" customHeight="1" thickBot="1">
      <c r="A2823" s="238"/>
      <c r="B2823" s="238"/>
      <c r="C2823" s="240"/>
      <c r="D2823" s="240"/>
      <c r="E2823" s="240"/>
      <c r="F2823" s="240"/>
      <c r="G2823" s="240"/>
      <c r="H2823" s="240"/>
      <c r="I2823" s="240"/>
      <c r="J2823" s="240"/>
      <c r="K2823" s="240"/>
      <c r="L2823" s="240"/>
      <c r="M2823" s="240"/>
      <c r="N2823" s="240"/>
      <c r="O2823" s="240"/>
      <c r="BC2823" s="226"/>
    </row>
    <row r="2824" spans="1:55" ht="15.75" customHeight="1" thickBot="1">
      <c r="A2824" s="238"/>
      <c r="B2824" s="238"/>
      <c r="C2824" s="240"/>
      <c r="D2824" s="240"/>
      <c r="E2824" s="240"/>
      <c r="F2824" s="240"/>
      <c r="G2824" s="240"/>
      <c r="H2824" s="240"/>
      <c r="I2824" s="240"/>
      <c r="J2824" s="240"/>
      <c r="K2824" s="240"/>
      <c r="L2824" s="240"/>
      <c r="M2824" s="240"/>
      <c r="N2824" s="240"/>
      <c r="O2824" s="240"/>
      <c r="BC2824" s="226"/>
    </row>
    <row r="2825" spans="1:55" ht="15.75" customHeight="1" thickBot="1">
      <c r="A2825" s="238"/>
      <c r="B2825" s="238"/>
      <c r="C2825" s="240"/>
      <c r="D2825" s="240"/>
      <c r="E2825" s="240"/>
      <c r="F2825" s="240"/>
      <c r="G2825" s="240"/>
      <c r="H2825" s="240"/>
      <c r="I2825" s="240"/>
      <c r="J2825" s="240"/>
      <c r="K2825" s="240"/>
      <c r="L2825" s="240"/>
      <c r="M2825" s="240"/>
      <c r="N2825" s="240"/>
      <c r="O2825" s="240"/>
      <c r="BC2825" s="226"/>
    </row>
    <row r="2826" spans="1:55" ht="15.75" customHeight="1" thickBot="1">
      <c r="A2826" s="238"/>
      <c r="B2826" s="238"/>
      <c r="C2826" s="240"/>
      <c r="D2826" s="240"/>
      <c r="E2826" s="240"/>
      <c r="F2826" s="240"/>
      <c r="G2826" s="240"/>
      <c r="H2826" s="240"/>
      <c r="I2826" s="240"/>
      <c r="J2826" s="240"/>
      <c r="K2826" s="240"/>
      <c r="L2826" s="240"/>
      <c r="M2826" s="240"/>
      <c r="N2826" s="240"/>
      <c r="O2826" s="240"/>
      <c r="BC2826" s="226"/>
    </row>
    <row r="2827" spans="1:55" ht="15.75" customHeight="1" thickBot="1">
      <c r="A2827" s="238"/>
      <c r="B2827" s="238"/>
      <c r="C2827" s="240"/>
      <c r="D2827" s="240"/>
      <c r="E2827" s="240"/>
      <c r="F2827" s="240"/>
      <c r="G2827" s="240"/>
      <c r="H2827" s="240"/>
      <c r="I2827" s="240"/>
      <c r="J2827" s="240"/>
      <c r="K2827" s="240"/>
      <c r="L2827" s="240"/>
      <c r="M2827" s="240"/>
      <c r="N2827" s="240"/>
      <c r="O2827" s="240"/>
      <c r="BC2827" s="226"/>
    </row>
    <row r="2828" spans="1:55" ht="15.75" customHeight="1" thickBot="1">
      <c r="A2828" s="238"/>
      <c r="B2828" s="238"/>
      <c r="C2828" s="240"/>
      <c r="D2828" s="240"/>
      <c r="E2828" s="240"/>
      <c r="F2828" s="240"/>
      <c r="G2828" s="240"/>
      <c r="H2828" s="240"/>
      <c r="I2828" s="240"/>
      <c r="J2828" s="240"/>
      <c r="K2828" s="240"/>
      <c r="L2828" s="240"/>
      <c r="M2828" s="240"/>
      <c r="N2828" s="240"/>
      <c r="O2828" s="240"/>
      <c r="BC2828" s="226"/>
    </row>
    <row r="2829" spans="1:55" ht="15.75" customHeight="1" thickBot="1">
      <c r="A2829" s="238"/>
      <c r="B2829" s="238"/>
      <c r="C2829" s="240"/>
      <c r="D2829" s="240"/>
      <c r="E2829" s="240"/>
      <c r="F2829" s="240"/>
      <c r="G2829" s="240"/>
      <c r="H2829" s="240"/>
      <c r="I2829" s="240"/>
      <c r="J2829" s="240"/>
      <c r="K2829" s="240"/>
      <c r="L2829" s="240"/>
      <c r="M2829" s="240"/>
      <c r="N2829" s="240"/>
      <c r="O2829" s="240"/>
      <c r="BC2829" s="226"/>
    </row>
    <row r="2830" spans="1:55" ht="15.75" customHeight="1" thickBot="1">
      <c r="A2830" s="238"/>
      <c r="B2830" s="238"/>
      <c r="C2830" s="240"/>
      <c r="D2830" s="240"/>
      <c r="E2830" s="240"/>
      <c r="F2830" s="240"/>
      <c r="G2830" s="240"/>
      <c r="H2830" s="240"/>
      <c r="I2830" s="240"/>
      <c r="J2830" s="240"/>
      <c r="K2830" s="240"/>
      <c r="L2830" s="240"/>
      <c r="M2830" s="240"/>
      <c r="N2830" s="240"/>
      <c r="O2830" s="240"/>
      <c r="BC2830" s="226"/>
    </row>
    <row r="2831" spans="1:55" ht="15.75" customHeight="1" thickBot="1">
      <c r="A2831" s="238"/>
      <c r="B2831" s="238"/>
      <c r="C2831" s="240"/>
      <c r="D2831" s="240"/>
      <c r="E2831" s="240"/>
      <c r="F2831" s="240"/>
      <c r="G2831" s="240"/>
      <c r="H2831" s="240"/>
      <c r="I2831" s="240"/>
      <c r="J2831" s="240"/>
      <c r="K2831" s="240"/>
      <c r="L2831" s="240"/>
      <c r="M2831" s="240"/>
      <c r="N2831" s="240"/>
      <c r="O2831" s="240"/>
      <c r="BC2831" s="226"/>
    </row>
    <row r="2832" spans="1:55" ht="15.75" customHeight="1" thickBot="1">
      <c r="A2832" s="238"/>
      <c r="B2832" s="238"/>
      <c r="C2832" s="240"/>
      <c r="D2832" s="240"/>
      <c r="E2832" s="240"/>
      <c r="F2832" s="240"/>
      <c r="G2832" s="240"/>
      <c r="H2832" s="240"/>
      <c r="I2832" s="240"/>
      <c r="J2832" s="240"/>
      <c r="K2832" s="240"/>
      <c r="L2832" s="240"/>
      <c r="M2832" s="240"/>
      <c r="N2832" s="240"/>
      <c r="O2832" s="240"/>
      <c r="BC2832" s="226"/>
    </row>
    <row r="2833" spans="1:55" ht="15.75" customHeight="1" thickBot="1">
      <c r="A2833" s="238"/>
      <c r="B2833" s="238"/>
      <c r="C2833" s="240"/>
      <c r="D2833" s="240"/>
      <c r="E2833" s="240"/>
      <c r="F2833" s="240"/>
      <c r="G2833" s="240"/>
      <c r="H2833" s="240"/>
      <c r="I2833" s="240"/>
      <c r="J2833" s="240"/>
      <c r="K2833" s="240"/>
      <c r="L2833" s="240"/>
      <c r="M2833" s="240"/>
      <c r="N2833" s="240"/>
      <c r="O2833" s="240"/>
      <c r="BC2833" s="226"/>
    </row>
    <row r="2834" spans="1:55" ht="15.75" customHeight="1" thickBot="1">
      <c r="A2834" s="238"/>
      <c r="B2834" s="238"/>
      <c r="C2834" s="240"/>
      <c r="D2834" s="240"/>
      <c r="E2834" s="240"/>
      <c r="F2834" s="240"/>
      <c r="G2834" s="240"/>
      <c r="H2834" s="240"/>
      <c r="I2834" s="240"/>
      <c r="J2834" s="240"/>
      <c r="K2834" s="240"/>
      <c r="L2834" s="240"/>
      <c r="M2834" s="240"/>
      <c r="N2834" s="240"/>
      <c r="O2834" s="240"/>
      <c r="BC2834" s="226"/>
    </row>
    <row r="2835" spans="1:55" ht="15.75" customHeight="1" thickBot="1">
      <c r="A2835" s="238"/>
      <c r="B2835" s="238"/>
      <c r="C2835" s="240"/>
      <c r="D2835" s="240"/>
      <c r="E2835" s="240"/>
      <c r="F2835" s="240"/>
      <c r="G2835" s="240"/>
      <c r="H2835" s="240"/>
      <c r="I2835" s="240"/>
      <c r="J2835" s="240"/>
      <c r="K2835" s="240"/>
      <c r="L2835" s="240"/>
      <c r="M2835" s="240"/>
      <c r="N2835" s="240"/>
      <c r="O2835" s="240"/>
      <c r="BC2835" s="226"/>
    </row>
    <row r="2836" spans="1:55" ht="15.75" customHeight="1" thickBot="1">
      <c r="A2836" s="238"/>
      <c r="B2836" s="238"/>
      <c r="C2836" s="240"/>
      <c r="D2836" s="240"/>
      <c r="E2836" s="240"/>
      <c r="F2836" s="240"/>
      <c r="G2836" s="240"/>
      <c r="H2836" s="240"/>
      <c r="I2836" s="240"/>
      <c r="J2836" s="240"/>
      <c r="K2836" s="240"/>
      <c r="L2836" s="240"/>
      <c r="M2836" s="240"/>
      <c r="N2836" s="240"/>
      <c r="O2836" s="240"/>
      <c r="BC2836" s="226"/>
    </row>
    <row r="2837" spans="1:55" ht="15.75" customHeight="1" thickBot="1">
      <c r="A2837" s="238"/>
      <c r="B2837" s="238"/>
      <c r="C2837" s="240"/>
      <c r="D2837" s="240"/>
      <c r="E2837" s="240"/>
      <c r="F2837" s="240"/>
      <c r="G2837" s="240"/>
      <c r="H2837" s="240"/>
      <c r="I2837" s="240"/>
      <c r="J2837" s="240"/>
      <c r="K2837" s="240"/>
      <c r="L2837" s="240"/>
      <c r="M2837" s="240"/>
      <c r="N2837" s="240"/>
      <c r="O2837" s="240"/>
      <c r="BC2837" s="226"/>
    </row>
    <row r="2838" spans="1:55" ht="15.75" customHeight="1" thickBot="1">
      <c r="A2838" s="238"/>
      <c r="B2838" s="238"/>
      <c r="C2838" s="240"/>
      <c r="D2838" s="240"/>
      <c r="E2838" s="240"/>
      <c r="F2838" s="240"/>
      <c r="G2838" s="240"/>
      <c r="H2838" s="240"/>
      <c r="I2838" s="240"/>
      <c r="J2838" s="240"/>
      <c r="K2838" s="240"/>
      <c r="L2838" s="240"/>
      <c r="M2838" s="240"/>
      <c r="N2838" s="240"/>
      <c r="O2838" s="240"/>
      <c r="BC2838" s="226"/>
    </row>
    <row r="2839" spans="1:55" ht="15.75" customHeight="1" thickBot="1">
      <c r="A2839" s="238"/>
      <c r="B2839" s="238"/>
      <c r="C2839" s="240"/>
      <c r="D2839" s="240"/>
      <c r="E2839" s="240"/>
      <c r="F2839" s="240"/>
      <c r="G2839" s="240"/>
      <c r="H2839" s="240"/>
      <c r="I2839" s="240"/>
      <c r="J2839" s="240"/>
      <c r="K2839" s="240"/>
      <c r="L2839" s="240"/>
      <c r="M2839" s="240"/>
      <c r="N2839" s="240"/>
      <c r="O2839" s="240"/>
      <c r="BC2839" s="226"/>
    </row>
    <row r="2840" spans="1:55" ht="15.75" customHeight="1" thickBot="1">
      <c r="A2840" s="238"/>
      <c r="B2840" s="238"/>
      <c r="C2840" s="240"/>
      <c r="D2840" s="240"/>
      <c r="E2840" s="240"/>
      <c r="F2840" s="240"/>
      <c r="G2840" s="240"/>
      <c r="H2840" s="240"/>
      <c r="I2840" s="240"/>
      <c r="J2840" s="240"/>
      <c r="K2840" s="240"/>
      <c r="L2840" s="240"/>
      <c r="M2840" s="240"/>
      <c r="N2840" s="240"/>
      <c r="O2840" s="240"/>
      <c r="BC2840" s="226"/>
    </row>
    <row r="2841" spans="1:55" ht="15.75" customHeight="1" thickBot="1">
      <c r="A2841" s="238"/>
      <c r="B2841" s="238"/>
      <c r="C2841" s="240"/>
      <c r="D2841" s="240"/>
      <c r="E2841" s="240"/>
      <c r="F2841" s="240"/>
      <c r="G2841" s="240"/>
      <c r="H2841" s="240"/>
      <c r="I2841" s="240"/>
      <c r="J2841" s="240"/>
      <c r="K2841" s="240"/>
      <c r="L2841" s="240"/>
      <c r="M2841" s="240"/>
      <c r="N2841" s="240"/>
      <c r="O2841" s="240"/>
      <c r="BC2841" s="226"/>
    </row>
    <row r="2842" spans="1:55" ht="15.75" customHeight="1" thickBot="1">
      <c r="A2842" s="238"/>
      <c r="B2842" s="238"/>
      <c r="C2842" s="240"/>
      <c r="D2842" s="240"/>
      <c r="E2842" s="240"/>
      <c r="F2842" s="240"/>
      <c r="G2842" s="240"/>
      <c r="H2842" s="240"/>
      <c r="I2842" s="240"/>
      <c r="J2842" s="240"/>
      <c r="K2842" s="240"/>
      <c r="L2842" s="240"/>
      <c r="M2842" s="240"/>
      <c r="N2842" s="240"/>
      <c r="O2842" s="240"/>
      <c r="BC2842" s="226"/>
    </row>
    <row r="2843" spans="1:55" ht="15.75" customHeight="1" thickBot="1">
      <c r="A2843" s="238"/>
      <c r="B2843" s="238"/>
      <c r="C2843" s="240"/>
      <c r="D2843" s="240"/>
      <c r="E2843" s="240"/>
      <c r="F2843" s="240"/>
      <c r="G2843" s="240"/>
      <c r="H2843" s="240"/>
      <c r="I2843" s="240"/>
      <c r="J2843" s="240"/>
      <c r="K2843" s="240"/>
      <c r="L2843" s="240"/>
      <c r="M2843" s="240"/>
      <c r="N2843" s="240"/>
      <c r="O2843" s="240"/>
      <c r="BC2843" s="226"/>
    </row>
    <row r="2844" spans="1:55" ht="15.75" customHeight="1" thickBot="1">
      <c r="A2844" s="238"/>
      <c r="B2844" s="238"/>
      <c r="C2844" s="240"/>
      <c r="D2844" s="240"/>
      <c r="E2844" s="240"/>
      <c r="F2844" s="240"/>
      <c r="G2844" s="240"/>
      <c r="H2844" s="240"/>
      <c r="I2844" s="240"/>
      <c r="J2844" s="240"/>
      <c r="K2844" s="240"/>
      <c r="L2844" s="240"/>
      <c r="M2844" s="240"/>
      <c r="N2844" s="240"/>
      <c r="O2844" s="240"/>
      <c r="BC2844" s="226"/>
    </row>
    <row r="2845" spans="1:55" ht="15.75" customHeight="1" thickBot="1">
      <c r="A2845" s="238"/>
      <c r="B2845" s="238"/>
      <c r="C2845" s="240"/>
      <c r="D2845" s="240"/>
      <c r="E2845" s="240"/>
      <c r="F2845" s="240"/>
      <c r="G2845" s="240"/>
      <c r="H2845" s="240"/>
      <c r="I2845" s="240"/>
      <c r="J2845" s="240"/>
      <c r="K2845" s="240"/>
      <c r="L2845" s="240"/>
      <c r="M2845" s="240"/>
      <c r="N2845" s="240"/>
      <c r="O2845" s="240"/>
      <c r="BC2845" s="226"/>
    </row>
    <row r="2846" spans="1:55" ht="15.75" customHeight="1" thickBot="1">
      <c r="A2846" s="238"/>
      <c r="B2846" s="238"/>
      <c r="C2846" s="240"/>
      <c r="D2846" s="240"/>
      <c r="E2846" s="240"/>
      <c r="F2846" s="240"/>
      <c r="G2846" s="240"/>
      <c r="H2846" s="240"/>
      <c r="I2846" s="240"/>
      <c r="J2846" s="240"/>
      <c r="K2846" s="240"/>
      <c r="L2846" s="240"/>
      <c r="M2846" s="240"/>
      <c r="N2846" s="240"/>
      <c r="O2846" s="240"/>
      <c r="BC2846" s="226"/>
    </row>
    <row r="2847" spans="1:55" ht="15.75" customHeight="1" thickBot="1">
      <c r="A2847" s="238"/>
      <c r="B2847" s="238"/>
      <c r="C2847" s="240"/>
      <c r="D2847" s="240"/>
      <c r="E2847" s="240"/>
      <c r="F2847" s="240"/>
      <c r="G2847" s="240"/>
      <c r="H2847" s="240"/>
      <c r="I2847" s="240"/>
      <c r="J2847" s="240"/>
      <c r="K2847" s="240"/>
      <c r="L2847" s="240"/>
      <c r="M2847" s="240"/>
      <c r="N2847" s="240"/>
      <c r="O2847" s="240"/>
      <c r="BC2847" s="226"/>
    </row>
    <row r="2848" spans="1:55" ht="15.75" customHeight="1" thickBot="1">
      <c r="A2848" s="238"/>
      <c r="B2848" s="238"/>
      <c r="C2848" s="240"/>
      <c r="D2848" s="240"/>
      <c r="E2848" s="240"/>
      <c r="F2848" s="240"/>
      <c r="G2848" s="240"/>
      <c r="H2848" s="240"/>
      <c r="I2848" s="240"/>
      <c r="J2848" s="240"/>
      <c r="K2848" s="240"/>
      <c r="L2848" s="240"/>
      <c r="M2848" s="240"/>
      <c r="N2848" s="240"/>
      <c r="O2848" s="240"/>
      <c r="BC2848" s="226"/>
    </row>
    <row r="2849" spans="1:55" ht="15.75" customHeight="1" thickBot="1">
      <c r="A2849" s="238"/>
      <c r="B2849" s="238"/>
      <c r="C2849" s="240"/>
      <c r="D2849" s="240"/>
      <c r="E2849" s="240"/>
      <c r="F2849" s="240"/>
      <c r="G2849" s="240"/>
      <c r="H2849" s="240"/>
      <c r="I2849" s="240"/>
      <c r="J2849" s="240"/>
      <c r="K2849" s="240"/>
      <c r="L2849" s="240"/>
      <c r="M2849" s="240"/>
      <c r="N2849" s="240"/>
      <c r="O2849" s="240"/>
      <c r="BC2849" s="226"/>
    </row>
    <row r="2850" spans="1:55" ht="15.75" customHeight="1" thickBot="1">
      <c r="A2850" s="238"/>
      <c r="B2850" s="238"/>
      <c r="C2850" s="240"/>
      <c r="D2850" s="240"/>
      <c r="E2850" s="240"/>
      <c r="F2850" s="240"/>
      <c r="G2850" s="240"/>
      <c r="H2850" s="240"/>
      <c r="I2850" s="240"/>
      <c r="J2850" s="240"/>
      <c r="K2850" s="240"/>
      <c r="L2850" s="240"/>
      <c r="M2850" s="240"/>
      <c r="N2850" s="240"/>
      <c r="O2850" s="240"/>
      <c r="BC2850" s="226"/>
    </row>
    <row r="2851" spans="1:55" ht="15.75" customHeight="1" thickBot="1">
      <c r="A2851" s="238"/>
      <c r="B2851" s="238"/>
      <c r="C2851" s="240"/>
      <c r="D2851" s="240"/>
      <c r="E2851" s="240"/>
      <c r="F2851" s="240"/>
      <c r="G2851" s="240"/>
      <c r="H2851" s="240"/>
      <c r="I2851" s="240"/>
      <c r="J2851" s="240"/>
      <c r="K2851" s="240"/>
      <c r="L2851" s="240"/>
      <c r="M2851" s="240"/>
      <c r="N2851" s="240"/>
      <c r="O2851" s="240"/>
      <c r="BC2851" s="226"/>
    </row>
    <row r="2852" spans="1:55" ht="15.75" customHeight="1" thickBot="1">
      <c r="A2852" s="238"/>
      <c r="B2852" s="238"/>
      <c r="C2852" s="240"/>
      <c r="D2852" s="240"/>
      <c r="E2852" s="240"/>
      <c r="F2852" s="240"/>
      <c r="G2852" s="240"/>
      <c r="H2852" s="240"/>
      <c r="I2852" s="240"/>
      <c r="J2852" s="240"/>
      <c r="K2852" s="240"/>
      <c r="L2852" s="240"/>
      <c r="M2852" s="240"/>
      <c r="N2852" s="240"/>
      <c r="O2852" s="240"/>
      <c r="BC2852" s="226"/>
    </row>
    <row r="2853" spans="1:55" ht="15.75" customHeight="1" thickBot="1">
      <c r="A2853" s="238"/>
      <c r="B2853" s="238"/>
      <c r="C2853" s="240"/>
      <c r="D2853" s="240"/>
      <c r="E2853" s="240"/>
      <c r="F2853" s="240"/>
      <c r="G2853" s="240"/>
      <c r="H2853" s="240"/>
      <c r="I2853" s="240"/>
      <c r="J2853" s="240"/>
      <c r="K2853" s="240"/>
      <c r="L2853" s="240"/>
      <c r="M2853" s="240"/>
      <c r="N2853" s="240"/>
      <c r="O2853" s="240"/>
      <c r="BC2853" s="226"/>
    </row>
    <row r="2854" spans="1:55" ht="15.75" customHeight="1" thickBot="1">
      <c r="A2854" s="238"/>
      <c r="B2854" s="238"/>
      <c r="C2854" s="240"/>
      <c r="D2854" s="240"/>
      <c r="E2854" s="240"/>
      <c r="F2854" s="240"/>
      <c r="G2854" s="240"/>
      <c r="H2854" s="240"/>
      <c r="I2854" s="240"/>
      <c r="J2854" s="240"/>
      <c r="K2854" s="240"/>
      <c r="L2854" s="240"/>
      <c r="M2854" s="240"/>
      <c r="N2854" s="240"/>
      <c r="O2854" s="240"/>
      <c r="BC2854" s="226"/>
    </row>
    <row r="2855" spans="1:55" ht="15.75" customHeight="1" thickBot="1">
      <c r="A2855" s="238"/>
      <c r="B2855" s="238"/>
      <c r="C2855" s="240"/>
      <c r="D2855" s="240"/>
      <c r="E2855" s="240"/>
      <c r="F2855" s="240"/>
      <c r="G2855" s="240"/>
      <c r="H2855" s="240"/>
      <c r="I2855" s="240"/>
      <c r="J2855" s="240"/>
      <c r="K2855" s="240"/>
      <c r="L2855" s="240"/>
      <c r="M2855" s="240"/>
      <c r="N2855" s="240"/>
      <c r="O2855" s="240"/>
      <c r="BC2855" s="226"/>
    </row>
    <row r="2856" spans="1:55" ht="15.75" customHeight="1" thickBot="1">
      <c r="A2856" s="238"/>
      <c r="B2856" s="238"/>
      <c r="C2856" s="240"/>
      <c r="D2856" s="240"/>
      <c r="E2856" s="240"/>
      <c r="F2856" s="240"/>
      <c r="G2856" s="240"/>
      <c r="H2856" s="240"/>
      <c r="I2856" s="240"/>
      <c r="J2856" s="240"/>
      <c r="K2856" s="240"/>
      <c r="L2856" s="240"/>
      <c r="M2856" s="240"/>
      <c r="N2856" s="240"/>
      <c r="O2856" s="240"/>
      <c r="BC2856" s="226"/>
    </row>
    <row r="2857" spans="1:55" ht="15.75" customHeight="1" thickBot="1">
      <c r="A2857" s="238"/>
      <c r="B2857" s="238"/>
      <c r="C2857" s="240"/>
      <c r="D2857" s="240"/>
      <c r="E2857" s="240"/>
      <c r="F2857" s="240"/>
      <c r="G2857" s="240"/>
      <c r="H2857" s="240"/>
      <c r="I2857" s="240"/>
      <c r="J2857" s="240"/>
      <c r="K2857" s="240"/>
      <c r="L2857" s="240"/>
      <c r="M2857" s="240"/>
      <c r="N2857" s="240"/>
      <c r="O2857" s="240"/>
      <c r="BC2857" s="226"/>
    </row>
    <row r="2858" spans="1:55" ht="15.75" customHeight="1" thickBot="1">
      <c r="A2858" s="238"/>
      <c r="B2858" s="238"/>
      <c r="C2858" s="240"/>
      <c r="D2858" s="240"/>
      <c r="E2858" s="240"/>
      <c r="F2858" s="240"/>
      <c r="G2858" s="240"/>
      <c r="H2858" s="240"/>
      <c r="I2858" s="240"/>
      <c r="J2858" s="240"/>
      <c r="K2858" s="240"/>
      <c r="L2858" s="240"/>
      <c r="M2858" s="240"/>
      <c r="N2858" s="240"/>
      <c r="O2858" s="240"/>
      <c r="BC2858" s="226"/>
    </row>
    <row r="2859" spans="1:55" ht="15.75" customHeight="1" thickBot="1">
      <c r="A2859" s="238"/>
      <c r="B2859" s="238"/>
      <c r="C2859" s="240"/>
      <c r="D2859" s="240"/>
      <c r="E2859" s="240"/>
      <c r="F2859" s="240"/>
      <c r="G2859" s="240"/>
      <c r="H2859" s="240"/>
      <c r="I2859" s="240"/>
      <c r="J2859" s="240"/>
      <c r="K2859" s="240"/>
      <c r="L2859" s="240"/>
      <c r="M2859" s="240"/>
      <c r="N2859" s="240"/>
      <c r="O2859" s="240"/>
      <c r="BC2859" s="226"/>
    </row>
    <row r="2860" spans="1:55" ht="15.75" customHeight="1" thickBot="1">
      <c r="A2860" s="238"/>
      <c r="B2860" s="238"/>
      <c r="C2860" s="240"/>
      <c r="D2860" s="240"/>
      <c r="E2860" s="240"/>
      <c r="F2860" s="240"/>
      <c r="G2860" s="240"/>
      <c r="H2860" s="240"/>
      <c r="I2860" s="240"/>
      <c r="J2860" s="240"/>
      <c r="K2860" s="240"/>
      <c r="L2860" s="240"/>
      <c r="M2860" s="240"/>
      <c r="N2860" s="240"/>
      <c r="O2860" s="240"/>
      <c r="BC2860" s="226"/>
    </row>
    <row r="2861" spans="1:55" ht="15.75" customHeight="1" thickBot="1">
      <c r="A2861" s="238"/>
      <c r="B2861" s="238"/>
      <c r="C2861" s="240"/>
      <c r="D2861" s="240"/>
      <c r="E2861" s="240"/>
      <c r="F2861" s="240"/>
      <c r="G2861" s="240"/>
      <c r="H2861" s="240"/>
      <c r="I2861" s="240"/>
      <c r="J2861" s="240"/>
      <c r="K2861" s="240"/>
      <c r="L2861" s="240"/>
      <c r="M2861" s="240"/>
      <c r="N2861" s="240"/>
      <c r="O2861" s="240"/>
      <c r="BC2861" s="226"/>
    </row>
    <row r="2862" spans="1:55" ht="15.75" customHeight="1" thickBot="1">
      <c r="A2862" s="238"/>
      <c r="B2862" s="238"/>
      <c r="C2862" s="240"/>
      <c r="D2862" s="240"/>
      <c r="E2862" s="240"/>
      <c r="F2862" s="240"/>
      <c r="G2862" s="240"/>
      <c r="H2862" s="240"/>
      <c r="I2862" s="240"/>
      <c r="J2862" s="240"/>
      <c r="K2862" s="240"/>
      <c r="L2862" s="240"/>
      <c r="M2862" s="240"/>
      <c r="N2862" s="240"/>
      <c r="O2862" s="240"/>
      <c r="BC2862" s="226"/>
    </row>
    <row r="2863" spans="1:55" ht="15.75" customHeight="1" thickBot="1">
      <c r="A2863" s="238"/>
      <c r="B2863" s="238"/>
      <c r="C2863" s="240"/>
      <c r="D2863" s="240"/>
      <c r="E2863" s="240"/>
      <c r="F2863" s="240"/>
      <c r="G2863" s="240"/>
      <c r="H2863" s="240"/>
      <c r="I2863" s="240"/>
      <c r="J2863" s="240"/>
      <c r="K2863" s="240"/>
      <c r="L2863" s="240"/>
      <c r="M2863" s="240"/>
      <c r="N2863" s="240"/>
      <c r="O2863" s="240"/>
      <c r="BC2863" s="226"/>
    </row>
    <row r="2864" spans="1:55" ht="15.75" customHeight="1" thickBot="1">
      <c r="A2864" s="238"/>
      <c r="B2864" s="238"/>
      <c r="C2864" s="240"/>
      <c r="D2864" s="240"/>
      <c r="E2864" s="240"/>
      <c r="F2864" s="240"/>
      <c r="G2864" s="240"/>
      <c r="H2864" s="240"/>
      <c r="I2864" s="240"/>
      <c r="J2864" s="240"/>
      <c r="K2864" s="240"/>
      <c r="L2864" s="240"/>
      <c r="M2864" s="240"/>
      <c r="N2864" s="240"/>
      <c r="O2864" s="240"/>
      <c r="BC2864" s="226"/>
    </row>
    <row r="2865" spans="1:55" ht="15.75" customHeight="1" thickBot="1">
      <c r="A2865" s="238"/>
      <c r="B2865" s="238"/>
      <c r="C2865" s="240"/>
      <c r="D2865" s="240"/>
      <c r="E2865" s="240"/>
      <c r="F2865" s="240"/>
      <c r="G2865" s="240"/>
      <c r="H2865" s="240"/>
      <c r="I2865" s="240"/>
      <c r="J2865" s="240"/>
      <c r="K2865" s="240"/>
      <c r="L2865" s="240"/>
      <c r="M2865" s="240"/>
      <c r="N2865" s="240"/>
      <c r="O2865" s="240"/>
      <c r="BC2865" s="226"/>
    </row>
    <row r="2866" spans="1:55" ht="15.75" customHeight="1" thickBot="1">
      <c r="A2866" s="238"/>
      <c r="B2866" s="238"/>
      <c r="C2866" s="240"/>
      <c r="D2866" s="240"/>
      <c r="E2866" s="240"/>
      <c r="F2866" s="240"/>
      <c r="G2866" s="240"/>
      <c r="H2866" s="240"/>
      <c r="I2866" s="240"/>
      <c r="J2866" s="240"/>
      <c r="K2866" s="240"/>
      <c r="L2866" s="240"/>
      <c r="M2866" s="240"/>
      <c r="N2866" s="240"/>
      <c r="O2866" s="240"/>
      <c r="BC2866" s="226"/>
    </row>
    <row r="2867" spans="1:55" ht="15.75" customHeight="1" thickBot="1">
      <c r="A2867" s="238"/>
      <c r="B2867" s="238"/>
      <c r="C2867" s="240"/>
      <c r="D2867" s="240"/>
      <c r="E2867" s="240"/>
      <c r="F2867" s="240"/>
      <c r="G2867" s="240"/>
      <c r="H2867" s="240"/>
      <c r="I2867" s="240"/>
      <c r="J2867" s="240"/>
      <c r="K2867" s="240"/>
      <c r="L2867" s="240"/>
      <c r="M2867" s="240"/>
      <c r="N2867" s="240"/>
      <c r="O2867" s="240"/>
      <c r="BC2867" s="226"/>
    </row>
    <row r="2868" spans="1:55" ht="15.75" customHeight="1" thickBot="1">
      <c r="A2868" s="238"/>
      <c r="B2868" s="238"/>
      <c r="C2868" s="240"/>
      <c r="D2868" s="240"/>
      <c r="E2868" s="240"/>
      <c r="F2868" s="240"/>
      <c r="G2868" s="240"/>
      <c r="H2868" s="240"/>
      <c r="I2868" s="240"/>
      <c r="J2868" s="240"/>
      <c r="K2868" s="240"/>
      <c r="L2868" s="240"/>
      <c r="M2868" s="240"/>
      <c r="N2868" s="240"/>
      <c r="O2868" s="240"/>
      <c r="BC2868" s="226"/>
    </row>
    <row r="2869" spans="1:55" ht="15.75" customHeight="1" thickBot="1">
      <c r="A2869" s="238"/>
      <c r="B2869" s="238"/>
      <c r="C2869" s="240"/>
      <c r="D2869" s="240"/>
      <c r="E2869" s="240"/>
      <c r="F2869" s="240"/>
      <c r="G2869" s="240"/>
      <c r="H2869" s="240"/>
      <c r="I2869" s="240"/>
      <c r="J2869" s="240"/>
      <c r="K2869" s="240"/>
      <c r="L2869" s="240"/>
      <c r="M2869" s="240"/>
      <c r="N2869" s="240"/>
      <c r="O2869" s="240"/>
      <c r="BC2869" s="226"/>
    </row>
    <row r="2870" spans="1:55" ht="15.75" customHeight="1" thickBot="1">
      <c r="A2870" s="238"/>
      <c r="B2870" s="238"/>
      <c r="C2870" s="240"/>
      <c r="D2870" s="240"/>
      <c r="E2870" s="240"/>
      <c r="F2870" s="240"/>
      <c r="G2870" s="240"/>
      <c r="H2870" s="240"/>
      <c r="I2870" s="240"/>
      <c r="J2870" s="240"/>
      <c r="K2870" s="240"/>
      <c r="L2870" s="240"/>
      <c r="M2870" s="240"/>
      <c r="N2870" s="240"/>
      <c r="O2870" s="240"/>
      <c r="BC2870" s="226"/>
    </row>
    <row r="2871" spans="1:55" ht="15.75" customHeight="1" thickBot="1">
      <c r="A2871" s="238"/>
      <c r="B2871" s="238"/>
      <c r="C2871" s="240"/>
      <c r="D2871" s="240"/>
      <c r="E2871" s="240"/>
      <c r="F2871" s="240"/>
      <c r="G2871" s="240"/>
      <c r="H2871" s="240"/>
      <c r="I2871" s="240"/>
      <c r="J2871" s="240"/>
      <c r="K2871" s="240"/>
      <c r="L2871" s="240"/>
      <c r="M2871" s="240"/>
      <c r="N2871" s="240"/>
      <c r="O2871" s="240"/>
      <c r="BC2871" s="226"/>
    </row>
    <row r="2872" spans="1:55" ht="15.75" customHeight="1" thickBot="1">
      <c r="A2872" s="238"/>
      <c r="B2872" s="238"/>
      <c r="C2872" s="240"/>
      <c r="D2872" s="240"/>
      <c r="E2872" s="240"/>
      <c r="F2872" s="240"/>
      <c r="G2872" s="240"/>
      <c r="H2872" s="240"/>
      <c r="I2872" s="240"/>
      <c r="J2872" s="240"/>
      <c r="K2872" s="240"/>
      <c r="L2872" s="240"/>
      <c r="M2872" s="240"/>
      <c r="N2872" s="240"/>
      <c r="O2872" s="240"/>
      <c r="BC2872" s="226"/>
    </row>
    <row r="2873" spans="1:55" ht="15.75" customHeight="1" thickBot="1">
      <c r="A2873" s="238"/>
      <c r="B2873" s="238"/>
      <c r="C2873" s="240"/>
      <c r="D2873" s="240"/>
      <c r="E2873" s="240"/>
      <c r="F2873" s="240"/>
      <c r="G2873" s="240"/>
      <c r="H2873" s="240"/>
      <c r="I2873" s="240"/>
      <c r="J2873" s="240"/>
      <c r="K2873" s="240"/>
      <c r="L2873" s="240"/>
      <c r="M2873" s="240"/>
      <c r="N2873" s="240"/>
      <c r="O2873" s="240"/>
      <c r="BC2873" s="226"/>
    </row>
    <row r="2874" spans="1:55" ht="15.75" customHeight="1" thickBot="1">
      <c r="A2874" s="238"/>
      <c r="B2874" s="238"/>
      <c r="C2874" s="240"/>
      <c r="D2874" s="240"/>
      <c r="E2874" s="240"/>
      <c r="F2874" s="240"/>
      <c r="G2874" s="240"/>
      <c r="H2874" s="240"/>
      <c r="I2874" s="240"/>
      <c r="J2874" s="240"/>
      <c r="K2874" s="240"/>
      <c r="L2874" s="240"/>
      <c r="M2874" s="240"/>
      <c r="N2874" s="240"/>
      <c r="O2874" s="240"/>
      <c r="BC2874" s="226"/>
    </row>
    <row r="2875" spans="1:55" ht="15.75" customHeight="1" thickBot="1">
      <c r="A2875" s="238"/>
      <c r="B2875" s="238"/>
      <c r="C2875" s="240"/>
      <c r="D2875" s="240"/>
      <c r="E2875" s="240"/>
      <c r="F2875" s="240"/>
      <c r="G2875" s="240"/>
      <c r="H2875" s="240"/>
      <c r="I2875" s="240"/>
      <c r="J2875" s="240"/>
      <c r="K2875" s="240"/>
      <c r="L2875" s="240"/>
      <c r="M2875" s="240"/>
      <c r="N2875" s="240"/>
      <c r="O2875" s="240"/>
      <c r="BC2875" s="226"/>
    </row>
    <row r="2876" spans="1:55" ht="15.75" customHeight="1" thickBot="1">
      <c r="A2876" s="238"/>
      <c r="B2876" s="238"/>
      <c r="C2876" s="240"/>
      <c r="D2876" s="240"/>
      <c r="E2876" s="240"/>
      <c r="F2876" s="240"/>
      <c r="G2876" s="240"/>
      <c r="H2876" s="240"/>
      <c r="I2876" s="240"/>
      <c r="J2876" s="240"/>
      <c r="K2876" s="240"/>
      <c r="L2876" s="240"/>
      <c r="M2876" s="240"/>
      <c r="N2876" s="240"/>
      <c r="O2876" s="240"/>
      <c r="BC2876" s="226"/>
    </row>
    <row r="2877" spans="1:55" ht="15.75" customHeight="1" thickBot="1">
      <c r="A2877" s="238"/>
      <c r="B2877" s="238"/>
      <c r="C2877" s="240"/>
      <c r="D2877" s="240"/>
      <c r="E2877" s="240"/>
      <c r="F2877" s="240"/>
      <c r="G2877" s="240"/>
      <c r="H2877" s="240"/>
      <c r="I2877" s="240"/>
      <c r="J2877" s="240"/>
      <c r="K2877" s="240"/>
      <c r="L2877" s="240"/>
      <c r="M2877" s="240"/>
      <c r="N2877" s="240"/>
      <c r="O2877" s="240"/>
      <c r="BC2877" s="226"/>
    </row>
    <row r="2878" spans="1:55" ht="15.75" customHeight="1" thickBot="1">
      <c r="A2878" s="238"/>
      <c r="B2878" s="238"/>
      <c r="C2878" s="240"/>
      <c r="D2878" s="240"/>
      <c r="E2878" s="240"/>
      <c r="F2878" s="240"/>
      <c r="G2878" s="240"/>
      <c r="H2878" s="240"/>
      <c r="I2878" s="240"/>
      <c r="J2878" s="240"/>
      <c r="K2878" s="240"/>
      <c r="L2878" s="240"/>
      <c r="M2878" s="240"/>
      <c r="N2878" s="240"/>
      <c r="O2878" s="240"/>
      <c r="BC2878" s="226"/>
    </row>
    <row r="2879" spans="1:55" ht="15.75" customHeight="1" thickBot="1">
      <c r="A2879" s="238"/>
      <c r="B2879" s="238"/>
      <c r="C2879" s="240"/>
      <c r="D2879" s="240"/>
      <c r="E2879" s="240"/>
      <c r="F2879" s="240"/>
      <c r="G2879" s="240"/>
      <c r="H2879" s="240"/>
      <c r="I2879" s="240"/>
      <c r="J2879" s="240"/>
      <c r="K2879" s="240"/>
      <c r="L2879" s="240"/>
      <c r="M2879" s="240"/>
      <c r="N2879" s="240"/>
      <c r="O2879" s="240"/>
      <c r="BC2879" s="226"/>
    </row>
    <row r="2880" spans="1:55" ht="15.75" customHeight="1" thickBot="1">
      <c r="A2880" s="238"/>
      <c r="B2880" s="238"/>
      <c r="C2880" s="240"/>
      <c r="D2880" s="240"/>
      <c r="E2880" s="240"/>
      <c r="F2880" s="240"/>
      <c r="G2880" s="240"/>
      <c r="H2880" s="240"/>
      <c r="I2880" s="240"/>
      <c r="J2880" s="240"/>
      <c r="K2880" s="240"/>
      <c r="L2880" s="240"/>
      <c r="M2880" s="240"/>
      <c r="N2880" s="240"/>
      <c r="O2880" s="240"/>
      <c r="BC2880" s="226"/>
    </row>
    <row r="2881" spans="1:55" ht="15.75" customHeight="1" thickBot="1">
      <c r="A2881" s="238"/>
      <c r="B2881" s="238"/>
      <c r="C2881" s="240"/>
      <c r="D2881" s="240"/>
      <c r="E2881" s="240"/>
      <c r="F2881" s="240"/>
      <c r="G2881" s="240"/>
      <c r="H2881" s="240"/>
      <c r="I2881" s="240"/>
      <c r="J2881" s="240"/>
      <c r="K2881" s="240"/>
      <c r="L2881" s="240"/>
      <c r="M2881" s="240"/>
      <c r="N2881" s="240"/>
      <c r="O2881" s="240"/>
      <c r="BC2881" s="226"/>
    </row>
    <row r="2882" spans="1:55" ht="15.75" customHeight="1" thickBot="1">
      <c r="A2882" s="238"/>
      <c r="B2882" s="238"/>
      <c r="C2882" s="240"/>
      <c r="D2882" s="240"/>
      <c r="E2882" s="240"/>
      <c r="F2882" s="240"/>
      <c r="G2882" s="240"/>
      <c r="H2882" s="240"/>
      <c r="I2882" s="240"/>
      <c r="J2882" s="240"/>
      <c r="K2882" s="240"/>
      <c r="L2882" s="240"/>
      <c r="M2882" s="240"/>
      <c r="N2882" s="240"/>
      <c r="O2882" s="240"/>
      <c r="BC2882" s="226"/>
    </row>
    <row r="2883" spans="1:55" ht="15.75" customHeight="1" thickBot="1">
      <c r="A2883" s="238"/>
      <c r="B2883" s="238"/>
      <c r="C2883" s="240"/>
      <c r="D2883" s="240"/>
      <c r="E2883" s="240"/>
      <c r="F2883" s="240"/>
      <c r="G2883" s="240"/>
      <c r="H2883" s="240"/>
      <c r="I2883" s="240"/>
      <c r="J2883" s="240"/>
      <c r="K2883" s="240"/>
      <c r="L2883" s="240"/>
      <c r="M2883" s="240"/>
      <c r="N2883" s="240"/>
      <c r="O2883" s="240"/>
      <c r="BC2883" s="226"/>
    </row>
    <row r="2884" spans="1:55" ht="15.75" customHeight="1" thickBot="1">
      <c r="A2884" s="238"/>
      <c r="B2884" s="238"/>
      <c r="C2884" s="240"/>
      <c r="D2884" s="240"/>
      <c r="E2884" s="240"/>
      <c r="F2884" s="240"/>
      <c r="G2884" s="240"/>
      <c r="H2884" s="240"/>
      <c r="I2884" s="240"/>
      <c r="J2884" s="240"/>
      <c r="K2884" s="240"/>
      <c r="L2884" s="240"/>
      <c r="M2884" s="240"/>
      <c r="N2884" s="240"/>
      <c r="O2884" s="240"/>
      <c r="BC2884" s="226"/>
    </row>
    <row r="2885" spans="1:55" ht="15.75" customHeight="1" thickBot="1">
      <c r="A2885" s="238"/>
      <c r="B2885" s="238"/>
      <c r="C2885" s="240"/>
      <c r="D2885" s="240"/>
      <c r="E2885" s="240"/>
      <c r="F2885" s="240"/>
      <c r="G2885" s="240"/>
      <c r="H2885" s="240"/>
      <c r="I2885" s="240"/>
      <c r="J2885" s="240"/>
      <c r="K2885" s="240"/>
      <c r="L2885" s="240"/>
      <c r="M2885" s="240"/>
      <c r="N2885" s="240"/>
      <c r="O2885" s="240"/>
      <c r="BC2885" s="226"/>
    </row>
    <row r="2886" spans="1:55" ht="15.75" customHeight="1" thickBot="1">
      <c r="A2886" s="238"/>
      <c r="B2886" s="238"/>
      <c r="C2886" s="240"/>
      <c r="D2886" s="240"/>
      <c r="E2886" s="240"/>
      <c r="F2886" s="240"/>
      <c r="G2886" s="240"/>
      <c r="H2886" s="240"/>
      <c r="I2886" s="240"/>
      <c r="J2886" s="240"/>
      <c r="K2886" s="240"/>
      <c r="L2886" s="240"/>
      <c r="M2886" s="240"/>
      <c r="N2886" s="240"/>
      <c r="O2886" s="240"/>
      <c r="BC2886" s="226"/>
    </row>
    <row r="2887" spans="1:55" ht="15.75" customHeight="1" thickBot="1">
      <c r="A2887" s="238"/>
      <c r="B2887" s="238"/>
      <c r="C2887" s="240"/>
      <c r="D2887" s="240"/>
      <c r="E2887" s="240"/>
      <c r="F2887" s="240"/>
      <c r="G2887" s="240"/>
      <c r="H2887" s="240"/>
      <c r="I2887" s="240"/>
      <c r="J2887" s="240"/>
      <c r="K2887" s="240"/>
      <c r="L2887" s="240"/>
      <c r="M2887" s="240"/>
      <c r="N2887" s="240"/>
      <c r="O2887" s="240"/>
      <c r="BC2887" s="226"/>
    </row>
    <row r="2888" spans="1:55" ht="15.75" customHeight="1" thickBot="1">
      <c r="A2888" s="238"/>
      <c r="B2888" s="238"/>
      <c r="C2888" s="240"/>
      <c r="D2888" s="240"/>
      <c r="E2888" s="240"/>
      <c r="F2888" s="240"/>
      <c r="G2888" s="240"/>
      <c r="H2888" s="240"/>
      <c r="I2888" s="240"/>
      <c r="J2888" s="240"/>
      <c r="K2888" s="240"/>
      <c r="L2888" s="240"/>
      <c r="M2888" s="240"/>
      <c r="N2888" s="240"/>
      <c r="O2888" s="240"/>
      <c r="BC2888" s="226"/>
    </row>
    <row r="2889" spans="1:55" ht="15.75" customHeight="1" thickBot="1">
      <c r="A2889" s="238"/>
      <c r="B2889" s="238"/>
      <c r="C2889" s="240"/>
      <c r="D2889" s="240"/>
      <c r="E2889" s="240"/>
      <c r="F2889" s="240"/>
      <c r="G2889" s="240"/>
      <c r="H2889" s="240"/>
      <c r="I2889" s="240"/>
      <c r="J2889" s="240"/>
      <c r="K2889" s="240"/>
      <c r="L2889" s="240"/>
      <c r="M2889" s="240"/>
      <c r="N2889" s="240"/>
      <c r="O2889" s="240"/>
      <c r="BC2889" s="226"/>
    </row>
    <row r="2890" spans="1:55" ht="15.75" customHeight="1" thickBot="1">
      <c r="A2890" s="238"/>
      <c r="B2890" s="238"/>
      <c r="C2890" s="240"/>
      <c r="D2890" s="240"/>
      <c r="E2890" s="240"/>
      <c r="F2890" s="240"/>
      <c r="G2890" s="240"/>
      <c r="H2890" s="240"/>
      <c r="I2890" s="240"/>
      <c r="J2890" s="240"/>
      <c r="K2890" s="240"/>
      <c r="L2890" s="240"/>
      <c r="M2890" s="240"/>
      <c r="N2890" s="240"/>
      <c r="O2890" s="240"/>
      <c r="BC2890" s="226"/>
    </row>
    <row r="2891" spans="1:55" ht="15.75" customHeight="1" thickBot="1">
      <c r="A2891" s="238"/>
      <c r="B2891" s="238"/>
      <c r="C2891" s="240"/>
      <c r="D2891" s="240"/>
      <c r="E2891" s="240"/>
      <c r="F2891" s="240"/>
      <c r="G2891" s="240"/>
      <c r="H2891" s="240"/>
      <c r="I2891" s="240"/>
      <c r="J2891" s="240"/>
      <c r="K2891" s="240"/>
      <c r="L2891" s="240"/>
      <c r="M2891" s="240"/>
      <c r="N2891" s="240"/>
      <c r="O2891" s="240"/>
      <c r="BC2891" s="226"/>
    </row>
    <row r="2892" spans="1:55" ht="15.75" customHeight="1" thickBot="1">
      <c r="A2892" s="238"/>
      <c r="B2892" s="238"/>
      <c r="C2892" s="240"/>
      <c r="D2892" s="240"/>
      <c r="E2892" s="240"/>
      <c r="F2892" s="240"/>
      <c r="G2892" s="240"/>
      <c r="H2892" s="240"/>
      <c r="I2892" s="240"/>
      <c r="J2892" s="240"/>
      <c r="K2892" s="240"/>
      <c r="L2892" s="240"/>
      <c r="M2892" s="240"/>
      <c r="N2892" s="240"/>
      <c r="O2892" s="240"/>
      <c r="BC2892" s="226"/>
    </row>
    <row r="2893" spans="1:55" ht="15.75" customHeight="1" thickBot="1">
      <c r="A2893" s="238"/>
      <c r="B2893" s="238"/>
      <c r="C2893" s="240"/>
      <c r="D2893" s="240"/>
      <c r="E2893" s="240"/>
      <c r="F2893" s="240"/>
      <c r="G2893" s="240"/>
      <c r="H2893" s="240"/>
      <c r="I2893" s="240"/>
      <c r="J2893" s="240"/>
      <c r="K2893" s="240"/>
      <c r="L2893" s="240"/>
      <c r="M2893" s="240"/>
      <c r="N2893" s="240"/>
      <c r="O2893" s="240"/>
      <c r="BC2893" s="226"/>
    </row>
    <row r="2894" spans="1:55" ht="15.75" customHeight="1" thickBot="1">
      <c r="A2894" s="238"/>
      <c r="B2894" s="238"/>
      <c r="C2894" s="240"/>
      <c r="D2894" s="240"/>
      <c r="E2894" s="240"/>
      <c r="F2894" s="240"/>
      <c r="G2894" s="240"/>
      <c r="H2894" s="240"/>
      <c r="I2894" s="240"/>
      <c r="J2894" s="240"/>
      <c r="K2894" s="240"/>
      <c r="L2894" s="240"/>
      <c r="M2894" s="240"/>
      <c r="N2894" s="240"/>
      <c r="O2894" s="240"/>
      <c r="BC2894" s="226"/>
    </row>
    <row r="2895" spans="1:55" ht="15.75" customHeight="1" thickBot="1">
      <c r="A2895" s="238"/>
      <c r="B2895" s="238"/>
      <c r="C2895" s="240"/>
      <c r="D2895" s="240"/>
      <c r="E2895" s="240"/>
      <c r="F2895" s="240"/>
      <c r="G2895" s="240"/>
      <c r="H2895" s="240"/>
      <c r="I2895" s="240"/>
      <c r="J2895" s="240"/>
      <c r="K2895" s="240"/>
      <c r="L2895" s="240"/>
      <c r="M2895" s="240"/>
      <c r="N2895" s="240"/>
      <c r="O2895" s="240"/>
      <c r="BC2895" s="226"/>
    </row>
    <row r="2896" spans="1:55" ht="15.75" customHeight="1" thickBot="1">
      <c r="A2896" s="238"/>
      <c r="B2896" s="238"/>
      <c r="C2896" s="240"/>
      <c r="D2896" s="240"/>
      <c r="E2896" s="240"/>
      <c r="F2896" s="240"/>
      <c r="G2896" s="240"/>
      <c r="H2896" s="240"/>
      <c r="I2896" s="240"/>
      <c r="J2896" s="240"/>
      <c r="K2896" s="240"/>
      <c r="L2896" s="240"/>
      <c r="M2896" s="240"/>
      <c r="N2896" s="240"/>
      <c r="O2896" s="240"/>
      <c r="BC2896" s="226"/>
    </row>
    <row r="2897" spans="1:55" ht="15.75" customHeight="1" thickBot="1">
      <c r="A2897" s="238"/>
      <c r="B2897" s="238"/>
      <c r="C2897" s="240"/>
      <c r="D2897" s="240"/>
      <c r="E2897" s="240"/>
      <c r="F2897" s="240"/>
      <c r="G2897" s="240"/>
      <c r="H2897" s="240"/>
      <c r="I2897" s="240"/>
      <c r="J2897" s="240"/>
      <c r="K2897" s="240"/>
      <c r="L2897" s="240"/>
      <c r="M2897" s="240"/>
      <c r="N2897" s="240"/>
      <c r="O2897" s="240"/>
      <c r="BC2897" s="226"/>
    </row>
    <row r="2898" spans="1:55" ht="15.75" customHeight="1" thickBot="1">
      <c r="A2898" s="238"/>
      <c r="B2898" s="238"/>
      <c r="C2898" s="240"/>
      <c r="D2898" s="240"/>
      <c r="E2898" s="240"/>
      <c r="F2898" s="240"/>
      <c r="G2898" s="240"/>
      <c r="H2898" s="240"/>
      <c r="I2898" s="240"/>
      <c r="J2898" s="240"/>
      <c r="K2898" s="240"/>
      <c r="L2898" s="240"/>
      <c r="M2898" s="240"/>
      <c r="N2898" s="240"/>
      <c r="O2898" s="240"/>
      <c r="BC2898" s="226"/>
    </row>
    <row r="2899" spans="1:55" ht="15.75" customHeight="1" thickBot="1">
      <c r="A2899" s="238"/>
      <c r="B2899" s="238"/>
      <c r="C2899" s="240"/>
      <c r="D2899" s="240"/>
      <c r="E2899" s="240"/>
      <c r="F2899" s="240"/>
      <c r="G2899" s="240"/>
      <c r="H2899" s="240"/>
      <c r="I2899" s="240"/>
      <c r="J2899" s="240"/>
      <c r="K2899" s="240"/>
      <c r="L2899" s="240"/>
      <c r="M2899" s="240"/>
      <c r="N2899" s="240"/>
      <c r="O2899" s="240"/>
      <c r="BC2899" s="226"/>
    </row>
    <row r="2900" spans="1:55" ht="15.75" customHeight="1" thickBot="1">
      <c r="A2900" s="238"/>
      <c r="B2900" s="238"/>
      <c r="C2900" s="240"/>
      <c r="D2900" s="240"/>
      <c r="E2900" s="240"/>
      <c r="F2900" s="240"/>
      <c r="G2900" s="240"/>
      <c r="H2900" s="240"/>
      <c r="I2900" s="240"/>
      <c r="J2900" s="240"/>
      <c r="K2900" s="240"/>
      <c r="L2900" s="240"/>
      <c r="M2900" s="240"/>
      <c r="N2900" s="240"/>
      <c r="O2900" s="240"/>
      <c r="BC2900" s="226"/>
    </row>
    <row r="2901" spans="1:55" ht="15.75" customHeight="1" thickBot="1">
      <c r="A2901" s="238"/>
      <c r="B2901" s="238"/>
      <c r="C2901" s="240"/>
      <c r="D2901" s="240"/>
      <c r="E2901" s="240"/>
      <c r="F2901" s="240"/>
      <c r="G2901" s="240"/>
      <c r="H2901" s="240"/>
      <c r="I2901" s="240"/>
      <c r="J2901" s="240"/>
      <c r="K2901" s="240"/>
      <c r="L2901" s="240"/>
      <c r="M2901" s="240"/>
      <c r="N2901" s="240"/>
      <c r="O2901" s="240"/>
      <c r="BC2901" s="226"/>
    </row>
    <row r="2902" spans="1:55" ht="15.75" customHeight="1" thickBot="1">
      <c r="A2902" s="238"/>
      <c r="B2902" s="238"/>
      <c r="C2902" s="240"/>
      <c r="D2902" s="240"/>
      <c r="E2902" s="240"/>
      <c r="F2902" s="240"/>
      <c r="G2902" s="240"/>
      <c r="H2902" s="240"/>
      <c r="I2902" s="240"/>
      <c r="J2902" s="240"/>
      <c r="K2902" s="240"/>
      <c r="L2902" s="240"/>
      <c r="M2902" s="240"/>
      <c r="N2902" s="240"/>
      <c r="O2902" s="240"/>
      <c r="BC2902" s="226"/>
    </row>
    <row r="2903" spans="1:55" ht="15.75" customHeight="1" thickBot="1">
      <c r="A2903" s="238"/>
      <c r="B2903" s="238"/>
      <c r="C2903" s="240"/>
      <c r="D2903" s="240"/>
      <c r="E2903" s="240"/>
      <c r="F2903" s="240"/>
      <c r="G2903" s="240"/>
      <c r="H2903" s="240"/>
      <c r="I2903" s="240"/>
      <c r="J2903" s="240"/>
      <c r="K2903" s="240"/>
      <c r="L2903" s="240"/>
      <c r="M2903" s="240"/>
      <c r="N2903" s="240"/>
      <c r="O2903" s="240"/>
      <c r="BC2903" s="226"/>
    </row>
    <row r="2904" spans="1:55" ht="15.75" customHeight="1" thickBot="1">
      <c r="A2904" s="238"/>
      <c r="B2904" s="238"/>
      <c r="C2904" s="240"/>
      <c r="D2904" s="240"/>
      <c r="E2904" s="240"/>
      <c r="F2904" s="240"/>
      <c r="G2904" s="240"/>
      <c r="H2904" s="240"/>
      <c r="I2904" s="240"/>
      <c r="J2904" s="240"/>
      <c r="K2904" s="240"/>
      <c r="L2904" s="240"/>
      <c r="M2904" s="240"/>
      <c r="N2904" s="240"/>
      <c r="O2904" s="240"/>
      <c r="BC2904" s="226"/>
    </row>
    <row r="2905" spans="1:55" ht="15.75" customHeight="1" thickBot="1">
      <c r="A2905" s="238"/>
      <c r="B2905" s="238"/>
      <c r="C2905" s="240"/>
      <c r="D2905" s="240"/>
      <c r="E2905" s="240"/>
      <c r="F2905" s="240"/>
      <c r="G2905" s="240"/>
      <c r="H2905" s="240"/>
      <c r="I2905" s="240"/>
      <c r="J2905" s="240"/>
      <c r="K2905" s="240"/>
      <c r="L2905" s="240"/>
      <c r="M2905" s="240"/>
      <c r="N2905" s="240"/>
      <c r="O2905" s="240"/>
      <c r="BC2905" s="226"/>
    </row>
    <row r="2906" spans="1:55" ht="15.75" customHeight="1" thickBot="1">
      <c r="A2906" s="238"/>
      <c r="B2906" s="238"/>
      <c r="C2906" s="240"/>
      <c r="D2906" s="240"/>
      <c r="E2906" s="240"/>
      <c r="F2906" s="240"/>
      <c r="G2906" s="240"/>
      <c r="H2906" s="240"/>
      <c r="I2906" s="240"/>
      <c r="J2906" s="240"/>
      <c r="K2906" s="240"/>
      <c r="L2906" s="240"/>
      <c r="M2906" s="240"/>
      <c r="N2906" s="240"/>
      <c r="O2906" s="240"/>
      <c r="BC2906" s="226"/>
    </row>
    <row r="2907" spans="1:55" ht="15.75" customHeight="1" thickBot="1">
      <c r="A2907" s="238"/>
      <c r="B2907" s="238"/>
      <c r="C2907" s="240"/>
      <c r="D2907" s="240"/>
      <c r="E2907" s="240"/>
      <c r="F2907" s="240"/>
      <c r="G2907" s="240"/>
      <c r="H2907" s="240"/>
      <c r="I2907" s="240"/>
      <c r="J2907" s="240"/>
      <c r="K2907" s="240"/>
      <c r="L2907" s="240"/>
      <c r="M2907" s="240"/>
      <c r="N2907" s="240"/>
      <c r="O2907" s="240"/>
      <c r="BC2907" s="226"/>
    </row>
    <row r="2908" spans="1:55" ht="15.75" customHeight="1" thickBot="1">
      <c r="A2908" s="238"/>
      <c r="B2908" s="238"/>
      <c r="C2908" s="240"/>
      <c r="D2908" s="240"/>
      <c r="E2908" s="240"/>
      <c r="F2908" s="240"/>
      <c r="G2908" s="240"/>
      <c r="H2908" s="240"/>
      <c r="I2908" s="240"/>
      <c r="J2908" s="240"/>
      <c r="K2908" s="240"/>
      <c r="L2908" s="240"/>
      <c r="M2908" s="240"/>
      <c r="N2908" s="240"/>
      <c r="O2908" s="240"/>
      <c r="BC2908" s="226"/>
    </row>
    <row r="2909" spans="1:55" ht="15.75" customHeight="1" thickBot="1">
      <c r="A2909" s="238"/>
      <c r="B2909" s="238"/>
      <c r="C2909" s="240"/>
      <c r="D2909" s="240"/>
      <c r="E2909" s="240"/>
      <c r="F2909" s="240"/>
      <c r="G2909" s="240"/>
      <c r="H2909" s="240"/>
      <c r="I2909" s="240"/>
      <c r="J2909" s="240"/>
      <c r="K2909" s="240"/>
      <c r="L2909" s="240"/>
      <c r="M2909" s="240"/>
      <c r="N2909" s="240"/>
      <c r="O2909" s="240"/>
      <c r="BC2909" s="226"/>
    </row>
    <row r="2910" spans="1:55" ht="15.75" customHeight="1" thickBot="1">
      <c r="A2910" s="238"/>
      <c r="B2910" s="238"/>
      <c r="C2910" s="240"/>
      <c r="D2910" s="240"/>
      <c r="E2910" s="240"/>
      <c r="F2910" s="240"/>
      <c r="G2910" s="240"/>
      <c r="H2910" s="240"/>
      <c r="I2910" s="240"/>
      <c r="J2910" s="240"/>
      <c r="K2910" s="240"/>
      <c r="L2910" s="240"/>
      <c r="M2910" s="240"/>
      <c r="N2910" s="240"/>
      <c r="O2910" s="240"/>
      <c r="BC2910" s="226"/>
    </row>
    <row r="2911" spans="1:55" ht="15.75" customHeight="1" thickBot="1">
      <c r="A2911" s="238"/>
      <c r="B2911" s="238"/>
      <c r="C2911" s="240"/>
      <c r="D2911" s="240"/>
      <c r="E2911" s="240"/>
      <c r="F2911" s="240"/>
      <c r="G2911" s="240"/>
      <c r="H2911" s="240"/>
      <c r="I2911" s="240"/>
      <c r="J2911" s="240"/>
      <c r="K2911" s="240"/>
      <c r="L2911" s="240"/>
      <c r="M2911" s="240"/>
      <c r="N2911" s="240"/>
      <c r="O2911" s="240"/>
      <c r="BC2911" s="226"/>
    </row>
    <row r="2912" spans="1:55" ht="15.75" customHeight="1" thickBot="1">
      <c r="A2912" s="238"/>
      <c r="B2912" s="238"/>
      <c r="C2912" s="240"/>
      <c r="D2912" s="240"/>
      <c r="E2912" s="240"/>
      <c r="F2912" s="240"/>
      <c r="G2912" s="240"/>
      <c r="H2912" s="240"/>
      <c r="I2912" s="240"/>
      <c r="J2912" s="240"/>
      <c r="K2912" s="240"/>
      <c r="L2912" s="240"/>
      <c r="M2912" s="240"/>
      <c r="N2912" s="240"/>
      <c r="O2912" s="240"/>
      <c r="BC2912" s="226"/>
    </row>
    <row r="2913" spans="1:55" ht="15.75" customHeight="1" thickBot="1">
      <c r="A2913" s="238"/>
      <c r="B2913" s="238"/>
      <c r="C2913" s="240"/>
      <c r="D2913" s="240"/>
      <c r="E2913" s="240"/>
      <c r="F2913" s="240"/>
      <c r="G2913" s="240"/>
      <c r="H2913" s="240"/>
      <c r="I2913" s="240"/>
      <c r="J2913" s="240"/>
      <c r="K2913" s="240"/>
      <c r="L2913" s="240"/>
      <c r="M2913" s="240"/>
      <c r="N2913" s="240"/>
      <c r="O2913" s="240"/>
      <c r="BC2913" s="226"/>
    </row>
    <row r="2914" spans="1:55" ht="15.75" customHeight="1" thickBot="1">
      <c r="A2914" s="238"/>
      <c r="B2914" s="238"/>
      <c r="C2914" s="240"/>
      <c r="D2914" s="240"/>
      <c r="E2914" s="240"/>
      <c r="F2914" s="240"/>
      <c r="G2914" s="240"/>
      <c r="H2914" s="240"/>
      <c r="I2914" s="240"/>
      <c r="J2914" s="240"/>
      <c r="K2914" s="240"/>
      <c r="L2914" s="240"/>
      <c r="M2914" s="240"/>
      <c r="N2914" s="240"/>
      <c r="O2914" s="240"/>
      <c r="BC2914" s="226"/>
    </row>
    <row r="2915" spans="1:55" ht="15.75" customHeight="1" thickBot="1">
      <c r="A2915" s="238"/>
      <c r="B2915" s="238"/>
      <c r="C2915" s="240"/>
      <c r="D2915" s="240"/>
      <c r="E2915" s="240"/>
      <c r="F2915" s="240"/>
      <c r="G2915" s="240"/>
      <c r="H2915" s="240"/>
      <c r="I2915" s="240"/>
      <c r="J2915" s="240"/>
      <c r="K2915" s="240"/>
      <c r="L2915" s="240"/>
      <c r="M2915" s="240"/>
      <c r="N2915" s="240"/>
      <c r="O2915" s="240"/>
      <c r="BC2915" s="226"/>
    </row>
    <row r="2916" spans="1:55" ht="15.75" customHeight="1" thickBot="1">
      <c r="A2916" s="238"/>
      <c r="B2916" s="238"/>
      <c r="C2916" s="240"/>
      <c r="D2916" s="240"/>
      <c r="E2916" s="240"/>
      <c r="F2916" s="240"/>
      <c r="G2916" s="240"/>
      <c r="H2916" s="240"/>
      <c r="I2916" s="240"/>
      <c r="J2916" s="240"/>
      <c r="K2916" s="240"/>
      <c r="L2916" s="240"/>
      <c r="M2916" s="240"/>
      <c r="N2916" s="240"/>
      <c r="O2916" s="240"/>
      <c r="BC2916" s="226"/>
    </row>
    <row r="2917" spans="1:55" ht="15.75" customHeight="1" thickBot="1">
      <c r="A2917" s="238"/>
      <c r="B2917" s="238"/>
      <c r="C2917" s="240"/>
      <c r="D2917" s="240"/>
      <c r="E2917" s="240"/>
      <c r="F2917" s="240"/>
      <c r="G2917" s="240"/>
      <c r="H2917" s="240"/>
      <c r="I2917" s="240"/>
      <c r="J2917" s="240"/>
      <c r="K2917" s="240"/>
      <c r="L2917" s="240"/>
      <c r="M2917" s="240"/>
      <c r="N2917" s="240"/>
      <c r="O2917" s="240"/>
      <c r="BC2917" s="226"/>
    </row>
    <row r="2918" spans="1:55" ht="15.75" customHeight="1" thickBot="1">
      <c r="A2918" s="238"/>
      <c r="B2918" s="238"/>
      <c r="C2918" s="240"/>
      <c r="D2918" s="240"/>
      <c r="E2918" s="240"/>
      <c r="F2918" s="240"/>
      <c r="G2918" s="240"/>
      <c r="H2918" s="240"/>
      <c r="I2918" s="240"/>
      <c r="J2918" s="240"/>
      <c r="K2918" s="240"/>
      <c r="L2918" s="240"/>
      <c r="M2918" s="240"/>
      <c r="N2918" s="240"/>
      <c r="O2918" s="240"/>
      <c r="BC2918" s="226"/>
    </row>
    <row r="2919" spans="1:55" ht="15.75" customHeight="1" thickBot="1">
      <c r="A2919" s="238"/>
      <c r="B2919" s="238"/>
      <c r="C2919" s="240"/>
      <c r="D2919" s="240"/>
      <c r="E2919" s="240"/>
      <c r="F2919" s="240"/>
      <c r="G2919" s="240"/>
      <c r="H2919" s="240"/>
      <c r="I2919" s="240"/>
      <c r="J2919" s="240"/>
      <c r="K2919" s="240"/>
      <c r="L2919" s="240"/>
      <c r="M2919" s="240"/>
      <c r="N2919" s="240"/>
      <c r="O2919" s="240"/>
      <c r="BC2919" s="226"/>
    </row>
    <row r="2920" spans="1:55" ht="15.75" customHeight="1" thickBot="1">
      <c r="A2920" s="238"/>
      <c r="B2920" s="238"/>
      <c r="C2920" s="240"/>
      <c r="D2920" s="240"/>
      <c r="E2920" s="240"/>
      <c r="F2920" s="240"/>
      <c r="G2920" s="240"/>
      <c r="H2920" s="240"/>
      <c r="I2920" s="240"/>
      <c r="J2920" s="240"/>
      <c r="K2920" s="240"/>
      <c r="L2920" s="240"/>
      <c r="M2920" s="240"/>
      <c r="N2920" s="240"/>
      <c r="O2920" s="240"/>
      <c r="BC2920" s="226"/>
    </row>
    <row r="2921" spans="1:55" ht="15.75" customHeight="1" thickBot="1">
      <c r="A2921" s="238"/>
      <c r="B2921" s="238"/>
      <c r="C2921" s="240"/>
      <c r="D2921" s="240"/>
      <c r="E2921" s="240"/>
      <c r="F2921" s="240"/>
      <c r="G2921" s="240"/>
      <c r="H2921" s="240"/>
      <c r="I2921" s="240"/>
      <c r="J2921" s="240"/>
      <c r="K2921" s="240"/>
      <c r="L2921" s="240"/>
      <c r="M2921" s="240"/>
      <c r="N2921" s="240"/>
      <c r="O2921" s="240"/>
      <c r="BC2921" s="226"/>
    </row>
    <row r="2922" spans="1:55" ht="15.75" customHeight="1" thickBot="1">
      <c r="A2922" s="238"/>
      <c r="B2922" s="238"/>
      <c r="C2922" s="240"/>
      <c r="D2922" s="240"/>
      <c r="E2922" s="240"/>
      <c r="F2922" s="240"/>
      <c r="G2922" s="240"/>
      <c r="H2922" s="240"/>
      <c r="I2922" s="240"/>
      <c r="J2922" s="240"/>
      <c r="K2922" s="240"/>
      <c r="L2922" s="240"/>
      <c r="M2922" s="240"/>
      <c r="N2922" s="240"/>
      <c r="O2922" s="240"/>
      <c r="BC2922" s="226"/>
    </row>
    <row r="2923" spans="1:55" ht="15.75" customHeight="1" thickBot="1">
      <c r="A2923" s="238"/>
      <c r="B2923" s="238"/>
      <c r="C2923" s="240"/>
      <c r="D2923" s="240"/>
      <c r="E2923" s="240"/>
      <c r="F2923" s="240"/>
      <c r="G2923" s="240"/>
      <c r="H2923" s="240"/>
      <c r="I2923" s="240"/>
      <c r="J2923" s="240"/>
      <c r="K2923" s="240"/>
      <c r="L2923" s="240"/>
      <c r="M2923" s="240"/>
      <c r="N2923" s="240"/>
      <c r="O2923" s="240"/>
      <c r="BC2923" s="226"/>
    </row>
    <row r="2924" spans="1:55" ht="15.75" customHeight="1" thickBot="1">
      <c r="A2924" s="238"/>
      <c r="B2924" s="238"/>
      <c r="C2924" s="240"/>
      <c r="D2924" s="240"/>
      <c r="E2924" s="240"/>
      <c r="F2924" s="240"/>
      <c r="G2924" s="240"/>
      <c r="H2924" s="240"/>
      <c r="I2924" s="240"/>
      <c r="J2924" s="240"/>
      <c r="K2924" s="240"/>
      <c r="L2924" s="240"/>
      <c r="M2924" s="240"/>
      <c r="N2924" s="240"/>
      <c r="O2924" s="240"/>
      <c r="BC2924" s="226"/>
    </row>
    <row r="2925" spans="1:55" ht="15.75" customHeight="1" thickBot="1">
      <c r="A2925" s="238"/>
      <c r="B2925" s="238"/>
      <c r="C2925" s="240"/>
      <c r="D2925" s="240"/>
      <c r="E2925" s="240"/>
      <c r="F2925" s="240"/>
      <c r="G2925" s="240"/>
      <c r="H2925" s="240"/>
      <c r="I2925" s="240"/>
      <c r="J2925" s="240"/>
      <c r="K2925" s="240"/>
      <c r="L2925" s="240"/>
      <c r="M2925" s="240"/>
      <c r="N2925" s="240"/>
      <c r="O2925" s="240"/>
      <c r="BC2925" s="226"/>
    </row>
    <row r="2926" spans="1:55" ht="15.75" customHeight="1" thickBot="1">
      <c r="A2926" s="238"/>
      <c r="B2926" s="238"/>
      <c r="C2926" s="240"/>
      <c r="D2926" s="240"/>
      <c r="E2926" s="240"/>
      <c r="F2926" s="240"/>
      <c r="G2926" s="240"/>
      <c r="H2926" s="240"/>
      <c r="I2926" s="240"/>
      <c r="J2926" s="240"/>
      <c r="K2926" s="240"/>
      <c r="L2926" s="240"/>
      <c r="M2926" s="240"/>
      <c r="N2926" s="240"/>
      <c r="O2926" s="240"/>
      <c r="BC2926" s="226"/>
    </row>
    <row r="2927" spans="1:55" ht="15.75" customHeight="1" thickBot="1">
      <c r="A2927" s="238"/>
      <c r="B2927" s="238"/>
      <c r="C2927" s="240"/>
      <c r="D2927" s="240"/>
      <c r="E2927" s="240"/>
      <c r="F2927" s="240"/>
      <c r="G2927" s="240"/>
      <c r="H2927" s="240"/>
      <c r="I2927" s="240"/>
      <c r="J2927" s="240"/>
      <c r="K2927" s="240"/>
      <c r="L2927" s="240"/>
      <c r="M2927" s="240"/>
      <c r="N2927" s="240"/>
      <c r="O2927" s="240"/>
      <c r="BC2927" s="226"/>
    </row>
    <row r="2928" spans="1:55" ht="15.75" customHeight="1" thickBot="1">
      <c r="A2928" s="238"/>
      <c r="B2928" s="238"/>
      <c r="C2928" s="240"/>
      <c r="D2928" s="240"/>
      <c r="E2928" s="240"/>
      <c r="F2928" s="240"/>
      <c r="G2928" s="240"/>
      <c r="H2928" s="240"/>
      <c r="I2928" s="240"/>
      <c r="J2928" s="240"/>
      <c r="K2928" s="240"/>
      <c r="L2928" s="240"/>
      <c r="M2928" s="240"/>
      <c r="N2928" s="240"/>
      <c r="O2928" s="240"/>
      <c r="BC2928" s="226"/>
    </row>
    <row r="2929" spans="1:55" ht="15.75" customHeight="1" thickBot="1">
      <c r="A2929" s="238"/>
      <c r="B2929" s="238"/>
      <c r="C2929" s="240"/>
      <c r="D2929" s="240"/>
      <c r="E2929" s="240"/>
      <c r="F2929" s="240"/>
      <c r="G2929" s="240"/>
      <c r="H2929" s="240"/>
      <c r="I2929" s="240"/>
      <c r="J2929" s="240"/>
      <c r="K2929" s="240"/>
      <c r="L2929" s="240"/>
      <c r="M2929" s="240"/>
      <c r="N2929" s="240"/>
      <c r="O2929" s="240"/>
      <c r="BC2929" s="226"/>
    </row>
    <row r="2930" spans="1:55" ht="15.75" customHeight="1" thickBot="1">
      <c r="A2930" s="238"/>
      <c r="B2930" s="238"/>
      <c r="C2930" s="240"/>
      <c r="D2930" s="240"/>
      <c r="E2930" s="240"/>
      <c r="F2930" s="240"/>
      <c r="G2930" s="240"/>
      <c r="H2930" s="240"/>
      <c r="I2930" s="240"/>
      <c r="J2930" s="240"/>
      <c r="K2930" s="240"/>
      <c r="L2930" s="240"/>
      <c r="M2930" s="240"/>
      <c r="N2930" s="240"/>
      <c r="O2930" s="240"/>
      <c r="BC2930" s="226"/>
    </row>
    <row r="2931" spans="1:55" ht="15.75" customHeight="1" thickBot="1">
      <c r="A2931" s="238"/>
      <c r="B2931" s="238"/>
      <c r="C2931" s="240"/>
      <c r="D2931" s="240"/>
      <c r="E2931" s="240"/>
      <c r="F2931" s="240"/>
      <c r="G2931" s="240"/>
      <c r="H2931" s="240"/>
      <c r="I2931" s="240"/>
      <c r="J2931" s="240"/>
      <c r="K2931" s="240"/>
      <c r="L2931" s="240"/>
      <c r="M2931" s="240"/>
      <c r="N2931" s="240"/>
      <c r="O2931" s="240"/>
      <c r="BC2931" s="226"/>
    </row>
    <row r="2932" spans="1:55" ht="15.75" customHeight="1" thickBot="1">
      <c r="A2932" s="238"/>
      <c r="B2932" s="238"/>
      <c r="C2932" s="240"/>
      <c r="D2932" s="240"/>
      <c r="E2932" s="240"/>
      <c r="F2932" s="240"/>
      <c r="G2932" s="240"/>
      <c r="H2932" s="240"/>
      <c r="I2932" s="240"/>
      <c r="J2932" s="240"/>
      <c r="K2932" s="240"/>
      <c r="L2932" s="240"/>
      <c r="M2932" s="240"/>
      <c r="N2932" s="240"/>
      <c r="O2932" s="240"/>
      <c r="BC2932" s="226"/>
    </row>
    <row r="2933" spans="1:55" ht="15.75" customHeight="1" thickBot="1">
      <c r="A2933" s="238"/>
      <c r="B2933" s="238"/>
      <c r="C2933" s="240"/>
      <c r="D2933" s="240"/>
      <c r="E2933" s="240"/>
      <c r="F2933" s="240"/>
      <c r="G2933" s="240"/>
      <c r="H2933" s="240"/>
      <c r="I2933" s="240"/>
      <c r="J2933" s="240"/>
      <c r="K2933" s="240"/>
      <c r="L2933" s="240"/>
      <c r="M2933" s="240"/>
      <c r="N2933" s="240"/>
      <c r="O2933" s="240"/>
      <c r="BC2933" s="226"/>
    </row>
    <row r="2934" spans="1:55" ht="15.75" customHeight="1" thickBot="1">
      <c r="A2934" s="238"/>
      <c r="B2934" s="238"/>
      <c r="C2934" s="240"/>
      <c r="D2934" s="240"/>
      <c r="E2934" s="240"/>
      <c r="F2934" s="240"/>
      <c r="G2934" s="240"/>
      <c r="H2934" s="240"/>
      <c r="I2934" s="240"/>
      <c r="J2934" s="240"/>
      <c r="K2934" s="240"/>
      <c r="L2934" s="240"/>
      <c r="M2934" s="240"/>
      <c r="N2934" s="240"/>
      <c r="O2934" s="240"/>
      <c r="BC2934" s="226"/>
    </row>
    <row r="2935" spans="1:55" ht="15.75" customHeight="1" thickBot="1">
      <c r="A2935" s="238"/>
      <c r="B2935" s="238"/>
      <c r="C2935" s="240"/>
      <c r="D2935" s="240"/>
      <c r="E2935" s="240"/>
      <c r="F2935" s="240"/>
      <c r="G2935" s="240"/>
      <c r="H2935" s="240"/>
      <c r="I2935" s="240"/>
      <c r="J2935" s="240"/>
      <c r="K2935" s="240"/>
      <c r="L2935" s="240"/>
      <c r="M2935" s="240"/>
      <c r="N2935" s="240"/>
      <c r="O2935" s="240"/>
      <c r="BC2935" s="226"/>
    </row>
    <row r="2936" spans="1:55" ht="15.75" customHeight="1" thickBot="1">
      <c r="A2936" s="238"/>
      <c r="B2936" s="238"/>
      <c r="C2936" s="240"/>
      <c r="D2936" s="240"/>
      <c r="E2936" s="240"/>
      <c r="F2936" s="240"/>
      <c r="G2936" s="240"/>
      <c r="H2936" s="240"/>
      <c r="I2936" s="240"/>
      <c r="J2936" s="240"/>
      <c r="K2936" s="240"/>
      <c r="L2936" s="240"/>
      <c r="M2936" s="240"/>
      <c r="N2936" s="240"/>
      <c r="O2936" s="240"/>
      <c r="BC2936" s="226"/>
    </row>
    <row r="2937" spans="1:55" ht="15.75" customHeight="1" thickBot="1">
      <c r="A2937" s="238"/>
      <c r="B2937" s="238"/>
      <c r="C2937" s="240"/>
      <c r="D2937" s="240"/>
      <c r="E2937" s="240"/>
      <c r="F2937" s="240"/>
      <c r="G2937" s="240"/>
      <c r="H2937" s="240"/>
      <c r="I2937" s="240"/>
      <c r="J2937" s="240"/>
      <c r="K2937" s="240"/>
      <c r="L2937" s="240"/>
      <c r="M2937" s="240"/>
      <c r="N2937" s="240"/>
      <c r="O2937" s="240"/>
      <c r="BC2937" s="226"/>
    </row>
    <row r="2938" spans="1:55" ht="15.75" customHeight="1" thickBot="1">
      <c r="A2938" s="238"/>
      <c r="B2938" s="238"/>
      <c r="C2938" s="240"/>
      <c r="D2938" s="240"/>
      <c r="E2938" s="240"/>
      <c r="F2938" s="240"/>
      <c r="G2938" s="240"/>
      <c r="H2938" s="240"/>
      <c r="I2938" s="240"/>
      <c r="J2938" s="240"/>
      <c r="K2938" s="240"/>
      <c r="L2938" s="240"/>
      <c r="M2938" s="240"/>
      <c r="N2938" s="240"/>
      <c r="O2938" s="240"/>
      <c r="BC2938" s="226"/>
    </row>
    <row r="2939" spans="1:55" ht="15.75" customHeight="1" thickBot="1">
      <c r="A2939" s="238"/>
      <c r="B2939" s="238"/>
      <c r="C2939" s="240"/>
      <c r="D2939" s="240"/>
      <c r="E2939" s="240"/>
      <c r="F2939" s="240"/>
      <c r="G2939" s="240"/>
      <c r="H2939" s="240"/>
      <c r="I2939" s="240"/>
      <c r="J2939" s="240"/>
      <c r="K2939" s="240"/>
      <c r="L2939" s="240"/>
      <c r="M2939" s="240"/>
      <c r="N2939" s="240"/>
      <c r="O2939" s="240"/>
      <c r="BC2939" s="226"/>
    </row>
    <row r="2940" spans="1:55" ht="15.75" customHeight="1" thickBot="1">
      <c r="A2940" s="238"/>
      <c r="B2940" s="238"/>
      <c r="C2940" s="240"/>
      <c r="D2940" s="240"/>
      <c r="E2940" s="240"/>
      <c r="F2940" s="240"/>
      <c r="G2940" s="240"/>
      <c r="H2940" s="240"/>
      <c r="I2940" s="240"/>
      <c r="J2940" s="240"/>
      <c r="K2940" s="240"/>
      <c r="L2940" s="240"/>
      <c r="M2940" s="240"/>
      <c r="N2940" s="240"/>
      <c r="O2940" s="240"/>
      <c r="BC2940" s="226"/>
    </row>
    <row r="2941" spans="1:55" ht="15.75" customHeight="1" thickBot="1">
      <c r="A2941" s="238"/>
      <c r="B2941" s="238"/>
      <c r="C2941" s="240"/>
      <c r="D2941" s="240"/>
      <c r="E2941" s="240"/>
      <c r="F2941" s="240"/>
      <c r="G2941" s="240"/>
      <c r="H2941" s="240"/>
      <c r="I2941" s="240"/>
      <c r="J2941" s="240"/>
      <c r="K2941" s="240"/>
      <c r="L2941" s="240"/>
      <c r="M2941" s="240"/>
      <c r="N2941" s="240"/>
      <c r="O2941" s="240"/>
      <c r="BC2941" s="226"/>
    </row>
    <row r="2942" spans="1:55" ht="15.75" customHeight="1" thickBot="1">
      <c r="A2942" s="238"/>
      <c r="B2942" s="238"/>
      <c r="C2942" s="240"/>
      <c r="D2942" s="240"/>
      <c r="E2942" s="240"/>
      <c r="F2942" s="240"/>
      <c r="G2942" s="240"/>
      <c r="H2942" s="240"/>
      <c r="I2942" s="240"/>
      <c r="J2942" s="240"/>
      <c r="K2942" s="240"/>
      <c r="L2942" s="240"/>
      <c r="M2942" s="240"/>
      <c r="N2942" s="240"/>
      <c r="O2942" s="240"/>
      <c r="BC2942" s="226"/>
    </row>
    <row r="2943" spans="1:55" ht="15.75" customHeight="1" thickBot="1">
      <c r="A2943" s="238"/>
      <c r="B2943" s="238"/>
      <c r="C2943" s="240"/>
      <c r="D2943" s="240"/>
      <c r="E2943" s="240"/>
      <c r="F2943" s="240"/>
      <c r="G2943" s="240"/>
      <c r="H2943" s="240"/>
      <c r="I2943" s="240"/>
      <c r="J2943" s="240"/>
      <c r="K2943" s="240"/>
      <c r="L2943" s="240"/>
      <c r="M2943" s="240"/>
      <c r="N2943" s="240"/>
      <c r="O2943" s="240"/>
      <c r="BC2943" s="226"/>
    </row>
    <row r="2944" spans="1:55" ht="15.75" customHeight="1" thickBot="1">
      <c r="A2944" s="238"/>
      <c r="B2944" s="238"/>
      <c r="C2944" s="240"/>
      <c r="D2944" s="240"/>
      <c r="E2944" s="240"/>
      <c r="F2944" s="240"/>
      <c r="G2944" s="240"/>
      <c r="H2944" s="240"/>
      <c r="I2944" s="240"/>
      <c r="J2944" s="240"/>
      <c r="K2944" s="240"/>
      <c r="L2944" s="240"/>
      <c r="M2944" s="240"/>
      <c r="N2944" s="240"/>
      <c r="O2944" s="240"/>
      <c r="BC2944" s="226"/>
    </row>
    <row r="2945" spans="1:55" ht="15.75" customHeight="1" thickBot="1">
      <c r="A2945" s="238"/>
      <c r="B2945" s="238"/>
      <c r="C2945" s="240"/>
      <c r="D2945" s="240"/>
      <c r="E2945" s="240"/>
      <c r="F2945" s="240"/>
      <c r="G2945" s="240"/>
      <c r="H2945" s="240"/>
      <c r="I2945" s="240"/>
      <c r="J2945" s="240"/>
      <c r="K2945" s="240"/>
      <c r="L2945" s="240"/>
      <c r="M2945" s="240"/>
      <c r="N2945" s="240"/>
      <c r="O2945" s="240"/>
      <c r="BC2945" s="226"/>
    </row>
    <row r="2946" spans="1:55" ht="15.75" customHeight="1" thickBot="1">
      <c r="A2946" s="238"/>
      <c r="B2946" s="238"/>
      <c r="C2946" s="240"/>
      <c r="D2946" s="240"/>
      <c r="E2946" s="240"/>
      <c r="F2946" s="240"/>
      <c r="G2946" s="240"/>
      <c r="H2946" s="240"/>
      <c r="I2946" s="240"/>
      <c r="J2946" s="240"/>
      <c r="K2946" s="240"/>
      <c r="L2946" s="240"/>
      <c r="M2946" s="240"/>
      <c r="N2946" s="240"/>
      <c r="O2946" s="240"/>
      <c r="BC2946" s="226"/>
    </row>
    <row r="2947" spans="1:55" ht="15.75" customHeight="1" thickBot="1">
      <c r="A2947" s="238"/>
      <c r="B2947" s="238"/>
      <c r="C2947" s="240"/>
      <c r="D2947" s="240"/>
      <c r="E2947" s="240"/>
      <c r="F2947" s="240"/>
      <c r="G2947" s="240"/>
      <c r="H2947" s="240"/>
      <c r="I2947" s="240"/>
      <c r="J2947" s="240"/>
      <c r="K2947" s="240"/>
      <c r="L2947" s="240"/>
      <c r="M2947" s="240"/>
      <c r="N2947" s="240"/>
      <c r="O2947" s="240"/>
      <c r="BC2947" s="226"/>
    </row>
    <row r="2948" spans="1:55" ht="15.75" customHeight="1" thickBot="1">
      <c r="A2948" s="238"/>
      <c r="B2948" s="238"/>
      <c r="C2948" s="240"/>
      <c r="D2948" s="240"/>
      <c r="E2948" s="240"/>
      <c r="F2948" s="240"/>
      <c r="G2948" s="240"/>
      <c r="H2948" s="240"/>
      <c r="I2948" s="240"/>
      <c r="J2948" s="240"/>
      <c r="K2948" s="240"/>
      <c r="L2948" s="240"/>
      <c r="M2948" s="240"/>
      <c r="N2948" s="240"/>
      <c r="O2948" s="240"/>
      <c r="BC2948" s="226"/>
    </row>
    <row r="2949" spans="1:55" ht="15.75" customHeight="1" thickBot="1">
      <c r="A2949" s="238"/>
      <c r="B2949" s="238"/>
      <c r="C2949" s="240"/>
      <c r="D2949" s="240"/>
      <c r="E2949" s="240"/>
      <c r="F2949" s="240"/>
      <c r="G2949" s="240"/>
      <c r="H2949" s="240"/>
      <c r="I2949" s="240"/>
      <c r="J2949" s="240"/>
      <c r="K2949" s="240"/>
      <c r="L2949" s="240"/>
      <c r="M2949" s="240"/>
      <c r="N2949" s="240"/>
      <c r="O2949" s="240"/>
      <c r="BC2949" s="226"/>
    </row>
    <row r="2950" spans="1:55" ht="15.75" customHeight="1" thickBot="1">
      <c r="A2950" s="238"/>
      <c r="B2950" s="238"/>
      <c r="C2950" s="240"/>
      <c r="D2950" s="240"/>
      <c r="E2950" s="240"/>
      <c r="F2950" s="240"/>
      <c r="G2950" s="240"/>
      <c r="H2950" s="240"/>
      <c r="I2950" s="240"/>
      <c r="J2950" s="240"/>
      <c r="K2950" s="240"/>
      <c r="L2950" s="240"/>
      <c r="M2950" s="240"/>
      <c r="N2950" s="240"/>
      <c r="O2950" s="240"/>
      <c r="BC2950" s="226"/>
    </row>
    <row r="2951" spans="1:55" ht="15.75" customHeight="1" thickBot="1">
      <c r="A2951" s="238"/>
      <c r="B2951" s="238"/>
      <c r="C2951" s="240"/>
      <c r="D2951" s="240"/>
      <c r="E2951" s="240"/>
      <c r="F2951" s="240"/>
      <c r="G2951" s="240"/>
      <c r="H2951" s="240"/>
      <c r="I2951" s="240"/>
      <c r="J2951" s="240"/>
      <c r="K2951" s="240"/>
      <c r="L2951" s="240"/>
      <c r="M2951" s="240"/>
      <c r="N2951" s="240"/>
      <c r="O2951" s="240"/>
      <c r="BC2951" s="226"/>
    </row>
    <row r="2952" spans="1:55" ht="15.75" customHeight="1" thickBot="1">
      <c r="A2952" s="238"/>
      <c r="B2952" s="238"/>
      <c r="C2952" s="240"/>
      <c r="D2952" s="240"/>
      <c r="E2952" s="240"/>
      <c r="F2952" s="240"/>
      <c r="G2952" s="240"/>
      <c r="H2952" s="240"/>
      <c r="I2952" s="240"/>
      <c r="J2952" s="240"/>
      <c r="K2952" s="240"/>
      <c r="L2952" s="240"/>
      <c r="M2952" s="240"/>
      <c r="N2952" s="240"/>
      <c r="O2952" s="240"/>
      <c r="BC2952" s="226"/>
    </row>
    <row r="2953" spans="1:55" ht="15.75" customHeight="1" thickBot="1">
      <c r="A2953" s="238"/>
      <c r="B2953" s="238"/>
      <c r="C2953" s="240"/>
      <c r="D2953" s="240"/>
      <c r="E2953" s="240"/>
      <c r="F2953" s="240"/>
      <c r="G2953" s="240"/>
      <c r="H2953" s="240"/>
      <c r="I2953" s="240"/>
      <c r="J2953" s="240"/>
      <c r="K2953" s="240"/>
      <c r="L2953" s="240"/>
      <c r="M2953" s="240"/>
      <c r="N2953" s="240"/>
      <c r="O2953" s="240"/>
      <c r="BC2953" s="226"/>
    </row>
    <row r="2954" spans="1:55" ht="15.75" customHeight="1" thickBot="1">
      <c r="A2954" s="238"/>
      <c r="B2954" s="238"/>
      <c r="C2954" s="240"/>
      <c r="D2954" s="240"/>
      <c r="E2954" s="240"/>
      <c r="F2954" s="240"/>
      <c r="G2954" s="240"/>
      <c r="H2954" s="240"/>
      <c r="I2954" s="240"/>
      <c r="J2954" s="240"/>
      <c r="K2954" s="240"/>
      <c r="L2954" s="240"/>
      <c r="M2954" s="240"/>
      <c r="N2954" s="240"/>
      <c r="O2954" s="240"/>
      <c r="BC2954" s="226"/>
    </row>
    <row r="2955" spans="1:55" ht="15.75" customHeight="1" thickBot="1">
      <c r="A2955" s="238"/>
      <c r="B2955" s="238"/>
      <c r="C2955" s="240"/>
      <c r="D2955" s="240"/>
      <c r="E2955" s="240"/>
      <c r="F2955" s="240"/>
      <c r="G2955" s="240"/>
      <c r="H2955" s="240"/>
      <c r="I2955" s="240"/>
      <c r="J2955" s="240"/>
      <c r="K2955" s="240"/>
      <c r="L2955" s="240"/>
      <c r="M2955" s="240"/>
      <c r="N2955" s="240"/>
      <c r="O2955" s="240"/>
      <c r="BC2955" s="226"/>
    </row>
    <row r="2956" spans="1:55" ht="15.75" customHeight="1" thickBot="1">
      <c r="A2956" s="238"/>
      <c r="B2956" s="238"/>
      <c r="C2956" s="240"/>
      <c r="D2956" s="240"/>
      <c r="E2956" s="240"/>
      <c r="F2956" s="240"/>
      <c r="G2956" s="240"/>
      <c r="H2956" s="240"/>
      <c r="I2956" s="240"/>
      <c r="J2956" s="240"/>
      <c r="K2956" s="240"/>
      <c r="L2956" s="240"/>
      <c r="M2956" s="240"/>
      <c r="N2956" s="240"/>
      <c r="O2956" s="240"/>
      <c r="BC2956" s="226"/>
    </row>
    <row r="2957" spans="1:55" ht="15.75" customHeight="1" thickBot="1">
      <c r="A2957" s="238"/>
      <c r="B2957" s="238"/>
      <c r="C2957" s="240"/>
      <c r="D2957" s="240"/>
      <c r="E2957" s="240"/>
      <c r="F2957" s="240"/>
      <c r="G2957" s="240"/>
      <c r="H2957" s="240"/>
      <c r="I2957" s="240"/>
      <c r="J2957" s="240"/>
      <c r="K2957" s="240"/>
      <c r="L2957" s="240"/>
      <c r="M2957" s="240"/>
      <c r="N2957" s="240"/>
      <c r="O2957" s="240"/>
      <c r="BC2957" s="226"/>
    </row>
    <row r="2958" spans="1:55" ht="15.75" customHeight="1" thickBot="1">
      <c r="A2958" s="238"/>
      <c r="B2958" s="238"/>
      <c r="C2958" s="240"/>
      <c r="D2958" s="240"/>
      <c r="E2958" s="240"/>
      <c r="F2958" s="240"/>
      <c r="G2958" s="240"/>
      <c r="H2958" s="240"/>
      <c r="I2958" s="240"/>
      <c r="J2958" s="240"/>
      <c r="K2958" s="240"/>
      <c r="L2958" s="240"/>
      <c r="M2958" s="240"/>
      <c r="N2958" s="240"/>
      <c r="O2958" s="240"/>
      <c r="BC2958" s="226"/>
    </row>
    <row r="2959" spans="1:55" ht="15.75" customHeight="1" thickBot="1">
      <c r="A2959" s="238"/>
      <c r="B2959" s="238"/>
      <c r="C2959" s="240"/>
      <c r="D2959" s="240"/>
      <c r="E2959" s="240"/>
      <c r="F2959" s="240"/>
      <c r="G2959" s="240"/>
      <c r="H2959" s="240"/>
      <c r="I2959" s="240"/>
      <c r="J2959" s="240"/>
      <c r="K2959" s="240"/>
      <c r="L2959" s="240"/>
      <c r="M2959" s="240"/>
      <c r="N2959" s="240"/>
      <c r="O2959" s="240"/>
      <c r="BC2959" s="226"/>
    </row>
    <row r="2960" spans="1:55" ht="15.75" customHeight="1" thickBot="1">
      <c r="A2960" s="238"/>
      <c r="B2960" s="238"/>
      <c r="C2960" s="240"/>
      <c r="D2960" s="240"/>
      <c r="E2960" s="240"/>
      <c r="F2960" s="240"/>
      <c r="G2960" s="240"/>
      <c r="H2960" s="240"/>
      <c r="I2960" s="240"/>
      <c r="J2960" s="240"/>
      <c r="K2960" s="240"/>
      <c r="L2960" s="240"/>
      <c r="M2960" s="240"/>
      <c r="N2960" s="240"/>
      <c r="O2960" s="240"/>
      <c r="BC2960" s="226"/>
    </row>
    <row r="2961" spans="1:55" ht="15.75" customHeight="1" thickBot="1">
      <c r="A2961" s="238"/>
      <c r="B2961" s="238"/>
      <c r="C2961" s="240"/>
      <c r="D2961" s="240"/>
      <c r="E2961" s="240"/>
      <c r="F2961" s="240"/>
      <c r="G2961" s="240"/>
      <c r="H2961" s="240"/>
      <c r="I2961" s="240"/>
      <c r="J2961" s="240"/>
      <c r="K2961" s="240"/>
      <c r="L2961" s="240"/>
      <c r="M2961" s="240"/>
      <c r="N2961" s="240"/>
      <c r="O2961" s="240"/>
      <c r="BC2961" s="226"/>
    </row>
    <row r="2962" spans="1:55" ht="15.75" customHeight="1" thickBot="1">
      <c r="A2962" s="238"/>
      <c r="B2962" s="238"/>
      <c r="C2962" s="240"/>
      <c r="D2962" s="240"/>
      <c r="E2962" s="240"/>
      <c r="F2962" s="240"/>
      <c r="G2962" s="240"/>
      <c r="H2962" s="240"/>
      <c r="I2962" s="240"/>
      <c r="J2962" s="240"/>
      <c r="K2962" s="240"/>
      <c r="L2962" s="240"/>
      <c r="M2962" s="240"/>
      <c r="N2962" s="240"/>
      <c r="O2962" s="240"/>
      <c r="BC2962" s="226"/>
    </row>
    <row r="2963" spans="1:55" ht="15.75" customHeight="1" thickBot="1">
      <c r="A2963" s="238"/>
      <c r="B2963" s="238"/>
      <c r="C2963" s="240"/>
      <c r="D2963" s="240"/>
      <c r="E2963" s="240"/>
      <c r="F2963" s="240"/>
      <c r="G2963" s="240"/>
      <c r="H2963" s="240"/>
      <c r="I2963" s="240"/>
      <c r="J2963" s="240"/>
      <c r="K2963" s="240"/>
      <c r="L2963" s="240"/>
      <c r="M2963" s="240"/>
      <c r="N2963" s="240"/>
      <c r="O2963" s="240"/>
      <c r="BC2963" s="226"/>
    </row>
    <row r="2964" spans="1:55" ht="15.75" customHeight="1" thickBot="1">
      <c r="A2964" s="238"/>
      <c r="B2964" s="238"/>
      <c r="C2964" s="240"/>
      <c r="D2964" s="240"/>
      <c r="E2964" s="240"/>
      <c r="F2964" s="240"/>
      <c r="G2964" s="240"/>
      <c r="H2964" s="240"/>
      <c r="I2964" s="240"/>
      <c r="J2964" s="240"/>
      <c r="K2964" s="240"/>
      <c r="L2964" s="240"/>
      <c r="M2964" s="240"/>
      <c r="N2964" s="240"/>
      <c r="O2964" s="240"/>
      <c r="BC2964" s="226"/>
    </row>
    <row r="2965" spans="1:55" ht="15.75" customHeight="1" thickBot="1">
      <c r="A2965" s="238"/>
      <c r="B2965" s="238"/>
      <c r="C2965" s="240"/>
      <c r="D2965" s="240"/>
      <c r="E2965" s="240"/>
      <c r="F2965" s="240"/>
      <c r="G2965" s="240"/>
      <c r="H2965" s="240"/>
      <c r="I2965" s="240"/>
      <c r="J2965" s="240"/>
      <c r="K2965" s="240"/>
      <c r="L2965" s="240"/>
      <c r="M2965" s="240"/>
      <c r="N2965" s="240"/>
      <c r="O2965" s="240"/>
      <c r="BC2965" s="226"/>
    </row>
    <row r="2966" spans="1:55" ht="15.75" customHeight="1" thickBot="1">
      <c r="A2966" s="238"/>
      <c r="B2966" s="238"/>
      <c r="C2966" s="240"/>
      <c r="D2966" s="240"/>
      <c r="E2966" s="240"/>
      <c r="F2966" s="240"/>
      <c r="G2966" s="240"/>
      <c r="H2966" s="240"/>
      <c r="I2966" s="240"/>
      <c r="J2966" s="240"/>
      <c r="K2966" s="240"/>
      <c r="L2966" s="240"/>
      <c r="M2966" s="240"/>
      <c r="N2966" s="240"/>
      <c r="O2966" s="240"/>
      <c r="BC2966" s="226"/>
    </row>
    <row r="2967" spans="1:55" ht="15.75" customHeight="1" thickBot="1">
      <c r="A2967" s="238"/>
      <c r="B2967" s="238"/>
      <c r="C2967" s="240"/>
      <c r="D2967" s="240"/>
      <c r="E2967" s="240"/>
      <c r="F2967" s="240"/>
      <c r="G2967" s="240"/>
      <c r="H2967" s="240"/>
      <c r="I2967" s="240"/>
      <c r="J2967" s="240"/>
      <c r="K2967" s="240"/>
      <c r="L2967" s="240"/>
      <c r="M2967" s="240"/>
      <c r="N2967" s="240"/>
      <c r="O2967" s="240"/>
      <c r="BC2967" s="226"/>
    </row>
    <row r="2968" spans="1:55" ht="15.75" customHeight="1" thickBot="1">
      <c r="A2968" s="238"/>
      <c r="B2968" s="238"/>
      <c r="C2968" s="240"/>
      <c r="D2968" s="240"/>
      <c r="E2968" s="240"/>
      <c r="F2968" s="240"/>
      <c r="G2968" s="240"/>
      <c r="H2968" s="240"/>
      <c r="I2968" s="240"/>
      <c r="J2968" s="240"/>
      <c r="K2968" s="240"/>
      <c r="L2968" s="240"/>
      <c r="M2968" s="240"/>
      <c r="N2968" s="240"/>
      <c r="O2968" s="240"/>
      <c r="BC2968" s="226"/>
    </row>
    <row r="2969" spans="1:55" ht="15.75" customHeight="1" thickBot="1">
      <c r="A2969" s="238"/>
      <c r="B2969" s="238"/>
      <c r="C2969" s="240"/>
      <c r="D2969" s="240"/>
      <c r="E2969" s="240"/>
      <c r="F2969" s="240"/>
      <c r="G2969" s="240"/>
      <c r="H2969" s="240"/>
      <c r="I2969" s="240"/>
      <c r="J2969" s="240"/>
      <c r="K2969" s="240"/>
      <c r="L2969" s="240"/>
      <c r="M2969" s="240"/>
      <c r="N2969" s="240"/>
      <c r="O2969" s="240"/>
      <c r="BC2969" s="226"/>
    </row>
    <row r="2970" spans="1:55" ht="15.75" customHeight="1" thickBot="1">
      <c r="A2970" s="238"/>
      <c r="B2970" s="238"/>
      <c r="C2970" s="240"/>
      <c r="D2970" s="240"/>
      <c r="E2970" s="240"/>
      <c r="F2970" s="240"/>
      <c r="G2970" s="240"/>
      <c r="H2970" s="240"/>
      <c r="I2970" s="240"/>
      <c r="J2970" s="240"/>
      <c r="K2970" s="240"/>
      <c r="L2970" s="240"/>
      <c r="M2970" s="240"/>
      <c r="N2970" s="240"/>
      <c r="O2970" s="240"/>
      <c r="BC2970" s="226"/>
    </row>
    <row r="2971" spans="1:55" ht="15.75" customHeight="1" thickBot="1">
      <c r="A2971" s="238"/>
      <c r="B2971" s="238"/>
      <c r="C2971" s="240"/>
      <c r="D2971" s="240"/>
      <c r="E2971" s="240"/>
      <c r="F2971" s="240"/>
      <c r="G2971" s="240"/>
      <c r="H2971" s="240"/>
      <c r="I2971" s="240"/>
      <c r="J2971" s="240"/>
      <c r="K2971" s="240"/>
      <c r="L2971" s="240"/>
      <c r="M2971" s="240"/>
      <c r="N2971" s="240"/>
      <c r="O2971" s="240"/>
      <c r="BC2971" s="226"/>
    </row>
    <row r="2972" spans="1:55" ht="15.75" customHeight="1" thickBot="1">
      <c r="A2972" s="238"/>
      <c r="B2972" s="238"/>
      <c r="C2972" s="240"/>
      <c r="D2972" s="240"/>
      <c r="E2972" s="240"/>
      <c r="F2972" s="240"/>
      <c r="G2972" s="240"/>
      <c r="H2972" s="240"/>
      <c r="I2972" s="240"/>
      <c r="J2972" s="240"/>
      <c r="K2972" s="240"/>
      <c r="L2972" s="240"/>
      <c r="M2972" s="240"/>
      <c r="N2972" s="240"/>
      <c r="O2972" s="240"/>
      <c r="BC2972" s="226"/>
    </row>
    <row r="2973" spans="1:55" ht="15.75" customHeight="1" thickBot="1">
      <c r="A2973" s="238"/>
      <c r="B2973" s="238"/>
      <c r="C2973" s="240"/>
      <c r="D2973" s="240"/>
      <c r="E2973" s="240"/>
      <c r="F2973" s="240"/>
      <c r="G2973" s="240"/>
      <c r="H2973" s="240"/>
      <c r="I2973" s="240"/>
      <c r="J2973" s="240"/>
      <c r="K2973" s="240"/>
      <c r="L2973" s="240"/>
      <c r="M2973" s="240"/>
      <c r="N2973" s="240"/>
      <c r="O2973" s="240"/>
      <c r="BC2973" s="226"/>
    </row>
    <row r="2974" spans="1:55" ht="15.75" customHeight="1" thickBot="1">
      <c r="A2974" s="238"/>
      <c r="B2974" s="238"/>
      <c r="C2974" s="240"/>
      <c r="D2974" s="240"/>
      <c r="E2974" s="240"/>
      <c r="F2974" s="240"/>
      <c r="G2974" s="240"/>
      <c r="H2974" s="240"/>
      <c r="I2974" s="240"/>
      <c r="J2974" s="240"/>
      <c r="K2974" s="240"/>
      <c r="L2974" s="240"/>
      <c r="M2974" s="240"/>
      <c r="N2974" s="240"/>
      <c r="O2974" s="240"/>
      <c r="BC2974" s="226"/>
    </row>
    <row r="2975" spans="1:55" ht="15.75" customHeight="1" thickBot="1">
      <c r="A2975" s="238"/>
      <c r="B2975" s="238"/>
      <c r="C2975" s="240"/>
      <c r="D2975" s="240"/>
      <c r="E2975" s="240"/>
      <c r="F2975" s="240"/>
      <c r="G2975" s="240"/>
      <c r="H2975" s="240"/>
      <c r="I2975" s="240"/>
      <c r="J2975" s="240"/>
      <c r="K2975" s="240"/>
      <c r="L2975" s="240"/>
      <c r="M2975" s="240"/>
      <c r="N2975" s="240"/>
      <c r="O2975" s="240"/>
      <c r="BC2975" s="226"/>
    </row>
    <row r="2976" spans="1:55" ht="15.75" customHeight="1" thickBot="1">
      <c r="A2976" s="238"/>
      <c r="B2976" s="238"/>
      <c r="C2976" s="240"/>
      <c r="D2976" s="240"/>
      <c r="E2976" s="240"/>
      <c r="F2976" s="240"/>
      <c r="G2976" s="240"/>
      <c r="H2976" s="240"/>
      <c r="I2976" s="240"/>
      <c r="J2976" s="240"/>
      <c r="K2976" s="240"/>
      <c r="L2976" s="240"/>
      <c r="M2976" s="240"/>
      <c r="N2976" s="240"/>
      <c r="O2976" s="240"/>
      <c r="BC2976" s="226"/>
    </row>
    <row r="2977" spans="1:55" ht="15.75" customHeight="1" thickBot="1">
      <c r="A2977" s="238"/>
      <c r="B2977" s="238"/>
      <c r="C2977" s="240"/>
      <c r="D2977" s="240"/>
      <c r="E2977" s="240"/>
      <c r="F2977" s="240"/>
      <c r="G2977" s="240"/>
      <c r="H2977" s="240"/>
      <c r="I2977" s="240"/>
      <c r="J2977" s="240"/>
      <c r="K2977" s="240"/>
      <c r="L2977" s="240"/>
      <c r="M2977" s="240"/>
      <c r="N2977" s="240"/>
      <c r="O2977" s="240"/>
      <c r="BC2977" s="226"/>
    </row>
    <row r="2978" spans="1:55" ht="15.75" customHeight="1" thickBot="1">
      <c r="A2978" s="238"/>
      <c r="B2978" s="238"/>
      <c r="C2978" s="240"/>
      <c r="D2978" s="240"/>
      <c r="E2978" s="240"/>
      <c r="F2978" s="240"/>
      <c r="G2978" s="240"/>
      <c r="H2978" s="240"/>
      <c r="I2978" s="240"/>
      <c r="J2978" s="240"/>
      <c r="K2978" s="240"/>
      <c r="L2978" s="240"/>
      <c r="M2978" s="240"/>
      <c r="N2978" s="240"/>
      <c r="O2978" s="240"/>
      <c r="BC2978" s="226"/>
    </row>
    <row r="2979" spans="1:55" ht="15.75" customHeight="1" thickBot="1">
      <c r="A2979" s="238"/>
      <c r="B2979" s="238"/>
      <c r="C2979" s="240"/>
      <c r="D2979" s="240"/>
      <c r="E2979" s="240"/>
      <c r="F2979" s="240"/>
      <c r="G2979" s="240"/>
      <c r="H2979" s="240"/>
      <c r="I2979" s="240"/>
      <c r="J2979" s="240"/>
      <c r="K2979" s="240"/>
      <c r="L2979" s="240"/>
      <c r="M2979" s="240"/>
      <c r="N2979" s="240"/>
      <c r="O2979" s="240"/>
      <c r="BC2979" s="226"/>
    </row>
    <row r="2980" spans="1:55" ht="15.75" customHeight="1" thickBot="1">
      <c r="A2980" s="238"/>
      <c r="B2980" s="238"/>
      <c r="C2980" s="240"/>
      <c r="D2980" s="240"/>
      <c r="E2980" s="240"/>
      <c r="F2980" s="240"/>
      <c r="G2980" s="240"/>
      <c r="H2980" s="240"/>
      <c r="I2980" s="240"/>
      <c r="J2980" s="240"/>
      <c r="K2980" s="240"/>
      <c r="L2980" s="240"/>
      <c r="M2980" s="240"/>
      <c r="N2980" s="240"/>
      <c r="O2980" s="240"/>
      <c r="BC2980" s="226"/>
    </row>
    <row r="2981" spans="1:55" ht="15.75" customHeight="1" thickBot="1">
      <c r="A2981" s="238"/>
      <c r="B2981" s="238"/>
      <c r="C2981" s="240"/>
      <c r="D2981" s="240"/>
      <c r="E2981" s="240"/>
      <c r="F2981" s="240"/>
      <c r="G2981" s="240"/>
      <c r="H2981" s="240"/>
      <c r="I2981" s="240"/>
      <c r="J2981" s="240"/>
      <c r="K2981" s="240"/>
      <c r="L2981" s="240"/>
      <c r="M2981" s="240"/>
      <c r="N2981" s="240"/>
      <c r="O2981" s="240"/>
      <c r="BC2981" s="226"/>
    </row>
    <row r="2982" spans="1:55" ht="15.75" customHeight="1" thickBot="1">
      <c r="A2982" s="238"/>
      <c r="B2982" s="238"/>
      <c r="C2982" s="240"/>
      <c r="D2982" s="240"/>
      <c r="E2982" s="240"/>
      <c r="F2982" s="240"/>
      <c r="G2982" s="240"/>
      <c r="H2982" s="240"/>
      <c r="I2982" s="240"/>
      <c r="J2982" s="240"/>
      <c r="K2982" s="240"/>
      <c r="L2982" s="240"/>
      <c r="M2982" s="240"/>
      <c r="N2982" s="240"/>
      <c r="O2982" s="240"/>
      <c r="BC2982" s="226"/>
    </row>
    <row r="2983" spans="1:55" ht="15.75" customHeight="1" thickBot="1">
      <c r="A2983" s="238"/>
      <c r="B2983" s="238"/>
      <c r="C2983" s="240"/>
      <c r="D2983" s="240"/>
      <c r="E2983" s="240"/>
      <c r="F2983" s="240"/>
      <c r="G2983" s="240"/>
      <c r="H2983" s="240"/>
      <c r="I2983" s="240"/>
      <c r="J2983" s="240"/>
      <c r="K2983" s="240"/>
      <c r="L2983" s="240"/>
      <c r="M2983" s="240"/>
      <c r="N2983" s="240"/>
      <c r="O2983" s="240"/>
      <c r="BC2983" s="226"/>
    </row>
    <row r="2984" spans="1:55" ht="15.75" customHeight="1" thickBot="1">
      <c r="A2984" s="238"/>
      <c r="B2984" s="238"/>
      <c r="C2984" s="240"/>
      <c r="D2984" s="240"/>
      <c r="E2984" s="240"/>
      <c r="F2984" s="240"/>
      <c r="G2984" s="240"/>
      <c r="H2984" s="240"/>
      <c r="I2984" s="240"/>
      <c r="J2984" s="240"/>
      <c r="K2984" s="240"/>
      <c r="L2984" s="240"/>
      <c r="M2984" s="240"/>
      <c r="N2984" s="240"/>
      <c r="O2984" s="240"/>
      <c r="BC2984" s="226"/>
    </row>
    <row r="2985" spans="1:55" ht="15.75" customHeight="1" thickBot="1">
      <c r="A2985" s="238"/>
      <c r="B2985" s="238"/>
      <c r="C2985" s="240"/>
      <c r="D2985" s="240"/>
      <c r="E2985" s="240"/>
      <c r="F2985" s="240"/>
      <c r="G2985" s="240"/>
      <c r="H2985" s="240"/>
      <c r="I2985" s="240"/>
      <c r="J2985" s="240"/>
      <c r="K2985" s="240"/>
      <c r="L2985" s="240"/>
      <c r="M2985" s="240"/>
      <c r="N2985" s="240"/>
      <c r="O2985" s="240"/>
      <c r="BC2985" s="226"/>
    </row>
    <row r="2986" spans="1:55" ht="15.75" customHeight="1" thickBot="1">
      <c r="A2986" s="238"/>
      <c r="B2986" s="238"/>
      <c r="C2986" s="240"/>
      <c r="D2986" s="240"/>
      <c r="E2986" s="240"/>
      <c r="F2986" s="240"/>
      <c r="G2986" s="240"/>
      <c r="H2986" s="240"/>
      <c r="I2986" s="240"/>
      <c r="J2986" s="240"/>
      <c r="K2986" s="240"/>
      <c r="L2986" s="240"/>
      <c r="M2986" s="240"/>
      <c r="N2986" s="240"/>
      <c r="O2986" s="240"/>
      <c r="BC2986" s="226"/>
    </row>
    <row r="2987" spans="1:55" ht="15.75" customHeight="1" thickBot="1">
      <c r="A2987" s="238"/>
      <c r="B2987" s="238"/>
      <c r="C2987" s="240"/>
      <c r="D2987" s="240"/>
      <c r="E2987" s="240"/>
      <c r="F2987" s="240"/>
      <c r="G2987" s="240"/>
      <c r="H2987" s="240"/>
      <c r="I2987" s="240"/>
      <c r="J2987" s="240"/>
      <c r="K2987" s="240"/>
      <c r="L2987" s="240"/>
      <c r="M2987" s="240"/>
      <c r="N2987" s="240"/>
      <c r="O2987" s="240"/>
      <c r="BC2987" s="226"/>
    </row>
    <row r="2988" spans="1:55" ht="15.75" customHeight="1" thickBot="1">
      <c r="A2988" s="238"/>
      <c r="B2988" s="238"/>
      <c r="C2988" s="240"/>
      <c r="D2988" s="240"/>
      <c r="E2988" s="240"/>
      <c r="F2988" s="240"/>
      <c r="G2988" s="240"/>
      <c r="H2988" s="240"/>
      <c r="I2988" s="240"/>
      <c r="J2988" s="240"/>
      <c r="K2988" s="240"/>
      <c r="L2988" s="240"/>
      <c r="M2988" s="240"/>
      <c r="N2988" s="240"/>
      <c r="O2988" s="240"/>
      <c r="BC2988" s="226"/>
    </row>
    <row r="2989" spans="1:55" ht="15.75" customHeight="1" thickBot="1">
      <c r="A2989" s="238"/>
      <c r="B2989" s="238"/>
      <c r="C2989" s="240"/>
      <c r="D2989" s="240"/>
      <c r="E2989" s="240"/>
      <c r="F2989" s="240"/>
      <c r="G2989" s="240"/>
      <c r="H2989" s="240"/>
      <c r="I2989" s="240"/>
      <c r="J2989" s="240"/>
      <c r="K2989" s="240"/>
      <c r="L2989" s="240"/>
      <c r="M2989" s="240"/>
      <c r="N2989" s="240"/>
      <c r="O2989" s="240"/>
      <c r="BC2989" s="226"/>
    </row>
    <row r="2990" spans="1:55" ht="15.75" customHeight="1" thickBot="1">
      <c r="A2990" s="238"/>
      <c r="B2990" s="238"/>
      <c r="C2990" s="240"/>
      <c r="D2990" s="240"/>
      <c r="E2990" s="240"/>
      <c r="F2990" s="240"/>
      <c r="G2990" s="240"/>
      <c r="H2990" s="240"/>
      <c r="I2990" s="240"/>
      <c r="J2990" s="240"/>
      <c r="K2990" s="240"/>
      <c r="L2990" s="240"/>
      <c r="M2990" s="240"/>
      <c r="N2990" s="240"/>
      <c r="O2990" s="240"/>
      <c r="BC2990" s="226"/>
    </row>
    <row r="2991" spans="1:55" ht="15.75" customHeight="1" thickBot="1">
      <c r="A2991" s="238"/>
      <c r="B2991" s="238"/>
      <c r="C2991" s="240"/>
      <c r="D2991" s="240"/>
      <c r="E2991" s="240"/>
      <c r="F2991" s="240"/>
      <c r="G2991" s="240"/>
      <c r="H2991" s="240"/>
      <c r="I2991" s="240"/>
      <c r="J2991" s="240"/>
      <c r="K2991" s="240"/>
      <c r="L2991" s="240"/>
      <c r="M2991" s="240"/>
      <c r="N2991" s="240"/>
      <c r="O2991" s="240"/>
      <c r="BC2991" s="226"/>
    </row>
    <row r="2992" spans="1:55" ht="15.75" customHeight="1" thickBot="1">
      <c r="A2992" s="238"/>
      <c r="B2992" s="238"/>
      <c r="C2992" s="240"/>
      <c r="D2992" s="240"/>
      <c r="E2992" s="240"/>
      <c r="F2992" s="240"/>
      <c r="G2992" s="240"/>
      <c r="H2992" s="240"/>
      <c r="I2992" s="240"/>
      <c r="J2992" s="240"/>
      <c r="K2992" s="240"/>
      <c r="L2992" s="240"/>
      <c r="M2992" s="240"/>
      <c r="N2992" s="240"/>
      <c r="O2992" s="240"/>
      <c r="BC2992" s="226"/>
    </row>
    <row r="2993" spans="1:55" ht="15.75" customHeight="1" thickBot="1">
      <c r="A2993" s="238"/>
      <c r="B2993" s="238"/>
      <c r="C2993" s="240"/>
      <c r="D2993" s="240"/>
      <c r="E2993" s="240"/>
      <c r="F2993" s="240"/>
      <c r="G2993" s="240"/>
      <c r="H2993" s="240"/>
      <c r="I2993" s="240"/>
      <c r="J2993" s="240"/>
      <c r="K2993" s="240"/>
      <c r="L2993" s="240"/>
      <c r="M2993" s="240"/>
      <c r="N2993" s="240"/>
      <c r="O2993" s="240"/>
      <c r="BC2993" s="226"/>
    </row>
    <row r="2994" spans="1:55" ht="15.75" customHeight="1" thickBot="1">
      <c r="A2994" s="238"/>
      <c r="B2994" s="238"/>
      <c r="C2994" s="240"/>
      <c r="D2994" s="240"/>
      <c r="E2994" s="240"/>
      <c r="F2994" s="240"/>
      <c r="G2994" s="240"/>
      <c r="H2994" s="240"/>
      <c r="I2994" s="240"/>
      <c r="J2994" s="240"/>
      <c r="K2994" s="240"/>
      <c r="L2994" s="240"/>
      <c r="M2994" s="240"/>
      <c r="N2994" s="240"/>
      <c r="O2994" s="240"/>
      <c r="BC2994" s="226"/>
    </row>
    <row r="2995" spans="1:55" ht="15.75" customHeight="1" thickBot="1">
      <c r="A2995" s="238"/>
      <c r="B2995" s="238"/>
      <c r="C2995" s="240"/>
      <c r="D2995" s="240"/>
      <c r="E2995" s="240"/>
      <c r="F2995" s="240"/>
      <c r="G2995" s="240"/>
      <c r="H2995" s="240"/>
      <c r="I2995" s="240"/>
      <c r="J2995" s="240"/>
      <c r="K2995" s="240"/>
      <c r="L2995" s="240"/>
      <c r="M2995" s="240"/>
      <c r="N2995" s="240"/>
      <c r="O2995" s="240"/>
      <c r="BC2995" s="226"/>
    </row>
    <row r="2996" spans="1:55" ht="15.75" customHeight="1" thickBot="1">
      <c r="A2996" s="238"/>
      <c r="B2996" s="238"/>
      <c r="C2996" s="240"/>
      <c r="D2996" s="240"/>
      <c r="E2996" s="240"/>
      <c r="F2996" s="240"/>
      <c r="G2996" s="240"/>
      <c r="H2996" s="240"/>
      <c r="I2996" s="240"/>
      <c r="J2996" s="240"/>
      <c r="K2996" s="240"/>
      <c r="L2996" s="240"/>
      <c r="M2996" s="240"/>
      <c r="N2996" s="240"/>
      <c r="O2996" s="240"/>
      <c r="BC2996" s="226"/>
    </row>
    <row r="2997" spans="1:55" ht="15.75" customHeight="1" thickBot="1">
      <c r="A2997" s="238"/>
      <c r="B2997" s="238"/>
      <c r="C2997" s="240"/>
      <c r="D2997" s="240"/>
      <c r="E2997" s="240"/>
      <c r="F2997" s="240"/>
      <c r="G2997" s="240"/>
      <c r="H2997" s="240"/>
      <c r="I2997" s="240"/>
      <c r="J2997" s="240"/>
      <c r="K2997" s="240"/>
      <c r="L2997" s="240"/>
      <c r="M2997" s="240"/>
      <c r="N2997" s="240"/>
      <c r="O2997" s="240"/>
      <c r="BC2997" s="226"/>
    </row>
    <row r="2998" spans="1:55" ht="15.75" customHeight="1" thickBot="1">
      <c r="A2998" s="238"/>
      <c r="B2998" s="238"/>
      <c r="C2998" s="240"/>
      <c r="D2998" s="240"/>
      <c r="E2998" s="240"/>
      <c r="F2998" s="240"/>
      <c r="G2998" s="240"/>
      <c r="H2998" s="240"/>
      <c r="I2998" s="240"/>
      <c r="J2998" s="240"/>
      <c r="K2998" s="240"/>
      <c r="L2998" s="240"/>
      <c r="M2998" s="240"/>
      <c r="N2998" s="240"/>
      <c r="O2998" s="240"/>
      <c r="BC2998" s="226"/>
    </row>
    <row r="2999" spans="1:55" ht="15.75" customHeight="1" thickBot="1">
      <c r="A2999" s="238"/>
      <c r="B2999" s="238"/>
      <c r="C2999" s="240"/>
      <c r="D2999" s="240"/>
      <c r="E2999" s="240"/>
      <c r="F2999" s="240"/>
      <c r="G2999" s="240"/>
      <c r="H2999" s="240"/>
      <c r="I2999" s="240"/>
      <c r="J2999" s="240"/>
      <c r="K2999" s="240"/>
      <c r="L2999" s="240"/>
      <c r="M2999" s="240"/>
      <c r="N2999" s="240"/>
      <c r="O2999" s="240"/>
      <c r="BC2999" s="226"/>
    </row>
    <row r="3000" spans="1:55" ht="15.75" customHeight="1" thickBot="1">
      <c r="A3000" s="238"/>
      <c r="B3000" s="238"/>
      <c r="C3000" s="240"/>
      <c r="D3000" s="240"/>
      <c r="E3000" s="240"/>
      <c r="F3000" s="240"/>
      <c r="G3000" s="240"/>
      <c r="H3000" s="240"/>
      <c r="I3000" s="240"/>
      <c r="J3000" s="240"/>
      <c r="K3000" s="240"/>
      <c r="L3000" s="240"/>
      <c r="M3000" s="240"/>
      <c r="N3000" s="240"/>
      <c r="O3000" s="240"/>
      <c r="BC3000" s="226"/>
    </row>
    <row r="3001" spans="1:55" ht="15.75" customHeight="1" thickBot="1">
      <c r="A3001" s="238"/>
      <c r="B3001" s="238"/>
      <c r="C3001" s="240"/>
      <c r="D3001" s="240"/>
      <c r="E3001" s="240"/>
      <c r="F3001" s="240"/>
      <c r="G3001" s="240"/>
      <c r="H3001" s="240"/>
      <c r="I3001" s="240"/>
      <c r="J3001" s="240"/>
      <c r="K3001" s="240"/>
      <c r="L3001" s="240"/>
      <c r="M3001" s="240"/>
      <c r="N3001" s="240"/>
      <c r="O3001" s="240"/>
      <c r="BC3001" s="226"/>
    </row>
    <row r="3002" spans="1:55" ht="15.75" customHeight="1" thickBot="1">
      <c r="A3002" s="238"/>
      <c r="B3002" s="238"/>
      <c r="C3002" s="240"/>
      <c r="D3002" s="240"/>
      <c r="E3002" s="240"/>
      <c r="F3002" s="240"/>
      <c r="G3002" s="240"/>
      <c r="H3002" s="240"/>
      <c r="I3002" s="240"/>
      <c r="J3002" s="240"/>
      <c r="K3002" s="240"/>
      <c r="L3002" s="240"/>
      <c r="M3002" s="240"/>
      <c r="N3002" s="240"/>
      <c r="O3002" s="240"/>
      <c r="BC3002" s="226"/>
    </row>
    <row r="3003" spans="1:55" ht="15.75" customHeight="1" thickBot="1">
      <c r="A3003" s="238"/>
      <c r="B3003" s="238"/>
      <c r="C3003" s="240"/>
      <c r="D3003" s="240"/>
      <c r="E3003" s="240"/>
      <c r="F3003" s="240"/>
      <c r="G3003" s="240"/>
      <c r="H3003" s="240"/>
      <c r="I3003" s="240"/>
      <c r="J3003" s="240"/>
      <c r="K3003" s="240"/>
      <c r="L3003" s="240"/>
      <c r="M3003" s="240"/>
      <c r="N3003" s="240"/>
      <c r="O3003" s="240"/>
      <c r="BC3003" s="226"/>
    </row>
    <row r="3004" spans="1:55" ht="15.75" customHeight="1" thickBot="1">
      <c r="A3004" s="238"/>
      <c r="B3004" s="238"/>
      <c r="C3004" s="240"/>
      <c r="D3004" s="240"/>
      <c r="E3004" s="240"/>
      <c r="F3004" s="240"/>
      <c r="G3004" s="240"/>
      <c r="H3004" s="240"/>
      <c r="I3004" s="240"/>
      <c r="J3004" s="240"/>
      <c r="K3004" s="240"/>
      <c r="L3004" s="240"/>
      <c r="M3004" s="240"/>
      <c r="N3004" s="240"/>
      <c r="O3004" s="240"/>
      <c r="BC3004" s="226"/>
    </row>
    <row r="3005" spans="1:55" ht="15.75" customHeight="1" thickBot="1">
      <c r="A3005" s="238"/>
      <c r="B3005" s="238"/>
      <c r="C3005" s="240"/>
      <c r="D3005" s="240"/>
      <c r="E3005" s="240"/>
      <c r="F3005" s="240"/>
      <c r="G3005" s="240"/>
      <c r="H3005" s="240"/>
      <c r="I3005" s="240"/>
      <c r="J3005" s="240"/>
      <c r="K3005" s="240"/>
      <c r="L3005" s="240"/>
      <c r="M3005" s="240"/>
      <c r="N3005" s="240"/>
      <c r="O3005" s="240"/>
      <c r="BC3005" s="226"/>
    </row>
    <row r="3006" spans="1:55" ht="15.75" customHeight="1" thickBot="1">
      <c r="A3006" s="238"/>
      <c r="B3006" s="238"/>
      <c r="C3006" s="240"/>
      <c r="D3006" s="240"/>
      <c r="E3006" s="240"/>
      <c r="F3006" s="240"/>
      <c r="G3006" s="240"/>
      <c r="H3006" s="240"/>
      <c r="I3006" s="240"/>
      <c r="J3006" s="240"/>
      <c r="K3006" s="240"/>
      <c r="L3006" s="240"/>
      <c r="M3006" s="240"/>
      <c r="N3006" s="240"/>
      <c r="O3006" s="240"/>
      <c r="BC3006" s="226"/>
    </row>
    <row r="3007" spans="1:55" ht="15.75" customHeight="1" thickBot="1">
      <c r="A3007" s="238"/>
      <c r="B3007" s="238"/>
      <c r="C3007" s="240"/>
      <c r="D3007" s="240"/>
      <c r="E3007" s="240"/>
      <c r="F3007" s="240"/>
      <c r="G3007" s="240"/>
      <c r="H3007" s="240"/>
      <c r="I3007" s="240"/>
      <c r="J3007" s="240"/>
      <c r="K3007" s="240"/>
      <c r="L3007" s="240"/>
      <c r="M3007" s="240"/>
      <c r="N3007" s="240"/>
      <c r="O3007" s="240"/>
      <c r="BC3007" s="226"/>
    </row>
    <row r="3008" spans="1:55" ht="15.75" customHeight="1" thickBot="1">
      <c r="A3008" s="238"/>
      <c r="B3008" s="238"/>
      <c r="C3008" s="240"/>
      <c r="D3008" s="240"/>
      <c r="E3008" s="240"/>
      <c r="F3008" s="240"/>
      <c r="G3008" s="240"/>
      <c r="H3008" s="240"/>
      <c r="I3008" s="240"/>
      <c r="J3008" s="240"/>
      <c r="K3008" s="240"/>
      <c r="L3008" s="240"/>
      <c r="M3008" s="240"/>
      <c r="N3008" s="240"/>
      <c r="O3008" s="240"/>
      <c r="BC3008" s="226"/>
    </row>
    <row r="3009" spans="1:55" ht="15.75" customHeight="1" thickBot="1">
      <c r="A3009" s="238"/>
      <c r="B3009" s="238"/>
      <c r="C3009" s="240"/>
      <c r="D3009" s="240"/>
      <c r="E3009" s="240"/>
      <c r="F3009" s="240"/>
      <c r="G3009" s="240"/>
      <c r="H3009" s="240"/>
      <c r="I3009" s="240"/>
      <c r="J3009" s="240"/>
      <c r="K3009" s="240"/>
      <c r="L3009" s="240"/>
      <c r="M3009" s="240"/>
      <c r="N3009" s="240"/>
      <c r="O3009" s="240"/>
      <c r="BC3009" s="226"/>
    </row>
    <row r="3010" spans="1:55" ht="15.75" customHeight="1" thickBot="1">
      <c r="A3010" s="238"/>
      <c r="B3010" s="238"/>
      <c r="C3010" s="240"/>
      <c r="D3010" s="240"/>
      <c r="E3010" s="240"/>
      <c r="F3010" s="240"/>
      <c r="G3010" s="240"/>
      <c r="H3010" s="240"/>
      <c r="I3010" s="240"/>
      <c r="J3010" s="240"/>
      <c r="K3010" s="240"/>
      <c r="L3010" s="240"/>
      <c r="M3010" s="240"/>
      <c r="N3010" s="240"/>
      <c r="O3010" s="240"/>
      <c r="BC3010" s="226"/>
    </row>
    <row r="3011" spans="1:55" ht="15.75" customHeight="1" thickBot="1">
      <c r="A3011" s="238"/>
      <c r="B3011" s="238"/>
      <c r="C3011" s="240"/>
      <c r="D3011" s="240"/>
      <c r="E3011" s="240"/>
      <c r="F3011" s="240"/>
      <c r="G3011" s="240"/>
      <c r="H3011" s="240"/>
      <c r="I3011" s="240"/>
      <c r="J3011" s="240"/>
      <c r="K3011" s="240"/>
      <c r="L3011" s="240"/>
      <c r="M3011" s="240"/>
      <c r="N3011" s="240"/>
      <c r="O3011" s="240"/>
      <c r="BC3011" s="226"/>
    </row>
    <row r="3012" spans="1:55" ht="15.75" customHeight="1" thickBot="1">
      <c r="A3012" s="238"/>
      <c r="B3012" s="238"/>
      <c r="C3012" s="240"/>
      <c r="D3012" s="240"/>
      <c r="E3012" s="240"/>
      <c r="F3012" s="240"/>
      <c r="G3012" s="240"/>
      <c r="H3012" s="240"/>
      <c r="I3012" s="240"/>
      <c r="J3012" s="240"/>
      <c r="K3012" s="240"/>
      <c r="L3012" s="240"/>
      <c r="M3012" s="240"/>
      <c r="N3012" s="240"/>
      <c r="O3012" s="240"/>
      <c r="BC3012" s="226"/>
    </row>
    <row r="3013" spans="1:55" ht="15.75" customHeight="1" thickBot="1">
      <c r="A3013" s="238"/>
      <c r="B3013" s="238"/>
      <c r="C3013" s="240"/>
      <c r="D3013" s="240"/>
      <c r="E3013" s="240"/>
      <c r="F3013" s="240"/>
      <c r="G3013" s="240"/>
      <c r="H3013" s="240"/>
      <c r="I3013" s="240"/>
      <c r="J3013" s="240"/>
      <c r="K3013" s="240"/>
      <c r="L3013" s="240"/>
      <c r="M3013" s="240"/>
      <c r="N3013" s="240"/>
      <c r="O3013" s="240"/>
      <c r="BC3013" s="226"/>
    </row>
    <row r="3014" spans="1:55" ht="15.75" customHeight="1" thickBot="1">
      <c r="A3014" s="238"/>
      <c r="B3014" s="238"/>
      <c r="C3014" s="240"/>
      <c r="D3014" s="240"/>
      <c r="E3014" s="240"/>
      <c r="F3014" s="240"/>
      <c r="G3014" s="240"/>
      <c r="H3014" s="240"/>
      <c r="I3014" s="240"/>
      <c r="J3014" s="240"/>
      <c r="K3014" s="240"/>
      <c r="L3014" s="240"/>
      <c r="M3014" s="240"/>
      <c r="N3014" s="240"/>
      <c r="O3014" s="240"/>
      <c r="BC3014" s="226"/>
    </row>
    <row r="3015" spans="1:55" ht="15.75" customHeight="1" thickBot="1">
      <c r="A3015" s="238"/>
      <c r="B3015" s="238"/>
      <c r="C3015" s="240"/>
      <c r="D3015" s="240"/>
      <c r="E3015" s="240"/>
      <c r="F3015" s="240"/>
      <c r="G3015" s="240"/>
      <c r="H3015" s="240"/>
      <c r="I3015" s="240"/>
      <c r="J3015" s="240"/>
      <c r="K3015" s="240"/>
      <c r="L3015" s="240"/>
      <c r="M3015" s="240"/>
      <c r="N3015" s="240"/>
      <c r="O3015" s="240"/>
      <c r="BC3015" s="226"/>
    </row>
    <row r="3016" spans="1:55" ht="15.75" customHeight="1" thickBot="1">
      <c r="A3016" s="238"/>
      <c r="B3016" s="238"/>
      <c r="C3016" s="240"/>
      <c r="D3016" s="240"/>
      <c r="E3016" s="240"/>
      <c r="F3016" s="240"/>
      <c r="G3016" s="240"/>
      <c r="H3016" s="240"/>
      <c r="I3016" s="240"/>
      <c r="J3016" s="240"/>
      <c r="K3016" s="240"/>
      <c r="L3016" s="240"/>
      <c r="M3016" s="240"/>
      <c r="N3016" s="240"/>
      <c r="O3016" s="240"/>
      <c r="BC3016" s="226"/>
    </row>
    <row r="3017" spans="1:55" ht="15.75" customHeight="1" thickBot="1">
      <c r="A3017" s="238"/>
      <c r="B3017" s="238"/>
      <c r="C3017" s="240"/>
      <c r="D3017" s="240"/>
      <c r="E3017" s="240"/>
      <c r="F3017" s="240"/>
      <c r="G3017" s="240"/>
      <c r="H3017" s="240"/>
      <c r="I3017" s="240"/>
      <c r="J3017" s="240"/>
      <c r="K3017" s="240"/>
      <c r="L3017" s="240"/>
      <c r="M3017" s="240"/>
      <c r="N3017" s="240"/>
      <c r="O3017" s="240"/>
      <c r="BC3017" s="226"/>
    </row>
    <row r="3018" spans="1:55" ht="15.75" customHeight="1" thickBot="1">
      <c r="A3018" s="238"/>
      <c r="B3018" s="238"/>
      <c r="C3018" s="240"/>
      <c r="D3018" s="240"/>
      <c r="E3018" s="240"/>
      <c r="F3018" s="240"/>
      <c r="G3018" s="240"/>
      <c r="H3018" s="240"/>
      <c r="I3018" s="240"/>
      <c r="J3018" s="240"/>
      <c r="K3018" s="240"/>
      <c r="L3018" s="240"/>
      <c r="M3018" s="240"/>
      <c r="N3018" s="240"/>
      <c r="O3018" s="240"/>
      <c r="BC3018" s="226"/>
    </row>
    <row r="3019" spans="1:55" ht="15.75" customHeight="1" thickBot="1">
      <c r="A3019" s="238"/>
      <c r="B3019" s="238"/>
      <c r="C3019" s="240"/>
      <c r="D3019" s="240"/>
      <c r="E3019" s="240"/>
      <c r="F3019" s="240"/>
      <c r="G3019" s="240"/>
      <c r="H3019" s="240"/>
      <c r="I3019" s="240"/>
      <c r="J3019" s="240"/>
      <c r="K3019" s="240"/>
      <c r="L3019" s="240"/>
      <c r="M3019" s="240"/>
      <c r="N3019" s="240"/>
      <c r="O3019" s="240"/>
      <c r="BC3019" s="226"/>
    </row>
    <row r="3020" spans="1:55" ht="15.75" customHeight="1" thickBot="1">
      <c r="A3020" s="238"/>
      <c r="B3020" s="238"/>
      <c r="C3020" s="240"/>
      <c r="D3020" s="240"/>
      <c r="E3020" s="240"/>
      <c r="F3020" s="240"/>
      <c r="G3020" s="240"/>
      <c r="H3020" s="240"/>
      <c r="I3020" s="240"/>
      <c r="J3020" s="240"/>
      <c r="K3020" s="240"/>
      <c r="L3020" s="240"/>
      <c r="M3020" s="240"/>
      <c r="N3020" s="240"/>
      <c r="O3020" s="240"/>
      <c r="BC3020" s="226"/>
    </row>
    <row r="3021" spans="1:55" ht="15.75" customHeight="1" thickBot="1">
      <c r="A3021" s="238"/>
      <c r="B3021" s="238"/>
      <c r="C3021" s="240"/>
      <c r="D3021" s="240"/>
      <c r="E3021" s="240"/>
      <c r="F3021" s="240"/>
      <c r="G3021" s="240"/>
      <c r="H3021" s="240"/>
      <c r="I3021" s="240"/>
      <c r="J3021" s="240"/>
      <c r="K3021" s="240"/>
      <c r="L3021" s="240"/>
      <c r="M3021" s="240"/>
      <c r="N3021" s="240"/>
      <c r="O3021" s="240"/>
      <c r="BC3021" s="226"/>
    </row>
    <row r="3022" spans="1:55" ht="15.75" customHeight="1" thickBot="1">
      <c r="A3022" s="238"/>
      <c r="B3022" s="238"/>
      <c r="C3022" s="240"/>
      <c r="D3022" s="240"/>
      <c r="E3022" s="240"/>
      <c r="F3022" s="240"/>
      <c r="G3022" s="240"/>
      <c r="H3022" s="240"/>
      <c r="I3022" s="240"/>
      <c r="J3022" s="240"/>
      <c r="K3022" s="240"/>
      <c r="L3022" s="240"/>
      <c r="M3022" s="240"/>
      <c r="N3022" s="240"/>
      <c r="O3022" s="240"/>
      <c r="BC3022" s="226"/>
    </row>
    <row r="3023" spans="1:55" ht="15.75" customHeight="1" thickBot="1">
      <c r="A3023" s="238"/>
      <c r="B3023" s="238"/>
      <c r="C3023" s="240"/>
      <c r="D3023" s="240"/>
      <c r="E3023" s="240"/>
      <c r="F3023" s="240"/>
      <c r="G3023" s="240"/>
      <c r="H3023" s="240"/>
      <c r="I3023" s="240"/>
      <c r="J3023" s="240"/>
      <c r="K3023" s="240"/>
      <c r="L3023" s="240"/>
      <c r="M3023" s="240"/>
      <c r="N3023" s="240"/>
      <c r="O3023" s="240"/>
      <c r="BC3023" s="226"/>
    </row>
    <row r="3024" spans="1:55" ht="15.75" customHeight="1" thickBot="1">
      <c r="A3024" s="238"/>
      <c r="B3024" s="238"/>
      <c r="C3024" s="240"/>
      <c r="D3024" s="240"/>
      <c r="E3024" s="240"/>
      <c r="F3024" s="240"/>
      <c r="G3024" s="240"/>
      <c r="H3024" s="240"/>
      <c r="I3024" s="240"/>
      <c r="J3024" s="240"/>
      <c r="K3024" s="240"/>
      <c r="L3024" s="240"/>
      <c r="M3024" s="240"/>
      <c r="N3024" s="240"/>
      <c r="O3024" s="240"/>
      <c r="BC3024" s="226"/>
    </row>
    <row r="3025" spans="1:55" ht="15.75" customHeight="1" thickBot="1">
      <c r="A3025" s="238"/>
      <c r="B3025" s="238"/>
      <c r="C3025" s="240"/>
      <c r="D3025" s="240"/>
      <c r="E3025" s="240"/>
      <c r="F3025" s="240"/>
      <c r="G3025" s="240"/>
      <c r="H3025" s="240"/>
      <c r="I3025" s="240"/>
      <c r="J3025" s="240"/>
      <c r="K3025" s="240"/>
      <c r="L3025" s="240"/>
      <c r="M3025" s="240"/>
      <c r="N3025" s="240"/>
      <c r="O3025" s="240"/>
      <c r="BC3025" s="226"/>
    </row>
    <row r="3026" spans="1:55" ht="15.75" customHeight="1" thickBot="1">
      <c r="A3026" s="238"/>
      <c r="B3026" s="238"/>
      <c r="C3026" s="240"/>
      <c r="D3026" s="240"/>
      <c r="E3026" s="240"/>
      <c r="F3026" s="240"/>
      <c r="G3026" s="240"/>
      <c r="H3026" s="240"/>
      <c r="I3026" s="240"/>
      <c r="J3026" s="240"/>
      <c r="K3026" s="240"/>
      <c r="L3026" s="240"/>
      <c r="M3026" s="240"/>
      <c r="N3026" s="240"/>
      <c r="O3026" s="240"/>
      <c r="BC3026" s="226"/>
    </row>
    <row r="3027" spans="1:55" ht="15.75" customHeight="1" thickBot="1">
      <c r="A3027" s="238"/>
      <c r="B3027" s="238"/>
      <c r="C3027" s="240"/>
      <c r="D3027" s="240"/>
      <c r="E3027" s="240"/>
      <c r="F3027" s="240"/>
      <c r="G3027" s="240"/>
      <c r="H3027" s="240"/>
      <c r="I3027" s="240"/>
      <c r="J3027" s="240"/>
      <c r="K3027" s="240"/>
      <c r="L3027" s="240"/>
      <c r="M3027" s="240"/>
      <c r="N3027" s="240"/>
      <c r="O3027" s="240"/>
      <c r="BC3027" s="226"/>
    </row>
    <row r="3028" spans="1:55" ht="15.75" customHeight="1" thickBot="1">
      <c r="A3028" s="238"/>
      <c r="B3028" s="238"/>
      <c r="C3028" s="240"/>
      <c r="D3028" s="240"/>
      <c r="E3028" s="240"/>
      <c r="F3028" s="240"/>
      <c r="G3028" s="240"/>
      <c r="H3028" s="240"/>
      <c r="I3028" s="240"/>
      <c r="J3028" s="240"/>
      <c r="K3028" s="240"/>
      <c r="L3028" s="240"/>
      <c r="M3028" s="240"/>
      <c r="N3028" s="240"/>
      <c r="O3028" s="240"/>
      <c r="BC3028" s="226"/>
    </row>
    <row r="3029" spans="1:55" ht="15.75" customHeight="1" thickBot="1">
      <c r="A3029" s="238"/>
      <c r="B3029" s="238"/>
      <c r="C3029" s="240"/>
      <c r="D3029" s="240"/>
      <c r="E3029" s="240"/>
      <c r="F3029" s="240"/>
      <c r="G3029" s="240"/>
      <c r="H3029" s="240"/>
      <c r="I3029" s="240"/>
      <c r="J3029" s="240"/>
      <c r="K3029" s="240"/>
      <c r="L3029" s="240"/>
      <c r="M3029" s="240"/>
      <c r="N3029" s="240"/>
      <c r="O3029" s="240"/>
      <c r="BC3029" s="226"/>
    </row>
    <row r="3030" spans="1:55" ht="15.75" customHeight="1" thickBot="1">
      <c r="A3030" s="238"/>
      <c r="B3030" s="238"/>
      <c r="C3030" s="240"/>
      <c r="D3030" s="240"/>
      <c r="E3030" s="240"/>
      <c r="F3030" s="240"/>
      <c r="G3030" s="240"/>
      <c r="H3030" s="240"/>
      <c r="I3030" s="240"/>
      <c r="J3030" s="240"/>
      <c r="K3030" s="240"/>
      <c r="L3030" s="240"/>
      <c r="M3030" s="240"/>
      <c r="N3030" s="240"/>
      <c r="O3030" s="240"/>
      <c r="BC3030" s="226"/>
    </row>
    <row r="3031" spans="1:55" ht="15.75" customHeight="1" thickBot="1">
      <c r="A3031" s="238"/>
      <c r="B3031" s="238"/>
      <c r="C3031" s="240"/>
      <c r="D3031" s="240"/>
      <c r="E3031" s="240"/>
      <c r="F3031" s="240"/>
      <c r="G3031" s="240"/>
      <c r="H3031" s="240"/>
      <c r="I3031" s="240"/>
      <c r="J3031" s="240"/>
      <c r="K3031" s="240"/>
      <c r="L3031" s="240"/>
      <c r="M3031" s="240"/>
      <c r="N3031" s="240"/>
      <c r="O3031" s="240"/>
      <c r="BC3031" s="226"/>
    </row>
    <row r="3032" spans="1:55" ht="15.75" customHeight="1" thickBot="1">
      <c r="A3032" s="238"/>
      <c r="B3032" s="238"/>
      <c r="C3032" s="240"/>
      <c r="D3032" s="240"/>
      <c r="E3032" s="240"/>
      <c r="F3032" s="240"/>
      <c r="G3032" s="240"/>
      <c r="H3032" s="240"/>
      <c r="I3032" s="240"/>
      <c r="J3032" s="240"/>
      <c r="K3032" s="240"/>
      <c r="L3032" s="240"/>
      <c r="M3032" s="240"/>
      <c r="N3032" s="240"/>
      <c r="O3032" s="240"/>
      <c r="BC3032" s="226"/>
    </row>
    <row r="3033" spans="1:55" ht="15.75" customHeight="1" thickBot="1">
      <c r="A3033" s="238"/>
      <c r="B3033" s="238"/>
      <c r="C3033" s="240"/>
      <c r="D3033" s="240"/>
      <c r="E3033" s="240"/>
      <c r="F3033" s="240"/>
      <c r="G3033" s="240"/>
      <c r="H3033" s="240"/>
      <c r="I3033" s="240"/>
      <c r="J3033" s="240"/>
      <c r="K3033" s="240"/>
      <c r="L3033" s="240"/>
      <c r="M3033" s="240"/>
      <c r="N3033" s="240"/>
      <c r="O3033" s="240"/>
      <c r="BC3033" s="226"/>
    </row>
    <row r="3034" spans="1:55" ht="15.75" customHeight="1" thickBot="1">
      <c r="A3034" s="238"/>
      <c r="B3034" s="238"/>
      <c r="C3034" s="240"/>
      <c r="D3034" s="240"/>
      <c r="E3034" s="240"/>
      <c r="F3034" s="240"/>
      <c r="G3034" s="240"/>
      <c r="H3034" s="240"/>
      <c r="I3034" s="240"/>
      <c r="J3034" s="240"/>
      <c r="K3034" s="240"/>
      <c r="L3034" s="240"/>
      <c r="M3034" s="240"/>
      <c r="N3034" s="240"/>
      <c r="O3034" s="240"/>
      <c r="BC3034" s="226"/>
    </row>
    <row r="3035" spans="1:55" ht="15.75" customHeight="1" thickBot="1">
      <c r="A3035" s="238"/>
      <c r="B3035" s="238"/>
      <c r="C3035" s="240"/>
      <c r="D3035" s="240"/>
      <c r="E3035" s="240"/>
      <c r="F3035" s="240"/>
      <c r="G3035" s="240"/>
      <c r="H3035" s="240"/>
      <c r="I3035" s="240"/>
      <c r="J3035" s="240"/>
      <c r="K3035" s="240"/>
      <c r="L3035" s="240"/>
      <c r="M3035" s="240"/>
      <c r="N3035" s="240"/>
      <c r="O3035" s="240"/>
      <c r="BC3035" s="226"/>
    </row>
    <row r="3036" spans="1:55" ht="15.75" customHeight="1" thickBot="1">
      <c r="A3036" s="238"/>
      <c r="B3036" s="238"/>
      <c r="C3036" s="240"/>
      <c r="D3036" s="240"/>
      <c r="E3036" s="240"/>
      <c r="F3036" s="240"/>
      <c r="G3036" s="240"/>
      <c r="H3036" s="240"/>
      <c r="I3036" s="240"/>
      <c r="J3036" s="240"/>
      <c r="K3036" s="240"/>
      <c r="L3036" s="240"/>
      <c r="M3036" s="240"/>
      <c r="N3036" s="240"/>
      <c r="O3036" s="240"/>
      <c r="BC3036" s="226"/>
    </row>
    <row r="3037" spans="1:55" ht="15.75" customHeight="1" thickBot="1">
      <c r="A3037" s="238"/>
      <c r="B3037" s="238"/>
      <c r="C3037" s="240"/>
      <c r="D3037" s="240"/>
      <c r="E3037" s="240"/>
      <c r="F3037" s="240"/>
      <c r="G3037" s="240"/>
      <c r="H3037" s="240"/>
      <c r="I3037" s="240"/>
      <c r="J3037" s="240"/>
      <c r="K3037" s="240"/>
      <c r="L3037" s="240"/>
      <c r="M3037" s="240"/>
      <c r="N3037" s="240"/>
      <c r="O3037" s="240"/>
      <c r="BC3037" s="226"/>
    </row>
    <row r="3038" spans="1:55" ht="15.75" customHeight="1" thickBot="1">
      <c r="A3038" s="238"/>
      <c r="B3038" s="238"/>
      <c r="C3038" s="240"/>
      <c r="D3038" s="240"/>
      <c r="E3038" s="240"/>
      <c r="F3038" s="240"/>
      <c r="G3038" s="240"/>
      <c r="H3038" s="240"/>
      <c r="I3038" s="240"/>
      <c r="J3038" s="240"/>
      <c r="K3038" s="240"/>
      <c r="L3038" s="240"/>
      <c r="M3038" s="240"/>
      <c r="N3038" s="240"/>
      <c r="O3038" s="240"/>
      <c r="BC3038" s="226"/>
    </row>
    <row r="3039" spans="1:55" ht="15.75" customHeight="1" thickBot="1">
      <c r="A3039" s="238"/>
      <c r="B3039" s="238"/>
      <c r="C3039" s="240"/>
      <c r="D3039" s="240"/>
      <c r="E3039" s="240"/>
      <c r="F3039" s="240"/>
      <c r="G3039" s="240"/>
      <c r="H3039" s="240"/>
      <c r="I3039" s="240"/>
      <c r="J3039" s="240"/>
      <c r="K3039" s="240"/>
      <c r="L3039" s="240"/>
      <c r="M3039" s="240"/>
      <c r="N3039" s="240"/>
      <c r="O3039" s="240"/>
      <c r="BC3039" s="226"/>
    </row>
    <row r="3040" spans="1:55" ht="15.75" customHeight="1" thickBot="1">
      <c r="A3040" s="238"/>
      <c r="B3040" s="238"/>
      <c r="C3040" s="240"/>
      <c r="D3040" s="240"/>
      <c r="E3040" s="240"/>
      <c r="F3040" s="240"/>
      <c r="G3040" s="240"/>
      <c r="H3040" s="240"/>
      <c r="I3040" s="240"/>
      <c r="J3040" s="240"/>
      <c r="K3040" s="240"/>
      <c r="L3040" s="240"/>
      <c r="M3040" s="240"/>
      <c r="N3040" s="240"/>
      <c r="O3040" s="240"/>
      <c r="BC3040" s="226"/>
    </row>
    <row r="3041" spans="1:55" ht="15.75" customHeight="1" thickBot="1">
      <c r="A3041" s="238"/>
      <c r="B3041" s="238"/>
      <c r="C3041" s="240"/>
      <c r="D3041" s="240"/>
      <c r="E3041" s="240"/>
      <c r="F3041" s="240"/>
      <c r="G3041" s="240"/>
      <c r="H3041" s="240"/>
      <c r="I3041" s="240"/>
      <c r="J3041" s="240"/>
      <c r="K3041" s="240"/>
      <c r="L3041" s="240"/>
      <c r="M3041" s="240"/>
      <c r="N3041" s="240"/>
      <c r="O3041" s="240"/>
      <c r="BC3041" s="226"/>
    </row>
    <row r="3042" spans="1:55" ht="15.75" customHeight="1" thickBot="1">
      <c r="A3042" s="238"/>
      <c r="B3042" s="238"/>
      <c r="C3042" s="240"/>
      <c r="D3042" s="240"/>
      <c r="E3042" s="240"/>
      <c r="F3042" s="240"/>
      <c r="G3042" s="240"/>
      <c r="H3042" s="240"/>
      <c r="I3042" s="240"/>
      <c r="J3042" s="240"/>
      <c r="K3042" s="240"/>
      <c r="L3042" s="240"/>
      <c r="M3042" s="240"/>
      <c r="N3042" s="240"/>
      <c r="O3042" s="240"/>
      <c r="BC3042" s="226"/>
    </row>
    <row r="3043" spans="1:55" ht="15.75" customHeight="1" thickBot="1">
      <c r="A3043" s="238"/>
      <c r="B3043" s="238"/>
      <c r="C3043" s="240"/>
      <c r="D3043" s="240"/>
      <c r="E3043" s="240"/>
      <c r="F3043" s="240"/>
      <c r="G3043" s="240"/>
      <c r="H3043" s="240"/>
      <c r="I3043" s="240"/>
      <c r="J3043" s="240"/>
      <c r="K3043" s="240"/>
      <c r="L3043" s="240"/>
      <c r="M3043" s="240"/>
      <c r="N3043" s="240"/>
      <c r="O3043" s="240"/>
      <c r="BC3043" s="226"/>
    </row>
    <row r="3044" spans="1:55" ht="15.75" customHeight="1" thickBot="1">
      <c r="A3044" s="238"/>
      <c r="B3044" s="238"/>
      <c r="C3044" s="240"/>
      <c r="D3044" s="240"/>
      <c r="E3044" s="240"/>
      <c r="F3044" s="240"/>
      <c r="G3044" s="240"/>
      <c r="H3044" s="240"/>
      <c r="I3044" s="240"/>
      <c r="J3044" s="240"/>
      <c r="K3044" s="240"/>
      <c r="L3044" s="240"/>
      <c r="M3044" s="240"/>
      <c r="N3044" s="240"/>
      <c r="O3044" s="240"/>
      <c r="BC3044" s="226"/>
    </row>
    <row r="3045" spans="1:55" ht="15.75" customHeight="1" thickBot="1">
      <c r="A3045" s="238"/>
      <c r="B3045" s="238"/>
      <c r="C3045" s="240"/>
      <c r="D3045" s="240"/>
      <c r="E3045" s="240"/>
      <c r="F3045" s="240"/>
      <c r="G3045" s="240"/>
      <c r="H3045" s="240"/>
      <c r="I3045" s="240"/>
      <c r="J3045" s="240"/>
      <c r="K3045" s="240"/>
      <c r="L3045" s="240"/>
      <c r="M3045" s="240"/>
      <c r="N3045" s="240"/>
      <c r="O3045" s="240"/>
      <c r="BC3045" s="226"/>
    </row>
    <row r="3046" spans="1:55" ht="15.75" customHeight="1" thickBot="1">
      <c r="A3046" s="238"/>
      <c r="B3046" s="238"/>
      <c r="C3046" s="240"/>
      <c r="D3046" s="240"/>
      <c r="E3046" s="240"/>
      <c r="F3046" s="240"/>
      <c r="G3046" s="240"/>
      <c r="H3046" s="240"/>
      <c r="I3046" s="240"/>
      <c r="J3046" s="240"/>
      <c r="K3046" s="240"/>
      <c r="L3046" s="240"/>
      <c r="M3046" s="240"/>
      <c r="N3046" s="240"/>
      <c r="O3046" s="240"/>
      <c r="BC3046" s="226"/>
    </row>
    <row r="3047" spans="1:55" ht="15.75" customHeight="1" thickBot="1">
      <c r="A3047" s="238"/>
      <c r="B3047" s="238"/>
      <c r="C3047" s="240"/>
      <c r="D3047" s="240"/>
      <c r="E3047" s="240"/>
      <c r="F3047" s="240"/>
      <c r="G3047" s="240"/>
      <c r="H3047" s="240"/>
      <c r="I3047" s="240"/>
      <c r="J3047" s="240"/>
      <c r="K3047" s="240"/>
      <c r="L3047" s="240"/>
      <c r="M3047" s="240"/>
      <c r="N3047" s="240"/>
      <c r="O3047" s="240"/>
      <c r="BC3047" s="226"/>
    </row>
    <row r="3048" spans="1:55" ht="15.75" customHeight="1" thickBot="1">
      <c r="A3048" s="238"/>
      <c r="B3048" s="238"/>
      <c r="C3048" s="240"/>
      <c r="D3048" s="240"/>
      <c r="E3048" s="240"/>
      <c r="F3048" s="240"/>
      <c r="G3048" s="240"/>
      <c r="H3048" s="240"/>
      <c r="I3048" s="240"/>
      <c r="J3048" s="240"/>
      <c r="K3048" s="240"/>
      <c r="L3048" s="240"/>
      <c r="M3048" s="240"/>
      <c r="N3048" s="240"/>
      <c r="O3048" s="240"/>
      <c r="BC3048" s="226"/>
    </row>
    <row r="3049" spans="1:55" ht="15.75" customHeight="1" thickBot="1">
      <c r="A3049" s="238"/>
      <c r="B3049" s="238"/>
      <c r="C3049" s="240"/>
      <c r="D3049" s="240"/>
      <c r="E3049" s="240"/>
      <c r="F3049" s="240"/>
      <c r="G3049" s="240"/>
      <c r="H3049" s="240"/>
      <c r="I3049" s="240"/>
      <c r="J3049" s="240"/>
      <c r="K3049" s="240"/>
      <c r="L3049" s="240"/>
      <c r="M3049" s="240"/>
      <c r="N3049" s="240"/>
      <c r="O3049" s="240"/>
      <c r="BC3049" s="226"/>
    </row>
    <row r="3050" spans="1:55" ht="15.75" customHeight="1" thickBot="1">
      <c r="A3050" s="238"/>
      <c r="B3050" s="238"/>
      <c r="C3050" s="240"/>
      <c r="D3050" s="240"/>
      <c r="E3050" s="240"/>
      <c r="F3050" s="240"/>
      <c r="G3050" s="240"/>
      <c r="H3050" s="240"/>
      <c r="I3050" s="240"/>
      <c r="J3050" s="240"/>
      <c r="K3050" s="240"/>
      <c r="L3050" s="240"/>
      <c r="M3050" s="240"/>
      <c r="N3050" s="240"/>
      <c r="O3050" s="240"/>
      <c r="BC3050" s="226"/>
    </row>
    <row r="3051" spans="1:55" ht="15.75" customHeight="1" thickBot="1">
      <c r="A3051" s="238"/>
      <c r="B3051" s="238"/>
      <c r="C3051" s="240"/>
      <c r="D3051" s="240"/>
      <c r="E3051" s="240"/>
      <c r="F3051" s="240"/>
      <c r="G3051" s="240"/>
      <c r="H3051" s="240"/>
      <c r="I3051" s="240"/>
      <c r="J3051" s="240"/>
      <c r="K3051" s="240"/>
      <c r="L3051" s="240"/>
      <c r="M3051" s="240"/>
      <c r="N3051" s="240"/>
      <c r="O3051" s="240"/>
      <c r="BC3051" s="226"/>
    </row>
    <row r="3052" spans="1:55" ht="15.75" customHeight="1" thickBot="1">
      <c r="A3052" s="238"/>
      <c r="B3052" s="238"/>
      <c r="C3052" s="240"/>
      <c r="D3052" s="240"/>
      <c r="E3052" s="240"/>
      <c r="F3052" s="240"/>
      <c r="G3052" s="240"/>
      <c r="H3052" s="240"/>
      <c r="I3052" s="240"/>
      <c r="J3052" s="240"/>
      <c r="K3052" s="240"/>
      <c r="L3052" s="240"/>
      <c r="M3052" s="240"/>
      <c r="N3052" s="240"/>
      <c r="O3052" s="240"/>
      <c r="BC3052" s="226"/>
    </row>
    <row r="3053" spans="1:55" ht="15.75" customHeight="1" thickBot="1">
      <c r="A3053" s="238"/>
      <c r="B3053" s="238"/>
      <c r="C3053" s="240"/>
      <c r="D3053" s="240"/>
      <c r="E3053" s="240"/>
      <c r="F3053" s="240"/>
      <c r="G3053" s="240"/>
      <c r="H3053" s="240"/>
      <c r="I3053" s="240"/>
      <c r="J3053" s="240"/>
      <c r="K3053" s="240"/>
      <c r="L3053" s="240"/>
      <c r="M3053" s="240"/>
      <c r="N3053" s="240"/>
      <c r="O3053" s="240"/>
      <c r="BC3053" s="226"/>
    </row>
    <row r="3054" spans="1:55" ht="15.75" customHeight="1" thickBot="1">
      <c r="A3054" s="238"/>
      <c r="B3054" s="238"/>
      <c r="C3054" s="240"/>
      <c r="D3054" s="240"/>
      <c r="E3054" s="240"/>
      <c r="F3054" s="240"/>
      <c r="G3054" s="240"/>
      <c r="H3054" s="240"/>
      <c r="I3054" s="240"/>
      <c r="J3054" s="240"/>
      <c r="K3054" s="240"/>
      <c r="L3054" s="240"/>
      <c r="M3054" s="240"/>
      <c r="N3054" s="240"/>
      <c r="O3054" s="240"/>
      <c r="BC3054" s="226"/>
    </row>
    <row r="3055" spans="1:55" ht="15.75" customHeight="1" thickBot="1">
      <c r="A3055" s="238"/>
      <c r="B3055" s="238"/>
      <c r="C3055" s="240"/>
      <c r="D3055" s="240"/>
      <c r="E3055" s="240"/>
      <c r="F3055" s="240"/>
      <c r="G3055" s="240"/>
      <c r="H3055" s="240"/>
      <c r="I3055" s="240"/>
      <c r="J3055" s="240"/>
      <c r="K3055" s="240"/>
      <c r="L3055" s="240"/>
      <c r="M3055" s="240"/>
      <c r="N3055" s="240"/>
      <c r="O3055" s="240"/>
      <c r="BC3055" s="226"/>
    </row>
    <row r="3056" spans="1:55" ht="15.75" customHeight="1" thickBot="1">
      <c r="A3056" s="238"/>
      <c r="B3056" s="238"/>
      <c r="C3056" s="240"/>
      <c r="D3056" s="240"/>
      <c r="E3056" s="240"/>
      <c r="F3056" s="240"/>
      <c r="G3056" s="240"/>
      <c r="H3056" s="240"/>
      <c r="I3056" s="240"/>
      <c r="J3056" s="240"/>
      <c r="K3056" s="240"/>
      <c r="L3056" s="240"/>
      <c r="M3056" s="240"/>
      <c r="N3056" s="240"/>
      <c r="O3056" s="240"/>
      <c r="BC3056" s="226"/>
    </row>
    <row r="3057" spans="1:55" ht="15.75" customHeight="1" thickBot="1">
      <c r="A3057" s="238"/>
      <c r="B3057" s="238"/>
      <c r="C3057" s="240"/>
      <c r="D3057" s="240"/>
      <c r="E3057" s="240"/>
      <c r="F3057" s="240"/>
      <c r="G3057" s="240"/>
      <c r="H3057" s="240"/>
      <c r="I3057" s="240"/>
      <c r="J3057" s="240"/>
      <c r="K3057" s="240"/>
      <c r="L3057" s="240"/>
      <c r="M3057" s="240"/>
      <c r="N3057" s="240"/>
      <c r="O3057" s="240"/>
      <c r="BC3057" s="226"/>
    </row>
    <row r="3058" spans="1:55" ht="15.75" customHeight="1" thickBot="1">
      <c r="A3058" s="238"/>
      <c r="B3058" s="238"/>
      <c r="C3058" s="240"/>
      <c r="D3058" s="240"/>
      <c r="E3058" s="240"/>
      <c r="F3058" s="240"/>
      <c r="G3058" s="240"/>
      <c r="H3058" s="240"/>
      <c r="I3058" s="240"/>
      <c r="J3058" s="240"/>
      <c r="K3058" s="240"/>
      <c r="L3058" s="240"/>
      <c r="M3058" s="240"/>
      <c r="N3058" s="240"/>
      <c r="O3058" s="240"/>
      <c r="BC3058" s="226"/>
    </row>
    <row r="3059" spans="1:55" ht="15.75" customHeight="1" thickBot="1">
      <c r="A3059" s="238"/>
      <c r="B3059" s="238"/>
      <c r="C3059" s="240"/>
      <c r="D3059" s="240"/>
      <c r="E3059" s="240"/>
      <c r="F3059" s="240"/>
      <c r="G3059" s="240"/>
      <c r="H3059" s="240"/>
      <c r="I3059" s="240"/>
      <c r="J3059" s="240"/>
      <c r="K3059" s="240"/>
      <c r="L3059" s="240"/>
      <c r="M3059" s="240"/>
      <c r="N3059" s="240"/>
      <c r="O3059" s="240"/>
      <c r="BC3059" s="226"/>
    </row>
    <row r="3060" spans="1:55" ht="15.75" customHeight="1" thickBot="1">
      <c r="A3060" s="238"/>
      <c r="B3060" s="238"/>
      <c r="C3060" s="240"/>
      <c r="D3060" s="240"/>
      <c r="E3060" s="240"/>
      <c r="F3060" s="240"/>
      <c r="G3060" s="240"/>
      <c r="H3060" s="240"/>
      <c r="I3060" s="240"/>
      <c r="J3060" s="240"/>
      <c r="K3060" s="240"/>
      <c r="L3060" s="240"/>
      <c r="M3060" s="240"/>
      <c r="N3060" s="240"/>
      <c r="O3060" s="240"/>
      <c r="BC3060" s="226"/>
    </row>
    <row r="3061" spans="1:55" ht="15.75" customHeight="1" thickBot="1">
      <c r="A3061" s="238"/>
      <c r="B3061" s="238"/>
      <c r="C3061" s="240"/>
      <c r="D3061" s="240"/>
      <c r="E3061" s="240"/>
      <c r="F3061" s="240"/>
      <c r="G3061" s="240"/>
      <c r="H3061" s="240"/>
      <c r="I3061" s="240"/>
      <c r="J3061" s="240"/>
      <c r="K3061" s="240"/>
      <c r="L3061" s="240"/>
      <c r="M3061" s="240"/>
      <c r="N3061" s="240"/>
      <c r="O3061" s="240"/>
      <c r="BC3061" s="226"/>
    </row>
    <row r="3062" spans="1:55" ht="15.75" customHeight="1" thickBot="1">
      <c r="A3062" s="238"/>
      <c r="B3062" s="238"/>
      <c r="C3062" s="240"/>
      <c r="D3062" s="240"/>
      <c r="E3062" s="240"/>
      <c r="F3062" s="240"/>
      <c r="G3062" s="240"/>
      <c r="H3062" s="240"/>
      <c r="I3062" s="240"/>
      <c r="J3062" s="240"/>
      <c r="K3062" s="240"/>
      <c r="L3062" s="240"/>
      <c r="M3062" s="240"/>
      <c r="N3062" s="240"/>
      <c r="O3062" s="240"/>
      <c r="BC3062" s="226"/>
    </row>
    <row r="3063" spans="1:55" ht="15.75" customHeight="1" thickBot="1">
      <c r="A3063" s="238"/>
      <c r="B3063" s="238"/>
      <c r="C3063" s="240"/>
      <c r="D3063" s="240"/>
      <c r="E3063" s="240"/>
      <c r="F3063" s="240"/>
      <c r="G3063" s="240"/>
      <c r="H3063" s="240"/>
      <c r="I3063" s="240"/>
      <c r="J3063" s="240"/>
      <c r="K3063" s="240"/>
      <c r="L3063" s="240"/>
      <c r="M3063" s="240"/>
      <c r="N3063" s="240"/>
      <c r="O3063" s="240"/>
      <c r="BC3063" s="226"/>
    </row>
    <row r="3064" spans="1:55" ht="15.75" customHeight="1" thickBot="1">
      <c r="A3064" s="238"/>
      <c r="B3064" s="238"/>
      <c r="C3064" s="240"/>
      <c r="D3064" s="240"/>
      <c r="E3064" s="240"/>
      <c r="F3064" s="240"/>
      <c r="G3064" s="240"/>
      <c r="H3064" s="240"/>
      <c r="I3064" s="240"/>
      <c r="J3064" s="240"/>
      <c r="K3064" s="240"/>
      <c r="L3064" s="240"/>
      <c r="M3064" s="240"/>
      <c r="N3064" s="240"/>
      <c r="O3064" s="240"/>
      <c r="BC3064" s="226"/>
    </row>
    <row r="3065" spans="1:55" ht="15.75" customHeight="1" thickBot="1">
      <c r="A3065" s="238"/>
      <c r="B3065" s="238"/>
      <c r="C3065" s="240"/>
      <c r="D3065" s="240"/>
      <c r="E3065" s="240"/>
      <c r="F3065" s="240"/>
      <c r="G3065" s="240"/>
      <c r="H3065" s="240"/>
      <c r="I3065" s="240"/>
      <c r="J3065" s="240"/>
      <c r="K3065" s="240"/>
      <c r="L3065" s="240"/>
      <c r="M3065" s="240"/>
      <c r="N3065" s="240"/>
      <c r="O3065" s="240"/>
      <c r="BC3065" s="226"/>
    </row>
    <row r="3066" spans="1:55" ht="15.75" customHeight="1" thickBot="1">
      <c r="A3066" s="238"/>
      <c r="B3066" s="238"/>
      <c r="C3066" s="240"/>
      <c r="D3066" s="240"/>
      <c r="E3066" s="240"/>
      <c r="F3066" s="240"/>
      <c r="G3066" s="240"/>
      <c r="H3066" s="240"/>
      <c r="I3066" s="240"/>
      <c r="J3066" s="240"/>
      <c r="K3066" s="240"/>
      <c r="L3066" s="240"/>
      <c r="M3066" s="240"/>
      <c r="N3066" s="240"/>
      <c r="O3066" s="240"/>
      <c r="BC3066" s="226"/>
    </row>
    <row r="3067" spans="1:55" ht="15.75" customHeight="1" thickBot="1">
      <c r="A3067" s="238"/>
      <c r="B3067" s="238"/>
      <c r="C3067" s="240"/>
      <c r="D3067" s="240"/>
      <c r="E3067" s="240"/>
      <c r="F3067" s="240"/>
      <c r="G3067" s="240"/>
      <c r="H3067" s="240"/>
      <c r="I3067" s="240"/>
      <c r="J3067" s="240"/>
      <c r="K3067" s="240"/>
      <c r="L3067" s="240"/>
      <c r="M3067" s="240"/>
      <c r="N3067" s="240"/>
      <c r="O3067" s="240"/>
      <c r="BC3067" s="226"/>
    </row>
    <row r="3068" spans="1:55" ht="15.75" customHeight="1" thickBot="1">
      <c r="A3068" s="238"/>
      <c r="B3068" s="238"/>
      <c r="C3068" s="240"/>
      <c r="D3068" s="240"/>
      <c r="E3068" s="240"/>
      <c r="F3068" s="240"/>
      <c r="G3068" s="240"/>
      <c r="H3068" s="240"/>
      <c r="I3068" s="240"/>
      <c r="J3068" s="240"/>
      <c r="K3068" s="240"/>
      <c r="L3068" s="240"/>
      <c r="M3068" s="240"/>
      <c r="N3068" s="240"/>
      <c r="O3068" s="240"/>
      <c r="BC3068" s="226"/>
    </row>
    <row r="3069" spans="1:55" ht="15.75" customHeight="1" thickBot="1">
      <c r="A3069" s="238"/>
      <c r="B3069" s="238"/>
      <c r="C3069" s="240"/>
      <c r="D3069" s="240"/>
      <c r="E3069" s="240"/>
      <c r="F3069" s="240"/>
      <c r="G3069" s="240"/>
      <c r="H3069" s="240"/>
      <c r="I3069" s="240"/>
      <c r="J3069" s="240"/>
      <c r="K3069" s="240"/>
      <c r="L3069" s="240"/>
      <c r="M3069" s="240"/>
      <c r="N3069" s="240"/>
      <c r="O3069" s="240"/>
      <c r="BC3069" s="226"/>
    </row>
    <row r="3070" spans="1:55" ht="15.75" customHeight="1" thickBot="1">
      <c r="A3070" s="238"/>
      <c r="B3070" s="238"/>
      <c r="C3070" s="240"/>
      <c r="D3070" s="240"/>
      <c r="E3070" s="240"/>
      <c r="F3070" s="240"/>
      <c r="G3070" s="240"/>
      <c r="H3070" s="240"/>
      <c r="I3070" s="240"/>
      <c r="J3070" s="240"/>
      <c r="K3070" s="240"/>
      <c r="L3070" s="240"/>
      <c r="M3070" s="240"/>
      <c r="N3070" s="240"/>
      <c r="O3070" s="240"/>
      <c r="BC3070" s="226"/>
    </row>
    <row r="3071" spans="1:55" ht="15.75" customHeight="1" thickBot="1">
      <c r="A3071" s="238"/>
      <c r="B3071" s="238"/>
      <c r="C3071" s="240"/>
      <c r="D3071" s="240"/>
      <c r="E3071" s="240"/>
      <c r="F3071" s="240"/>
      <c r="G3071" s="240"/>
      <c r="H3071" s="240"/>
      <c r="I3071" s="240"/>
      <c r="J3071" s="240"/>
      <c r="K3071" s="240"/>
      <c r="L3071" s="240"/>
      <c r="M3071" s="240"/>
      <c r="N3071" s="240"/>
      <c r="O3071" s="240"/>
      <c r="BC3071" s="226"/>
    </row>
    <row r="3072" spans="1:55" ht="15.75" customHeight="1" thickBot="1">
      <c r="A3072" s="238"/>
      <c r="B3072" s="238"/>
      <c r="C3072" s="240"/>
      <c r="D3072" s="240"/>
      <c r="E3072" s="240"/>
      <c r="F3072" s="240"/>
      <c r="G3072" s="240"/>
      <c r="H3072" s="240"/>
      <c r="I3072" s="240"/>
      <c r="J3072" s="240"/>
      <c r="K3072" s="240"/>
      <c r="L3072" s="240"/>
      <c r="M3072" s="240"/>
      <c r="N3072" s="240"/>
      <c r="O3072" s="240"/>
      <c r="BC3072" s="226"/>
    </row>
    <row r="3073" spans="1:55" ht="15.75" customHeight="1" thickBot="1">
      <c r="A3073" s="238"/>
      <c r="B3073" s="238"/>
      <c r="C3073" s="240"/>
      <c r="D3073" s="240"/>
      <c r="E3073" s="240"/>
      <c r="F3073" s="240"/>
      <c r="G3073" s="240"/>
      <c r="H3073" s="240"/>
      <c r="I3073" s="240"/>
      <c r="J3073" s="240"/>
      <c r="K3073" s="240"/>
      <c r="L3073" s="240"/>
      <c r="M3073" s="240"/>
      <c r="N3073" s="240"/>
      <c r="O3073" s="240"/>
      <c r="BC3073" s="226"/>
    </row>
    <row r="3074" spans="1:55" ht="15.75" customHeight="1" thickBot="1">
      <c r="A3074" s="238"/>
      <c r="B3074" s="238"/>
      <c r="C3074" s="240"/>
      <c r="D3074" s="240"/>
      <c r="E3074" s="240"/>
      <c r="F3074" s="240"/>
      <c r="G3074" s="240"/>
      <c r="H3074" s="240"/>
      <c r="I3074" s="240"/>
      <c r="J3074" s="240"/>
      <c r="K3074" s="240"/>
      <c r="L3074" s="240"/>
      <c r="M3074" s="240"/>
      <c r="N3074" s="240"/>
      <c r="O3074" s="240"/>
      <c r="BC3074" s="226"/>
    </row>
    <row r="3075" spans="1:55" ht="15.75" customHeight="1" thickBot="1">
      <c r="A3075" s="238"/>
      <c r="B3075" s="238"/>
      <c r="C3075" s="240"/>
      <c r="D3075" s="240"/>
      <c r="E3075" s="240"/>
      <c r="F3075" s="240"/>
      <c r="G3075" s="240"/>
      <c r="H3075" s="240"/>
      <c r="I3075" s="240"/>
      <c r="J3075" s="240"/>
      <c r="K3075" s="240"/>
      <c r="L3075" s="240"/>
      <c r="M3075" s="240"/>
      <c r="N3075" s="240"/>
      <c r="O3075" s="240"/>
      <c r="BC3075" s="226"/>
    </row>
    <row r="3076" spans="1:55" ht="15.75" customHeight="1" thickBot="1">
      <c r="A3076" s="238"/>
      <c r="B3076" s="238"/>
      <c r="C3076" s="240"/>
      <c r="D3076" s="240"/>
      <c r="E3076" s="240"/>
      <c r="F3076" s="240"/>
      <c r="G3076" s="240"/>
      <c r="H3076" s="240"/>
      <c r="I3076" s="240"/>
      <c r="J3076" s="240"/>
      <c r="K3076" s="240"/>
      <c r="L3076" s="240"/>
      <c r="M3076" s="240"/>
      <c r="N3076" s="240"/>
      <c r="O3076" s="240"/>
      <c r="BC3076" s="226"/>
    </row>
    <row r="3077" spans="1:55" ht="15.75" customHeight="1" thickBot="1">
      <c r="A3077" s="238"/>
      <c r="B3077" s="238"/>
      <c r="C3077" s="240"/>
      <c r="D3077" s="240"/>
      <c r="E3077" s="240"/>
      <c r="F3077" s="240"/>
      <c r="G3077" s="240"/>
      <c r="H3077" s="240"/>
      <c r="I3077" s="240"/>
      <c r="J3077" s="240"/>
      <c r="K3077" s="240"/>
      <c r="L3077" s="240"/>
      <c r="M3077" s="240"/>
      <c r="N3077" s="240"/>
      <c r="O3077" s="240"/>
      <c r="BC3077" s="226"/>
    </row>
    <row r="3078" spans="1:55" ht="15.75" customHeight="1" thickBot="1">
      <c r="A3078" s="238"/>
      <c r="B3078" s="238"/>
      <c r="C3078" s="240"/>
      <c r="D3078" s="240"/>
      <c r="E3078" s="240"/>
      <c r="F3078" s="240"/>
      <c r="G3078" s="240"/>
      <c r="H3078" s="240"/>
      <c r="I3078" s="240"/>
      <c r="J3078" s="240"/>
      <c r="K3078" s="240"/>
      <c r="L3078" s="240"/>
      <c r="M3078" s="240"/>
      <c r="N3078" s="240"/>
      <c r="O3078" s="240"/>
      <c r="BC3078" s="226"/>
    </row>
    <row r="3079" spans="1:55" ht="15.75" customHeight="1" thickBot="1">
      <c r="A3079" s="238"/>
      <c r="B3079" s="238"/>
      <c r="C3079" s="240"/>
      <c r="D3079" s="240"/>
      <c r="E3079" s="240"/>
      <c r="F3079" s="240"/>
      <c r="G3079" s="240"/>
      <c r="H3079" s="240"/>
      <c r="I3079" s="240"/>
      <c r="J3079" s="240"/>
      <c r="K3079" s="240"/>
      <c r="L3079" s="240"/>
      <c r="M3079" s="240"/>
      <c r="N3079" s="240"/>
      <c r="O3079" s="240"/>
      <c r="BC3079" s="226"/>
    </row>
    <row r="3080" spans="1:55" ht="15.75" customHeight="1" thickBot="1">
      <c r="A3080" s="238"/>
      <c r="B3080" s="238"/>
      <c r="C3080" s="240"/>
      <c r="D3080" s="240"/>
      <c r="E3080" s="240"/>
      <c r="F3080" s="240"/>
      <c r="G3080" s="240"/>
      <c r="H3080" s="240"/>
      <c r="I3080" s="240"/>
      <c r="J3080" s="240"/>
      <c r="K3080" s="240"/>
      <c r="L3080" s="240"/>
      <c r="M3080" s="240"/>
      <c r="N3080" s="240"/>
      <c r="O3080" s="240"/>
      <c r="BC3080" s="226"/>
    </row>
    <row r="3081" spans="1:55" ht="15.75" customHeight="1" thickBot="1">
      <c r="A3081" s="238"/>
      <c r="B3081" s="238"/>
      <c r="C3081" s="240"/>
      <c r="D3081" s="240"/>
      <c r="E3081" s="240"/>
      <c r="F3081" s="240"/>
      <c r="G3081" s="240"/>
      <c r="H3081" s="240"/>
      <c r="I3081" s="240"/>
      <c r="J3081" s="240"/>
      <c r="K3081" s="240"/>
      <c r="L3081" s="240"/>
      <c r="M3081" s="240"/>
      <c r="N3081" s="240"/>
      <c r="O3081" s="240"/>
      <c r="BC3081" s="226"/>
    </row>
    <row r="3082" spans="1:55" ht="15.75" customHeight="1" thickBot="1">
      <c r="A3082" s="238"/>
      <c r="B3082" s="238"/>
      <c r="C3082" s="240"/>
      <c r="D3082" s="240"/>
      <c r="E3082" s="240"/>
      <c r="F3082" s="240"/>
      <c r="G3082" s="240"/>
      <c r="H3082" s="240"/>
      <c r="I3082" s="240"/>
      <c r="J3082" s="240"/>
      <c r="K3082" s="240"/>
      <c r="L3082" s="240"/>
      <c r="M3082" s="240"/>
      <c r="N3082" s="240"/>
      <c r="O3082" s="240"/>
      <c r="BC3082" s="226"/>
    </row>
    <row r="3083" spans="1:55" ht="15.75" customHeight="1" thickBot="1">
      <c r="A3083" s="238"/>
      <c r="B3083" s="238"/>
      <c r="C3083" s="240"/>
      <c r="D3083" s="240"/>
      <c r="E3083" s="240"/>
      <c r="F3083" s="240"/>
      <c r="G3083" s="240"/>
      <c r="H3083" s="240"/>
      <c r="I3083" s="240"/>
      <c r="J3083" s="240"/>
      <c r="K3083" s="240"/>
      <c r="L3083" s="240"/>
      <c r="M3083" s="240"/>
      <c r="N3083" s="240"/>
      <c r="O3083" s="240"/>
      <c r="BC3083" s="226"/>
    </row>
    <row r="3084" spans="1:55" ht="15.75" customHeight="1" thickBot="1">
      <c r="A3084" s="238"/>
      <c r="B3084" s="238"/>
      <c r="C3084" s="240"/>
      <c r="D3084" s="240"/>
      <c r="E3084" s="240"/>
      <c r="F3084" s="240"/>
      <c r="G3084" s="240"/>
      <c r="H3084" s="240"/>
      <c r="I3084" s="240"/>
      <c r="J3084" s="240"/>
      <c r="K3084" s="240"/>
      <c r="L3084" s="240"/>
      <c r="M3084" s="240"/>
      <c r="N3084" s="240"/>
      <c r="O3084" s="240"/>
      <c r="BC3084" s="226"/>
    </row>
    <row r="3085" spans="1:55" ht="15.75" customHeight="1" thickBot="1">
      <c r="A3085" s="238"/>
      <c r="B3085" s="238"/>
      <c r="C3085" s="240"/>
      <c r="D3085" s="240"/>
      <c r="E3085" s="240"/>
      <c r="F3085" s="240"/>
      <c r="G3085" s="240"/>
      <c r="H3085" s="240"/>
      <c r="I3085" s="240"/>
      <c r="J3085" s="240"/>
      <c r="K3085" s="240"/>
      <c r="L3085" s="240"/>
      <c r="M3085" s="240"/>
      <c r="N3085" s="240"/>
      <c r="O3085" s="240"/>
      <c r="BC3085" s="226"/>
    </row>
    <row r="3086" spans="1:55" ht="15.75" customHeight="1" thickBot="1">
      <c r="A3086" s="238"/>
      <c r="B3086" s="238"/>
      <c r="C3086" s="240"/>
      <c r="D3086" s="240"/>
      <c r="E3086" s="240"/>
      <c r="F3086" s="240"/>
      <c r="G3086" s="240"/>
      <c r="H3086" s="240"/>
      <c r="I3086" s="240"/>
      <c r="J3086" s="240"/>
      <c r="K3086" s="240"/>
      <c r="L3086" s="240"/>
      <c r="M3086" s="240"/>
      <c r="N3086" s="240"/>
      <c r="O3086" s="240"/>
      <c r="BC3086" s="226"/>
    </row>
    <row r="3087" spans="1:55" ht="15.75" customHeight="1" thickBot="1">
      <c r="A3087" s="238"/>
      <c r="B3087" s="238"/>
      <c r="C3087" s="240"/>
      <c r="D3087" s="240"/>
      <c r="E3087" s="240"/>
      <c r="F3087" s="240"/>
      <c r="G3087" s="240"/>
      <c r="H3087" s="240"/>
      <c r="I3087" s="240"/>
      <c r="J3087" s="240"/>
      <c r="K3087" s="240"/>
      <c r="L3087" s="240"/>
      <c r="M3087" s="240"/>
      <c r="N3087" s="240"/>
      <c r="O3087" s="240"/>
      <c r="BC3087" s="226"/>
    </row>
    <row r="3088" spans="1:55" ht="15.75" customHeight="1" thickBot="1">
      <c r="A3088" s="238"/>
      <c r="B3088" s="238"/>
      <c r="C3088" s="240"/>
      <c r="D3088" s="240"/>
      <c r="E3088" s="240"/>
      <c r="F3088" s="240"/>
      <c r="G3088" s="240"/>
      <c r="H3088" s="240"/>
      <c r="I3088" s="240"/>
      <c r="J3088" s="240"/>
      <c r="K3088" s="240"/>
      <c r="L3088" s="240"/>
      <c r="M3088" s="240"/>
      <c r="N3088" s="240"/>
      <c r="O3088" s="240"/>
      <c r="BC3088" s="226"/>
    </row>
    <row r="3089" spans="1:55" ht="15.75" customHeight="1" thickBot="1">
      <c r="A3089" s="238"/>
      <c r="B3089" s="238"/>
      <c r="C3089" s="240"/>
      <c r="D3089" s="240"/>
      <c r="E3089" s="240"/>
      <c r="F3089" s="240"/>
      <c r="G3089" s="240"/>
      <c r="H3089" s="240"/>
      <c r="I3089" s="240"/>
      <c r="J3089" s="240"/>
      <c r="K3089" s="240"/>
      <c r="L3089" s="240"/>
      <c r="M3089" s="240"/>
      <c r="N3089" s="240"/>
      <c r="O3089" s="240"/>
      <c r="BC3089" s="226"/>
    </row>
    <row r="3090" spans="1:55" ht="15.75" customHeight="1" thickBot="1">
      <c r="A3090" s="238"/>
      <c r="B3090" s="238"/>
      <c r="C3090" s="240"/>
      <c r="D3090" s="240"/>
      <c r="E3090" s="240"/>
      <c r="F3090" s="240"/>
      <c r="G3090" s="240"/>
      <c r="H3090" s="240"/>
      <c r="I3090" s="240"/>
      <c r="J3090" s="240"/>
      <c r="K3090" s="240"/>
      <c r="L3090" s="240"/>
      <c r="M3090" s="240"/>
      <c r="N3090" s="240"/>
      <c r="O3090" s="240"/>
      <c r="BC3090" s="226"/>
    </row>
    <row r="3091" spans="1:55" ht="15.75" customHeight="1" thickBot="1">
      <c r="A3091" s="238"/>
      <c r="B3091" s="238"/>
      <c r="C3091" s="240"/>
      <c r="D3091" s="240"/>
      <c r="E3091" s="240"/>
      <c r="F3091" s="240"/>
      <c r="G3091" s="240"/>
      <c r="H3091" s="240"/>
      <c r="I3091" s="240"/>
      <c r="J3091" s="240"/>
      <c r="K3091" s="240"/>
      <c r="L3091" s="240"/>
      <c r="M3091" s="240"/>
      <c r="N3091" s="240"/>
      <c r="O3091" s="240"/>
      <c r="BC3091" s="226"/>
    </row>
    <row r="3092" spans="1:55" ht="15.75" customHeight="1" thickBot="1">
      <c r="A3092" s="238"/>
      <c r="B3092" s="238"/>
      <c r="C3092" s="240"/>
      <c r="D3092" s="240"/>
      <c r="E3092" s="240"/>
      <c r="F3092" s="240"/>
      <c r="G3092" s="240"/>
      <c r="H3092" s="240"/>
      <c r="I3092" s="240"/>
      <c r="J3092" s="240"/>
      <c r="K3092" s="240"/>
      <c r="L3092" s="240"/>
      <c r="M3092" s="240"/>
      <c r="N3092" s="240"/>
      <c r="O3092" s="240"/>
      <c r="BC3092" s="226"/>
    </row>
    <row r="3093" spans="1:55" ht="15.75" customHeight="1" thickBot="1">
      <c r="A3093" s="238"/>
      <c r="B3093" s="238"/>
      <c r="C3093" s="240"/>
      <c r="D3093" s="240"/>
      <c r="E3093" s="240"/>
      <c r="F3093" s="240"/>
      <c r="G3093" s="240"/>
      <c r="H3093" s="240"/>
      <c r="I3093" s="240"/>
      <c r="J3093" s="240"/>
      <c r="K3093" s="240"/>
      <c r="L3093" s="240"/>
      <c r="M3093" s="240"/>
      <c r="N3093" s="240"/>
      <c r="O3093" s="240"/>
      <c r="BC3093" s="226"/>
    </row>
    <row r="3094" spans="1:55" ht="15.75" customHeight="1" thickBot="1">
      <c r="A3094" s="238"/>
      <c r="B3094" s="238"/>
      <c r="C3094" s="240"/>
      <c r="D3094" s="240"/>
      <c r="E3094" s="240"/>
      <c r="F3094" s="240"/>
      <c r="G3094" s="240"/>
      <c r="H3094" s="240"/>
      <c r="I3094" s="240"/>
      <c r="J3094" s="240"/>
      <c r="K3094" s="240"/>
      <c r="L3094" s="240"/>
      <c r="M3094" s="240"/>
      <c r="N3094" s="240"/>
      <c r="O3094" s="240"/>
      <c r="BC3094" s="226"/>
    </row>
    <row r="3095" spans="1:55" ht="15.75" customHeight="1" thickBot="1">
      <c r="A3095" s="238"/>
      <c r="B3095" s="238"/>
      <c r="C3095" s="240"/>
      <c r="D3095" s="240"/>
      <c r="E3095" s="240"/>
      <c r="F3095" s="240"/>
      <c r="G3095" s="240"/>
      <c r="H3095" s="240"/>
      <c r="I3095" s="240"/>
      <c r="J3095" s="240"/>
      <c r="K3095" s="240"/>
      <c r="L3095" s="240"/>
      <c r="M3095" s="240"/>
      <c r="N3095" s="240"/>
      <c r="O3095" s="240"/>
      <c r="BC3095" s="226"/>
    </row>
    <row r="3096" spans="1:55" ht="15.75" customHeight="1" thickBot="1">
      <c r="A3096" s="238"/>
      <c r="B3096" s="238"/>
      <c r="C3096" s="240"/>
      <c r="D3096" s="240"/>
      <c r="E3096" s="240"/>
      <c r="F3096" s="240"/>
      <c r="G3096" s="240"/>
      <c r="H3096" s="240"/>
      <c r="I3096" s="240"/>
      <c r="J3096" s="240"/>
      <c r="K3096" s="240"/>
      <c r="L3096" s="240"/>
      <c r="M3096" s="240"/>
      <c r="N3096" s="240"/>
      <c r="O3096" s="240"/>
      <c r="BC3096" s="226"/>
    </row>
    <row r="3097" spans="1:55" ht="15.75" customHeight="1" thickBot="1">
      <c r="A3097" s="238"/>
      <c r="B3097" s="238"/>
      <c r="C3097" s="240"/>
      <c r="D3097" s="240"/>
      <c r="E3097" s="240"/>
      <c r="F3097" s="240"/>
      <c r="G3097" s="240"/>
      <c r="H3097" s="240"/>
      <c r="I3097" s="240"/>
      <c r="J3097" s="240"/>
      <c r="K3097" s="240"/>
      <c r="L3097" s="240"/>
      <c r="M3097" s="240"/>
      <c r="N3097" s="240"/>
      <c r="O3097" s="240"/>
      <c r="BC3097" s="226"/>
    </row>
    <row r="3098" spans="1:55" ht="15.75" customHeight="1" thickBot="1">
      <c r="A3098" s="238"/>
      <c r="B3098" s="238"/>
      <c r="C3098" s="240"/>
      <c r="D3098" s="240"/>
      <c r="E3098" s="240"/>
      <c r="F3098" s="240"/>
      <c r="G3098" s="240"/>
      <c r="H3098" s="240"/>
      <c r="I3098" s="240"/>
      <c r="J3098" s="240"/>
      <c r="K3098" s="240"/>
      <c r="L3098" s="240"/>
      <c r="M3098" s="240"/>
      <c r="N3098" s="240"/>
      <c r="O3098" s="240"/>
      <c r="BC3098" s="226"/>
    </row>
    <row r="3099" spans="1:55" ht="15.75" customHeight="1" thickBot="1">
      <c r="A3099" s="238"/>
      <c r="B3099" s="238"/>
      <c r="C3099" s="240"/>
      <c r="D3099" s="240"/>
      <c r="E3099" s="240"/>
      <c r="F3099" s="240"/>
      <c r="G3099" s="240"/>
      <c r="H3099" s="240"/>
      <c r="I3099" s="240"/>
      <c r="J3099" s="240"/>
      <c r="K3099" s="240"/>
      <c r="L3099" s="240"/>
      <c r="M3099" s="240"/>
      <c r="N3099" s="240"/>
      <c r="O3099" s="240"/>
      <c r="BC3099" s="226"/>
    </row>
    <row r="3100" spans="1:55" ht="15.75" customHeight="1" thickBot="1">
      <c r="A3100" s="238"/>
      <c r="B3100" s="238"/>
      <c r="C3100" s="240"/>
      <c r="D3100" s="240"/>
      <c r="E3100" s="240"/>
      <c r="F3100" s="240"/>
      <c r="G3100" s="240"/>
      <c r="H3100" s="240"/>
      <c r="I3100" s="240"/>
      <c r="J3100" s="240"/>
      <c r="K3100" s="240"/>
      <c r="L3100" s="240"/>
      <c r="M3100" s="240"/>
      <c r="N3100" s="240"/>
      <c r="O3100" s="240"/>
      <c r="BC3100" s="226"/>
    </row>
    <row r="3101" spans="1:55" ht="15.75" customHeight="1" thickBot="1">
      <c r="A3101" s="238"/>
      <c r="B3101" s="238"/>
      <c r="C3101" s="240"/>
      <c r="D3101" s="240"/>
      <c r="E3101" s="240"/>
      <c r="F3101" s="240"/>
      <c r="G3101" s="240"/>
      <c r="H3101" s="240"/>
      <c r="I3101" s="240"/>
      <c r="J3101" s="240"/>
      <c r="K3101" s="240"/>
      <c r="L3101" s="240"/>
      <c r="M3101" s="240"/>
      <c r="N3101" s="240"/>
      <c r="O3101" s="240"/>
      <c r="BC3101" s="226"/>
    </row>
    <row r="3102" spans="1:55" ht="15.75" customHeight="1" thickBot="1">
      <c r="A3102" s="238"/>
      <c r="B3102" s="238"/>
      <c r="C3102" s="240"/>
      <c r="D3102" s="240"/>
      <c r="E3102" s="240"/>
      <c r="F3102" s="240"/>
      <c r="G3102" s="240"/>
      <c r="H3102" s="240"/>
      <c r="I3102" s="240"/>
      <c r="J3102" s="240"/>
      <c r="K3102" s="240"/>
      <c r="L3102" s="240"/>
      <c r="M3102" s="240"/>
      <c r="N3102" s="240"/>
      <c r="O3102" s="240"/>
      <c r="BC3102" s="226"/>
    </row>
    <row r="3103" spans="1:55" ht="15.75" customHeight="1" thickBot="1">
      <c r="A3103" s="238"/>
      <c r="B3103" s="238"/>
      <c r="C3103" s="240"/>
      <c r="D3103" s="240"/>
      <c r="E3103" s="240"/>
      <c r="F3103" s="240"/>
      <c r="G3103" s="240"/>
      <c r="H3103" s="240"/>
      <c r="I3103" s="240"/>
      <c r="J3103" s="240"/>
      <c r="K3103" s="240"/>
      <c r="L3103" s="240"/>
      <c r="M3103" s="240"/>
      <c r="N3103" s="240"/>
      <c r="O3103" s="240"/>
      <c r="BC3103" s="226"/>
    </row>
    <row r="3104" spans="1:55" ht="15.75" customHeight="1" thickBot="1">
      <c r="A3104" s="238"/>
      <c r="B3104" s="238"/>
      <c r="C3104" s="240"/>
      <c r="D3104" s="240"/>
      <c r="E3104" s="240"/>
      <c r="F3104" s="240"/>
      <c r="G3104" s="240"/>
      <c r="H3104" s="240"/>
      <c r="I3104" s="240"/>
      <c r="J3104" s="240"/>
      <c r="K3104" s="240"/>
      <c r="L3104" s="240"/>
      <c r="M3104" s="240"/>
      <c r="N3104" s="240"/>
      <c r="O3104" s="240"/>
      <c r="BC3104" s="226"/>
    </row>
    <row r="3105" spans="1:55" ht="15.75" customHeight="1" thickBot="1">
      <c r="A3105" s="238"/>
      <c r="B3105" s="238"/>
      <c r="C3105" s="240"/>
      <c r="D3105" s="240"/>
      <c r="E3105" s="240"/>
      <c r="F3105" s="240"/>
      <c r="G3105" s="240"/>
      <c r="H3105" s="240"/>
      <c r="I3105" s="240"/>
      <c r="J3105" s="240"/>
      <c r="K3105" s="240"/>
      <c r="L3105" s="240"/>
      <c r="M3105" s="240"/>
      <c r="N3105" s="240"/>
      <c r="O3105" s="240"/>
      <c r="BC3105" s="226"/>
    </row>
    <row r="3106" spans="1:55" ht="15.75" customHeight="1" thickBot="1">
      <c r="A3106" s="238"/>
      <c r="B3106" s="238"/>
      <c r="C3106" s="240"/>
      <c r="D3106" s="240"/>
      <c r="E3106" s="240"/>
      <c r="F3106" s="240"/>
      <c r="G3106" s="240"/>
      <c r="H3106" s="240"/>
      <c r="I3106" s="240"/>
      <c r="J3106" s="240"/>
      <c r="K3106" s="240"/>
      <c r="L3106" s="240"/>
      <c r="M3106" s="240"/>
      <c r="N3106" s="240"/>
      <c r="O3106" s="240"/>
      <c r="BC3106" s="226"/>
    </row>
    <row r="3107" spans="1:55" ht="15.75" customHeight="1" thickBot="1">
      <c r="A3107" s="238"/>
      <c r="B3107" s="238"/>
      <c r="C3107" s="240"/>
      <c r="D3107" s="240"/>
      <c r="E3107" s="240"/>
      <c r="F3107" s="240"/>
      <c r="G3107" s="240"/>
      <c r="H3107" s="240"/>
      <c r="I3107" s="240"/>
      <c r="J3107" s="240"/>
      <c r="K3107" s="240"/>
      <c r="L3107" s="240"/>
      <c r="M3107" s="240"/>
      <c r="N3107" s="240"/>
      <c r="O3107" s="240"/>
      <c r="BC3107" s="226"/>
    </row>
    <row r="3108" spans="1:55" ht="15.75" customHeight="1" thickBot="1">
      <c r="A3108" s="238"/>
      <c r="B3108" s="238"/>
      <c r="C3108" s="240"/>
      <c r="D3108" s="240"/>
      <c r="E3108" s="240"/>
      <c r="F3108" s="240"/>
      <c r="G3108" s="240"/>
      <c r="H3108" s="240"/>
      <c r="I3108" s="240"/>
      <c r="J3108" s="240"/>
      <c r="K3108" s="240"/>
      <c r="L3108" s="240"/>
      <c r="M3108" s="240"/>
      <c r="N3108" s="240"/>
      <c r="O3108" s="240"/>
      <c r="BC3108" s="226"/>
    </row>
    <row r="3109" spans="1:55" ht="15.75" customHeight="1" thickBot="1">
      <c r="A3109" s="238"/>
      <c r="B3109" s="238"/>
      <c r="C3109" s="240"/>
      <c r="D3109" s="240"/>
      <c r="E3109" s="240"/>
      <c r="F3109" s="240"/>
      <c r="G3109" s="240"/>
      <c r="H3109" s="240"/>
      <c r="I3109" s="240"/>
      <c r="J3109" s="240"/>
      <c r="K3109" s="240"/>
      <c r="L3109" s="240"/>
      <c r="M3109" s="240"/>
      <c r="N3109" s="240"/>
      <c r="O3109" s="240"/>
      <c r="BC3109" s="226"/>
    </row>
    <row r="3110" spans="1:55" ht="15.75" customHeight="1" thickBot="1">
      <c r="A3110" s="238"/>
      <c r="B3110" s="238"/>
      <c r="C3110" s="240"/>
      <c r="D3110" s="240"/>
      <c r="E3110" s="240"/>
      <c r="F3110" s="240"/>
      <c r="G3110" s="240"/>
      <c r="H3110" s="240"/>
      <c r="I3110" s="240"/>
      <c r="J3110" s="240"/>
      <c r="K3110" s="240"/>
      <c r="L3110" s="240"/>
      <c r="M3110" s="240"/>
      <c r="N3110" s="240"/>
      <c r="O3110" s="240"/>
      <c r="BC3110" s="226"/>
    </row>
    <row r="3111" spans="1:55" ht="15.75" customHeight="1" thickBot="1">
      <c r="A3111" s="238"/>
      <c r="B3111" s="238"/>
      <c r="C3111" s="240"/>
      <c r="D3111" s="240"/>
      <c r="E3111" s="240"/>
      <c r="F3111" s="240"/>
      <c r="G3111" s="240"/>
      <c r="H3111" s="240"/>
      <c r="I3111" s="240"/>
      <c r="J3111" s="240"/>
      <c r="K3111" s="240"/>
      <c r="L3111" s="240"/>
      <c r="M3111" s="240"/>
      <c r="N3111" s="240"/>
      <c r="O3111" s="240"/>
      <c r="BC3111" s="226"/>
    </row>
    <row r="3112" spans="1:55" ht="15.75" customHeight="1" thickBot="1">
      <c r="A3112" s="238"/>
      <c r="B3112" s="238"/>
      <c r="C3112" s="240"/>
      <c r="D3112" s="240"/>
      <c r="E3112" s="240"/>
      <c r="F3112" s="240"/>
      <c r="G3112" s="240"/>
      <c r="H3112" s="240"/>
      <c r="I3112" s="240"/>
      <c r="J3112" s="240"/>
      <c r="K3112" s="240"/>
      <c r="L3112" s="240"/>
      <c r="M3112" s="240"/>
      <c r="N3112" s="240"/>
      <c r="O3112" s="240"/>
      <c r="BC3112" s="226"/>
    </row>
    <row r="3113" spans="1:55" ht="15.75" customHeight="1" thickBot="1">
      <c r="A3113" s="238"/>
      <c r="B3113" s="238"/>
      <c r="C3113" s="240"/>
      <c r="D3113" s="240"/>
      <c r="E3113" s="240"/>
      <c r="F3113" s="240"/>
      <c r="G3113" s="240"/>
      <c r="H3113" s="240"/>
      <c r="I3113" s="240"/>
      <c r="J3113" s="240"/>
      <c r="K3113" s="240"/>
      <c r="L3113" s="240"/>
      <c r="M3113" s="240"/>
      <c r="N3113" s="240"/>
      <c r="O3113" s="240"/>
      <c r="BC3113" s="226"/>
    </row>
    <row r="3114" spans="1:55" ht="15.75" customHeight="1" thickBot="1">
      <c r="A3114" s="238"/>
      <c r="B3114" s="238"/>
      <c r="C3114" s="240"/>
      <c r="D3114" s="240"/>
      <c r="E3114" s="240"/>
      <c r="F3114" s="240"/>
      <c r="G3114" s="240"/>
      <c r="H3114" s="240"/>
      <c r="I3114" s="240"/>
      <c r="J3114" s="240"/>
      <c r="K3114" s="240"/>
      <c r="L3114" s="240"/>
      <c r="M3114" s="240"/>
      <c r="N3114" s="240"/>
      <c r="O3114" s="240"/>
      <c r="BC3114" s="226"/>
    </row>
    <row r="3115" spans="1:55" ht="15.75" customHeight="1" thickBot="1">
      <c r="A3115" s="238"/>
      <c r="B3115" s="238"/>
      <c r="C3115" s="240"/>
      <c r="D3115" s="240"/>
      <c r="E3115" s="240"/>
      <c r="F3115" s="240"/>
      <c r="G3115" s="240"/>
      <c r="H3115" s="240"/>
      <c r="I3115" s="240"/>
      <c r="J3115" s="240"/>
      <c r="K3115" s="240"/>
      <c r="L3115" s="240"/>
      <c r="M3115" s="240"/>
      <c r="N3115" s="240"/>
      <c r="O3115" s="240"/>
      <c r="BC3115" s="226"/>
    </row>
    <row r="3116" spans="1:55" ht="15.75" customHeight="1" thickBot="1">
      <c r="A3116" s="238"/>
      <c r="B3116" s="238"/>
      <c r="C3116" s="240"/>
      <c r="D3116" s="240"/>
      <c r="E3116" s="240"/>
      <c r="F3116" s="240"/>
      <c r="G3116" s="240"/>
      <c r="H3116" s="240"/>
      <c r="I3116" s="240"/>
      <c r="J3116" s="240"/>
      <c r="K3116" s="240"/>
      <c r="L3116" s="240"/>
      <c r="M3116" s="240"/>
      <c r="N3116" s="240"/>
      <c r="O3116" s="240"/>
      <c r="BC3116" s="226"/>
    </row>
    <row r="3117" spans="1:55" ht="15.75" customHeight="1" thickBot="1">
      <c r="A3117" s="238"/>
      <c r="B3117" s="238"/>
      <c r="C3117" s="240"/>
      <c r="D3117" s="240"/>
      <c r="E3117" s="240"/>
      <c r="F3117" s="240"/>
      <c r="G3117" s="240"/>
      <c r="H3117" s="240"/>
      <c r="I3117" s="240"/>
      <c r="J3117" s="240"/>
      <c r="K3117" s="240"/>
      <c r="L3117" s="240"/>
      <c r="M3117" s="240"/>
      <c r="N3117" s="240"/>
      <c r="O3117" s="240"/>
      <c r="BC3117" s="226"/>
    </row>
    <row r="3118" spans="1:55" ht="15.75" customHeight="1" thickBot="1">
      <c r="A3118" s="238"/>
      <c r="B3118" s="238"/>
      <c r="C3118" s="240"/>
      <c r="D3118" s="240"/>
      <c r="E3118" s="240"/>
      <c r="F3118" s="240"/>
      <c r="G3118" s="240"/>
      <c r="H3118" s="240"/>
      <c r="I3118" s="240"/>
      <c r="J3118" s="240"/>
      <c r="K3118" s="240"/>
      <c r="L3118" s="240"/>
      <c r="M3118" s="240"/>
      <c r="N3118" s="240"/>
      <c r="O3118" s="240"/>
      <c r="BC3118" s="226"/>
    </row>
    <row r="3119" spans="1:55" ht="15.75" customHeight="1" thickBot="1">
      <c r="A3119" s="238"/>
      <c r="B3119" s="238"/>
      <c r="C3119" s="240"/>
      <c r="D3119" s="240"/>
      <c r="E3119" s="240"/>
      <c r="F3119" s="240"/>
      <c r="G3119" s="240"/>
      <c r="H3119" s="240"/>
      <c r="I3119" s="240"/>
      <c r="J3119" s="240"/>
      <c r="K3119" s="240"/>
      <c r="L3119" s="240"/>
      <c r="M3119" s="240"/>
      <c r="N3119" s="240"/>
      <c r="O3119" s="240"/>
      <c r="BC3119" s="226"/>
    </row>
    <row r="3120" spans="1:55" ht="15.75" customHeight="1" thickBot="1">
      <c r="A3120" s="238"/>
      <c r="B3120" s="238"/>
      <c r="C3120" s="240"/>
      <c r="D3120" s="240"/>
      <c r="E3120" s="240"/>
      <c r="F3120" s="240"/>
      <c r="G3120" s="240"/>
      <c r="H3120" s="240"/>
      <c r="I3120" s="240"/>
      <c r="J3120" s="240"/>
      <c r="K3120" s="240"/>
      <c r="L3120" s="240"/>
      <c r="M3120" s="240"/>
      <c r="N3120" s="240"/>
      <c r="O3120" s="240"/>
      <c r="BC3120" s="226"/>
    </row>
    <row r="3121" spans="1:55" ht="15.75" customHeight="1" thickBot="1">
      <c r="A3121" s="238"/>
      <c r="B3121" s="238"/>
      <c r="C3121" s="240"/>
      <c r="D3121" s="240"/>
      <c r="E3121" s="240"/>
      <c r="F3121" s="240"/>
      <c r="G3121" s="240"/>
      <c r="H3121" s="240"/>
      <c r="I3121" s="240"/>
      <c r="J3121" s="240"/>
      <c r="K3121" s="240"/>
      <c r="L3121" s="240"/>
      <c r="M3121" s="240"/>
      <c r="N3121" s="240"/>
      <c r="O3121" s="240"/>
      <c r="BC3121" s="226"/>
    </row>
    <row r="3122" spans="1:55" ht="15.75" customHeight="1" thickBot="1">
      <c r="A3122" s="238"/>
      <c r="B3122" s="238"/>
      <c r="C3122" s="240"/>
      <c r="D3122" s="240"/>
      <c r="E3122" s="240"/>
      <c r="F3122" s="240"/>
      <c r="G3122" s="240"/>
      <c r="H3122" s="240"/>
      <c r="I3122" s="240"/>
      <c r="J3122" s="240"/>
      <c r="K3122" s="240"/>
      <c r="L3122" s="240"/>
      <c r="M3122" s="240"/>
      <c r="N3122" s="240"/>
      <c r="O3122" s="240"/>
      <c r="BC3122" s="226"/>
    </row>
    <row r="3123" spans="1:55" ht="15.75" customHeight="1" thickBot="1">
      <c r="A3123" s="238"/>
      <c r="B3123" s="238"/>
      <c r="C3123" s="240"/>
      <c r="D3123" s="240"/>
      <c r="E3123" s="240"/>
      <c r="F3123" s="240"/>
      <c r="G3123" s="240"/>
      <c r="H3123" s="240"/>
      <c r="I3123" s="240"/>
      <c r="J3123" s="240"/>
      <c r="K3123" s="240"/>
      <c r="L3123" s="240"/>
      <c r="M3123" s="240"/>
      <c r="N3123" s="240"/>
      <c r="O3123" s="240"/>
      <c r="BC3123" s="226"/>
    </row>
    <row r="3124" spans="1:55" ht="15.75" customHeight="1" thickBot="1">
      <c r="A3124" s="238"/>
      <c r="B3124" s="238"/>
      <c r="C3124" s="240"/>
      <c r="D3124" s="240"/>
      <c r="E3124" s="240"/>
      <c r="F3124" s="240"/>
      <c r="G3124" s="240"/>
      <c r="H3124" s="240"/>
      <c r="I3124" s="240"/>
      <c r="J3124" s="240"/>
      <c r="K3124" s="240"/>
      <c r="L3124" s="240"/>
      <c r="M3124" s="240"/>
      <c r="N3124" s="240"/>
      <c r="O3124" s="240"/>
      <c r="BC3124" s="226"/>
    </row>
    <row r="3125" spans="1:55" ht="15.75" customHeight="1" thickBot="1">
      <c r="A3125" s="238"/>
      <c r="B3125" s="238"/>
      <c r="C3125" s="240"/>
      <c r="D3125" s="240"/>
      <c r="E3125" s="240"/>
      <c r="F3125" s="240"/>
      <c r="G3125" s="240"/>
      <c r="H3125" s="240"/>
      <c r="I3125" s="240"/>
      <c r="J3125" s="240"/>
      <c r="K3125" s="240"/>
      <c r="L3125" s="240"/>
      <c r="M3125" s="240"/>
      <c r="N3125" s="240"/>
      <c r="O3125" s="240"/>
      <c r="BC3125" s="226"/>
    </row>
    <row r="3126" spans="1:55" ht="15.75" customHeight="1" thickBot="1">
      <c r="A3126" s="238"/>
      <c r="B3126" s="238"/>
      <c r="C3126" s="240"/>
      <c r="D3126" s="240"/>
      <c r="E3126" s="240"/>
      <c r="F3126" s="240"/>
      <c r="G3126" s="240"/>
      <c r="H3126" s="240"/>
      <c r="I3126" s="240"/>
      <c r="J3126" s="240"/>
      <c r="K3126" s="240"/>
      <c r="L3126" s="240"/>
      <c r="M3126" s="240"/>
      <c r="N3126" s="240"/>
      <c r="O3126" s="240"/>
      <c r="BC3126" s="226"/>
    </row>
    <row r="3127" spans="1:55" ht="15.75" customHeight="1" thickBot="1">
      <c r="A3127" s="238"/>
      <c r="B3127" s="238"/>
      <c r="C3127" s="240"/>
      <c r="D3127" s="240"/>
      <c r="E3127" s="240"/>
      <c r="F3127" s="240"/>
      <c r="G3127" s="240"/>
      <c r="H3127" s="240"/>
      <c r="I3127" s="240"/>
      <c r="J3127" s="240"/>
      <c r="K3127" s="240"/>
      <c r="L3127" s="240"/>
      <c r="M3127" s="240"/>
      <c r="N3127" s="240"/>
      <c r="O3127" s="240"/>
      <c r="BC3127" s="226"/>
    </row>
    <row r="3128" spans="1:55" ht="15.75" customHeight="1" thickBot="1">
      <c r="A3128" s="238"/>
      <c r="B3128" s="238"/>
      <c r="C3128" s="240"/>
      <c r="D3128" s="240"/>
      <c r="E3128" s="240"/>
      <c r="F3128" s="240"/>
      <c r="G3128" s="240"/>
      <c r="H3128" s="240"/>
      <c r="I3128" s="240"/>
      <c r="J3128" s="240"/>
      <c r="K3128" s="240"/>
      <c r="L3128" s="240"/>
      <c r="M3128" s="240"/>
      <c r="N3128" s="240"/>
      <c r="O3128" s="240"/>
      <c r="BC3128" s="226"/>
    </row>
    <row r="3129" spans="1:55" ht="15.75" customHeight="1" thickBot="1">
      <c r="A3129" s="238"/>
      <c r="B3129" s="238"/>
      <c r="C3129" s="240"/>
      <c r="D3129" s="240"/>
      <c r="E3129" s="240"/>
      <c r="F3129" s="240"/>
      <c r="G3129" s="240"/>
      <c r="H3129" s="240"/>
      <c r="I3129" s="240"/>
      <c r="J3129" s="240"/>
      <c r="K3129" s="240"/>
      <c r="L3129" s="240"/>
      <c r="M3129" s="240"/>
      <c r="N3129" s="240"/>
      <c r="O3129" s="240"/>
      <c r="BC3129" s="226"/>
    </row>
    <row r="3130" spans="1:55" ht="15.75" customHeight="1" thickBot="1">
      <c r="A3130" s="238"/>
      <c r="B3130" s="238"/>
      <c r="C3130" s="240"/>
      <c r="D3130" s="240"/>
      <c r="E3130" s="240"/>
      <c r="F3130" s="240"/>
      <c r="G3130" s="240"/>
      <c r="H3130" s="240"/>
      <c r="I3130" s="240"/>
      <c r="J3130" s="240"/>
      <c r="K3130" s="240"/>
      <c r="L3130" s="240"/>
      <c r="M3130" s="240"/>
      <c r="N3130" s="240"/>
      <c r="O3130" s="240"/>
      <c r="BC3130" s="226"/>
    </row>
    <row r="3131" spans="1:55" ht="15.75" customHeight="1" thickBot="1">
      <c r="A3131" s="238"/>
      <c r="B3131" s="238"/>
      <c r="C3131" s="240"/>
      <c r="D3131" s="240"/>
      <c r="E3131" s="240"/>
      <c r="F3131" s="240"/>
      <c r="G3131" s="240"/>
      <c r="H3131" s="240"/>
      <c r="I3131" s="240"/>
      <c r="J3131" s="240"/>
      <c r="K3131" s="240"/>
      <c r="L3131" s="240"/>
      <c r="M3131" s="240"/>
      <c r="N3131" s="240"/>
      <c r="O3131" s="240"/>
      <c r="BC3131" s="226"/>
    </row>
    <row r="3132" spans="1:55" ht="15.75" customHeight="1" thickBot="1">
      <c r="A3132" s="238"/>
      <c r="B3132" s="238"/>
      <c r="C3132" s="240"/>
      <c r="D3132" s="240"/>
      <c r="E3132" s="240"/>
      <c r="F3132" s="240"/>
      <c r="G3132" s="240"/>
      <c r="H3132" s="240"/>
      <c r="I3132" s="240"/>
      <c r="J3132" s="240"/>
      <c r="K3132" s="240"/>
      <c r="L3132" s="240"/>
      <c r="M3132" s="240"/>
      <c r="N3132" s="240"/>
      <c r="O3132" s="240"/>
      <c r="BC3132" s="226"/>
    </row>
    <row r="3133" spans="1:55" ht="15.75" customHeight="1" thickBot="1">
      <c r="A3133" s="238"/>
      <c r="B3133" s="238"/>
      <c r="C3133" s="240"/>
      <c r="D3133" s="240"/>
      <c r="E3133" s="240"/>
      <c r="F3133" s="240"/>
      <c r="G3133" s="240"/>
      <c r="H3133" s="240"/>
      <c r="I3133" s="240"/>
      <c r="J3133" s="240"/>
      <c r="K3133" s="240"/>
      <c r="L3133" s="240"/>
      <c r="M3133" s="240"/>
      <c r="N3133" s="240"/>
      <c r="O3133" s="240"/>
      <c r="BC3133" s="226"/>
    </row>
    <row r="3134" spans="1:55" ht="15.75" customHeight="1" thickBot="1">
      <c r="A3134" s="238"/>
      <c r="B3134" s="238"/>
      <c r="C3134" s="240"/>
      <c r="D3134" s="240"/>
      <c r="E3134" s="240"/>
      <c r="F3134" s="240"/>
      <c r="G3134" s="240"/>
      <c r="H3134" s="240"/>
      <c r="I3134" s="240"/>
      <c r="J3134" s="240"/>
      <c r="K3134" s="240"/>
      <c r="L3134" s="240"/>
      <c r="M3134" s="240"/>
      <c r="N3134" s="240"/>
      <c r="O3134" s="240"/>
      <c r="BC3134" s="226"/>
    </row>
    <row r="3135" spans="1:55" ht="15.75" customHeight="1" thickBot="1">
      <c r="A3135" s="238"/>
      <c r="B3135" s="238"/>
      <c r="C3135" s="240"/>
      <c r="D3135" s="240"/>
      <c r="E3135" s="240"/>
      <c r="F3135" s="240"/>
      <c r="G3135" s="240"/>
      <c r="H3135" s="240"/>
      <c r="I3135" s="240"/>
      <c r="J3135" s="240"/>
      <c r="K3135" s="240"/>
      <c r="L3135" s="240"/>
      <c r="M3135" s="240"/>
      <c r="N3135" s="240"/>
      <c r="O3135" s="240"/>
      <c r="BC3135" s="226"/>
    </row>
    <row r="3136" spans="1:55" ht="15.75" customHeight="1" thickBot="1">
      <c r="A3136" s="238"/>
      <c r="B3136" s="238"/>
      <c r="C3136" s="240"/>
      <c r="D3136" s="240"/>
      <c r="E3136" s="240"/>
      <c r="F3136" s="240"/>
      <c r="G3136" s="240"/>
      <c r="H3136" s="240"/>
      <c r="I3136" s="240"/>
      <c r="J3136" s="240"/>
      <c r="K3136" s="240"/>
      <c r="L3136" s="240"/>
      <c r="M3136" s="240"/>
      <c r="N3136" s="240"/>
      <c r="O3136" s="240"/>
      <c r="BC3136" s="226"/>
    </row>
    <row r="3137" spans="1:55" ht="15.75" customHeight="1" thickBot="1">
      <c r="A3137" s="238"/>
      <c r="B3137" s="238"/>
      <c r="C3137" s="240"/>
      <c r="D3137" s="240"/>
      <c r="E3137" s="240"/>
      <c r="F3137" s="240"/>
      <c r="G3137" s="240"/>
      <c r="H3137" s="240"/>
      <c r="I3137" s="240"/>
      <c r="J3137" s="240"/>
      <c r="K3137" s="240"/>
      <c r="L3137" s="240"/>
      <c r="M3137" s="240"/>
      <c r="N3137" s="240"/>
      <c r="O3137" s="240"/>
      <c r="BC3137" s="226"/>
    </row>
    <row r="3138" spans="1:55" ht="15.75" customHeight="1" thickBot="1">
      <c r="A3138" s="238"/>
      <c r="B3138" s="238"/>
      <c r="C3138" s="240"/>
      <c r="D3138" s="240"/>
      <c r="E3138" s="240"/>
      <c r="F3138" s="240"/>
      <c r="G3138" s="240"/>
      <c r="H3138" s="240"/>
      <c r="I3138" s="240"/>
      <c r="J3138" s="240"/>
      <c r="K3138" s="240"/>
      <c r="L3138" s="240"/>
      <c r="M3138" s="240"/>
      <c r="N3138" s="240"/>
      <c r="O3138" s="240"/>
      <c r="BC3138" s="226"/>
    </row>
    <row r="3139" spans="1:55" ht="15.75" customHeight="1" thickBot="1">
      <c r="A3139" s="238"/>
      <c r="B3139" s="238"/>
      <c r="C3139" s="240"/>
      <c r="D3139" s="240"/>
      <c r="E3139" s="240"/>
      <c r="F3139" s="240"/>
      <c r="G3139" s="240"/>
      <c r="H3139" s="240"/>
      <c r="I3139" s="240"/>
      <c r="J3139" s="240"/>
      <c r="K3139" s="240"/>
      <c r="L3139" s="240"/>
      <c r="M3139" s="240"/>
      <c r="N3139" s="240"/>
      <c r="O3139" s="240"/>
      <c r="BC3139" s="226"/>
    </row>
    <row r="3140" spans="1:55" ht="15.75" customHeight="1" thickBot="1">
      <c r="A3140" s="238"/>
      <c r="B3140" s="238"/>
      <c r="C3140" s="240"/>
      <c r="D3140" s="240"/>
      <c r="E3140" s="240"/>
      <c r="F3140" s="240"/>
      <c r="G3140" s="240"/>
      <c r="H3140" s="240"/>
      <c r="I3140" s="240"/>
      <c r="J3140" s="240"/>
      <c r="K3140" s="240"/>
      <c r="L3140" s="240"/>
      <c r="M3140" s="240"/>
      <c r="N3140" s="240"/>
      <c r="O3140" s="240"/>
      <c r="BC3140" s="226"/>
    </row>
    <row r="3141" spans="1:55" ht="15.75" customHeight="1" thickBot="1">
      <c r="A3141" s="238"/>
      <c r="B3141" s="238"/>
      <c r="C3141" s="240"/>
      <c r="D3141" s="240"/>
      <c r="E3141" s="240"/>
      <c r="F3141" s="240"/>
      <c r="G3141" s="240"/>
      <c r="H3141" s="240"/>
      <c r="I3141" s="240"/>
      <c r="J3141" s="240"/>
      <c r="K3141" s="240"/>
      <c r="L3141" s="240"/>
      <c r="M3141" s="240"/>
      <c r="N3141" s="240"/>
      <c r="O3141" s="240"/>
      <c r="BC3141" s="226"/>
    </row>
    <row r="3142" spans="1:55" ht="15.75" customHeight="1" thickBot="1">
      <c r="A3142" s="238"/>
      <c r="B3142" s="238"/>
      <c r="C3142" s="240"/>
      <c r="D3142" s="240"/>
      <c r="E3142" s="240"/>
      <c r="F3142" s="240"/>
      <c r="G3142" s="240"/>
      <c r="H3142" s="240"/>
      <c r="I3142" s="240"/>
      <c r="J3142" s="240"/>
      <c r="K3142" s="240"/>
      <c r="L3142" s="240"/>
      <c r="M3142" s="240"/>
      <c r="N3142" s="240"/>
      <c r="O3142" s="240"/>
      <c r="BC3142" s="226"/>
    </row>
    <row r="3143" spans="1:55" ht="15.75" customHeight="1" thickBot="1">
      <c r="A3143" s="238"/>
      <c r="B3143" s="238"/>
      <c r="C3143" s="240"/>
      <c r="D3143" s="240"/>
      <c r="E3143" s="240"/>
      <c r="F3143" s="240"/>
      <c r="G3143" s="240"/>
      <c r="H3143" s="240"/>
      <c r="I3143" s="240"/>
      <c r="J3143" s="240"/>
      <c r="K3143" s="240"/>
      <c r="L3143" s="240"/>
      <c r="M3143" s="240"/>
      <c r="N3143" s="240"/>
      <c r="O3143" s="240"/>
      <c r="BC3143" s="226"/>
    </row>
    <row r="3144" spans="1:55" ht="15.75" customHeight="1" thickBot="1">
      <c r="A3144" s="238"/>
      <c r="B3144" s="238"/>
      <c r="C3144" s="240"/>
      <c r="D3144" s="240"/>
      <c r="E3144" s="240"/>
      <c r="F3144" s="240"/>
      <c r="G3144" s="240"/>
      <c r="H3144" s="240"/>
      <c r="I3144" s="240"/>
      <c r="J3144" s="240"/>
      <c r="K3144" s="240"/>
      <c r="L3144" s="240"/>
      <c r="M3144" s="240"/>
      <c r="N3144" s="240"/>
      <c r="O3144" s="240"/>
      <c r="BC3144" s="226"/>
    </row>
    <row r="3145" spans="1:55" ht="15.75" customHeight="1" thickBot="1">
      <c r="A3145" s="238"/>
      <c r="B3145" s="238"/>
      <c r="C3145" s="240"/>
      <c r="D3145" s="240"/>
      <c r="E3145" s="240"/>
      <c r="F3145" s="240"/>
      <c r="G3145" s="240"/>
      <c r="H3145" s="240"/>
      <c r="I3145" s="240"/>
      <c r="J3145" s="240"/>
      <c r="K3145" s="240"/>
      <c r="L3145" s="240"/>
      <c r="M3145" s="240"/>
      <c r="N3145" s="240"/>
      <c r="O3145" s="240"/>
      <c r="BC3145" s="226"/>
    </row>
    <row r="3146" spans="1:55" ht="15.75" customHeight="1" thickBot="1">
      <c r="A3146" s="238"/>
      <c r="B3146" s="238"/>
      <c r="C3146" s="240"/>
      <c r="D3146" s="240"/>
      <c r="E3146" s="240"/>
      <c r="F3146" s="240"/>
      <c r="G3146" s="240"/>
      <c r="H3146" s="240"/>
      <c r="I3146" s="240"/>
      <c r="J3146" s="240"/>
      <c r="K3146" s="240"/>
      <c r="L3146" s="240"/>
      <c r="M3146" s="240"/>
      <c r="N3146" s="240"/>
      <c r="O3146" s="240"/>
      <c r="BC3146" s="226"/>
    </row>
    <row r="3147" spans="1:55" ht="15.75" customHeight="1" thickBot="1">
      <c r="A3147" s="238"/>
      <c r="B3147" s="238"/>
      <c r="C3147" s="240"/>
      <c r="D3147" s="240"/>
      <c r="E3147" s="240"/>
      <c r="F3147" s="240"/>
      <c r="G3147" s="240"/>
      <c r="H3147" s="240"/>
      <c r="I3147" s="240"/>
      <c r="J3147" s="240"/>
      <c r="K3147" s="240"/>
      <c r="L3147" s="240"/>
      <c r="M3147" s="240"/>
      <c r="N3147" s="240"/>
      <c r="O3147" s="240"/>
      <c r="BC3147" s="226"/>
    </row>
    <row r="3148" spans="1:55" ht="15.75" customHeight="1" thickBot="1">
      <c r="A3148" s="238"/>
      <c r="B3148" s="238"/>
      <c r="C3148" s="240"/>
      <c r="D3148" s="240"/>
      <c r="E3148" s="240"/>
      <c r="F3148" s="240"/>
      <c r="G3148" s="240"/>
      <c r="H3148" s="240"/>
      <c r="I3148" s="240"/>
      <c r="J3148" s="240"/>
      <c r="K3148" s="240"/>
      <c r="L3148" s="240"/>
      <c r="M3148" s="240"/>
      <c r="N3148" s="240"/>
      <c r="O3148" s="240"/>
      <c r="BC3148" s="226"/>
    </row>
    <row r="3149" spans="1:55" ht="15.75" customHeight="1" thickBot="1">
      <c r="A3149" s="238"/>
      <c r="B3149" s="238"/>
      <c r="C3149" s="240"/>
      <c r="D3149" s="240"/>
      <c r="E3149" s="240"/>
      <c r="F3149" s="240"/>
      <c r="G3149" s="240"/>
      <c r="H3149" s="240"/>
      <c r="I3149" s="240"/>
      <c r="J3149" s="240"/>
      <c r="K3149" s="240"/>
      <c r="L3149" s="240"/>
      <c r="M3149" s="240"/>
      <c r="N3149" s="240"/>
      <c r="O3149" s="240"/>
      <c r="BC3149" s="226"/>
    </row>
    <row r="3150" spans="1:55" ht="15.75" customHeight="1" thickBot="1">
      <c r="A3150" s="238"/>
      <c r="B3150" s="238"/>
      <c r="C3150" s="240"/>
      <c r="D3150" s="240"/>
      <c r="E3150" s="240"/>
      <c r="F3150" s="240"/>
      <c r="G3150" s="240"/>
      <c r="H3150" s="240"/>
      <c r="I3150" s="240"/>
      <c r="J3150" s="240"/>
      <c r="K3150" s="240"/>
      <c r="L3150" s="240"/>
      <c r="M3150" s="240"/>
      <c r="N3150" s="240"/>
      <c r="O3150" s="240"/>
      <c r="BC3150" s="226"/>
    </row>
    <row r="3151" spans="1:55" ht="15.75" customHeight="1" thickBot="1">
      <c r="A3151" s="238"/>
      <c r="B3151" s="238"/>
      <c r="C3151" s="240"/>
      <c r="D3151" s="240"/>
      <c r="E3151" s="240"/>
      <c r="F3151" s="240"/>
      <c r="G3151" s="240"/>
      <c r="H3151" s="240"/>
      <c r="I3151" s="240"/>
      <c r="J3151" s="240"/>
      <c r="K3151" s="240"/>
      <c r="L3151" s="240"/>
      <c r="M3151" s="240"/>
      <c r="N3151" s="240"/>
      <c r="O3151" s="240"/>
      <c r="BC3151" s="226"/>
    </row>
    <row r="3152" spans="1:55" ht="15.75" customHeight="1" thickBot="1">
      <c r="A3152" s="238"/>
      <c r="B3152" s="238"/>
      <c r="C3152" s="240"/>
      <c r="D3152" s="240"/>
      <c r="E3152" s="240"/>
      <c r="F3152" s="240"/>
      <c r="G3152" s="240"/>
      <c r="H3152" s="240"/>
      <c r="I3152" s="240"/>
      <c r="J3152" s="240"/>
      <c r="K3152" s="240"/>
      <c r="L3152" s="240"/>
      <c r="M3152" s="240"/>
      <c r="N3152" s="240"/>
      <c r="O3152" s="240"/>
      <c r="BC3152" s="226"/>
    </row>
    <row r="3153" spans="1:55" ht="15.75" customHeight="1" thickBot="1">
      <c r="A3153" s="238"/>
      <c r="B3153" s="238"/>
      <c r="C3153" s="240"/>
      <c r="D3153" s="240"/>
      <c r="E3153" s="240"/>
      <c r="F3153" s="240"/>
      <c r="G3153" s="240"/>
      <c r="H3153" s="240"/>
      <c r="I3153" s="240"/>
      <c r="J3153" s="240"/>
      <c r="K3153" s="240"/>
      <c r="L3153" s="240"/>
      <c r="M3153" s="240"/>
      <c r="N3153" s="240"/>
      <c r="O3153" s="240"/>
      <c r="BC3153" s="226"/>
    </row>
    <row r="3154" spans="1:55" ht="15.75" customHeight="1" thickBot="1">
      <c r="A3154" s="238"/>
      <c r="B3154" s="238"/>
      <c r="C3154" s="240"/>
      <c r="D3154" s="240"/>
      <c r="E3154" s="240"/>
      <c r="F3154" s="240"/>
      <c r="G3154" s="240"/>
      <c r="H3154" s="240"/>
      <c r="I3154" s="240"/>
      <c r="J3154" s="240"/>
      <c r="K3154" s="240"/>
      <c r="L3154" s="240"/>
      <c r="M3154" s="240"/>
      <c r="N3154" s="240"/>
      <c r="O3154" s="240"/>
      <c r="BC3154" s="226"/>
    </row>
    <row r="3155" spans="1:55" ht="15.75" customHeight="1" thickBot="1">
      <c r="A3155" s="238"/>
      <c r="B3155" s="238"/>
      <c r="C3155" s="240"/>
      <c r="D3155" s="240"/>
      <c r="E3155" s="240"/>
      <c r="F3155" s="240"/>
      <c r="G3155" s="240"/>
      <c r="H3155" s="240"/>
      <c r="I3155" s="240"/>
      <c r="J3155" s="240"/>
      <c r="K3155" s="240"/>
      <c r="L3155" s="240"/>
      <c r="M3155" s="240"/>
      <c r="N3155" s="240"/>
      <c r="O3155" s="240"/>
      <c r="BC3155" s="226"/>
    </row>
    <row r="3156" spans="1:55" ht="15.75" customHeight="1" thickBot="1">
      <c r="A3156" s="238"/>
      <c r="B3156" s="238"/>
      <c r="C3156" s="240"/>
      <c r="D3156" s="240"/>
      <c r="E3156" s="240"/>
      <c r="F3156" s="240"/>
      <c r="G3156" s="240"/>
      <c r="H3156" s="240"/>
      <c r="I3156" s="240"/>
      <c r="J3156" s="240"/>
      <c r="K3156" s="240"/>
      <c r="L3156" s="240"/>
      <c r="M3156" s="240"/>
      <c r="N3156" s="240"/>
      <c r="O3156" s="240"/>
      <c r="BC3156" s="226"/>
    </row>
    <row r="3157" spans="1:55" ht="15.75" customHeight="1" thickBot="1">
      <c r="A3157" s="238"/>
      <c r="B3157" s="238"/>
      <c r="C3157" s="240"/>
      <c r="D3157" s="240"/>
      <c r="E3157" s="240"/>
      <c r="F3157" s="240"/>
      <c r="G3157" s="240"/>
      <c r="H3157" s="240"/>
      <c r="I3157" s="240"/>
      <c r="J3157" s="240"/>
      <c r="K3157" s="240"/>
      <c r="L3157" s="240"/>
      <c r="M3157" s="240"/>
      <c r="N3157" s="240"/>
      <c r="O3157" s="240"/>
      <c r="BC3157" s="226"/>
    </row>
    <row r="3158" spans="1:55" ht="15.75" customHeight="1" thickBot="1">
      <c r="A3158" s="238"/>
      <c r="B3158" s="238"/>
      <c r="C3158" s="240"/>
      <c r="D3158" s="240"/>
      <c r="E3158" s="240"/>
      <c r="F3158" s="240"/>
      <c r="G3158" s="240"/>
      <c r="H3158" s="240"/>
      <c r="I3158" s="240"/>
      <c r="J3158" s="240"/>
      <c r="K3158" s="240"/>
      <c r="L3158" s="240"/>
      <c r="M3158" s="240"/>
      <c r="N3158" s="240"/>
      <c r="O3158" s="240"/>
      <c r="BC3158" s="226"/>
    </row>
    <row r="3159" spans="1:55" ht="15.75" customHeight="1" thickBot="1">
      <c r="A3159" s="238"/>
      <c r="B3159" s="238"/>
      <c r="C3159" s="240"/>
      <c r="D3159" s="240"/>
      <c r="E3159" s="240"/>
      <c r="F3159" s="240"/>
      <c r="G3159" s="240"/>
      <c r="H3159" s="240"/>
      <c r="I3159" s="240"/>
      <c r="J3159" s="240"/>
      <c r="K3159" s="240"/>
      <c r="L3159" s="240"/>
      <c r="M3159" s="240"/>
      <c r="N3159" s="240"/>
      <c r="O3159" s="240"/>
      <c r="BC3159" s="226"/>
    </row>
    <row r="3160" spans="1:55" ht="15.75" customHeight="1" thickBot="1">
      <c r="A3160" s="238"/>
      <c r="B3160" s="238"/>
      <c r="C3160" s="240"/>
      <c r="D3160" s="240"/>
      <c r="E3160" s="240"/>
      <c r="F3160" s="240"/>
      <c r="G3160" s="240"/>
      <c r="H3160" s="240"/>
      <c r="I3160" s="240"/>
      <c r="J3160" s="240"/>
      <c r="K3160" s="240"/>
      <c r="L3160" s="240"/>
      <c r="M3160" s="240"/>
      <c r="N3160" s="240"/>
      <c r="O3160" s="240"/>
      <c r="BC3160" s="226"/>
    </row>
    <row r="3161" spans="1:55" ht="15.75" customHeight="1" thickBot="1">
      <c r="A3161" s="238"/>
      <c r="B3161" s="238"/>
      <c r="C3161" s="240"/>
      <c r="D3161" s="240"/>
      <c r="E3161" s="240"/>
      <c r="F3161" s="240"/>
      <c r="G3161" s="240"/>
      <c r="H3161" s="240"/>
      <c r="I3161" s="240"/>
      <c r="J3161" s="240"/>
      <c r="K3161" s="240"/>
      <c r="L3161" s="240"/>
      <c r="M3161" s="240"/>
      <c r="N3161" s="240"/>
      <c r="O3161" s="240"/>
      <c r="BC3161" s="226"/>
    </row>
    <row r="3162" spans="1:55" ht="15.75" customHeight="1" thickBot="1">
      <c r="A3162" s="238"/>
      <c r="B3162" s="238"/>
      <c r="C3162" s="240"/>
      <c r="D3162" s="240"/>
      <c r="E3162" s="240"/>
      <c r="F3162" s="240"/>
      <c r="G3162" s="240"/>
      <c r="H3162" s="240"/>
      <c r="I3162" s="240"/>
      <c r="J3162" s="240"/>
      <c r="K3162" s="240"/>
      <c r="L3162" s="240"/>
      <c r="M3162" s="240"/>
      <c r="N3162" s="240"/>
      <c r="O3162" s="240"/>
      <c r="BC3162" s="226"/>
    </row>
    <row r="3163" spans="1:55" ht="15.75" customHeight="1" thickBot="1">
      <c r="A3163" s="238"/>
      <c r="B3163" s="238"/>
      <c r="C3163" s="240"/>
      <c r="D3163" s="240"/>
      <c r="E3163" s="240"/>
      <c r="F3163" s="240"/>
      <c r="G3163" s="240"/>
      <c r="H3163" s="240"/>
      <c r="I3163" s="240"/>
      <c r="J3163" s="240"/>
      <c r="K3163" s="240"/>
      <c r="L3163" s="240"/>
      <c r="M3163" s="240"/>
      <c r="N3163" s="240"/>
      <c r="O3163" s="240"/>
      <c r="BC3163" s="226"/>
    </row>
    <row r="3164" spans="1:55" ht="15.75" customHeight="1" thickBot="1">
      <c r="A3164" s="238"/>
      <c r="B3164" s="238"/>
      <c r="C3164" s="240"/>
      <c r="D3164" s="240"/>
      <c r="E3164" s="240"/>
      <c r="F3164" s="240"/>
      <c r="G3164" s="240"/>
      <c r="H3164" s="240"/>
      <c r="I3164" s="240"/>
      <c r="J3164" s="240"/>
      <c r="K3164" s="240"/>
      <c r="L3164" s="240"/>
      <c r="M3164" s="240"/>
      <c r="N3164" s="240"/>
      <c r="O3164" s="240"/>
      <c r="BC3164" s="226"/>
    </row>
    <row r="3165" spans="1:55" ht="15.75" customHeight="1" thickBot="1">
      <c r="A3165" s="238"/>
      <c r="B3165" s="238"/>
      <c r="C3165" s="240"/>
      <c r="D3165" s="240"/>
      <c r="E3165" s="240"/>
      <c r="F3165" s="240"/>
      <c r="G3165" s="240"/>
      <c r="H3165" s="240"/>
      <c r="I3165" s="240"/>
      <c r="J3165" s="240"/>
      <c r="K3165" s="240"/>
      <c r="L3165" s="240"/>
      <c r="M3165" s="240"/>
      <c r="N3165" s="240"/>
      <c r="O3165" s="240"/>
      <c r="BC3165" s="226"/>
    </row>
    <row r="3166" spans="1:55" ht="15.75" customHeight="1" thickBot="1">
      <c r="A3166" s="238"/>
      <c r="B3166" s="238"/>
      <c r="C3166" s="240"/>
      <c r="D3166" s="240"/>
      <c r="E3166" s="240"/>
      <c r="F3166" s="240"/>
      <c r="G3166" s="240"/>
      <c r="H3166" s="240"/>
      <c r="I3166" s="240"/>
      <c r="J3166" s="240"/>
      <c r="K3166" s="240"/>
      <c r="L3166" s="240"/>
      <c r="M3166" s="240"/>
      <c r="N3166" s="240"/>
      <c r="O3166" s="240"/>
      <c r="BC3166" s="226"/>
    </row>
    <row r="3167" spans="1:55" ht="15.75" customHeight="1" thickBot="1">
      <c r="A3167" s="238"/>
      <c r="B3167" s="238"/>
      <c r="C3167" s="240"/>
      <c r="D3167" s="240"/>
      <c r="E3167" s="240"/>
      <c r="F3167" s="240"/>
      <c r="G3167" s="240"/>
      <c r="H3167" s="240"/>
      <c r="I3167" s="240"/>
      <c r="J3167" s="240"/>
      <c r="K3167" s="240"/>
      <c r="L3167" s="240"/>
      <c r="M3167" s="240"/>
      <c r="N3167" s="240"/>
      <c r="O3167" s="240"/>
      <c r="BC3167" s="226"/>
    </row>
    <row r="3168" spans="1:55" ht="15.75" customHeight="1" thickBot="1">
      <c r="A3168" s="238"/>
      <c r="B3168" s="238"/>
      <c r="C3168" s="240"/>
      <c r="D3168" s="240"/>
      <c r="E3168" s="240"/>
      <c r="F3168" s="240"/>
      <c r="G3168" s="240"/>
      <c r="H3168" s="240"/>
      <c r="I3168" s="240"/>
      <c r="J3168" s="240"/>
      <c r="K3168" s="240"/>
      <c r="L3168" s="240"/>
      <c r="M3168" s="240"/>
      <c r="N3168" s="240"/>
      <c r="O3168" s="240"/>
      <c r="BC3168" s="226"/>
    </row>
    <row r="3169" spans="1:55" ht="15.75" customHeight="1" thickBot="1">
      <c r="A3169" s="238"/>
      <c r="B3169" s="238"/>
      <c r="C3169" s="240"/>
      <c r="D3169" s="240"/>
      <c r="E3169" s="240"/>
      <c r="F3169" s="240"/>
      <c r="G3169" s="240"/>
      <c r="H3169" s="240"/>
      <c r="I3169" s="240"/>
      <c r="J3169" s="240"/>
      <c r="K3169" s="240"/>
      <c r="L3169" s="240"/>
      <c r="M3169" s="240"/>
      <c r="N3169" s="240"/>
      <c r="O3169" s="240"/>
      <c r="BC3169" s="226"/>
    </row>
    <row r="3170" spans="1:55" ht="15.75" customHeight="1" thickBot="1">
      <c r="A3170" s="238"/>
      <c r="B3170" s="238"/>
      <c r="C3170" s="240"/>
      <c r="D3170" s="240"/>
      <c r="E3170" s="240"/>
      <c r="F3170" s="240"/>
      <c r="G3170" s="240"/>
      <c r="H3170" s="240"/>
      <c r="I3170" s="240"/>
      <c r="J3170" s="240"/>
      <c r="K3170" s="240"/>
      <c r="L3170" s="240"/>
      <c r="M3170" s="240"/>
      <c r="N3170" s="240"/>
      <c r="O3170" s="240"/>
      <c r="BC3170" s="226"/>
    </row>
    <row r="3171" spans="1:55" ht="15.75" customHeight="1" thickBot="1">
      <c r="A3171" s="238"/>
      <c r="B3171" s="238"/>
      <c r="C3171" s="240"/>
      <c r="D3171" s="240"/>
      <c r="E3171" s="240"/>
      <c r="F3171" s="240"/>
      <c r="G3171" s="240"/>
      <c r="H3171" s="240"/>
      <c r="I3171" s="240"/>
      <c r="J3171" s="240"/>
      <c r="K3171" s="240"/>
      <c r="L3171" s="240"/>
      <c r="M3171" s="240"/>
      <c r="N3171" s="240"/>
      <c r="O3171" s="240"/>
      <c r="BC3171" s="226"/>
    </row>
    <row r="3172" spans="1:55" ht="15.75" customHeight="1" thickBot="1">
      <c r="A3172" s="238"/>
      <c r="B3172" s="238"/>
      <c r="C3172" s="240"/>
      <c r="D3172" s="240"/>
      <c r="E3172" s="240"/>
      <c r="F3172" s="240"/>
      <c r="G3172" s="240"/>
      <c r="H3172" s="240"/>
      <c r="I3172" s="240"/>
      <c r="J3172" s="240"/>
      <c r="K3172" s="240"/>
      <c r="L3172" s="240"/>
      <c r="M3172" s="240"/>
      <c r="N3172" s="240"/>
      <c r="O3172" s="240"/>
      <c r="BC3172" s="226"/>
    </row>
    <row r="3173" spans="1:55" ht="15.75" customHeight="1" thickBot="1">
      <c r="A3173" s="238"/>
      <c r="B3173" s="238"/>
      <c r="C3173" s="240"/>
      <c r="D3173" s="240"/>
      <c r="E3173" s="240"/>
      <c r="F3173" s="240"/>
      <c r="G3173" s="240"/>
      <c r="H3173" s="240"/>
      <c r="I3173" s="240"/>
      <c r="J3173" s="240"/>
      <c r="K3173" s="240"/>
      <c r="L3173" s="240"/>
      <c r="M3173" s="240"/>
      <c r="N3173" s="240"/>
      <c r="O3173" s="240"/>
      <c r="BC3173" s="226"/>
    </row>
    <row r="3174" spans="1:55" ht="15.75" customHeight="1" thickBot="1">
      <c r="A3174" s="238"/>
      <c r="B3174" s="238"/>
      <c r="C3174" s="240"/>
      <c r="D3174" s="240"/>
      <c r="E3174" s="240"/>
      <c r="F3174" s="240"/>
      <c r="G3174" s="240"/>
      <c r="H3174" s="240"/>
      <c r="I3174" s="240"/>
      <c r="J3174" s="240"/>
      <c r="K3174" s="240"/>
      <c r="L3174" s="240"/>
      <c r="M3174" s="240"/>
      <c r="N3174" s="240"/>
      <c r="O3174" s="240"/>
      <c r="BC3174" s="226"/>
    </row>
    <row r="3175" spans="1:55" ht="15.75" customHeight="1" thickBot="1">
      <c r="A3175" s="238"/>
      <c r="B3175" s="238"/>
      <c r="C3175" s="240"/>
      <c r="D3175" s="240"/>
      <c r="E3175" s="240"/>
      <c r="F3175" s="240"/>
      <c r="G3175" s="240"/>
      <c r="H3175" s="240"/>
      <c r="I3175" s="240"/>
      <c r="J3175" s="240"/>
      <c r="K3175" s="240"/>
      <c r="L3175" s="240"/>
      <c r="M3175" s="240"/>
      <c r="N3175" s="240"/>
      <c r="O3175" s="240"/>
      <c r="BC3175" s="226"/>
    </row>
    <row r="3176" spans="1:55" ht="15.75" customHeight="1" thickBot="1">
      <c r="A3176" s="238"/>
      <c r="B3176" s="238"/>
      <c r="C3176" s="240"/>
      <c r="D3176" s="240"/>
      <c r="E3176" s="240"/>
      <c r="F3176" s="240"/>
      <c r="G3176" s="240"/>
      <c r="H3176" s="240"/>
      <c r="I3176" s="240"/>
      <c r="J3176" s="240"/>
      <c r="K3176" s="240"/>
      <c r="L3176" s="240"/>
      <c r="M3176" s="240"/>
      <c r="N3176" s="240"/>
      <c r="O3176" s="240"/>
      <c r="BC3176" s="226"/>
    </row>
    <row r="3177" spans="1:55" ht="15.75" customHeight="1" thickBot="1">
      <c r="A3177" s="238"/>
      <c r="B3177" s="238"/>
      <c r="C3177" s="240"/>
      <c r="D3177" s="240"/>
      <c r="E3177" s="240"/>
      <c r="F3177" s="240"/>
      <c r="G3177" s="240"/>
      <c r="H3177" s="240"/>
      <c r="I3177" s="240"/>
      <c r="J3177" s="240"/>
      <c r="K3177" s="240"/>
      <c r="L3177" s="240"/>
      <c r="M3177" s="240"/>
      <c r="N3177" s="240"/>
      <c r="O3177" s="240"/>
      <c r="BC3177" s="226"/>
    </row>
    <row r="3178" spans="1:55" ht="15.75" customHeight="1" thickBot="1">
      <c r="A3178" s="238"/>
      <c r="B3178" s="238"/>
      <c r="C3178" s="240"/>
      <c r="D3178" s="240"/>
      <c r="E3178" s="240"/>
      <c r="F3178" s="240"/>
      <c r="G3178" s="240"/>
      <c r="H3178" s="240"/>
      <c r="I3178" s="240"/>
      <c r="J3178" s="240"/>
      <c r="K3178" s="240"/>
      <c r="L3178" s="240"/>
      <c r="M3178" s="240"/>
      <c r="N3178" s="240"/>
      <c r="O3178" s="240"/>
      <c r="BC3178" s="226"/>
    </row>
    <row r="3179" spans="1:55" ht="15.75" customHeight="1" thickBot="1">
      <c r="A3179" s="238"/>
      <c r="B3179" s="238"/>
      <c r="C3179" s="240"/>
      <c r="D3179" s="240"/>
      <c r="E3179" s="240"/>
      <c r="F3179" s="240"/>
      <c r="G3179" s="240"/>
      <c r="H3179" s="240"/>
      <c r="I3179" s="240"/>
      <c r="J3179" s="240"/>
      <c r="K3179" s="240"/>
      <c r="L3179" s="240"/>
      <c r="M3179" s="240"/>
      <c r="N3179" s="240"/>
      <c r="O3179" s="240"/>
      <c r="BC3179" s="226"/>
    </row>
    <row r="3180" spans="1:55" ht="15.75" customHeight="1" thickBot="1">
      <c r="A3180" s="238"/>
      <c r="B3180" s="238"/>
      <c r="C3180" s="240"/>
      <c r="D3180" s="240"/>
      <c r="E3180" s="240"/>
      <c r="F3180" s="240"/>
      <c r="G3180" s="240"/>
      <c r="H3180" s="240"/>
      <c r="I3180" s="240"/>
      <c r="J3180" s="240"/>
      <c r="K3180" s="240"/>
      <c r="L3180" s="240"/>
      <c r="M3180" s="240"/>
      <c r="N3180" s="240"/>
      <c r="O3180" s="240"/>
      <c r="BC3180" s="226"/>
    </row>
    <row r="3181" spans="1:55" ht="15.75" customHeight="1" thickBot="1">
      <c r="A3181" s="238"/>
      <c r="B3181" s="238"/>
      <c r="C3181" s="240"/>
      <c r="D3181" s="240"/>
      <c r="E3181" s="240"/>
      <c r="F3181" s="240"/>
      <c r="G3181" s="240"/>
      <c r="H3181" s="240"/>
      <c r="I3181" s="240"/>
      <c r="J3181" s="240"/>
      <c r="K3181" s="240"/>
      <c r="L3181" s="240"/>
      <c r="M3181" s="240"/>
      <c r="N3181" s="240"/>
      <c r="O3181" s="240"/>
      <c r="BC3181" s="226"/>
    </row>
    <row r="3182" spans="1:55" ht="15.75" customHeight="1" thickBot="1">
      <c r="A3182" s="238"/>
      <c r="B3182" s="238"/>
      <c r="C3182" s="240"/>
      <c r="D3182" s="240"/>
      <c r="E3182" s="240"/>
      <c r="F3182" s="240"/>
      <c r="G3182" s="240"/>
      <c r="H3182" s="240"/>
      <c r="I3182" s="240"/>
      <c r="J3182" s="240"/>
      <c r="K3182" s="240"/>
      <c r="L3182" s="240"/>
      <c r="M3182" s="240"/>
      <c r="N3182" s="240"/>
      <c r="O3182" s="240"/>
      <c r="BC3182" s="226"/>
    </row>
    <row r="3183" spans="1:55" ht="15.75" customHeight="1" thickBot="1">
      <c r="A3183" s="238"/>
      <c r="B3183" s="238"/>
      <c r="C3183" s="240"/>
      <c r="D3183" s="240"/>
      <c r="E3183" s="240"/>
      <c r="F3183" s="240"/>
      <c r="G3183" s="240"/>
      <c r="H3183" s="240"/>
      <c r="I3183" s="240"/>
      <c r="J3183" s="240"/>
      <c r="K3183" s="240"/>
      <c r="L3183" s="240"/>
      <c r="M3183" s="240"/>
      <c r="N3183" s="240"/>
      <c r="O3183" s="240"/>
      <c r="BC3183" s="226"/>
    </row>
    <row r="3184" spans="1:55" ht="15.75" customHeight="1" thickBot="1">
      <c r="A3184" s="238"/>
      <c r="B3184" s="238"/>
      <c r="C3184" s="240"/>
      <c r="D3184" s="240"/>
      <c r="E3184" s="240"/>
      <c r="F3184" s="240"/>
      <c r="G3184" s="240"/>
      <c r="H3184" s="240"/>
      <c r="I3184" s="240"/>
      <c r="J3184" s="240"/>
      <c r="K3184" s="240"/>
      <c r="L3184" s="240"/>
      <c r="M3184" s="240"/>
      <c r="N3184" s="240"/>
      <c r="O3184" s="240"/>
      <c r="BC3184" s="226"/>
    </row>
    <row r="3185" spans="1:55" ht="15.75" customHeight="1" thickBot="1">
      <c r="A3185" s="238"/>
      <c r="B3185" s="238"/>
      <c r="C3185" s="240"/>
      <c r="D3185" s="240"/>
      <c r="E3185" s="240"/>
      <c r="F3185" s="240"/>
      <c r="G3185" s="240"/>
      <c r="H3185" s="240"/>
      <c r="I3185" s="240"/>
      <c r="J3185" s="240"/>
      <c r="K3185" s="240"/>
      <c r="L3185" s="240"/>
      <c r="M3185" s="240"/>
      <c r="N3185" s="240"/>
      <c r="O3185" s="240"/>
      <c r="BC3185" s="226"/>
    </row>
    <row r="3186" spans="1:55" ht="15.75" customHeight="1" thickBot="1">
      <c r="A3186" s="238"/>
      <c r="B3186" s="238"/>
      <c r="C3186" s="240"/>
      <c r="D3186" s="240"/>
      <c r="E3186" s="240"/>
      <c r="F3186" s="240"/>
      <c r="G3186" s="240"/>
      <c r="H3186" s="240"/>
      <c r="I3186" s="240"/>
      <c r="J3186" s="240"/>
      <c r="K3186" s="240"/>
      <c r="L3186" s="240"/>
      <c r="M3186" s="240"/>
      <c r="N3186" s="240"/>
      <c r="O3186" s="240"/>
      <c r="BC3186" s="226"/>
    </row>
    <row r="3187" spans="1:55" ht="15.75" customHeight="1" thickBot="1">
      <c r="A3187" s="238"/>
      <c r="B3187" s="238"/>
      <c r="C3187" s="240"/>
      <c r="D3187" s="240"/>
      <c r="E3187" s="240"/>
      <c r="F3187" s="240"/>
      <c r="G3187" s="240"/>
      <c r="H3187" s="240"/>
      <c r="I3187" s="240"/>
      <c r="J3187" s="240"/>
      <c r="K3187" s="240"/>
      <c r="L3187" s="240"/>
      <c r="M3187" s="240"/>
      <c r="N3187" s="240"/>
      <c r="O3187" s="240"/>
      <c r="BC3187" s="226"/>
    </row>
    <row r="3188" spans="1:55" ht="15.75" customHeight="1" thickBot="1">
      <c r="A3188" s="238"/>
      <c r="B3188" s="238"/>
      <c r="C3188" s="240"/>
      <c r="D3188" s="240"/>
      <c r="E3188" s="240"/>
      <c r="F3188" s="240"/>
      <c r="G3188" s="240"/>
      <c r="H3188" s="240"/>
      <c r="I3188" s="240"/>
      <c r="J3188" s="240"/>
      <c r="K3188" s="240"/>
      <c r="L3188" s="240"/>
      <c r="M3188" s="240"/>
      <c r="N3188" s="240"/>
      <c r="O3188" s="240"/>
      <c r="BC3188" s="226"/>
    </row>
    <row r="3189" spans="1:55" ht="15.75" customHeight="1" thickBot="1">
      <c r="A3189" s="238"/>
      <c r="B3189" s="238"/>
      <c r="C3189" s="240"/>
      <c r="D3189" s="240"/>
      <c r="E3189" s="240"/>
      <c r="F3189" s="240"/>
      <c r="G3189" s="240"/>
      <c r="H3189" s="240"/>
      <c r="I3189" s="240"/>
      <c r="J3189" s="240"/>
      <c r="K3189" s="240"/>
      <c r="L3189" s="240"/>
      <c r="M3189" s="240"/>
      <c r="N3189" s="240"/>
      <c r="O3189" s="240"/>
      <c r="BC3189" s="226"/>
    </row>
    <row r="3190" spans="1:55" ht="15.75" customHeight="1" thickBot="1">
      <c r="A3190" s="238"/>
      <c r="B3190" s="238"/>
      <c r="C3190" s="240"/>
      <c r="D3190" s="240"/>
      <c r="E3190" s="240"/>
      <c r="F3190" s="240"/>
      <c r="G3190" s="240"/>
      <c r="H3190" s="240"/>
      <c r="I3190" s="240"/>
      <c r="J3190" s="240"/>
      <c r="K3190" s="240"/>
      <c r="L3190" s="240"/>
      <c r="M3190" s="240"/>
      <c r="N3190" s="240"/>
      <c r="O3190" s="240"/>
      <c r="BC3190" s="226"/>
    </row>
    <row r="3191" spans="1:55" ht="15.75" customHeight="1" thickBot="1">
      <c r="A3191" s="238"/>
      <c r="B3191" s="238"/>
      <c r="C3191" s="240"/>
      <c r="D3191" s="240"/>
      <c r="E3191" s="240"/>
      <c r="F3191" s="240"/>
      <c r="G3191" s="240"/>
      <c r="H3191" s="240"/>
      <c r="I3191" s="240"/>
      <c r="J3191" s="240"/>
      <c r="K3191" s="240"/>
      <c r="L3191" s="240"/>
      <c r="M3191" s="240"/>
      <c r="N3191" s="240"/>
      <c r="O3191" s="240"/>
      <c r="BC3191" s="226"/>
    </row>
    <row r="3192" spans="1:55" ht="15.75" customHeight="1" thickBot="1">
      <c r="A3192" s="238"/>
      <c r="B3192" s="238"/>
      <c r="C3192" s="240"/>
      <c r="D3192" s="240"/>
      <c r="E3192" s="240"/>
      <c r="F3192" s="240"/>
      <c r="G3192" s="240"/>
      <c r="H3192" s="240"/>
      <c r="I3192" s="240"/>
      <c r="J3192" s="240"/>
      <c r="K3192" s="240"/>
      <c r="L3192" s="240"/>
      <c r="M3192" s="240"/>
      <c r="N3192" s="240"/>
      <c r="O3192" s="240"/>
      <c r="BC3192" s="226"/>
    </row>
    <row r="3193" spans="1:55" ht="15.75" customHeight="1" thickBot="1">
      <c r="A3193" s="238"/>
      <c r="B3193" s="238"/>
      <c r="C3193" s="240"/>
      <c r="D3193" s="240"/>
      <c r="E3193" s="240"/>
      <c r="F3193" s="240"/>
      <c r="G3193" s="240"/>
      <c r="H3193" s="240"/>
      <c r="I3193" s="240"/>
      <c r="J3193" s="240"/>
      <c r="K3193" s="240"/>
      <c r="L3193" s="240"/>
      <c r="M3193" s="240"/>
      <c r="N3193" s="240"/>
      <c r="O3193" s="240"/>
      <c r="BC3193" s="226"/>
    </row>
    <row r="3194" spans="1:55" ht="15.75" customHeight="1" thickBot="1">
      <c r="A3194" s="238"/>
      <c r="B3194" s="238"/>
      <c r="C3194" s="240"/>
      <c r="D3194" s="240"/>
      <c r="E3194" s="240"/>
      <c r="F3194" s="240"/>
      <c r="G3194" s="240"/>
      <c r="H3194" s="240"/>
      <c r="I3194" s="240"/>
      <c r="J3194" s="240"/>
      <c r="K3194" s="240"/>
      <c r="L3194" s="240"/>
      <c r="M3194" s="240"/>
      <c r="N3194" s="240"/>
      <c r="O3194" s="240"/>
      <c r="BC3194" s="226"/>
    </row>
    <row r="3195" spans="1:55" ht="15.75" customHeight="1" thickBot="1">
      <c r="A3195" s="238"/>
      <c r="B3195" s="238"/>
      <c r="C3195" s="240"/>
      <c r="D3195" s="240"/>
      <c r="E3195" s="240"/>
      <c r="F3195" s="240"/>
      <c r="G3195" s="240"/>
      <c r="H3195" s="240"/>
      <c r="I3195" s="240"/>
      <c r="J3195" s="240"/>
      <c r="K3195" s="240"/>
      <c r="L3195" s="240"/>
      <c r="M3195" s="240"/>
      <c r="N3195" s="240"/>
      <c r="O3195" s="240"/>
      <c r="BC3195" s="226"/>
    </row>
    <row r="3196" spans="1:55" ht="15.75" customHeight="1" thickBot="1">
      <c r="A3196" s="238"/>
      <c r="B3196" s="238"/>
      <c r="C3196" s="240"/>
      <c r="D3196" s="240"/>
      <c r="E3196" s="240"/>
      <c r="F3196" s="240"/>
      <c r="G3196" s="240"/>
      <c r="H3196" s="240"/>
      <c r="I3196" s="240"/>
      <c r="J3196" s="240"/>
      <c r="K3196" s="240"/>
      <c r="L3196" s="240"/>
      <c r="M3196" s="240"/>
      <c r="N3196" s="240"/>
      <c r="O3196" s="240"/>
      <c r="BC3196" s="226"/>
    </row>
    <row r="3197" spans="1:55" ht="15.75" customHeight="1" thickBot="1">
      <c r="A3197" s="238"/>
      <c r="B3197" s="238"/>
      <c r="C3197" s="240"/>
      <c r="D3197" s="240"/>
      <c r="E3197" s="240"/>
      <c r="F3197" s="240"/>
      <c r="G3197" s="240"/>
      <c r="H3197" s="240"/>
      <c r="I3197" s="240"/>
      <c r="J3197" s="240"/>
      <c r="K3197" s="240"/>
      <c r="L3197" s="240"/>
      <c r="M3197" s="240"/>
      <c r="N3197" s="240"/>
      <c r="O3197" s="240"/>
      <c r="BC3197" s="226"/>
    </row>
    <row r="3198" spans="1:55" ht="15.75" customHeight="1" thickBot="1">
      <c r="A3198" s="238"/>
      <c r="B3198" s="238"/>
      <c r="C3198" s="240"/>
      <c r="D3198" s="240"/>
      <c r="E3198" s="240"/>
      <c r="F3198" s="240"/>
      <c r="G3198" s="240"/>
      <c r="H3198" s="240"/>
      <c r="I3198" s="240"/>
      <c r="J3198" s="240"/>
      <c r="K3198" s="240"/>
      <c r="L3198" s="240"/>
      <c r="M3198" s="240"/>
      <c r="N3198" s="240"/>
      <c r="O3198" s="240"/>
      <c r="BC3198" s="226"/>
    </row>
    <row r="3199" spans="1:55" ht="15.75" customHeight="1" thickBot="1">
      <c r="A3199" s="238"/>
      <c r="B3199" s="238"/>
      <c r="C3199" s="240"/>
      <c r="D3199" s="240"/>
      <c r="E3199" s="240"/>
      <c r="F3199" s="240"/>
      <c r="G3199" s="240"/>
      <c r="H3199" s="240"/>
      <c r="I3199" s="240"/>
      <c r="J3199" s="240"/>
      <c r="K3199" s="240"/>
      <c r="L3199" s="240"/>
      <c r="M3199" s="240"/>
      <c r="N3199" s="240"/>
      <c r="O3199" s="240"/>
      <c r="BC3199" s="226"/>
    </row>
    <row r="3200" spans="1:55" ht="15.75" customHeight="1" thickBot="1">
      <c r="A3200" s="238"/>
      <c r="B3200" s="238"/>
      <c r="C3200" s="240"/>
      <c r="D3200" s="240"/>
      <c r="E3200" s="240"/>
      <c r="F3200" s="240"/>
      <c r="G3200" s="240"/>
      <c r="H3200" s="240"/>
      <c r="I3200" s="240"/>
      <c r="J3200" s="240"/>
      <c r="K3200" s="240"/>
      <c r="L3200" s="240"/>
      <c r="M3200" s="240"/>
      <c r="N3200" s="240"/>
      <c r="O3200" s="240"/>
      <c r="BC3200" s="226"/>
    </row>
    <row r="3201" spans="1:55" ht="15.75" customHeight="1" thickBot="1">
      <c r="A3201" s="238"/>
      <c r="B3201" s="238"/>
      <c r="C3201" s="240"/>
      <c r="D3201" s="240"/>
      <c r="E3201" s="240"/>
      <c r="F3201" s="240"/>
      <c r="G3201" s="240"/>
      <c r="H3201" s="240"/>
      <c r="I3201" s="240"/>
      <c r="J3201" s="240"/>
      <c r="K3201" s="240"/>
      <c r="L3201" s="240"/>
      <c r="M3201" s="240"/>
      <c r="N3201" s="240"/>
      <c r="O3201" s="240"/>
      <c r="BC3201" s="226"/>
    </row>
    <row r="3202" spans="1:55" ht="15.75" customHeight="1" thickBot="1">
      <c r="A3202" s="238"/>
      <c r="B3202" s="238"/>
      <c r="C3202" s="240"/>
      <c r="D3202" s="240"/>
      <c r="E3202" s="240"/>
      <c r="F3202" s="240"/>
      <c r="G3202" s="240"/>
      <c r="H3202" s="240"/>
      <c r="I3202" s="240"/>
      <c r="J3202" s="240"/>
      <c r="K3202" s="240"/>
      <c r="L3202" s="240"/>
      <c r="M3202" s="240"/>
      <c r="N3202" s="240"/>
      <c r="O3202" s="240"/>
      <c r="BC3202" s="226"/>
    </row>
    <row r="3203" spans="1:55" ht="15.75" customHeight="1" thickBot="1">
      <c r="A3203" s="238"/>
      <c r="B3203" s="238"/>
      <c r="C3203" s="240"/>
      <c r="D3203" s="240"/>
      <c r="E3203" s="240"/>
      <c r="F3203" s="240"/>
      <c r="G3203" s="240"/>
      <c r="H3203" s="240"/>
      <c r="I3203" s="240"/>
      <c r="J3203" s="240"/>
      <c r="K3203" s="240"/>
      <c r="L3203" s="240"/>
      <c r="M3203" s="240"/>
      <c r="N3203" s="240"/>
      <c r="O3203" s="240"/>
      <c r="BC3203" s="226"/>
    </row>
    <row r="3204" spans="1:55" ht="15.75" customHeight="1" thickBot="1">
      <c r="A3204" s="238"/>
      <c r="B3204" s="238"/>
      <c r="C3204" s="240"/>
      <c r="D3204" s="240"/>
      <c r="E3204" s="240"/>
      <c r="F3204" s="240"/>
      <c r="G3204" s="240"/>
      <c r="H3204" s="240"/>
      <c r="I3204" s="240"/>
      <c r="J3204" s="240"/>
      <c r="K3204" s="240"/>
      <c r="L3204" s="240"/>
      <c r="M3204" s="240"/>
      <c r="N3204" s="240"/>
      <c r="O3204" s="240"/>
      <c r="BC3204" s="226"/>
    </row>
    <row r="3205" spans="1:55" ht="15.75" customHeight="1" thickBot="1">
      <c r="A3205" s="238"/>
      <c r="B3205" s="238"/>
      <c r="C3205" s="240"/>
      <c r="D3205" s="240"/>
      <c r="E3205" s="240"/>
      <c r="F3205" s="240"/>
      <c r="G3205" s="240"/>
      <c r="H3205" s="240"/>
      <c r="I3205" s="240"/>
      <c r="J3205" s="240"/>
      <c r="K3205" s="240"/>
      <c r="L3205" s="240"/>
      <c r="M3205" s="240"/>
      <c r="N3205" s="240"/>
      <c r="O3205" s="240"/>
      <c r="BC3205" s="226"/>
    </row>
    <row r="3206" spans="1:55" ht="15.75" customHeight="1" thickBot="1">
      <c r="A3206" s="238"/>
      <c r="B3206" s="238"/>
      <c r="C3206" s="240"/>
      <c r="D3206" s="240"/>
      <c r="E3206" s="240"/>
      <c r="F3206" s="240"/>
      <c r="G3206" s="240"/>
      <c r="H3206" s="240"/>
      <c r="I3206" s="240"/>
      <c r="J3206" s="240"/>
      <c r="K3206" s="240"/>
      <c r="L3206" s="240"/>
      <c r="M3206" s="240"/>
      <c r="N3206" s="240"/>
      <c r="O3206" s="240"/>
      <c r="BC3206" s="226"/>
    </row>
    <row r="3207" spans="1:55" ht="15.75" customHeight="1" thickBot="1">
      <c r="A3207" s="238"/>
      <c r="B3207" s="238"/>
      <c r="C3207" s="240"/>
      <c r="D3207" s="240"/>
      <c r="E3207" s="240"/>
      <c r="F3207" s="240"/>
      <c r="G3207" s="240"/>
      <c r="H3207" s="240"/>
      <c r="I3207" s="240"/>
      <c r="J3207" s="240"/>
      <c r="K3207" s="240"/>
      <c r="L3207" s="240"/>
      <c r="M3207" s="240"/>
      <c r="N3207" s="240"/>
      <c r="O3207" s="240"/>
      <c r="BC3207" s="226"/>
    </row>
    <row r="3208" spans="1:55" ht="15.75" customHeight="1" thickBot="1">
      <c r="A3208" s="238"/>
      <c r="B3208" s="238"/>
      <c r="C3208" s="240"/>
      <c r="D3208" s="240"/>
      <c r="E3208" s="240"/>
      <c r="F3208" s="240"/>
      <c r="G3208" s="240"/>
      <c r="H3208" s="240"/>
      <c r="I3208" s="240"/>
      <c r="J3208" s="240"/>
      <c r="K3208" s="240"/>
      <c r="L3208" s="240"/>
      <c r="M3208" s="240"/>
      <c r="N3208" s="240"/>
      <c r="O3208" s="240"/>
      <c r="BC3208" s="226"/>
    </row>
    <row r="3209" spans="1:55" ht="15.75" customHeight="1" thickBot="1">
      <c r="A3209" s="238"/>
      <c r="B3209" s="238"/>
      <c r="C3209" s="240"/>
      <c r="D3209" s="240"/>
      <c r="E3209" s="240"/>
      <c r="F3209" s="240"/>
      <c r="G3209" s="240"/>
      <c r="H3209" s="240"/>
      <c r="I3209" s="240"/>
      <c r="J3209" s="240"/>
      <c r="K3209" s="240"/>
      <c r="L3209" s="240"/>
      <c r="M3209" s="240"/>
      <c r="N3209" s="240"/>
      <c r="O3209" s="240"/>
      <c r="BC3209" s="226"/>
    </row>
    <row r="3210" spans="1:55" ht="15.75" customHeight="1" thickBot="1">
      <c r="A3210" s="238"/>
      <c r="B3210" s="238"/>
      <c r="C3210" s="240"/>
      <c r="D3210" s="240"/>
      <c r="E3210" s="240"/>
      <c r="F3210" s="240"/>
      <c r="G3210" s="240"/>
      <c r="H3210" s="240"/>
      <c r="I3210" s="240"/>
      <c r="J3210" s="240"/>
      <c r="K3210" s="240"/>
      <c r="L3210" s="240"/>
      <c r="M3210" s="240"/>
      <c r="N3210" s="240"/>
      <c r="O3210" s="240"/>
      <c r="BC3210" s="226"/>
    </row>
    <row r="3211" spans="1:55" ht="15.75" customHeight="1" thickBot="1">
      <c r="A3211" s="238"/>
      <c r="B3211" s="238"/>
      <c r="C3211" s="240"/>
      <c r="D3211" s="240"/>
      <c r="E3211" s="240"/>
      <c r="F3211" s="240"/>
      <c r="G3211" s="240"/>
      <c r="H3211" s="240"/>
      <c r="I3211" s="240"/>
      <c r="J3211" s="240"/>
      <c r="K3211" s="240"/>
      <c r="L3211" s="240"/>
      <c r="M3211" s="240"/>
      <c r="N3211" s="240"/>
      <c r="O3211" s="240"/>
      <c r="BC3211" s="226"/>
    </row>
    <row r="3212" spans="1:55" ht="15.75" customHeight="1" thickBot="1">
      <c r="A3212" s="238"/>
      <c r="B3212" s="238"/>
      <c r="C3212" s="240"/>
      <c r="D3212" s="240"/>
      <c r="E3212" s="240"/>
      <c r="F3212" s="240"/>
      <c r="G3212" s="240"/>
      <c r="H3212" s="240"/>
      <c r="I3212" s="240"/>
      <c r="J3212" s="240"/>
      <c r="K3212" s="240"/>
      <c r="L3212" s="240"/>
      <c r="M3212" s="240"/>
      <c r="N3212" s="240"/>
      <c r="O3212" s="240"/>
      <c r="BC3212" s="226"/>
    </row>
    <row r="3213" spans="1:55" ht="15.75" customHeight="1" thickBot="1">
      <c r="A3213" s="238"/>
      <c r="B3213" s="238"/>
      <c r="C3213" s="240"/>
      <c r="D3213" s="240"/>
      <c r="E3213" s="240"/>
      <c r="F3213" s="240"/>
      <c r="G3213" s="240"/>
      <c r="H3213" s="240"/>
      <c r="I3213" s="240"/>
      <c r="J3213" s="240"/>
      <c r="K3213" s="240"/>
      <c r="L3213" s="240"/>
      <c r="M3213" s="240"/>
      <c r="N3213" s="240"/>
      <c r="O3213" s="240"/>
      <c r="BC3213" s="226"/>
    </row>
    <row r="3214" spans="1:55" ht="15.75" customHeight="1" thickBot="1">
      <c r="A3214" s="238"/>
      <c r="B3214" s="238"/>
      <c r="C3214" s="240"/>
      <c r="D3214" s="240"/>
      <c r="E3214" s="240"/>
      <c r="F3214" s="240"/>
      <c r="G3214" s="240"/>
      <c r="H3214" s="240"/>
      <c r="I3214" s="240"/>
      <c r="J3214" s="240"/>
      <c r="K3214" s="240"/>
      <c r="L3214" s="240"/>
      <c r="M3214" s="240"/>
      <c r="N3214" s="240"/>
      <c r="O3214" s="240"/>
      <c r="BC3214" s="226"/>
    </row>
    <row r="3215" spans="1:55" ht="15.75" customHeight="1" thickBot="1">
      <c r="A3215" s="238"/>
      <c r="B3215" s="238"/>
      <c r="C3215" s="240"/>
      <c r="D3215" s="240"/>
      <c r="E3215" s="240"/>
      <c r="F3215" s="240"/>
      <c r="G3215" s="240"/>
      <c r="H3215" s="240"/>
      <c r="I3215" s="240"/>
      <c r="J3215" s="240"/>
      <c r="K3215" s="240"/>
      <c r="L3215" s="240"/>
      <c r="M3215" s="240"/>
      <c r="N3215" s="240"/>
      <c r="O3215" s="240"/>
      <c r="BC3215" s="226"/>
    </row>
    <row r="3216" spans="1:55" ht="15.75" customHeight="1" thickBot="1">
      <c r="A3216" s="238"/>
      <c r="B3216" s="238"/>
      <c r="C3216" s="240"/>
      <c r="D3216" s="240"/>
      <c r="E3216" s="240"/>
      <c r="F3216" s="240"/>
      <c r="G3216" s="240"/>
      <c r="H3216" s="240"/>
      <c r="I3216" s="240"/>
      <c r="J3216" s="240"/>
      <c r="K3216" s="240"/>
      <c r="L3216" s="240"/>
      <c r="M3216" s="240"/>
      <c r="N3216" s="240"/>
      <c r="O3216" s="240"/>
      <c r="BC3216" s="226"/>
    </row>
    <row r="3217" spans="1:55" ht="15.75" customHeight="1" thickBot="1">
      <c r="A3217" s="238"/>
      <c r="B3217" s="238"/>
      <c r="C3217" s="240"/>
      <c r="D3217" s="240"/>
      <c r="E3217" s="240"/>
      <c r="F3217" s="240"/>
      <c r="G3217" s="240"/>
      <c r="H3217" s="240"/>
      <c r="I3217" s="240"/>
      <c r="J3217" s="240"/>
      <c r="K3217" s="240"/>
      <c r="L3217" s="240"/>
      <c r="M3217" s="240"/>
      <c r="N3217" s="240"/>
      <c r="O3217" s="240"/>
      <c r="BC3217" s="226"/>
    </row>
    <row r="3218" spans="1:55" ht="15.75" customHeight="1" thickBot="1">
      <c r="A3218" s="238"/>
      <c r="B3218" s="238"/>
      <c r="C3218" s="240"/>
      <c r="D3218" s="240"/>
      <c r="E3218" s="240"/>
      <c r="F3218" s="240"/>
      <c r="G3218" s="240"/>
      <c r="H3218" s="240"/>
      <c r="I3218" s="240"/>
      <c r="J3218" s="240"/>
      <c r="K3218" s="240"/>
      <c r="L3218" s="240"/>
      <c r="M3218" s="240"/>
      <c r="N3218" s="240"/>
      <c r="O3218" s="240"/>
      <c r="BC3218" s="226"/>
    </row>
    <row r="3219" spans="1:55" ht="15.75" customHeight="1" thickBot="1">
      <c r="A3219" s="238"/>
      <c r="B3219" s="238"/>
      <c r="C3219" s="240"/>
      <c r="D3219" s="240"/>
      <c r="E3219" s="240"/>
      <c r="F3219" s="240"/>
      <c r="G3219" s="240"/>
      <c r="H3219" s="240"/>
      <c r="I3219" s="240"/>
      <c r="J3219" s="240"/>
      <c r="K3219" s="240"/>
      <c r="L3219" s="240"/>
      <c r="M3219" s="240"/>
      <c r="N3219" s="240"/>
      <c r="O3219" s="240"/>
      <c r="BC3219" s="226"/>
    </row>
    <row r="3220" spans="1:55" ht="15.75" customHeight="1" thickBot="1">
      <c r="A3220" s="238"/>
      <c r="B3220" s="238"/>
      <c r="C3220" s="240"/>
      <c r="D3220" s="240"/>
      <c r="E3220" s="240"/>
      <c r="F3220" s="240"/>
      <c r="G3220" s="240"/>
      <c r="H3220" s="240"/>
      <c r="I3220" s="240"/>
      <c r="J3220" s="240"/>
      <c r="K3220" s="240"/>
      <c r="L3220" s="240"/>
      <c r="M3220" s="240"/>
      <c r="N3220" s="240"/>
      <c r="O3220" s="240"/>
      <c r="BC3220" s="226"/>
    </row>
    <row r="3221" spans="1:55" ht="15.75" customHeight="1" thickBot="1">
      <c r="A3221" s="238"/>
      <c r="B3221" s="238"/>
      <c r="C3221" s="240"/>
      <c r="D3221" s="240"/>
      <c r="E3221" s="240"/>
      <c r="F3221" s="240"/>
      <c r="G3221" s="240"/>
      <c r="H3221" s="240"/>
      <c r="I3221" s="240"/>
      <c r="J3221" s="240"/>
      <c r="K3221" s="240"/>
      <c r="L3221" s="240"/>
      <c r="M3221" s="240"/>
      <c r="N3221" s="240"/>
      <c r="O3221" s="240"/>
      <c r="BC3221" s="226"/>
    </row>
    <row r="3222" spans="1:55" ht="15.75" customHeight="1" thickBot="1">
      <c r="A3222" s="238"/>
      <c r="B3222" s="238"/>
      <c r="C3222" s="240"/>
      <c r="D3222" s="240"/>
      <c r="E3222" s="240"/>
      <c r="F3222" s="240"/>
      <c r="G3222" s="240"/>
      <c r="H3222" s="240"/>
      <c r="I3222" s="240"/>
      <c r="J3222" s="240"/>
      <c r="K3222" s="240"/>
      <c r="L3222" s="240"/>
      <c r="M3222" s="240"/>
      <c r="N3222" s="240"/>
      <c r="O3222" s="240"/>
      <c r="BC3222" s="226"/>
    </row>
    <row r="3223" spans="1:55" ht="15.75" customHeight="1" thickBot="1">
      <c r="A3223" s="238"/>
      <c r="B3223" s="238"/>
      <c r="C3223" s="240"/>
      <c r="D3223" s="240"/>
      <c r="E3223" s="240"/>
      <c r="F3223" s="240"/>
      <c r="G3223" s="240"/>
      <c r="H3223" s="240"/>
      <c r="I3223" s="240"/>
      <c r="J3223" s="240"/>
      <c r="K3223" s="240"/>
      <c r="L3223" s="240"/>
      <c r="M3223" s="240"/>
      <c r="N3223" s="240"/>
      <c r="O3223" s="240"/>
      <c r="BC3223" s="226"/>
    </row>
    <row r="3224" spans="1:55" ht="15.75" customHeight="1" thickBot="1">
      <c r="A3224" s="238"/>
      <c r="B3224" s="238"/>
      <c r="C3224" s="240"/>
      <c r="D3224" s="240"/>
      <c r="E3224" s="240"/>
      <c r="F3224" s="240"/>
      <c r="G3224" s="240"/>
      <c r="H3224" s="240"/>
      <c r="I3224" s="240"/>
      <c r="J3224" s="240"/>
      <c r="K3224" s="240"/>
      <c r="L3224" s="240"/>
      <c r="M3224" s="240"/>
      <c r="N3224" s="240"/>
      <c r="O3224" s="240"/>
      <c r="BC3224" s="226"/>
    </row>
    <row r="3225" spans="1:55" ht="15.75" customHeight="1" thickBot="1">
      <c r="A3225" s="238"/>
      <c r="B3225" s="238"/>
      <c r="C3225" s="240"/>
      <c r="D3225" s="240"/>
      <c r="E3225" s="240"/>
      <c r="F3225" s="240"/>
      <c r="G3225" s="240"/>
      <c r="H3225" s="240"/>
      <c r="I3225" s="240"/>
      <c r="J3225" s="240"/>
      <c r="K3225" s="240"/>
      <c r="L3225" s="240"/>
      <c r="M3225" s="240"/>
      <c r="N3225" s="240"/>
      <c r="O3225" s="240"/>
      <c r="BC3225" s="226"/>
    </row>
    <row r="3226" spans="1:55" ht="15.75" customHeight="1" thickBot="1">
      <c r="A3226" s="238"/>
      <c r="B3226" s="238"/>
      <c r="C3226" s="240"/>
      <c r="D3226" s="240"/>
      <c r="E3226" s="240"/>
      <c r="F3226" s="240"/>
      <c r="G3226" s="240"/>
      <c r="H3226" s="240"/>
      <c r="I3226" s="240"/>
      <c r="J3226" s="240"/>
      <c r="K3226" s="240"/>
      <c r="L3226" s="240"/>
      <c r="M3226" s="240"/>
      <c r="N3226" s="240"/>
      <c r="O3226" s="240"/>
      <c r="BC3226" s="226"/>
    </row>
    <row r="3227" spans="1:55" ht="15.75" customHeight="1" thickBot="1">
      <c r="A3227" s="238"/>
      <c r="B3227" s="238"/>
      <c r="C3227" s="240"/>
      <c r="D3227" s="240"/>
      <c r="E3227" s="240"/>
      <c r="F3227" s="240"/>
      <c r="G3227" s="240"/>
      <c r="H3227" s="240"/>
      <c r="I3227" s="240"/>
      <c r="J3227" s="240"/>
      <c r="K3227" s="240"/>
      <c r="L3227" s="240"/>
      <c r="M3227" s="240"/>
      <c r="N3227" s="240"/>
      <c r="O3227" s="240"/>
      <c r="BC3227" s="226"/>
    </row>
    <row r="3228" spans="1:55" ht="15.75" customHeight="1" thickBot="1">
      <c r="A3228" s="238"/>
      <c r="B3228" s="238"/>
      <c r="C3228" s="240"/>
      <c r="D3228" s="240"/>
      <c r="E3228" s="240"/>
      <c r="F3228" s="240"/>
      <c r="G3228" s="240"/>
      <c r="H3228" s="240"/>
      <c r="I3228" s="240"/>
      <c r="J3228" s="240"/>
      <c r="K3228" s="240"/>
      <c r="L3228" s="240"/>
      <c r="M3228" s="240"/>
      <c r="N3228" s="240"/>
      <c r="O3228" s="240"/>
      <c r="BC3228" s="226"/>
    </row>
    <row r="3229" spans="1:55" ht="15.75" customHeight="1" thickBot="1">
      <c r="A3229" s="238"/>
      <c r="B3229" s="238"/>
      <c r="C3229" s="240"/>
      <c r="D3229" s="240"/>
      <c r="E3229" s="240"/>
      <c r="F3229" s="240"/>
      <c r="G3229" s="240"/>
      <c r="H3229" s="240"/>
      <c r="I3229" s="240"/>
      <c r="J3229" s="240"/>
      <c r="K3229" s="240"/>
      <c r="L3229" s="240"/>
      <c r="M3229" s="240"/>
      <c r="N3229" s="240"/>
      <c r="O3229" s="240"/>
      <c r="BC3229" s="226"/>
    </row>
    <row r="3230" spans="1:55" ht="15.75" customHeight="1" thickBot="1">
      <c r="A3230" s="238"/>
      <c r="B3230" s="238"/>
      <c r="C3230" s="240"/>
      <c r="D3230" s="240"/>
      <c r="E3230" s="240"/>
      <c r="F3230" s="240"/>
      <c r="G3230" s="240"/>
      <c r="H3230" s="240"/>
      <c r="I3230" s="240"/>
      <c r="J3230" s="240"/>
      <c r="K3230" s="240"/>
      <c r="L3230" s="240"/>
      <c r="M3230" s="240"/>
      <c r="N3230" s="240"/>
      <c r="O3230" s="240"/>
      <c r="BC3230" s="226"/>
    </row>
    <row r="3231" spans="1:55" ht="15.75" customHeight="1" thickBot="1">
      <c r="A3231" s="238"/>
      <c r="B3231" s="238"/>
      <c r="C3231" s="240"/>
      <c r="D3231" s="240"/>
      <c r="E3231" s="240"/>
      <c r="F3231" s="240"/>
      <c r="G3231" s="240"/>
      <c r="H3231" s="240"/>
      <c r="I3231" s="240"/>
      <c r="J3231" s="240"/>
      <c r="K3231" s="240"/>
      <c r="L3231" s="240"/>
      <c r="M3231" s="240"/>
      <c r="N3231" s="240"/>
      <c r="O3231" s="240"/>
      <c r="BC3231" s="226"/>
    </row>
    <row r="3232" spans="1:55" ht="15.75" customHeight="1" thickBot="1">
      <c r="A3232" s="238"/>
      <c r="B3232" s="238"/>
      <c r="C3232" s="240"/>
      <c r="D3232" s="240"/>
      <c r="E3232" s="240"/>
      <c r="F3232" s="240"/>
      <c r="G3232" s="240"/>
      <c r="H3232" s="240"/>
      <c r="I3232" s="240"/>
      <c r="J3232" s="240"/>
      <c r="K3232" s="240"/>
      <c r="L3232" s="240"/>
      <c r="M3232" s="240"/>
      <c r="N3232" s="240"/>
      <c r="O3232" s="240"/>
      <c r="BC3232" s="226"/>
    </row>
    <row r="3233" spans="1:55" ht="15.75" customHeight="1" thickBot="1">
      <c r="A3233" s="238"/>
      <c r="B3233" s="238"/>
      <c r="C3233" s="240"/>
      <c r="D3233" s="240"/>
      <c r="E3233" s="240"/>
      <c r="F3233" s="240"/>
      <c r="G3233" s="240"/>
      <c r="H3233" s="240"/>
      <c r="I3233" s="240"/>
      <c r="J3233" s="240"/>
      <c r="K3233" s="240"/>
      <c r="L3233" s="240"/>
      <c r="M3233" s="240"/>
      <c r="N3233" s="240"/>
      <c r="O3233" s="240"/>
      <c r="BC3233" s="226"/>
    </row>
    <row r="3234" spans="1:55" ht="15.75" customHeight="1" thickBot="1">
      <c r="A3234" s="238"/>
      <c r="B3234" s="238"/>
      <c r="C3234" s="240"/>
      <c r="D3234" s="240"/>
      <c r="E3234" s="240"/>
      <c r="F3234" s="240"/>
      <c r="G3234" s="240"/>
      <c r="H3234" s="240"/>
      <c r="I3234" s="240"/>
      <c r="J3234" s="240"/>
      <c r="K3234" s="240"/>
      <c r="L3234" s="240"/>
      <c r="M3234" s="240"/>
      <c r="N3234" s="240"/>
      <c r="O3234" s="240"/>
      <c r="BC3234" s="226"/>
    </row>
    <row r="3235" spans="1:55" ht="15.75" customHeight="1" thickBot="1">
      <c r="A3235" s="238"/>
      <c r="B3235" s="238"/>
      <c r="C3235" s="240"/>
      <c r="D3235" s="240"/>
      <c r="E3235" s="240"/>
      <c r="F3235" s="240"/>
      <c r="G3235" s="240"/>
      <c r="H3235" s="240"/>
      <c r="I3235" s="240"/>
      <c r="J3235" s="240"/>
      <c r="K3235" s="240"/>
      <c r="L3235" s="240"/>
      <c r="M3235" s="240"/>
      <c r="N3235" s="240"/>
      <c r="O3235" s="240"/>
      <c r="BC3235" s="226"/>
    </row>
    <row r="3236" spans="1:55" ht="15.75" customHeight="1" thickBot="1">
      <c r="A3236" s="238"/>
      <c r="B3236" s="238"/>
      <c r="C3236" s="240"/>
      <c r="D3236" s="240"/>
      <c r="E3236" s="240"/>
      <c r="F3236" s="240"/>
      <c r="G3236" s="240"/>
      <c r="H3236" s="240"/>
      <c r="I3236" s="240"/>
      <c r="J3236" s="240"/>
      <c r="K3236" s="240"/>
      <c r="L3236" s="240"/>
      <c r="M3236" s="240"/>
      <c r="N3236" s="240"/>
      <c r="O3236" s="240"/>
      <c r="BC3236" s="226"/>
    </row>
    <row r="3237" spans="1:55" ht="15.75" customHeight="1" thickBot="1">
      <c r="A3237" s="238"/>
      <c r="B3237" s="238"/>
      <c r="C3237" s="240"/>
      <c r="D3237" s="240"/>
      <c r="E3237" s="240"/>
      <c r="F3237" s="240"/>
      <c r="G3237" s="240"/>
      <c r="H3237" s="240"/>
      <c r="I3237" s="240"/>
      <c r="J3237" s="240"/>
      <c r="K3237" s="240"/>
      <c r="L3237" s="240"/>
      <c r="M3237" s="240"/>
      <c r="N3237" s="240"/>
      <c r="O3237" s="240"/>
      <c r="BC3237" s="226"/>
    </row>
    <row r="3238" spans="1:55" ht="15.75" customHeight="1" thickBot="1">
      <c r="A3238" s="238"/>
      <c r="B3238" s="238"/>
      <c r="C3238" s="240"/>
      <c r="D3238" s="240"/>
      <c r="E3238" s="240"/>
      <c r="F3238" s="240"/>
      <c r="G3238" s="240"/>
      <c r="H3238" s="240"/>
      <c r="I3238" s="240"/>
      <c r="J3238" s="240"/>
      <c r="K3238" s="240"/>
      <c r="L3238" s="240"/>
      <c r="M3238" s="240"/>
      <c r="N3238" s="240"/>
      <c r="O3238" s="240"/>
      <c r="BC3238" s="226"/>
    </row>
    <row r="3239" spans="1:55" ht="15.75" customHeight="1" thickBot="1">
      <c r="A3239" s="238"/>
      <c r="B3239" s="238"/>
      <c r="C3239" s="240"/>
      <c r="D3239" s="240"/>
      <c r="E3239" s="240"/>
      <c r="F3239" s="240"/>
      <c r="G3239" s="240"/>
      <c r="H3239" s="240"/>
      <c r="I3239" s="240"/>
      <c r="J3239" s="240"/>
      <c r="K3239" s="240"/>
      <c r="L3239" s="240"/>
      <c r="M3239" s="240"/>
      <c r="N3239" s="240"/>
      <c r="O3239" s="240"/>
      <c r="BC3239" s="226"/>
    </row>
    <row r="3240" spans="1:55" ht="15.75" customHeight="1" thickBot="1">
      <c r="A3240" s="238"/>
      <c r="B3240" s="238"/>
      <c r="C3240" s="240"/>
      <c r="D3240" s="240"/>
      <c r="E3240" s="240"/>
      <c r="F3240" s="240"/>
      <c r="G3240" s="240"/>
      <c r="H3240" s="240"/>
      <c r="I3240" s="240"/>
      <c r="J3240" s="240"/>
      <c r="K3240" s="240"/>
      <c r="L3240" s="240"/>
      <c r="M3240" s="240"/>
      <c r="N3240" s="240"/>
      <c r="O3240" s="240"/>
      <c r="BC3240" s="226"/>
    </row>
    <row r="3241" spans="1:55" ht="15.75" customHeight="1" thickBot="1">
      <c r="A3241" s="238"/>
      <c r="B3241" s="238"/>
      <c r="C3241" s="240"/>
      <c r="D3241" s="240"/>
      <c r="E3241" s="240"/>
      <c r="F3241" s="240"/>
      <c r="G3241" s="240"/>
      <c r="H3241" s="240"/>
      <c r="I3241" s="240"/>
      <c r="J3241" s="240"/>
      <c r="K3241" s="240"/>
      <c r="L3241" s="240"/>
      <c r="M3241" s="240"/>
      <c r="N3241" s="240"/>
      <c r="O3241" s="240"/>
      <c r="BC3241" s="226"/>
    </row>
    <row r="3242" spans="1:55" ht="15.75" customHeight="1" thickBot="1">
      <c r="A3242" s="238"/>
      <c r="B3242" s="238"/>
      <c r="C3242" s="240"/>
      <c r="D3242" s="240"/>
      <c r="E3242" s="240"/>
      <c r="F3242" s="240"/>
      <c r="G3242" s="240"/>
      <c r="H3242" s="240"/>
      <c r="I3242" s="240"/>
      <c r="J3242" s="240"/>
      <c r="K3242" s="240"/>
      <c r="L3242" s="240"/>
      <c r="M3242" s="240"/>
      <c r="N3242" s="240"/>
      <c r="O3242" s="240"/>
      <c r="BC3242" s="226"/>
    </row>
    <row r="3243" spans="1:55" ht="15.75" customHeight="1" thickBot="1">
      <c r="A3243" s="238"/>
      <c r="B3243" s="238"/>
      <c r="C3243" s="240"/>
      <c r="D3243" s="240"/>
      <c r="E3243" s="240"/>
      <c r="F3243" s="240"/>
      <c r="G3243" s="240"/>
      <c r="H3243" s="240"/>
      <c r="I3243" s="240"/>
      <c r="J3243" s="240"/>
      <c r="K3243" s="240"/>
      <c r="L3243" s="240"/>
      <c r="M3243" s="240"/>
      <c r="N3243" s="240"/>
      <c r="O3243" s="240"/>
      <c r="BC3243" s="226"/>
    </row>
    <row r="3244" spans="1:55" ht="15.75" customHeight="1" thickBot="1">
      <c r="A3244" s="238"/>
      <c r="B3244" s="238"/>
      <c r="C3244" s="240"/>
      <c r="D3244" s="240"/>
      <c r="E3244" s="240"/>
      <c r="F3244" s="240"/>
      <c r="G3244" s="240"/>
      <c r="H3244" s="240"/>
      <c r="I3244" s="240"/>
      <c r="J3244" s="240"/>
      <c r="K3244" s="240"/>
      <c r="L3244" s="240"/>
      <c r="M3244" s="240"/>
      <c r="N3244" s="240"/>
      <c r="O3244" s="240"/>
      <c r="BC3244" s="226"/>
    </row>
    <row r="3245" spans="1:55" ht="15.75" customHeight="1" thickBot="1">
      <c r="A3245" s="238"/>
      <c r="B3245" s="238"/>
      <c r="C3245" s="240"/>
      <c r="D3245" s="240"/>
      <c r="E3245" s="240"/>
      <c r="F3245" s="240"/>
      <c r="G3245" s="240"/>
      <c r="H3245" s="240"/>
      <c r="I3245" s="240"/>
      <c r="J3245" s="240"/>
      <c r="K3245" s="240"/>
      <c r="L3245" s="240"/>
      <c r="M3245" s="240"/>
      <c r="N3245" s="240"/>
      <c r="O3245" s="240"/>
      <c r="BC3245" s="226"/>
    </row>
    <row r="3246" spans="1:55" ht="15.75" customHeight="1" thickBot="1">
      <c r="A3246" s="238"/>
      <c r="B3246" s="238"/>
      <c r="C3246" s="240"/>
      <c r="D3246" s="240"/>
      <c r="E3246" s="240"/>
      <c r="F3246" s="240"/>
      <c r="G3246" s="240"/>
      <c r="H3246" s="240"/>
      <c r="I3246" s="240"/>
      <c r="J3246" s="240"/>
      <c r="K3246" s="240"/>
      <c r="L3246" s="240"/>
      <c r="M3246" s="240"/>
      <c r="N3246" s="240"/>
      <c r="O3246" s="240"/>
      <c r="BC3246" s="226"/>
    </row>
    <row r="3247" spans="1:55" ht="15.75" customHeight="1" thickBot="1">
      <c r="A3247" s="238"/>
      <c r="B3247" s="238"/>
      <c r="C3247" s="240"/>
      <c r="D3247" s="240"/>
      <c r="E3247" s="240"/>
      <c r="F3247" s="240"/>
      <c r="G3247" s="240"/>
      <c r="H3247" s="240"/>
      <c r="I3247" s="240"/>
      <c r="J3247" s="240"/>
      <c r="K3247" s="240"/>
      <c r="L3247" s="240"/>
      <c r="M3247" s="240"/>
      <c r="N3247" s="240"/>
      <c r="O3247" s="240"/>
      <c r="BC3247" s="226"/>
    </row>
    <row r="3248" spans="1:55" ht="15.75" customHeight="1" thickBot="1">
      <c r="A3248" s="238"/>
      <c r="B3248" s="238"/>
      <c r="C3248" s="240"/>
      <c r="D3248" s="240"/>
      <c r="E3248" s="240"/>
      <c r="F3248" s="240"/>
      <c r="G3248" s="240"/>
      <c r="H3248" s="240"/>
      <c r="I3248" s="240"/>
      <c r="J3248" s="240"/>
      <c r="K3248" s="240"/>
      <c r="L3248" s="240"/>
      <c r="M3248" s="240"/>
      <c r="N3248" s="240"/>
      <c r="O3248" s="240"/>
      <c r="BC3248" s="226"/>
    </row>
    <row r="3249" spans="1:55" ht="15.75" customHeight="1" thickBot="1">
      <c r="A3249" s="238"/>
      <c r="B3249" s="238"/>
      <c r="C3249" s="240"/>
      <c r="D3249" s="240"/>
      <c r="E3249" s="240"/>
      <c r="F3249" s="240"/>
      <c r="G3249" s="240"/>
      <c r="H3249" s="240"/>
      <c r="I3249" s="240"/>
      <c r="J3249" s="240"/>
      <c r="K3249" s="240"/>
      <c r="L3249" s="240"/>
      <c r="M3249" s="240"/>
      <c r="N3249" s="240"/>
      <c r="O3249" s="240"/>
      <c r="BC3249" s="226"/>
    </row>
    <row r="3250" spans="1:55" ht="15.75" customHeight="1" thickBot="1">
      <c r="A3250" s="238"/>
      <c r="B3250" s="238"/>
      <c r="C3250" s="240"/>
      <c r="D3250" s="240"/>
      <c r="E3250" s="240"/>
      <c r="F3250" s="240"/>
      <c r="G3250" s="240"/>
      <c r="H3250" s="240"/>
      <c r="I3250" s="240"/>
      <c r="J3250" s="240"/>
      <c r="K3250" s="240"/>
      <c r="L3250" s="240"/>
      <c r="M3250" s="240"/>
      <c r="N3250" s="240"/>
      <c r="O3250" s="240"/>
      <c r="BC3250" s="226"/>
    </row>
    <row r="3251" spans="1:55" ht="15.75" customHeight="1" thickBot="1">
      <c r="A3251" s="238"/>
      <c r="B3251" s="238"/>
      <c r="C3251" s="240"/>
      <c r="D3251" s="240"/>
      <c r="E3251" s="240"/>
      <c r="F3251" s="240"/>
      <c r="G3251" s="240"/>
      <c r="H3251" s="240"/>
      <c r="I3251" s="240"/>
      <c r="J3251" s="240"/>
      <c r="K3251" s="240"/>
      <c r="L3251" s="240"/>
      <c r="M3251" s="240"/>
      <c r="N3251" s="240"/>
      <c r="O3251" s="240"/>
      <c r="BC3251" s="226"/>
    </row>
    <row r="3252" spans="1:55" ht="15.75" customHeight="1" thickBot="1">
      <c r="A3252" s="238"/>
      <c r="B3252" s="238"/>
      <c r="C3252" s="240"/>
      <c r="D3252" s="240"/>
      <c r="E3252" s="240"/>
      <c r="F3252" s="240"/>
      <c r="G3252" s="240"/>
      <c r="H3252" s="240"/>
      <c r="I3252" s="240"/>
      <c r="J3252" s="240"/>
      <c r="K3252" s="240"/>
      <c r="L3252" s="240"/>
      <c r="M3252" s="240"/>
      <c r="N3252" s="240"/>
      <c r="O3252" s="240"/>
      <c r="BC3252" s="226"/>
    </row>
    <row r="3253" spans="1:55" ht="15.75" customHeight="1" thickBot="1">
      <c r="A3253" s="238"/>
      <c r="B3253" s="238"/>
      <c r="C3253" s="240"/>
      <c r="D3253" s="240"/>
      <c r="E3253" s="240"/>
      <c r="F3253" s="240"/>
      <c r="G3253" s="240"/>
      <c r="H3253" s="240"/>
      <c r="I3253" s="240"/>
      <c r="J3253" s="240"/>
      <c r="K3253" s="240"/>
      <c r="L3253" s="240"/>
      <c r="M3253" s="240"/>
      <c r="N3253" s="240"/>
      <c r="O3253" s="240"/>
      <c r="BC3253" s="226"/>
    </row>
    <row r="3254" spans="1:55" ht="15.75" customHeight="1" thickBot="1">
      <c r="A3254" s="238"/>
      <c r="B3254" s="238"/>
      <c r="C3254" s="240"/>
      <c r="D3254" s="240"/>
      <c r="E3254" s="240"/>
      <c r="F3254" s="240"/>
      <c r="G3254" s="240"/>
      <c r="H3254" s="240"/>
      <c r="I3254" s="240"/>
      <c r="J3254" s="240"/>
      <c r="K3254" s="240"/>
      <c r="L3254" s="240"/>
      <c r="M3254" s="240"/>
      <c r="N3254" s="240"/>
      <c r="O3254" s="240"/>
      <c r="BC3254" s="226"/>
    </row>
    <row r="3255" spans="1:55" ht="15.75" customHeight="1" thickBot="1">
      <c r="A3255" s="238"/>
      <c r="B3255" s="238"/>
      <c r="C3255" s="240"/>
      <c r="D3255" s="240"/>
      <c r="E3255" s="240"/>
      <c r="F3255" s="240"/>
      <c r="G3255" s="240"/>
      <c r="H3255" s="240"/>
      <c r="I3255" s="240"/>
      <c r="J3255" s="240"/>
      <c r="K3255" s="240"/>
      <c r="L3255" s="240"/>
      <c r="M3255" s="240"/>
      <c r="N3255" s="240"/>
      <c r="O3255" s="240"/>
      <c r="BC3255" s="226"/>
    </row>
    <row r="3256" spans="1:55" ht="15.75" customHeight="1" thickBot="1">
      <c r="A3256" s="238"/>
      <c r="B3256" s="238"/>
      <c r="C3256" s="240"/>
      <c r="D3256" s="240"/>
      <c r="E3256" s="240"/>
      <c r="F3256" s="240"/>
      <c r="G3256" s="240"/>
      <c r="H3256" s="240"/>
      <c r="I3256" s="240"/>
      <c r="J3256" s="240"/>
      <c r="K3256" s="240"/>
      <c r="L3256" s="240"/>
      <c r="M3256" s="240"/>
      <c r="N3256" s="240"/>
      <c r="O3256" s="240"/>
      <c r="BC3256" s="226"/>
    </row>
    <row r="3257" spans="1:55" ht="15.75" customHeight="1" thickBot="1">
      <c r="A3257" s="238"/>
      <c r="B3257" s="238"/>
      <c r="C3257" s="240"/>
      <c r="D3257" s="240"/>
      <c r="E3257" s="240"/>
      <c r="F3257" s="240"/>
      <c r="G3257" s="240"/>
      <c r="H3257" s="240"/>
      <c r="I3257" s="240"/>
      <c r="J3257" s="240"/>
      <c r="K3257" s="240"/>
      <c r="L3257" s="240"/>
      <c r="M3257" s="240"/>
      <c r="N3257" s="240"/>
      <c r="O3257" s="240"/>
      <c r="BC3257" s="226"/>
    </row>
    <row r="3258" spans="1:55" ht="15.75" customHeight="1" thickBot="1">
      <c r="A3258" s="238"/>
      <c r="B3258" s="238"/>
      <c r="C3258" s="240"/>
      <c r="D3258" s="240"/>
      <c r="E3258" s="240"/>
      <c r="F3258" s="240"/>
      <c r="G3258" s="240"/>
      <c r="H3258" s="240"/>
      <c r="I3258" s="240"/>
      <c r="J3258" s="240"/>
      <c r="K3258" s="240"/>
      <c r="L3258" s="240"/>
      <c r="M3258" s="240"/>
      <c r="N3258" s="240"/>
      <c r="O3258" s="240"/>
      <c r="BC3258" s="226"/>
    </row>
    <row r="3259" spans="1:55" ht="15.75" customHeight="1" thickBot="1">
      <c r="A3259" s="238"/>
      <c r="B3259" s="238"/>
      <c r="C3259" s="240"/>
      <c r="D3259" s="240"/>
      <c r="E3259" s="240"/>
      <c r="F3259" s="240"/>
      <c r="G3259" s="240"/>
      <c r="H3259" s="240"/>
      <c r="I3259" s="240"/>
      <c r="J3259" s="240"/>
      <c r="K3259" s="240"/>
      <c r="L3259" s="240"/>
      <c r="M3259" s="240"/>
      <c r="N3259" s="240"/>
      <c r="O3259" s="240"/>
      <c r="BC3259" s="226"/>
    </row>
    <row r="3260" spans="1:55" ht="15.75" customHeight="1" thickBot="1">
      <c r="A3260" s="238"/>
      <c r="B3260" s="238"/>
      <c r="C3260" s="240"/>
      <c r="D3260" s="240"/>
      <c r="E3260" s="240"/>
      <c r="F3260" s="240"/>
      <c r="G3260" s="240"/>
      <c r="H3260" s="240"/>
      <c r="I3260" s="240"/>
      <c r="J3260" s="240"/>
      <c r="K3260" s="240"/>
      <c r="L3260" s="240"/>
      <c r="M3260" s="240"/>
      <c r="N3260" s="240"/>
      <c r="O3260" s="240"/>
      <c r="BC3260" s="226"/>
    </row>
    <row r="3261" spans="1:55" ht="15.75" customHeight="1" thickBot="1">
      <c r="A3261" s="238"/>
      <c r="B3261" s="238"/>
      <c r="C3261" s="240"/>
      <c r="D3261" s="240"/>
      <c r="E3261" s="240"/>
      <c r="F3261" s="240"/>
      <c r="G3261" s="240"/>
      <c r="H3261" s="240"/>
      <c r="I3261" s="240"/>
      <c r="J3261" s="240"/>
      <c r="K3261" s="240"/>
      <c r="L3261" s="240"/>
      <c r="M3261" s="240"/>
      <c r="N3261" s="240"/>
      <c r="O3261" s="240"/>
      <c r="BC3261" s="226"/>
    </row>
    <row r="3262" spans="1:55" ht="15.75" customHeight="1" thickBot="1">
      <c r="A3262" s="238"/>
      <c r="B3262" s="238"/>
      <c r="C3262" s="240"/>
      <c r="D3262" s="240"/>
      <c r="E3262" s="240"/>
      <c r="F3262" s="240"/>
      <c r="G3262" s="240"/>
      <c r="H3262" s="240"/>
      <c r="I3262" s="240"/>
      <c r="J3262" s="240"/>
      <c r="K3262" s="240"/>
      <c r="L3262" s="240"/>
      <c r="M3262" s="240"/>
      <c r="N3262" s="240"/>
      <c r="O3262" s="240"/>
      <c r="BC3262" s="226"/>
    </row>
    <row r="3263" spans="1:55" ht="15.75" customHeight="1" thickBot="1">
      <c r="A3263" s="238"/>
      <c r="B3263" s="238"/>
      <c r="C3263" s="240"/>
      <c r="D3263" s="240"/>
      <c r="E3263" s="240"/>
      <c r="F3263" s="240"/>
      <c r="G3263" s="240"/>
      <c r="H3263" s="240"/>
      <c r="I3263" s="240"/>
      <c r="J3263" s="240"/>
      <c r="K3263" s="240"/>
      <c r="L3263" s="240"/>
      <c r="M3263" s="240"/>
      <c r="N3263" s="240"/>
      <c r="O3263" s="240"/>
      <c r="BC3263" s="226"/>
    </row>
    <row r="3264" spans="1:55" ht="15.75" customHeight="1" thickBot="1">
      <c r="A3264" s="238"/>
      <c r="B3264" s="238"/>
      <c r="C3264" s="240"/>
      <c r="D3264" s="240"/>
      <c r="E3264" s="240"/>
      <c r="F3264" s="240"/>
      <c r="G3264" s="240"/>
      <c r="H3264" s="240"/>
      <c r="I3264" s="240"/>
      <c r="J3264" s="240"/>
      <c r="K3264" s="240"/>
      <c r="L3264" s="240"/>
      <c r="M3264" s="240"/>
      <c r="N3264" s="240"/>
      <c r="O3264" s="240"/>
      <c r="BC3264" s="226"/>
    </row>
    <row r="3265" spans="1:55" ht="15.75" customHeight="1" thickBot="1">
      <c r="A3265" s="238"/>
      <c r="B3265" s="238"/>
      <c r="C3265" s="240"/>
      <c r="D3265" s="240"/>
      <c r="E3265" s="240"/>
      <c r="F3265" s="240"/>
      <c r="G3265" s="240"/>
      <c r="H3265" s="240"/>
      <c r="I3265" s="240"/>
      <c r="J3265" s="240"/>
      <c r="K3265" s="240"/>
      <c r="L3265" s="240"/>
      <c r="M3265" s="240"/>
      <c r="N3265" s="240"/>
      <c r="O3265" s="240"/>
      <c r="BC3265" s="226"/>
    </row>
    <row r="3266" spans="1:55" ht="15.75" customHeight="1" thickBot="1">
      <c r="A3266" s="238"/>
      <c r="B3266" s="238"/>
      <c r="C3266" s="240"/>
      <c r="D3266" s="240"/>
      <c r="E3266" s="240"/>
      <c r="F3266" s="240"/>
      <c r="G3266" s="240"/>
      <c r="H3266" s="240"/>
      <c r="I3266" s="240"/>
      <c r="J3266" s="240"/>
      <c r="K3266" s="240"/>
      <c r="L3266" s="240"/>
      <c r="M3266" s="240"/>
      <c r="N3266" s="240"/>
      <c r="O3266" s="240"/>
      <c r="BC3266" s="226"/>
    </row>
    <row r="3267" spans="1:55" ht="15.75" customHeight="1" thickBot="1">
      <c r="A3267" s="238"/>
      <c r="B3267" s="238"/>
      <c r="C3267" s="240"/>
      <c r="D3267" s="240"/>
      <c r="E3267" s="240"/>
      <c r="F3267" s="240"/>
      <c r="G3267" s="240"/>
      <c r="H3267" s="240"/>
      <c r="I3267" s="240"/>
      <c r="J3267" s="240"/>
      <c r="K3267" s="240"/>
      <c r="L3267" s="240"/>
      <c r="M3267" s="240"/>
      <c r="N3267" s="240"/>
      <c r="O3267" s="240"/>
      <c r="BC3267" s="226"/>
    </row>
    <row r="3268" spans="1:55" ht="15.75" customHeight="1" thickBot="1">
      <c r="A3268" s="238"/>
      <c r="B3268" s="238"/>
      <c r="C3268" s="240"/>
      <c r="D3268" s="240"/>
      <c r="E3268" s="240"/>
      <c r="F3268" s="240"/>
      <c r="G3268" s="240"/>
      <c r="H3268" s="240"/>
      <c r="I3268" s="240"/>
      <c r="J3268" s="240"/>
      <c r="K3268" s="240"/>
      <c r="L3268" s="240"/>
      <c r="M3268" s="240"/>
      <c r="N3268" s="240"/>
      <c r="O3268" s="240"/>
      <c r="BC3268" s="226"/>
    </row>
    <row r="3269" spans="1:55" ht="15.75" customHeight="1" thickBot="1">
      <c r="A3269" s="238"/>
      <c r="B3269" s="238"/>
      <c r="C3269" s="240"/>
      <c r="D3269" s="240"/>
      <c r="E3269" s="240"/>
      <c r="F3269" s="240"/>
      <c r="G3269" s="240"/>
      <c r="H3269" s="240"/>
      <c r="I3269" s="240"/>
      <c r="J3269" s="240"/>
      <c r="K3269" s="240"/>
      <c r="L3269" s="240"/>
      <c r="M3269" s="240"/>
      <c r="N3269" s="240"/>
      <c r="O3269" s="240"/>
      <c r="BC3269" s="226"/>
    </row>
    <row r="3270" spans="1:55" ht="15.75" customHeight="1" thickBot="1">
      <c r="A3270" s="238"/>
      <c r="B3270" s="238"/>
      <c r="C3270" s="240"/>
      <c r="D3270" s="240"/>
      <c r="E3270" s="240"/>
      <c r="F3270" s="240"/>
      <c r="G3270" s="240"/>
      <c r="H3270" s="240"/>
      <c r="I3270" s="240"/>
      <c r="J3270" s="240"/>
      <c r="K3270" s="240"/>
      <c r="L3270" s="240"/>
      <c r="M3270" s="240"/>
      <c r="N3270" s="240"/>
      <c r="O3270" s="240"/>
      <c r="BC3270" s="226"/>
    </row>
    <row r="3271" spans="1:55" ht="15.75" customHeight="1" thickBot="1">
      <c r="A3271" s="238"/>
      <c r="B3271" s="238"/>
      <c r="C3271" s="240"/>
      <c r="D3271" s="240"/>
      <c r="E3271" s="240"/>
      <c r="F3271" s="240"/>
      <c r="G3271" s="240"/>
      <c r="H3271" s="240"/>
      <c r="I3271" s="240"/>
      <c r="J3271" s="240"/>
      <c r="K3271" s="240"/>
      <c r="L3271" s="240"/>
      <c r="M3271" s="240"/>
      <c r="N3271" s="240"/>
      <c r="O3271" s="240"/>
      <c r="BC3271" s="226"/>
    </row>
    <row r="3272" spans="1:55" ht="15.75" customHeight="1" thickBot="1">
      <c r="A3272" s="238"/>
      <c r="B3272" s="238"/>
      <c r="C3272" s="240"/>
      <c r="D3272" s="240"/>
      <c r="E3272" s="240"/>
      <c r="F3272" s="240"/>
      <c r="G3272" s="240"/>
      <c r="H3272" s="240"/>
      <c r="I3272" s="240"/>
      <c r="J3272" s="240"/>
      <c r="K3272" s="240"/>
      <c r="L3272" s="240"/>
      <c r="M3272" s="240"/>
      <c r="N3272" s="240"/>
      <c r="O3272" s="240"/>
      <c r="BC3272" s="226"/>
    </row>
    <row r="3273" spans="1:55" ht="15.75" customHeight="1" thickBot="1">
      <c r="A3273" s="238"/>
      <c r="B3273" s="238"/>
      <c r="C3273" s="240"/>
      <c r="D3273" s="240"/>
      <c r="E3273" s="240"/>
      <c r="F3273" s="240"/>
      <c r="G3273" s="240"/>
      <c r="H3273" s="240"/>
      <c r="I3273" s="240"/>
      <c r="J3273" s="240"/>
      <c r="K3273" s="240"/>
      <c r="L3273" s="240"/>
      <c r="M3273" s="240"/>
      <c r="N3273" s="240"/>
      <c r="O3273" s="240"/>
      <c r="BC3273" s="226"/>
    </row>
    <row r="3274" spans="1:55" ht="15.75" customHeight="1" thickBot="1">
      <c r="A3274" s="238"/>
      <c r="B3274" s="238"/>
      <c r="C3274" s="240"/>
      <c r="D3274" s="240"/>
      <c r="E3274" s="240"/>
      <c r="F3274" s="240"/>
      <c r="G3274" s="240"/>
      <c r="H3274" s="240"/>
      <c r="I3274" s="240"/>
      <c r="J3274" s="240"/>
      <c r="K3274" s="240"/>
      <c r="L3274" s="240"/>
      <c r="M3274" s="240"/>
      <c r="N3274" s="240"/>
      <c r="O3274" s="240"/>
      <c r="BC3274" s="226"/>
    </row>
    <row r="3275" spans="1:55" ht="15.75" customHeight="1" thickBot="1">
      <c r="A3275" s="238"/>
      <c r="B3275" s="238"/>
      <c r="C3275" s="240"/>
      <c r="D3275" s="240"/>
      <c r="E3275" s="240"/>
      <c r="F3275" s="240"/>
      <c r="G3275" s="240"/>
      <c r="H3275" s="240"/>
      <c r="I3275" s="240"/>
      <c r="J3275" s="240"/>
      <c r="K3275" s="240"/>
      <c r="L3275" s="240"/>
      <c r="M3275" s="240"/>
      <c r="N3275" s="240"/>
      <c r="O3275" s="240"/>
      <c r="BC3275" s="226"/>
    </row>
    <row r="3276" spans="1:55" ht="15.75" customHeight="1" thickBot="1">
      <c r="A3276" s="238"/>
      <c r="B3276" s="238"/>
      <c r="C3276" s="240"/>
      <c r="D3276" s="240"/>
      <c r="E3276" s="240"/>
      <c r="F3276" s="240"/>
      <c r="G3276" s="240"/>
      <c r="H3276" s="240"/>
      <c r="I3276" s="240"/>
      <c r="J3276" s="240"/>
      <c r="K3276" s="240"/>
      <c r="L3276" s="240"/>
      <c r="M3276" s="240"/>
      <c r="N3276" s="240"/>
      <c r="O3276" s="240"/>
      <c r="BC3276" s="226"/>
    </row>
    <row r="3277" spans="1:55" ht="15.75" customHeight="1" thickBot="1">
      <c r="A3277" s="238"/>
      <c r="B3277" s="238"/>
      <c r="C3277" s="240"/>
      <c r="D3277" s="240"/>
      <c r="E3277" s="240"/>
      <c r="F3277" s="240"/>
      <c r="G3277" s="240"/>
      <c r="H3277" s="240"/>
      <c r="I3277" s="240"/>
      <c r="J3277" s="240"/>
      <c r="K3277" s="240"/>
      <c r="L3277" s="240"/>
      <c r="M3277" s="240"/>
      <c r="N3277" s="240"/>
      <c r="O3277" s="240"/>
      <c r="BC3277" s="226"/>
    </row>
    <row r="3278" spans="1:55" ht="15.75" customHeight="1" thickBot="1">
      <c r="A3278" s="238"/>
      <c r="B3278" s="238"/>
      <c r="C3278" s="240"/>
      <c r="D3278" s="240"/>
      <c r="E3278" s="240"/>
      <c r="F3278" s="240"/>
      <c r="G3278" s="240"/>
      <c r="H3278" s="240"/>
      <c r="I3278" s="240"/>
      <c r="J3278" s="240"/>
      <c r="K3278" s="240"/>
      <c r="L3278" s="240"/>
      <c r="M3278" s="240"/>
      <c r="N3278" s="240"/>
      <c r="O3278" s="240"/>
      <c r="BC3278" s="226"/>
    </row>
    <row r="3279" spans="1:55" ht="15.75" customHeight="1" thickBot="1">
      <c r="A3279" s="238"/>
      <c r="B3279" s="238"/>
      <c r="C3279" s="240"/>
      <c r="D3279" s="240"/>
      <c r="E3279" s="240"/>
      <c r="F3279" s="240"/>
      <c r="G3279" s="240"/>
      <c r="H3279" s="240"/>
      <c r="I3279" s="240"/>
      <c r="J3279" s="240"/>
      <c r="K3279" s="240"/>
      <c r="L3279" s="240"/>
      <c r="M3279" s="240"/>
      <c r="N3279" s="240"/>
      <c r="O3279" s="240"/>
      <c r="BC3279" s="226"/>
    </row>
    <row r="3280" spans="1:55" ht="15.75" customHeight="1" thickBot="1">
      <c r="A3280" s="238"/>
      <c r="B3280" s="238"/>
      <c r="C3280" s="240"/>
      <c r="D3280" s="240"/>
      <c r="E3280" s="240"/>
      <c r="F3280" s="240"/>
      <c r="G3280" s="240"/>
      <c r="H3280" s="240"/>
      <c r="I3280" s="240"/>
      <c r="J3280" s="240"/>
      <c r="K3280" s="240"/>
      <c r="L3280" s="240"/>
      <c r="M3280" s="240"/>
      <c r="N3280" s="240"/>
      <c r="O3280" s="240"/>
      <c r="BC3280" s="226"/>
    </row>
    <row r="3281" spans="1:55" ht="15.75" customHeight="1" thickBot="1">
      <c r="A3281" s="238"/>
      <c r="B3281" s="238"/>
      <c r="C3281" s="240"/>
      <c r="D3281" s="240"/>
      <c r="E3281" s="240"/>
      <c r="F3281" s="240"/>
      <c r="G3281" s="240"/>
      <c r="H3281" s="240"/>
      <c r="I3281" s="240"/>
      <c r="J3281" s="240"/>
      <c r="K3281" s="240"/>
      <c r="L3281" s="240"/>
      <c r="M3281" s="240"/>
      <c r="N3281" s="240"/>
      <c r="O3281" s="240"/>
      <c r="BC3281" s="226"/>
    </row>
    <row r="3282" spans="1:55" ht="15.75" customHeight="1" thickBot="1">
      <c r="A3282" s="238"/>
      <c r="B3282" s="238"/>
      <c r="C3282" s="240"/>
      <c r="D3282" s="240"/>
      <c r="E3282" s="240"/>
      <c r="F3282" s="240"/>
      <c r="G3282" s="240"/>
      <c r="H3282" s="240"/>
      <c r="I3282" s="240"/>
      <c r="J3282" s="240"/>
      <c r="K3282" s="240"/>
      <c r="L3282" s="240"/>
      <c r="M3282" s="240"/>
      <c r="N3282" s="240"/>
      <c r="O3282" s="240"/>
      <c r="BC3282" s="226"/>
    </row>
    <row r="3283" spans="1:55" ht="15.75" customHeight="1" thickBot="1">
      <c r="A3283" s="238"/>
      <c r="B3283" s="238"/>
      <c r="C3283" s="240"/>
      <c r="D3283" s="240"/>
      <c r="E3283" s="240"/>
      <c r="F3283" s="240"/>
      <c r="G3283" s="240"/>
      <c r="H3283" s="240"/>
      <c r="I3283" s="240"/>
      <c r="J3283" s="240"/>
      <c r="K3283" s="240"/>
      <c r="L3283" s="240"/>
      <c r="M3283" s="240"/>
      <c r="N3283" s="240"/>
      <c r="O3283" s="240"/>
      <c r="BC3283" s="226"/>
    </row>
    <row r="3284" spans="1:55" ht="15.75" customHeight="1" thickBot="1">
      <c r="A3284" s="238"/>
      <c r="B3284" s="238"/>
      <c r="C3284" s="240"/>
      <c r="D3284" s="240"/>
      <c r="E3284" s="240"/>
      <c r="F3284" s="240"/>
      <c r="G3284" s="240"/>
      <c r="H3284" s="240"/>
      <c r="I3284" s="240"/>
      <c r="J3284" s="240"/>
      <c r="K3284" s="240"/>
      <c r="L3284" s="240"/>
      <c r="M3284" s="240"/>
      <c r="N3284" s="240"/>
      <c r="O3284" s="240"/>
      <c r="BC3284" s="226"/>
    </row>
    <row r="3285" spans="1:55" ht="15.75" customHeight="1" thickBot="1">
      <c r="A3285" s="238"/>
      <c r="B3285" s="238"/>
      <c r="C3285" s="240"/>
      <c r="D3285" s="240"/>
      <c r="E3285" s="240"/>
      <c r="F3285" s="240"/>
      <c r="G3285" s="240"/>
      <c r="H3285" s="240"/>
      <c r="I3285" s="240"/>
      <c r="J3285" s="240"/>
      <c r="K3285" s="240"/>
      <c r="L3285" s="240"/>
      <c r="M3285" s="240"/>
      <c r="N3285" s="240"/>
      <c r="O3285" s="240"/>
      <c r="BC3285" s="226"/>
    </row>
    <row r="3286" spans="1:55" ht="15.75" customHeight="1" thickBot="1">
      <c r="A3286" s="238"/>
      <c r="B3286" s="238"/>
      <c r="C3286" s="240"/>
      <c r="D3286" s="240"/>
      <c r="E3286" s="240"/>
      <c r="F3286" s="240"/>
      <c r="G3286" s="240"/>
      <c r="H3286" s="240"/>
      <c r="I3286" s="240"/>
      <c r="J3286" s="240"/>
      <c r="K3286" s="240"/>
      <c r="L3286" s="240"/>
      <c r="M3286" s="240"/>
      <c r="N3286" s="240"/>
      <c r="O3286" s="240"/>
      <c r="BC3286" s="226"/>
    </row>
    <row r="3287" spans="1:55" ht="15.75" customHeight="1" thickBot="1">
      <c r="A3287" s="238"/>
      <c r="B3287" s="238"/>
      <c r="C3287" s="240"/>
      <c r="D3287" s="240"/>
      <c r="E3287" s="240"/>
      <c r="F3287" s="240"/>
      <c r="G3287" s="240"/>
      <c r="H3287" s="240"/>
      <c r="I3287" s="240"/>
      <c r="J3287" s="240"/>
      <c r="K3287" s="240"/>
      <c r="L3287" s="240"/>
      <c r="M3287" s="240"/>
      <c r="N3287" s="240"/>
      <c r="O3287" s="240"/>
      <c r="BC3287" s="226"/>
    </row>
    <row r="3288" spans="1:55" ht="15.75" customHeight="1" thickBot="1">
      <c r="A3288" s="238"/>
      <c r="B3288" s="238"/>
      <c r="C3288" s="240"/>
      <c r="D3288" s="240"/>
      <c r="E3288" s="240"/>
      <c r="F3288" s="240"/>
      <c r="G3288" s="240"/>
      <c r="H3288" s="240"/>
      <c r="I3288" s="240"/>
      <c r="J3288" s="240"/>
      <c r="K3288" s="240"/>
      <c r="L3288" s="240"/>
      <c r="M3288" s="240"/>
      <c r="N3288" s="240"/>
      <c r="O3288" s="240"/>
      <c r="BC3288" s="226"/>
    </row>
    <row r="3289" spans="1:55" ht="15.75" customHeight="1" thickBot="1">
      <c r="A3289" s="238"/>
      <c r="B3289" s="238"/>
      <c r="C3289" s="240"/>
      <c r="D3289" s="240"/>
      <c r="E3289" s="240"/>
      <c r="F3289" s="240"/>
      <c r="G3289" s="240"/>
      <c r="H3289" s="240"/>
      <c r="I3289" s="240"/>
      <c r="J3289" s="240"/>
      <c r="K3289" s="240"/>
      <c r="L3289" s="240"/>
      <c r="M3289" s="240"/>
      <c r="N3289" s="240"/>
      <c r="O3289" s="240"/>
      <c r="BC3289" s="226"/>
    </row>
    <row r="3290" spans="1:55" ht="15.75" customHeight="1" thickBot="1">
      <c r="A3290" s="238"/>
      <c r="B3290" s="238"/>
      <c r="C3290" s="240"/>
      <c r="D3290" s="240"/>
      <c r="E3290" s="240"/>
      <c r="F3290" s="240"/>
      <c r="G3290" s="240"/>
      <c r="H3290" s="240"/>
      <c r="I3290" s="240"/>
      <c r="J3290" s="240"/>
      <c r="K3290" s="240"/>
      <c r="L3290" s="240"/>
      <c r="M3290" s="240"/>
      <c r="N3290" s="240"/>
      <c r="O3290" s="240"/>
      <c r="BC3290" s="226"/>
    </row>
    <row r="3291" spans="1:55" ht="15.75" customHeight="1" thickBot="1">
      <c r="A3291" s="238"/>
      <c r="B3291" s="238"/>
      <c r="C3291" s="240"/>
      <c r="D3291" s="240"/>
      <c r="E3291" s="240"/>
      <c r="F3291" s="240"/>
      <c r="G3291" s="240"/>
      <c r="H3291" s="240"/>
      <c r="I3291" s="240"/>
      <c r="J3291" s="240"/>
      <c r="K3291" s="240"/>
      <c r="L3291" s="240"/>
      <c r="M3291" s="240"/>
      <c r="N3291" s="240"/>
      <c r="O3291" s="240"/>
      <c r="BC3291" s="226"/>
    </row>
    <row r="3292" spans="1:55" ht="15.75" customHeight="1" thickBot="1">
      <c r="A3292" s="238"/>
      <c r="B3292" s="238"/>
      <c r="C3292" s="240"/>
      <c r="D3292" s="240"/>
      <c r="E3292" s="240"/>
      <c r="F3292" s="240"/>
      <c r="G3292" s="240"/>
      <c r="H3292" s="240"/>
      <c r="I3292" s="240"/>
      <c r="J3292" s="240"/>
      <c r="K3292" s="240"/>
      <c r="L3292" s="240"/>
      <c r="M3292" s="240"/>
      <c r="N3292" s="240"/>
      <c r="O3292" s="240"/>
      <c r="BC3292" s="226"/>
    </row>
    <row r="3293" spans="1:55" ht="15.75" customHeight="1" thickBot="1">
      <c r="A3293" s="238"/>
      <c r="B3293" s="238"/>
      <c r="C3293" s="240"/>
      <c r="D3293" s="240"/>
      <c r="E3293" s="240"/>
      <c r="F3293" s="240"/>
      <c r="G3293" s="240"/>
      <c r="H3293" s="240"/>
      <c r="I3293" s="240"/>
      <c r="J3293" s="240"/>
      <c r="K3293" s="240"/>
      <c r="L3293" s="240"/>
      <c r="M3293" s="240"/>
      <c r="N3293" s="240"/>
      <c r="O3293" s="240"/>
      <c r="BC3293" s="226"/>
    </row>
    <row r="3294" spans="1:55" ht="15.75" customHeight="1" thickBot="1">
      <c r="A3294" s="238"/>
      <c r="B3294" s="238"/>
      <c r="C3294" s="240"/>
      <c r="D3294" s="240"/>
      <c r="E3294" s="240"/>
      <c r="F3294" s="240"/>
      <c r="G3294" s="240"/>
      <c r="H3294" s="240"/>
      <c r="I3294" s="240"/>
      <c r="J3294" s="240"/>
      <c r="K3294" s="240"/>
      <c r="L3294" s="240"/>
      <c r="M3294" s="240"/>
      <c r="N3294" s="240"/>
      <c r="O3294" s="240"/>
      <c r="BC3294" s="226"/>
    </row>
    <row r="3295" spans="1:55" ht="15.75" customHeight="1" thickBot="1">
      <c r="A3295" s="238"/>
      <c r="B3295" s="238"/>
      <c r="C3295" s="240"/>
      <c r="D3295" s="240"/>
      <c r="E3295" s="240"/>
      <c r="F3295" s="240"/>
      <c r="G3295" s="240"/>
      <c r="H3295" s="240"/>
      <c r="I3295" s="240"/>
      <c r="J3295" s="240"/>
      <c r="K3295" s="240"/>
      <c r="L3295" s="240"/>
      <c r="M3295" s="240"/>
      <c r="N3295" s="240"/>
      <c r="O3295" s="240"/>
      <c r="BC3295" s="226"/>
    </row>
    <row r="3296" spans="1:55" ht="15.75" customHeight="1" thickBot="1">
      <c r="A3296" s="238"/>
      <c r="B3296" s="238"/>
      <c r="C3296" s="240"/>
      <c r="D3296" s="240"/>
      <c r="E3296" s="240"/>
      <c r="F3296" s="240"/>
      <c r="G3296" s="240"/>
      <c r="H3296" s="240"/>
      <c r="I3296" s="240"/>
      <c r="J3296" s="240"/>
      <c r="K3296" s="240"/>
      <c r="L3296" s="240"/>
      <c r="M3296" s="240"/>
      <c r="N3296" s="240"/>
      <c r="O3296" s="240"/>
      <c r="BC3296" s="226"/>
    </row>
    <row r="3297" spans="1:55" ht="15.75" customHeight="1" thickBot="1">
      <c r="A3297" s="238"/>
      <c r="B3297" s="238"/>
      <c r="C3297" s="240"/>
      <c r="D3297" s="240"/>
      <c r="E3297" s="240"/>
      <c r="F3297" s="240"/>
      <c r="G3297" s="240"/>
      <c r="H3297" s="240"/>
      <c r="I3297" s="240"/>
      <c r="J3297" s="240"/>
      <c r="K3297" s="240"/>
      <c r="L3297" s="240"/>
      <c r="M3297" s="240"/>
      <c r="N3297" s="240"/>
      <c r="O3297" s="240"/>
      <c r="BC3297" s="226"/>
    </row>
    <row r="3298" spans="1:55" ht="15.75" customHeight="1" thickBot="1">
      <c r="A3298" s="238"/>
      <c r="B3298" s="238"/>
      <c r="C3298" s="240"/>
      <c r="D3298" s="240"/>
      <c r="E3298" s="240"/>
      <c r="F3298" s="240"/>
      <c r="G3298" s="240"/>
      <c r="H3298" s="240"/>
      <c r="I3298" s="240"/>
      <c r="J3298" s="240"/>
      <c r="K3298" s="240"/>
      <c r="L3298" s="240"/>
      <c r="M3298" s="240"/>
      <c r="N3298" s="240"/>
      <c r="O3298" s="240"/>
      <c r="BC3298" s="226"/>
    </row>
    <row r="3299" spans="1:55" ht="15.75" customHeight="1" thickBot="1">
      <c r="A3299" s="238"/>
      <c r="B3299" s="238"/>
      <c r="C3299" s="240"/>
      <c r="D3299" s="240"/>
      <c r="E3299" s="240"/>
      <c r="F3299" s="240"/>
      <c r="G3299" s="240"/>
      <c r="H3299" s="240"/>
      <c r="I3299" s="240"/>
      <c r="J3299" s="240"/>
      <c r="K3299" s="240"/>
      <c r="L3299" s="240"/>
      <c r="M3299" s="240"/>
      <c r="N3299" s="240"/>
      <c r="O3299" s="240"/>
      <c r="BC3299" s="226"/>
    </row>
    <row r="3300" spans="1:55" ht="15.75" customHeight="1" thickBot="1">
      <c r="A3300" s="238"/>
      <c r="B3300" s="238"/>
      <c r="C3300" s="240"/>
      <c r="D3300" s="240"/>
      <c r="E3300" s="240"/>
      <c r="F3300" s="240"/>
      <c r="G3300" s="240"/>
      <c r="H3300" s="240"/>
      <c r="I3300" s="240"/>
      <c r="J3300" s="240"/>
      <c r="K3300" s="240"/>
      <c r="L3300" s="240"/>
      <c r="M3300" s="240"/>
      <c r="N3300" s="240"/>
      <c r="O3300" s="240"/>
      <c r="BC3300" s="226"/>
    </row>
    <row r="3301" spans="1:55" ht="15.75" customHeight="1" thickBot="1">
      <c r="A3301" s="238"/>
      <c r="B3301" s="238"/>
      <c r="C3301" s="240"/>
      <c r="D3301" s="240"/>
      <c r="E3301" s="240"/>
      <c r="F3301" s="240"/>
      <c r="G3301" s="240"/>
      <c r="H3301" s="240"/>
      <c r="I3301" s="240"/>
      <c r="J3301" s="240"/>
      <c r="K3301" s="240"/>
      <c r="L3301" s="240"/>
      <c r="M3301" s="240"/>
      <c r="N3301" s="240"/>
      <c r="O3301" s="240"/>
      <c r="BC3301" s="226"/>
    </row>
    <row r="3302" spans="1:55" ht="15.75" customHeight="1" thickBot="1">
      <c r="A3302" s="238"/>
      <c r="B3302" s="238"/>
      <c r="C3302" s="240"/>
      <c r="D3302" s="240"/>
      <c r="E3302" s="240"/>
      <c r="F3302" s="240"/>
      <c r="G3302" s="240"/>
      <c r="H3302" s="240"/>
      <c r="I3302" s="240"/>
      <c r="J3302" s="240"/>
      <c r="K3302" s="240"/>
      <c r="L3302" s="240"/>
      <c r="M3302" s="240"/>
      <c r="N3302" s="240"/>
      <c r="O3302" s="240"/>
      <c r="BC3302" s="226"/>
    </row>
    <row r="3303" spans="1:55" ht="15.75" customHeight="1" thickBot="1">
      <c r="A3303" s="238"/>
      <c r="B3303" s="238"/>
      <c r="C3303" s="240"/>
      <c r="D3303" s="240"/>
      <c r="E3303" s="240"/>
      <c r="F3303" s="240"/>
      <c r="G3303" s="240"/>
      <c r="H3303" s="240"/>
      <c r="I3303" s="240"/>
      <c r="J3303" s="240"/>
      <c r="K3303" s="240"/>
      <c r="L3303" s="240"/>
      <c r="M3303" s="240"/>
      <c r="N3303" s="240"/>
      <c r="O3303" s="240"/>
      <c r="BC3303" s="226"/>
    </row>
    <row r="3304" spans="1:55" ht="15.75" customHeight="1" thickBot="1">
      <c r="A3304" s="238"/>
      <c r="B3304" s="238"/>
      <c r="C3304" s="240"/>
      <c r="D3304" s="240"/>
      <c r="E3304" s="240"/>
      <c r="F3304" s="240"/>
      <c r="G3304" s="240"/>
      <c r="H3304" s="240"/>
      <c r="I3304" s="240"/>
      <c r="J3304" s="240"/>
      <c r="K3304" s="240"/>
      <c r="L3304" s="240"/>
      <c r="M3304" s="240"/>
      <c r="N3304" s="240"/>
      <c r="O3304" s="240"/>
      <c r="BC3304" s="226"/>
    </row>
    <row r="3305" spans="1:55" ht="15.75" customHeight="1" thickBot="1">
      <c r="A3305" s="238"/>
      <c r="B3305" s="238"/>
      <c r="C3305" s="240"/>
      <c r="D3305" s="240"/>
      <c r="E3305" s="240"/>
      <c r="F3305" s="240"/>
      <c r="G3305" s="240"/>
      <c r="H3305" s="240"/>
      <c r="I3305" s="240"/>
      <c r="J3305" s="240"/>
      <c r="K3305" s="240"/>
      <c r="L3305" s="240"/>
      <c r="M3305" s="240"/>
      <c r="N3305" s="240"/>
      <c r="O3305" s="240"/>
      <c r="BC3305" s="226"/>
    </row>
    <row r="3306" spans="1:55" ht="15.75" customHeight="1" thickBot="1">
      <c r="A3306" s="238"/>
      <c r="B3306" s="238"/>
      <c r="C3306" s="240"/>
      <c r="D3306" s="240"/>
      <c r="E3306" s="240"/>
      <c r="F3306" s="240"/>
      <c r="G3306" s="240"/>
      <c r="H3306" s="240"/>
      <c r="I3306" s="240"/>
      <c r="J3306" s="240"/>
      <c r="K3306" s="240"/>
      <c r="L3306" s="240"/>
      <c r="M3306" s="240"/>
      <c r="N3306" s="240"/>
      <c r="O3306" s="240"/>
      <c r="BC3306" s="226"/>
    </row>
    <row r="3307" spans="1:55" ht="15.75" customHeight="1" thickBot="1">
      <c r="A3307" s="238"/>
      <c r="B3307" s="238"/>
      <c r="C3307" s="240"/>
      <c r="D3307" s="240"/>
      <c r="E3307" s="240"/>
      <c r="F3307" s="240"/>
      <c r="G3307" s="240"/>
      <c r="H3307" s="240"/>
      <c r="I3307" s="240"/>
      <c r="J3307" s="240"/>
      <c r="K3307" s="240"/>
      <c r="L3307" s="240"/>
      <c r="M3307" s="240"/>
      <c r="N3307" s="240"/>
      <c r="O3307" s="240"/>
      <c r="BC3307" s="226"/>
    </row>
    <row r="3308" spans="1:55" ht="15.75" customHeight="1" thickBot="1">
      <c r="A3308" s="238"/>
      <c r="B3308" s="238"/>
      <c r="C3308" s="240"/>
      <c r="D3308" s="240"/>
      <c r="E3308" s="240"/>
      <c r="F3308" s="240"/>
      <c r="G3308" s="240"/>
      <c r="H3308" s="240"/>
      <c r="I3308" s="240"/>
      <c r="J3308" s="240"/>
      <c r="K3308" s="240"/>
      <c r="L3308" s="240"/>
      <c r="M3308" s="240"/>
      <c r="N3308" s="240"/>
      <c r="O3308" s="240"/>
      <c r="BC3308" s="226"/>
    </row>
    <row r="3309" spans="1:55" ht="15.75" customHeight="1" thickBot="1">
      <c r="A3309" s="238"/>
      <c r="B3309" s="238"/>
      <c r="C3309" s="240"/>
      <c r="D3309" s="240"/>
      <c r="E3309" s="240"/>
      <c r="F3309" s="240"/>
      <c r="G3309" s="240"/>
      <c r="H3309" s="240"/>
      <c r="I3309" s="240"/>
      <c r="J3309" s="240"/>
      <c r="K3309" s="240"/>
      <c r="L3309" s="240"/>
      <c r="M3309" s="240"/>
      <c r="N3309" s="240"/>
      <c r="O3309" s="240"/>
      <c r="BC3309" s="226"/>
    </row>
    <row r="3310" spans="1:55" ht="15.75" customHeight="1" thickBot="1">
      <c r="A3310" s="238"/>
      <c r="B3310" s="238"/>
      <c r="C3310" s="240"/>
      <c r="D3310" s="240"/>
      <c r="E3310" s="240"/>
      <c r="F3310" s="240"/>
      <c r="G3310" s="240"/>
      <c r="H3310" s="240"/>
      <c r="I3310" s="240"/>
      <c r="J3310" s="240"/>
      <c r="K3310" s="240"/>
      <c r="L3310" s="240"/>
      <c r="M3310" s="240"/>
      <c r="N3310" s="240"/>
      <c r="O3310" s="240"/>
      <c r="BC3310" s="226"/>
    </row>
    <row r="3311" spans="1:55" ht="15.75" customHeight="1" thickBot="1">
      <c r="A3311" s="238"/>
      <c r="B3311" s="238"/>
      <c r="C3311" s="240"/>
      <c r="D3311" s="240"/>
      <c r="E3311" s="240"/>
      <c r="F3311" s="240"/>
      <c r="G3311" s="240"/>
      <c r="H3311" s="240"/>
      <c r="I3311" s="240"/>
      <c r="J3311" s="240"/>
      <c r="K3311" s="240"/>
      <c r="L3311" s="240"/>
      <c r="M3311" s="240"/>
      <c r="N3311" s="240"/>
      <c r="O3311" s="240"/>
      <c r="BC3311" s="226"/>
    </row>
    <row r="3312" spans="1:55" ht="15.75" customHeight="1" thickBot="1">
      <c r="A3312" s="238"/>
      <c r="B3312" s="238"/>
      <c r="C3312" s="240"/>
      <c r="D3312" s="240"/>
      <c r="E3312" s="240"/>
      <c r="F3312" s="240"/>
      <c r="G3312" s="240"/>
      <c r="H3312" s="240"/>
      <c r="I3312" s="240"/>
      <c r="J3312" s="240"/>
      <c r="K3312" s="240"/>
      <c r="L3312" s="240"/>
      <c r="M3312" s="240"/>
      <c r="N3312" s="240"/>
      <c r="O3312" s="240"/>
      <c r="BC3312" s="226"/>
    </row>
    <row r="3313" spans="1:55" ht="15.75" customHeight="1" thickBot="1">
      <c r="A3313" s="238"/>
      <c r="B3313" s="238"/>
      <c r="C3313" s="240"/>
      <c r="D3313" s="240"/>
      <c r="E3313" s="240"/>
      <c r="F3313" s="240"/>
      <c r="G3313" s="240"/>
      <c r="H3313" s="240"/>
      <c r="I3313" s="240"/>
      <c r="J3313" s="240"/>
      <c r="K3313" s="240"/>
      <c r="L3313" s="240"/>
      <c r="M3313" s="240"/>
      <c r="N3313" s="240"/>
      <c r="O3313" s="240"/>
      <c r="BC3313" s="226"/>
    </row>
    <row r="3314" spans="1:55" ht="15.75" customHeight="1" thickBot="1">
      <c r="A3314" s="238"/>
      <c r="B3314" s="238"/>
      <c r="C3314" s="240"/>
      <c r="D3314" s="240"/>
      <c r="E3314" s="240"/>
      <c r="F3314" s="240"/>
      <c r="G3314" s="240"/>
      <c r="H3314" s="240"/>
      <c r="I3314" s="240"/>
      <c r="J3314" s="240"/>
      <c r="K3314" s="240"/>
      <c r="L3314" s="240"/>
      <c r="M3314" s="240"/>
      <c r="N3314" s="240"/>
      <c r="O3314" s="240"/>
      <c r="BC3314" s="226"/>
    </row>
    <row r="3315" spans="1:55" ht="15.75" customHeight="1" thickBot="1">
      <c r="A3315" s="238"/>
      <c r="B3315" s="238"/>
      <c r="C3315" s="240"/>
      <c r="D3315" s="240"/>
      <c r="E3315" s="240"/>
      <c r="F3315" s="240"/>
      <c r="G3315" s="240"/>
      <c r="H3315" s="240"/>
      <c r="I3315" s="240"/>
      <c r="J3315" s="240"/>
      <c r="K3315" s="240"/>
      <c r="L3315" s="240"/>
      <c r="M3315" s="240"/>
      <c r="N3315" s="240"/>
      <c r="O3315" s="240"/>
      <c r="BC3315" s="226"/>
    </row>
    <row r="3316" spans="1:55" ht="15.75" customHeight="1" thickBot="1">
      <c r="A3316" s="238"/>
      <c r="B3316" s="238"/>
      <c r="C3316" s="240"/>
      <c r="D3316" s="240"/>
      <c r="E3316" s="240"/>
      <c r="F3316" s="240"/>
      <c r="G3316" s="240"/>
      <c r="H3316" s="240"/>
      <c r="I3316" s="240"/>
      <c r="J3316" s="240"/>
      <c r="K3316" s="240"/>
      <c r="L3316" s="240"/>
      <c r="M3316" s="240"/>
      <c r="N3316" s="240"/>
      <c r="O3316" s="240"/>
      <c r="BC3316" s="226"/>
    </row>
    <row r="3317" spans="1:55" ht="15.75" customHeight="1" thickBot="1">
      <c r="A3317" s="238"/>
      <c r="B3317" s="238"/>
      <c r="C3317" s="240"/>
      <c r="D3317" s="240"/>
      <c r="E3317" s="240"/>
      <c r="F3317" s="240"/>
      <c r="G3317" s="240"/>
      <c r="H3317" s="240"/>
      <c r="I3317" s="240"/>
      <c r="J3317" s="240"/>
      <c r="K3317" s="240"/>
      <c r="L3317" s="240"/>
      <c r="M3317" s="240"/>
      <c r="N3317" s="240"/>
      <c r="O3317" s="240"/>
      <c r="BC3317" s="226"/>
    </row>
    <row r="3318" spans="1:55" ht="15.75" customHeight="1" thickBot="1">
      <c r="A3318" s="238"/>
      <c r="B3318" s="238"/>
      <c r="C3318" s="240"/>
      <c r="D3318" s="240"/>
      <c r="E3318" s="240"/>
      <c r="F3318" s="240"/>
      <c r="G3318" s="240"/>
      <c r="H3318" s="240"/>
      <c r="I3318" s="240"/>
      <c r="J3318" s="240"/>
      <c r="K3318" s="240"/>
      <c r="L3318" s="240"/>
      <c r="M3318" s="240"/>
      <c r="N3318" s="240"/>
      <c r="O3318" s="240"/>
      <c r="BC3318" s="226"/>
    </row>
    <row r="3319" spans="1:55" ht="15.75" customHeight="1" thickBot="1">
      <c r="A3319" s="238"/>
      <c r="B3319" s="238"/>
      <c r="C3319" s="240"/>
      <c r="D3319" s="240"/>
      <c r="E3319" s="240"/>
      <c r="F3319" s="240"/>
      <c r="G3319" s="240"/>
      <c r="H3319" s="240"/>
      <c r="I3319" s="240"/>
      <c r="J3319" s="240"/>
      <c r="K3319" s="240"/>
      <c r="L3319" s="240"/>
      <c r="M3319" s="240"/>
      <c r="N3319" s="240"/>
      <c r="O3319" s="240"/>
      <c r="BC3319" s="226"/>
    </row>
    <row r="3320" spans="1:55" ht="15.75" customHeight="1" thickBot="1">
      <c r="A3320" s="238"/>
      <c r="B3320" s="238"/>
      <c r="C3320" s="240"/>
      <c r="D3320" s="240"/>
      <c r="E3320" s="240"/>
      <c r="F3320" s="240"/>
      <c r="G3320" s="240"/>
      <c r="H3320" s="240"/>
      <c r="I3320" s="240"/>
      <c r="J3320" s="240"/>
      <c r="K3320" s="240"/>
      <c r="L3320" s="240"/>
      <c r="M3320" s="240"/>
      <c r="N3320" s="240"/>
      <c r="O3320" s="240"/>
      <c r="BC3320" s="226"/>
    </row>
    <row r="3321" spans="1:55" ht="15.75" customHeight="1" thickBot="1">
      <c r="A3321" s="238"/>
      <c r="B3321" s="238"/>
      <c r="C3321" s="240"/>
      <c r="D3321" s="240"/>
      <c r="E3321" s="240"/>
      <c r="F3321" s="240"/>
      <c r="G3321" s="240"/>
      <c r="H3321" s="240"/>
      <c r="I3321" s="240"/>
      <c r="J3321" s="240"/>
      <c r="K3321" s="240"/>
      <c r="L3321" s="240"/>
      <c r="M3321" s="240"/>
      <c r="N3321" s="240"/>
      <c r="O3321" s="240"/>
      <c r="BC3321" s="226"/>
    </row>
    <row r="3322" spans="1:55" ht="15.75" customHeight="1" thickBot="1">
      <c r="A3322" s="238"/>
      <c r="B3322" s="238"/>
      <c r="C3322" s="240"/>
      <c r="D3322" s="240"/>
      <c r="E3322" s="240"/>
      <c r="F3322" s="240"/>
      <c r="G3322" s="240"/>
      <c r="H3322" s="240"/>
      <c r="I3322" s="240"/>
      <c r="J3322" s="240"/>
      <c r="K3322" s="240"/>
      <c r="L3322" s="240"/>
      <c r="M3322" s="240"/>
      <c r="N3322" s="240"/>
      <c r="O3322" s="240"/>
      <c r="BC3322" s="226"/>
    </row>
    <row r="3323" spans="1:55" ht="15.75" customHeight="1" thickBot="1">
      <c r="A3323" s="238"/>
      <c r="B3323" s="238"/>
      <c r="C3323" s="240"/>
      <c r="D3323" s="240"/>
      <c r="E3323" s="240"/>
      <c r="F3323" s="240"/>
      <c r="G3323" s="240"/>
      <c r="H3323" s="240"/>
      <c r="I3323" s="240"/>
      <c r="J3323" s="240"/>
      <c r="K3323" s="240"/>
      <c r="L3323" s="240"/>
      <c r="M3323" s="240"/>
      <c r="N3323" s="240"/>
      <c r="O3323" s="240"/>
      <c r="BC3323" s="226"/>
    </row>
    <row r="3324" spans="1:55" ht="15.75" customHeight="1" thickBot="1">
      <c r="A3324" s="238"/>
      <c r="B3324" s="238"/>
      <c r="C3324" s="240"/>
      <c r="D3324" s="240"/>
      <c r="E3324" s="240"/>
      <c r="F3324" s="240"/>
      <c r="G3324" s="240"/>
      <c r="H3324" s="240"/>
      <c r="I3324" s="240"/>
      <c r="J3324" s="240"/>
      <c r="K3324" s="240"/>
      <c r="L3324" s="240"/>
      <c r="M3324" s="240"/>
      <c r="N3324" s="240"/>
      <c r="O3324" s="240"/>
      <c r="BC3324" s="226"/>
    </row>
    <row r="3325" spans="1:55" ht="15.75" customHeight="1" thickBot="1">
      <c r="A3325" s="238"/>
      <c r="B3325" s="238"/>
      <c r="C3325" s="240"/>
      <c r="D3325" s="240"/>
      <c r="E3325" s="240"/>
      <c r="F3325" s="240"/>
      <c r="G3325" s="240"/>
      <c r="H3325" s="240"/>
      <c r="I3325" s="240"/>
      <c r="J3325" s="240"/>
      <c r="K3325" s="240"/>
      <c r="L3325" s="240"/>
      <c r="M3325" s="240"/>
      <c r="N3325" s="240"/>
      <c r="O3325" s="240"/>
      <c r="BC3325" s="226"/>
    </row>
    <row r="3326" spans="1:55" ht="15.75" customHeight="1" thickBot="1">
      <c r="A3326" s="238"/>
      <c r="B3326" s="238"/>
      <c r="C3326" s="240"/>
      <c r="D3326" s="240"/>
      <c r="E3326" s="240"/>
      <c r="F3326" s="240"/>
      <c r="G3326" s="240"/>
      <c r="H3326" s="240"/>
      <c r="I3326" s="240"/>
      <c r="J3326" s="240"/>
      <c r="K3326" s="240"/>
      <c r="L3326" s="240"/>
      <c r="M3326" s="240"/>
      <c r="N3326" s="240"/>
      <c r="O3326" s="240"/>
      <c r="BC3326" s="226"/>
    </row>
    <row r="3327" spans="1:55" ht="15.75" customHeight="1" thickBot="1">
      <c r="A3327" s="238"/>
      <c r="B3327" s="238"/>
      <c r="C3327" s="240"/>
      <c r="D3327" s="240"/>
      <c r="E3327" s="240"/>
      <c r="F3327" s="240"/>
      <c r="G3327" s="240"/>
      <c r="H3327" s="240"/>
      <c r="I3327" s="240"/>
      <c r="J3327" s="240"/>
      <c r="K3327" s="240"/>
      <c r="L3327" s="240"/>
      <c r="M3327" s="240"/>
      <c r="N3327" s="240"/>
      <c r="O3327" s="240"/>
      <c r="BC3327" s="226"/>
    </row>
    <row r="3328" spans="1:55" ht="15.75" customHeight="1" thickBot="1">
      <c r="A3328" s="238"/>
      <c r="B3328" s="238"/>
      <c r="C3328" s="240"/>
      <c r="D3328" s="240"/>
      <c r="E3328" s="240"/>
      <c r="F3328" s="240"/>
      <c r="G3328" s="240"/>
      <c r="H3328" s="240"/>
      <c r="I3328" s="240"/>
      <c r="J3328" s="240"/>
      <c r="K3328" s="240"/>
      <c r="L3328" s="240"/>
      <c r="M3328" s="240"/>
      <c r="N3328" s="240"/>
      <c r="O3328" s="240"/>
      <c r="BC3328" s="226"/>
    </row>
    <row r="3329" spans="1:55" ht="15.75" customHeight="1" thickBot="1">
      <c r="A3329" s="238"/>
      <c r="B3329" s="238"/>
      <c r="C3329" s="240"/>
      <c r="D3329" s="240"/>
      <c r="E3329" s="240"/>
      <c r="F3329" s="240"/>
      <c r="G3329" s="240"/>
      <c r="H3329" s="240"/>
      <c r="I3329" s="240"/>
      <c r="J3329" s="240"/>
      <c r="K3329" s="240"/>
      <c r="L3329" s="240"/>
      <c r="M3329" s="240"/>
      <c r="N3329" s="240"/>
      <c r="O3329" s="240"/>
      <c r="BC3329" s="226"/>
    </row>
    <row r="3330" spans="1:55" ht="15.75" customHeight="1" thickBot="1">
      <c r="A3330" s="238"/>
      <c r="B3330" s="238"/>
      <c r="C3330" s="240"/>
      <c r="D3330" s="240"/>
      <c r="E3330" s="240"/>
      <c r="F3330" s="240"/>
      <c r="G3330" s="240"/>
      <c r="H3330" s="240"/>
      <c r="I3330" s="240"/>
      <c r="J3330" s="240"/>
      <c r="K3330" s="240"/>
      <c r="L3330" s="240"/>
      <c r="M3330" s="240"/>
      <c r="N3330" s="240"/>
      <c r="O3330" s="240"/>
      <c r="BC3330" s="226"/>
    </row>
    <row r="3331" spans="1:55" ht="15.75" customHeight="1" thickBot="1">
      <c r="A3331" s="238"/>
      <c r="B3331" s="238"/>
      <c r="C3331" s="240"/>
      <c r="D3331" s="240"/>
      <c r="E3331" s="240"/>
      <c r="F3331" s="240"/>
      <c r="G3331" s="240"/>
      <c r="H3331" s="240"/>
      <c r="I3331" s="240"/>
      <c r="J3331" s="240"/>
      <c r="K3331" s="240"/>
      <c r="L3331" s="240"/>
      <c r="M3331" s="240"/>
      <c r="N3331" s="240"/>
      <c r="O3331" s="240"/>
      <c r="BC3331" s="226"/>
    </row>
    <row r="3332" spans="1:55" ht="15.75" customHeight="1" thickBot="1">
      <c r="A3332" s="238"/>
      <c r="B3332" s="238"/>
      <c r="C3332" s="240"/>
      <c r="D3332" s="240"/>
      <c r="E3332" s="240"/>
      <c r="F3332" s="240"/>
      <c r="G3332" s="240"/>
      <c r="H3332" s="240"/>
      <c r="I3332" s="240"/>
      <c r="J3332" s="240"/>
      <c r="K3332" s="240"/>
      <c r="L3332" s="240"/>
      <c r="M3332" s="240"/>
      <c r="N3332" s="240"/>
      <c r="O3332" s="240"/>
      <c r="BC3332" s="226"/>
    </row>
    <row r="3333" spans="1:55" ht="15.75" customHeight="1" thickBot="1">
      <c r="A3333" s="238"/>
      <c r="B3333" s="238"/>
      <c r="C3333" s="240"/>
      <c r="D3333" s="240"/>
      <c r="E3333" s="240"/>
      <c r="F3333" s="240"/>
      <c r="G3333" s="240"/>
      <c r="H3333" s="240"/>
      <c r="I3333" s="240"/>
      <c r="J3333" s="240"/>
      <c r="K3333" s="240"/>
      <c r="L3333" s="240"/>
      <c r="M3333" s="240"/>
      <c r="N3333" s="240"/>
      <c r="O3333" s="240"/>
      <c r="BC3333" s="226"/>
    </row>
    <row r="3334" spans="1:55" ht="15.75" customHeight="1" thickBot="1">
      <c r="A3334" s="238"/>
      <c r="B3334" s="238"/>
      <c r="C3334" s="240"/>
      <c r="D3334" s="240"/>
      <c r="E3334" s="240"/>
      <c r="F3334" s="240"/>
      <c r="G3334" s="240"/>
      <c r="H3334" s="240"/>
      <c r="I3334" s="240"/>
      <c r="J3334" s="240"/>
      <c r="K3334" s="240"/>
      <c r="L3334" s="240"/>
      <c r="M3334" s="240"/>
      <c r="N3334" s="240"/>
      <c r="O3334" s="240"/>
      <c r="BC3334" s="226"/>
    </row>
    <row r="3335" spans="1:55" ht="15.75" customHeight="1" thickBot="1">
      <c r="A3335" s="238"/>
      <c r="B3335" s="238"/>
      <c r="C3335" s="240"/>
      <c r="D3335" s="240"/>
      <c r="E3335" s="240"/>
      <c r="F3335" s="240"/>
      <c r="G3335" s="240"/>
      <c r="H3335" s="240"/>
      <c r="I3335" s="240"/>
      <c r="J3335" s="240"/>
      <c r="K3335" s="240"/>
      <c r="L3335" s="240"/>
      <c r="M3335" s="240"/>
      <c r="N3335" s="240"/>
      <c r="O3335" s="240"/>
      <c r="BC3335" s="226"/>
    </row>
    <row r="3336" spans="1:55" ht="15.75" customHeight="1" thickBot="1">
      <c r="A3336" s="238"/>
      <c r="B3336" s="238"/>
      <c r="C3336" s="240"/>
      <c r="D3336" s="240"/>
      <c r="E3336" s="240"/>
      <c r="F3336" s="240"/>
      <c r="G3336" s="240"/>
      <c r="H3336" s="240"/>
      <c r="I3336" s="240"/>
      <c r="J3336" s="240"/>
      <c r="K3336" s="240"/>
      <c r="L3336" s="240"/>
      <c r="M3336" s="240"/>
      <c r="N3336" s="240"/>
      <c r="O3336" s="240"/>
      <c r="BC3336" s="226"/>
    </row>
    <row r="3337" spans="1:55" ht="15.75" customHeight="1" thickBot="1">
      <c r="A3337" s="238"/>
      <c r="B3337" s="238"/>
      <c r="C3337" s="240"/>
      <c r="D3337" s="240"/>
      <c r="E3337" s="240"/>
      <c r="F3337" s="240"/>
      <c r="G3337" s="240"/>
      <c r="H3337" s="240"/>
      <c r="I3337" s="240"/>
      <c r="J3337" s="240"/>
      <c r="K3337" s="240"/>
      <c r="L3337" s="240"/>
      <c r="M3337" s="240"/>
      <c r="N3337" s="240"/>
      <c r="O3337" s="240"/>
      <c r="BC3337" s="226"/>
    </row>
    <row r="3338" spans="1:55" ht="15.75" customHeight="1" thickBot="1">
      <c r="A3338" s="238"/>
      <c r="B3338" s="238"/>
      <c r="C3338" s="240"/>
      <c r="D3338" s="240"/>
      <c r="E3338" s="240"/>
      <c r="F3338" s="240"/>
      <c r="G3338" s="240"/>
      <c r="H3338" s="240"/>
      <c r="I3338" s="240"/>
      <c r="J3338" s="240"/>
      <c r="K3338" s="240"/>
      <c r="L3338" s="240"/>
      <c r="M3338" s="240"/>
      <c r="N3338" s="240"/>
      <c r="O3338" s="240"/>
      <c r="BC3338" s="226"/>
    </row>
    <row r="3339" spans="1:55" ht="15.75" customHeight="1" thickBot="1">
      <c r="A3339" s="238"/>
      <c r="B3339" s="238"/>
      <c r="C3339" s="240"/>
      <c r="D3339" s="240"/>
      <c r="E3339" s="240"/>
      <c r="F3339" s="240"/>
      <c r="G3339" s="240"/>
      <c r="H3339" s="240"/>
      <c r="I3339" s="240"/>
      <c r="J3339" s="240"/>
      <c r="K3339" s="240"/>
      <c r="L3339" s="240"/>
      <c r="M3339" s="240"/>
      <c r="N3339" s="240"/>
      <c r="O3339" s="240"/>
      <c r="BC3339" s="226"/>
    </row>
    <row r="3340" spans="1:55" ht="15.75" customHeight="1" thickBot="1">
      <c r="A3340" s="238"/>
      <c r="B3340" s="238"/>
      <c r="C3340" s="240"/>
      <c r="D3340" s="240"/>
      <c r="E3340" s="240"/>
      <c r="F3340" s="240"/>
      <c r="G3340" s="240"/>
      <c r="H3340" s="240"/>
      <c r="I3340" s="240"/>
      <c r="J3340" s="240"/>
      <c r="K3340" s="240"/>
      <c r="L3340" s="240"/>
      <c r="M3340" s="240"/>
      <c r="N3340" s="240"/>
      <c r="O3340" s="240"/>
      <c r="BC3340" s="226"/>
    </row>
    <row r="3341" spans="1:55" ht="15.75" customHeight="1" thickBot="1">
      <c r="A3341" s="238"/>
      <c r="B3341" s="238"/>
      <c r="C3341" s="240"/>
      <c r="D3341" s="240"/>
      <c r="E3341" s="240"/>
      <c r="F3341" s="240"/>
      <c r="G3341" s="240"/>
      <c r="H3341" s="240"/>
      <c r="I3341" s="240"/>
      <c r="J3341" s="240"/>
      <c r="K3341" s="240"/>
      <c r="L3341" s="240"/>
      <c r="M3341" s="240"/>
      <c r="N3341" s="240"/>
      <c r="O3341" s="240"/>
      <c r="BC3341" s="226"/>
    </row>
    <row r="3342" spans="1:55" ht="15.75" customHeight="1" thickBot="1">
      <c r="A3342" s="238"/>
      <c r="B3342" s="238"/>
      <c r="C3342" s="240"/>
      <c r="D3342" s="240"/>
      <c r="E3342" s="240"/>
      <c r="F3342" s="240"/>
      <c r="G3342" s="240"/>
      <c r="H3342" s="240"/>
      <c r="I3342" s="240"/>
      <c r="J3342" s="240"/>
      <c r="K3342" s="240"/>
      <c r="L3342" s="240"/>
      <c r="M3342" s="240"/>
      <c r="N3342" s="240"/>
      <c r="O3342" s="240"/>
      <c r="BC3342" s="226"/>
    </row>
    <row r="3343" spans="1:55" ht="15.75" customHeight="1" thickBot="1">
      <c r="A3343" s="238"/>
      <c r="B3343" s="238"/>
      <c r="C3343" s="240"/>
      <c r="D3343" s="240"/>
      <c r="E3343" s="240"/>
      <c r="F3343" s="240"/>
      <c r="G3343" s="240"/>
      <c r="H3343" s="240"/>
      <c r="I3343" s="240"/>
      <c r="J3343" s="240"/>
      <c r="K3343" s="240"/>
      <c r="L3343" s="240"/>
      <c r="M3343" s="240"/>
      <c r="N3343" s="240"/>
      <c r="O3343" s="240"/>
      <c r="BC3343" s="226"/>
    </row>
    <row r="3344" spans="1:55" ht="15.75" customHeight="1" thickBot="1">
      <c r="A3344" s="238"/>
      <c r="B3344" s="238"/>
      <c r="C3344" s="240"/>
      <c r="D3344" s="240"/>
      <c r="E3344" s="240"/>
      <c r="F3344" s="240"/>
      <c r="G3344" s="240"/>
      <c r="H3344" s="240"/>
      <c r="I3344" s="240"/>
      <c r="J3344" s="240"/>
      <c r="K3344" s="240"/>
      <c r="L3344" s="240"/>
      <c r="M3344" s="240"/>
      <c r="N3344" s="240"/>
      <c r="O3344" s="240"/>
      <c r="BC3344" s="226"/>
    </row>
    <row r="3345" spans="1:55" ht="15.75" customHeight="1" thickBot="1">
      <c r="A3345" s="238"/>
      <c r="B3345" s="238"/>
      <c r="C3345" s="240"/>
      <c r="D3345" s="240"/>
      <c r="E3345" s="240"/>
      <c r="F3345" s="240"/>
      <c r="G3345" s="240"/>
      <c r="H3345" s="240"/>
      <c r="I3345" s="240"/>
      <c r="J3345" s="240"/>
      <c r="K3345" s="240"/>
      <c r="L3345" s="240"/>
      <c r="M3345" s="240"/>
      <c r="N3345" s="240"/>
      <c r="O3345" s="240"/>
      <c r="BC3345" s="226"/>
    </row>
    <row r="3346" spans="1:55" ht="15.75" customHeight="1" thickBot="1">
      <c r="A3346" s="238"/>
      <c r="B3346" s="238"/>
      <c r="C3346" s="240"/>
      <c r="D3346" s="240"/>
      <c r="E3346" s="240"/>
      <c r="F3346" s="240"/>
      <c r="G3346" s="240"/>
      <c r="H3346" s="240"/>
      <c r="I3346" s="240"/>
      <c r="J3346" s="240"/>
      <c r="K3346" s="240"/>
      <c r="L3346" s="240"/>
      <c r="M3346" s="240"/>
      <c r="N3346" s="240"/>
      <c r="O3346" s="240"/>
      <c r="BC3346" s="226"/>
    </row>
    <row r="3347" spans="1:55" ht="15.75" customHeight="1" thickBot="1">
      <c r="A3347" s="238"/>
      <c r="B3347" s="238"/>
      <c r="C3347" s="240"/>
      <c r="D3347" s="240"/>
      <c r="E3347" s="240"/>
      <c r="F3347" s="240"/>
      <c r="G3347" s="240"/>
      <c r="H3347" s="240"/>
      <c r="I3347" s="240"/>
      <c r="J3347" s="240"/>
      <c r="K3347" s="240"/>
      <c r="L3347" s="240"/>
      <c r="M3347" s="240"/>
      <c r="N3347" s="240"/>
      <c r="O3347" s="240"/>
      <c r="BC3347" s="226"/>
    </row>
    <row r="3348" spans="1:55" ht="15.75" customHeight="1" thickBot="1">
      <c r="A3348" s="238"/>
      <c r="B3348" s="238"/>
      <c r="C3348" s="240"/>
      <c r="D3348" s="240"/>
      <c r="E3348" s="240"/>
      <c r="F3348" s="240"/>
      <c r="G3348" s="240"/>
      <c r="H3348" s="240"/>
      <c r="I3348" s="240"/>
      <c r="J3348" s="240"/>
      <c r="K3348" s="240"/>
      <c r="L3348" s="240"/>
      <c r="M3348" s="240"/>
      <c r="N3348" s="240"/>
      <c r="O3348" s="240"/>
      <c r="BC3348" s="226"/>
    </row>
    <row r="3349" spans="1:55" ht="15.75" customHeight="1" thickBot="1">
      <c r="A3349" s="238"/>
      <c r="B3349" s="238"/>
      <c r="C3349" s="240"/>
      <c r="D3349" s="240"/>
      <c r="E3349" s="240"/>
      <c r="F3349" s="240"/>
      <c r="G3349" s="240"/>
      <c r="H3349" s="240"/>
      <c r="I3349" s="240"/>
      <c r="J3349" s="240"/>
      <c r="K3349" s="240"/>
      <c r="L3349" s="240"/>
      <c r="M3349" s="240"/>
      <c r="N3349" s="240"/>
      <c r="O3349" s="240"/>
      <c r="BC3349" s="226"/>
    </row>
    <row r="3350" spans="1:55" ht="15.75" customHeight="1" thickBot="1">
      <c r="A3350" s="238"/>
      <c r="B3350" s="238"/>
      <c r="C3350" s="240"/>
      <c r="D3350" s="240"/>
      <c r="E3350" s="240"/>
      <c r="F3350" s="240"/>
      <c r="G3350" s="240"/>
      <c r="H3350" s="240"/>
      <c r="I3350" s="240"/>
      <c r="J3350" s="240"/>
      <c r="K3350" s="240"/>
      <c r="L3350" s="240"/>
      <c r="M3350" s="240"/>
      <c r="N3350" s="240"/>
      <c r="O3350" s="240"/>
      <c r="BC3350" s="226"/>
    </row>
    <row r="3351" spans="1:55" ht="15.75" customHeight="1" thickBot="1">
      <c r="A3351" s="238"/>
      <c r="B3351" s="238"/>
      <c r="C3351" s="240"/>
      <c r="D3351" s="240"/>
      <c r="E3351" s="240"/>
      <c r="F3351" s="240"/>
      <c r="G3351" s="240"/>
      <c r="H3351" s="240"/>
      <c r="I3351" s="240"/>
      <c r="J3351" s="240"/>
      <c r="K3351" s="240"/>
      <c r="L3351" s="240"/>
      <c r="M3351" s="240"/>
      <c r="N3351" s="240"/>
      <c r="O3351" s="240"/>
      <c r="BC3351" s="226"/>
    </row>
    <row r="3352" spans="1:55" ht="15.75" customHeight="1" thickBot="1">
      <c r="A3352" s="238"/>
      <c r="B3352" s="238"/>
      <c r="C3352" s="240"/>
      <c r="D3352" s="240"/>
      <c r="E3352" s="240"/>
      <c r="F3352" s="240"/>
      <c r="G3352" s="240"/>
      <c r="H3352" s="240"/>
      <c r="I3352" s="240"/>
      <c r="J3352" s="240"/>
      <c r="K3352" s="240"/>
      <c r="L3352" s="240"/>
      <c r="M3352" s="240"/>
      <c r="N3352" s="240"/>
      <c r="O3352" s="240"/>
      <c r="BC3352" s="226"/>
    </row>
    <row r="3353" spans="1:55" ht="15.75" customHeight="1" thickBot="1">
      <c r="A3353" s="238"/>
      <c r="B3353" s="238"/>
      <c r="C3353" s="240"/>
      <c r="D3353" s="240"/>
      <c r="E3353" s="240"/>
      <c r="F3353" s="240"/>
      <c r="G3353" s="240"/>
      <c r="H3353" s="240"/>
      <c r="I3353" s="240"/>
      <c r="J3353" s="240"/>
      <c r="K3353" s="240"/>
      <c r="L3353" s="240"/>
      <c r="M3353" s="240"/>
      <c r="N3353" s="240"/>
      <c r="O3353" s="240"/>
      <c r="BC3353" s="226"/>
    </row>
    <row r="3354" spans="1:55" ht="15.75" customHeight="1" thickBot="1">
      <c r="A3354" s="238"/>
      <c r="B3354" s="238"/>
      <c r="C3354" s="240"/>
      <c r="D3354" s="240"/>
      <c r="E3354" s="240"/>
      <c r="F3354" s="240"/>
      <c r="G3354" s="240"/>
      <c r="H3354" s="240"/>
      <c r="I3354" s="240"/>
      <c r="J3354" s="240"/>
      <c r="K3354" s="240"/>
      <c r="L3354" s="240"/>
      <c r="M3354" s="240"/>
      <c r="N3354" s="240"/>
      <c r="O3354" s="240"/>
      <c r="BC3354" s="226"/>
    </row>
    <row r="3355" spans="1:55" ht="15.75" customHeight="1" thickBot="1">
      <c r="A3355" s="238"/>
      <c r="B3355" s="238"/>
      <c r="C3355" s="240"/>
      <c r="D3355" s="240"/>
      <c r="E3355" s="240"/>
      <c r="F3355" s="240"/>
      <c r="G3355" s="240"/>
      <c r="H3355" s="240"/>
      <c r="I3355" s="240"/>
      <c r="J3355" s="240"/>
      <c r="K3355" s="240"/>
      <c r="L3355" s="240"/>
      <c r="M3355" s="240"/>
      <c r="N3355" s="240"/>
      <c r="O3355" s="240"/>
      <c r="BC3355" s="226"/>
    </row>
    <row r="3356" spans="1:55" ht="15.75" customHeight="1" thickBot="1">
      <c r="A3356" s="238"/>
      <c r="B3356" s="238"/>
      <c r="C3356" s="240"/>
      <c r="D3356" s="240"/>
      <c r="E3356" s="240"/>
      <c r="F3356" s="240"/>
      <c r="G3356" s="240"/>
      <c r="H3356" s="240"/>
      <c r="I3356" s="240"/>
      <c r="J3356" s="240"/>
      <c r="K3356" s="240"/>
      <c r="L3356" s="240"/>
      <c r="M3356" s="240"/>
      <c r="N3356" s="240"/>
      <c r="O3356" s="240"/>
      <c r="BC3356" s="226"/>
    </row>
    <row r="3357" spans="1:55" ht="15.75" customHeight="1" thickBot="1">
      <c r="A3357" s="238"/>
      <c r="B3357" s="238"/>
      <c r="C3357" s="240"/>
      <c r="D3357" s="240"/>
      <c r="E3357" s="240"/>
      <c r="F3357" s="240"/>
      <c r="G3357" s="240"/>
      <c r="H3357" s="240"/>
      <c r="I3357" s="240"/>
      <c r="J3357" s="240"/>
      <c r="K3357" s="240"/>
      <c r="L3357" s="240"/>
      <c r="M3357" s="240"/>
      <c r="N3357" s="240"/>
      <c r="O3357" s="240"/>
      <c r="BC3357" s="226"/>
    </row>
    <row r="3358" spans="1:55" ht="15.75" customHeight="1" thickBot="1">
      <c r="A3358" s="238"/>
      <c r="B3358" s="238"/>
      <c r="C3358" s="240"/>
      <c r="D3358" s="240"/>
      <c r="E3358" s="240"/>
      <c r="F3358" s="240"/>
      <c r="G3358" s="240"/>
      <c r="H3358" s="240"/>
      <c r="I3358" s="240"/>
      <c r="J3358" s="240"/>
      <c r="K3358" s="240"/>
      <c r="L3358" s="240"/>
      <c r="M3358" s="240"/>
      <c r="N3358" s="240"/>
      <c r="O3358" s="240"/>
      <c r="BC3358" s="226"/>
    </row>
    <row r="3359" spans="1:55" ht="15.75" customHeight="1" thickBot="1">
      <c r="A3359" s="238"/>
      <c r="B3359" s="238"/>
      <c r="C3359" s="240"/>
      <c r="D3359" s="240"/>
      <c r="E3359" s="240"/>
      <c r="F3359" s="240"/>
      <c r="G3359" s="240"/>
      <c r="H3359" s="240"/>
      <c r="I3359" s="240"/>
      <c r="J3359" s="240"/>
      <c r="K3359" s="240"/>
      <c r="L3359" s="240"/>
      <c r="M3359" s="240"/>
      <c r="N3359" s="240"/>
      <c r="O3359" s="240"/>
      <c r="BC3359" s="226"/>
    </row>
    <row r="3360" spans="1:55" ht="15.75" customHeight="1" thickBot="1">
      <c r="A3360" s="238"/>
      <c r="B3360" s="238"/>
      <c r="C3360" s="240"/>
      <c r="D3360" s="240"/>
      <c r="E3360" s="240"/>
      <c r="F3360" s="240"/>
      <c r="G3360" s="240"/>
      <c r="H3360" s="240"/>
      <c r="I3360" s="240"/>
      <c r="J3360" s="240"/>
      <c r="K3360" s="240"/>
      <c r="L3360" s="240"/>
      <c r="M3360" s="240"/>
      <c r="N3360" s="240"/>
      <c r="O3360" s="240"/>
      <c r="BC3360" s="226"/>
    </row>
    <row r="3361" spans="1:55" ht="15.75" customHeight="1" thickBot="1">
      <c r="A3361" s="238"/>
      <c r="B3361" s="238"/>
      <c r="C3361" s="240"/>
      <c r="D3361" s="240"/>
      <c r="E3361" s="240"/>
      <c r="F3361" s="240"/>
      <c r="G3361" s="240"/>
      <c r="H3361" s="240"/>
      <c r="I3361" s="240"/>
      <c r="J3361" s="240"/>
      <c r="K3361" s="240"/>
      <c r="L3361" s="240"/>
      <c r="M3361" s="240"/>
      <c r="N3361" s="240"/>
      <c r="O3361" s="240"/>
      <c r="BC3361" s="226"/>
    </row>
    <row r="3362" spans="1:55" ht="15.75" customHeight="1" thickBot="1">
      <c r="A3362" s="238"/>
      <c r="B3362" s="238"/>
      <c r="C3362" s="240"/>
      <c r="D3362" s="240"/>
      <c r="E3362" s="240"/>
      <c r="F3362" s="240"/>
      <c r="G3362" s="240"/>
      <c r="H3362" s="240"/>
      <c r="I3362" s="240"/>
      <c r="J3362" s="240"/>
      <c r="K3362" s="240"/>
      <c r="L3362" s="240"/>
      <c r="M3362" s="240"/>
      <c r="N3362" s="240"/>
      <c r="O3362" s="240"/>
      <c r="BC3362" s="226"/>
    </row>
    <row r="3363" spans="1:55" ht="15.75" customHeight="1" thickBot="1">
      <c r="A3363" s="238"/>
      <c r="B3363" s="238"/>
      <c r="C3363" s="240"/>
      <c r="D3363" s="240"/>
      <c r="E3363" s="240"/>
      <c r="F3363" s="240"/>
      <c r="G3363" s="240"/>
      <c r="H3363" s="240"/>
      <c r="I3363" s="240"/>
      <c r="J3363" s="240"/>
      <c r="K3363" s="240"/>
      <c r="L3363" s="240"/>
      <c r="M3363" s="240"/>
      <c r="N3363" s="240"/>
      <c r="O3363" s="240"/>
      <c r="BC3363" s="226"/>
    </row>
    <row r="3364" spans="1:55" ht="15.75" customHeight="1" thickBot="1">
      <c r="A3364" s="238"/>
      <c r="B3364" s="238"/>
      <c r="C3364" s="240"/>
      <c r="D3364" s="240"/>
      <c r="E3364" s="240"/>
      <c r="F3364" s="240"/>
      <c r="G3364" s="240"/>
      <c r="H3364" s="240"/>
      <c r="I3364" s="240"/>
      <c r="J3364" s="240"/>
      <c r="K3364" s="240"/>
      <c r="L3364" s="240"/>
      <c r="M3364" s="240"/>
      <c r="N3364" s="240"/>
      <c r="O3364" s="240"/>
      <c r="BC3364" s="226"/>
    </row>
    <row r="3365" spans="1:55" ht="15.75" customHeight="1" thickBot="1">
      <c r="A3365" s="238"/>
      <c r="B3365" s="238"/>
      <c r="C3365" s="240"/>
      <c r="D3365" s="240"/>
      <c r="E3365" s="240"/>
      <c r="F3365" s="240"/>
      <c r="G3365" s="240"/>
      <c r="H3365" s="240"/>
      <c r="I3365" s="240"/>
      <c r="J3365" s="240"/>
      <c r="K3365" s="240"/>
      <c r="L3365" s="240"/>
      <c r="M3365" s="240"/>
      <c r="N3365" s="240"/>
      <c r="O3365" s="240"/>
      <c r="BC3365" s="226"/>
    </row>
    <row r="3366" spans="1:55" ht="15.75" customHeight="1" thickBot="1">
      <c r="A3366" s="238"/>
      <c r="B3366" s="238"/>
      <c r="C3366" s="240"/>
      <c r="D3366" s="240"/>
      <c r="E3366" s="240"/>
      <c r="F3366" s="240"/>
      <c r="G3366" s="240"/>
      <c r="H3366" s="240"/>
      <c r="I3366" s="240"/>
      <c r="J3366" s="240"/>
      <c r="K3366" s="240"/>
      <c r="L3366" s="240"/>
      <c r="M3366" s="240"/>
      <c r="N3366" s="240"/>
      <c r="O3366" s="240"/>
      <c r="BC3366" s="226"/>
    </row>
    <row r="3367" spans="1:55" ht="15.75" customHeight="1" thickBot="1">
      <c r="A3367" s="238"/>
      <c r="B3367" s="238"/>
      <c r="C3367" s="240"/>
      <c r="D3367" s="240"/>
      <c r="E3367" s="240"/>
      <c r="F3367" s="240"/>
      <c r="G3367" s="240"/>
      <c r="H3367" s="240"/>
      <c r="I3367" s="240"/>
      <c r="J3367" s="240"/>
      <c r="K3367" s="240"/>
      <c r="L3367" s="240"/>
      <c r="M3367" s="240"/>
      <c r="N3367" s="240"/>
      <c r="O3367" s="240"/>
      <c r="BC3367" s="226"/>
    </row>
    <row r="3368" spans="1:55" ht="15.75" customHeight="1" thickBot="1">
      <c r="A3368" s="238"/>
      <c r="B3368" s="238"/>
      <c r="C3368" s="240"/>
      <c r="D3368" s="240"/>
      <c r="E3368" s="240"/>
      <c r="F3368" s="240"/>
      <c r="G3368" s="240"/>
      <c r="H3368" s="240"/>
      <c r="I3368" s="240"/>
      <c r="J3368" s="240"/>
      <c r="K3368" s="240"/>
      <c r="L3368" s="240"/>
      <c r="M3368" s="240"/>
      <c r="N3368" s="240"/>
      <c r="O3368" s="240"/>
      <c r="BC3368" s="226"/>
    </row>
    <row r="3369" spans="1:55" ht="15.75" customHeight="1" thickBot="1">
      <c r="A3369" s="238"/>
      <c r="B3369" s="238"/>
      <c r="C3369" s="240"/>
      <c r="D3369" s="240"/>
      <c r="E3369" s="240"/>
      <c r="F3369" s="240"/>
      <c r="G3369" s="240"/>
      <c r="H3369" s="240"/>
      <c r="I3369" s="240"/>
      <c r="J3369" s="240"/>
      <c r="K3369" s="240"/>
      <c r="L3369" s="240"/>
      <c r="M3369" s="240"/>
      <c r="N3369" s="240"/>
      <c r="O3369" s="240"/>
      <c r="BC3369" s="226"/>
    </row>
    <row r="3370" spans="1:55" ht="15.75" customHeight="1" thickBot="1">
      <c r="A3370" s="238"/>
      <c r="B3370" s="238"/>
      <c r="C3370" s="240"/>
      <c r="D3370" s="240"/>
      <c r="E3370" s="240"/>
      <c r="F3370" s="240"/>
      <c r="G3370" s="240"/>
      <c r="H3370" s="240"/>
      <c r="I3370" s="240"/>
      <c r="J3370" s="240"/>
      <c r="K3370" s="240"/>
      <c r="L3370" s="240"/>
      <c r="M3370" s="240"/>
      <c r="N3370" s="240"/>
      <c r="O3370" s="240"/>
      <c r="BC3370" s="226"/>
    </row>
    <row r="3371" spans="1:55" ht="15.75" customHeight="1" thickBot="1">
      <c r="A3371" s="238"/>
      <c r="B3371" s="238"/>
      <c r="C3371" s="240"/>
      <c r="D3371" s="240"/>
      <c r="E3371" s="240"/>
      <c r="F3371" s="240"/>
      <c r="G3371" s="240"/>
      <c r="H3371" s="240"/>
      <c r="I3371" s="240"/>
      <c r="J3371" s="240"/>
      <c r="K3371" s="240"/>
      <c r="L3371" s="240"/>
      <c r="M3371" s="240"/>
      <c r="N3371" s="240"/>
      <c r="O3371" s="240"/>
      <c r="BC3371" s="226"/>
    </row>
    <row r="3372" spans="1:55" ht="15.75" customHeight="1" thickBot="1">
      <c r="A3372" s="238"/>
      <c r="B3372" s="238"/>
      <c r="C3372" s="240"/>
      <c r="D3372" s="240"/>
      <c r="E3372" s="240"/>
      <c r="F3372" s="240"/>
      <c r="G3372" s="240"/>
      <c r="H3372" s="240"/>
      <c r="I3372" s="240"/>
      <c r="J3372" s="240"/>
      <c r="K3372" s="240"/>
      <c r="L3372" s="240"/>
      <c r="M3372" s="240"/>
      <c r="N3372" s="240"/>
      <c r="O3372" s="240"/>
      <c r="BC3372" s="226"/>
    </row>
    <row r="3373" spans="1:55" ht="15.75" customHeight="1" thickBot="1">
      <c r="A3373" s="238"/>
      <c r="B3373" s="238"/>
      <c r="C3373" s="240"/>
      <c r="D3373" s="240"/>
      <c r="E3373" s="240"/>
      <c r="F3373" s="240"/>
      <c r="G3373" s="240"/>
      <c r="H3373" s="240"/>
      <c r="I3373" s="240"/>
      <c r="J3373" s="240"/>
      <c r="K3373" s="240"/>
      <c r="L3373" s="240"/>
      <c r="M3373" s="240"/>
      <c r="N3373" s="240"/>
      <c r="O3373" s="240"/>
      <c r="BC3373" s="226"/>
    </row>
    <row r="3374" spans="1:55" ht="15.75" customHeight="1" thickBot="1">
      <c r="A3374" s="238"/>
      <c r="B3374" s="238"/>
      <c r="C3374" s="240"/>
      <c r="D3374" s="240"/>
      <c r="E3374" s="240"/>
      <c r="F3374" s="240"/>
      <c r="G3374" s="240"/>
      <c r="H3374" s="240"/>
      <c r="I3374" s="240"/>
      <c r="J3374" s="240"/>
      <c r="K3374" s="240"/>
      <c r="L3374" s="240"/>
      <c r="M3374" s="240"/>
      <c r="N3374" s="240"/>
      <c r="O3374" s="240"/>
      <c r="BC3374" s="226"/>
    </row>
    <row r="3375" spans="1:55" ht="15.75" customHeight="1" thickBot="1">
      <c r="A3375" s="238"/>
      <c r="B3375" s="238"/>
      <c r="C3375" s="240"/>
      <c r="D3375" s="240"/>
      <c r="E3375" s="240"/>
      <c r="F3375" s="240"/>
      <c r="G3375" s="240"/>
      <c r="H3375" s="240"/>
      <c r="I3375" s="240"/>
      <c r="J3375" s="240"/>
      <c r="K3375" s="240"/>
      <c r="L3375" s="240"/>
      <c r="M3375" s="240"/>
      <c r="N3375" s="240"/>
      <c r="O3375" s="240"/>
      <c r="BC3375" s="226"/>
    </row>
    <row r="3376" spans="1:55" ht="15.75" customHeight="1" thickBot="1">
      <c r="A3376" s="238"/>
      <c r="B3376" s="238"/>
      <c r="C3376" s="240"/>
      <c r="D3376" s="240"/>
      <c r="E3376" s="240"/>
      <c r="F3376" s="240"/>
      <c r="G3376" s="240"/>
      <c r="H3376" s="240"/>
      <c r="I3376" s="240"/>
      <c r="J3376" s="240"/>
      <c r="K3376" s="240"/>
      <c r="L3376" s="240"/>
      <c r="M3376" s="240"/>
      <c r="N3376" s="240"/>
      <c r="O3376" s="240"/>
      <c r="BC3376" s="226"/>
    </row>
    <row r="3377" spans="1:55" ht="15.75" customHeight="1" thickBot="1">
      <c r="A3377" s="238"/>
      <c r="B3377" s="238"/>
      <c r="C3377" s="240"/>
      <c r="D3377" s="240"/>
      <c r="E3377" s="240"/>
      <c r="F3377" s="240"/>
      <c r="G3377" s="240"/>
      <c r="H3377" s="240"/>
      <c r="I3377" s="240"/>
      <c r="J3377" s="240"/>
      <c r="K3377" s="240"/>
      <c r="L3377" s="240"/>
      <c r="M3377" s="240"/>
      <c r="N3377" s="240"/>
      <c r="O3377" s="240"/>
      <c r="BC3377" s="226"/>
    </row>
    <row r="3378" spans="1:55" ht="15.75" customHeight="1" thickBot="1">
      <c r="A3378" s="238"/>
      <c r="B3378" s="238"/>
      <c r="C3378" s="240"/>
      <c r="D3378" s="240"/>
      <c r="E3378" s="240"/>
      <c r="F3378" s="240"/>
      <c r="G3378" s="240"/>
      <c r="H3378" s="240"/>
      <c r="I3378" s="240"/>
      <c r="J3378" s="240"/>
      <c r="K3378" s="240"/>
      <c r="L3378" s="240"/>
      <c r="M3378" s="240"/>
      <c r="N3378" s="240"/>
      <c r="O3378" s="240"/>
      <c r="BC3378" s="226"/>
    </row>
    <row r="3379" spans="1:55" ht="15.75" customHeight="1" thickBot="1">
      <c r="A3379" s="238"/>
      <c r="B3379" s="238"/>
      <c r="C3379" s="240"/>
      <c r="D3379" s="240"/>
      <c r="E3379" s="240"/>
      <c r="F3379" s="240"/>
      <c r="G3379" s="240"/>
      <c r="H3379" s="240"/>
      <c r="I3379" s="240"/>
      <c r="J3379" s="240"/>
      <c r="K3379" s="240"/>
      <c r="L3379" s="240"/>
      <c r="M3379" s="240"/>
      <c r="N3379" s="240"/>
      <c r="O3379" s="240"/>
      <c r="BC3379" s="226"/>
    </row>
    <row r="3380" spans="1:55" ht="15.75" customHeight="1" thickBot="1">
      <c r="A3380" s="238"/>
      <c r="B3380" s="238"/>
      <c r="C3380" s="240"/>
      <c r="D3380" s="240"/>
      <c r="E3380" s="240"/>
      <c r="F3380" s="240"/>
      <c r="G3380" s="240"/>
      <c r="H3380" s="240"/>
      <c r="I3380" s="240"/>
      <c r="J3380" s="240"/>
      <c r="K3380" s="240"/>
      <c r="L3380" s="240"/>
      <c r="M3380" s="240"/>
      <c r="N3380" s="240"/>
      <c r="O3380" s="240"/>
      <c r="BC3380" s="226"/>
    </row>
    <row r="3381" spans="1:55" ht="15.75" customHeight="1" thickBot="1">
      <c r="A3381" s="238"/>
      <c r="B3381" s="238"/>
      <c r="C3381" s="240"/>
      <c r="D3381" s="240"/>
      <c r="E3381" s="240"/>
      <c r="F3381" s="240"/>
      <c r="G3381" s="240"/>
      <c r="H3381" s="240"/>
      <c r="I3381" s="240"/>
      <c r="J3381" s="240"/>
      <c r="K3381" s="240"/>
      <c r="L3381" s="240"/>
      <c r="M3381" s="240"/>
      <c r="N3381" s="240"/>
      <c r="O3381" s="240"/>
      <c r="BC3381" s="226"/>
    </row>
    <row r="3382" spans="1:55" ht="15.75" customHeight="1" thickBot="1">
      <c r="A3382" s="238"/>
      <c r="B3382" s="238"/>
      <c r="C3382" s="240"/>
      <c r="D3382" s="240"/>
      <c r="E3382" s="240"/>
      <c r="F3382" s="240"/>
      <c r="G3382" s="240"/>
      <c r="H3382" s="240"/>
      <c r="I3382" s="240"/>
      <c r="J3382" s="240"/>
      <c r="K3382" s="240"/>
      <c r="L3382" s="240"/>
      <c r="M3382" s="240"/>
      <c r="N3382" s="240"/>
      <c r="O3382" s="240"/>
      <c r="BC3382" s="226"/>
    </row>
    <row r="3383" spans="1:55" ht="15.75" customHeight="1" thickBot="1">
      <c r="A3383" s="238"/>
      <c r="B3383" s="238"/>
      <c r="C3383" s="240"/>
      <c r="D3383" s="240"/>
      <c r="E3383" s="240"/>
      <c r="F3383" s="240"/>
      <c r="G3383" s="240"/>
      <c r="H3383" s="240"/>
      <c r="I3383" s="240"/>
      <c r="J3383" s="240"/>
      <c r="K3383" s="240"/>
      <c r="L3383" s="240"/>
      <c r="M3383" s="240"/>
      <c r="N3383" s="240"/>
      <c r="O3383" s="240"/>
      <c r="BC3383" s="226"/>
    </row>
    <row r="3384" spans="1:55" ht="15.75" customHeight="1" thickBot="1">
      <c r="A3384" s="238"/>
      <c r="B3384" s="238"/>
      <c r="C3384" s="240"/>
      <c r="D3384" s="240"/>
      <c r="E3384" s="240"/>
      <c r="F3384" s="240"/>
      <c r="G3384" s="240"/>
      <c r="H3384" s="240"/>
      <c r="I3384" s="240"/>
      <c r="J3384" s="240"/>
      <c r="K3384" s="240"/>
      <c r="L3384" s="240"/>
      <c r="M3384" s="240"/>
      <c r="N3384" s="240"/>
      <c r="O3384" s="240"/>
      <c r="BC3384" s="226"/>
    </row>
    <row r="3385" spans="1:55" ht="15.75" customHeight="1" thickBot="1">
      <c r="A3385" s="238"/>
      <c r="B3385" s="238"/>
      <c r="C3385" s="240"/>
      <c r="D3385" s="240"/>
      <c r="E3385" s="240"/>
      <c r="F3385" s="240"/>
      <c r="G3385" s="240"/>
      <c r="H3385" s="240"/>
      <c r="I3385" s="240"/>
      <c r="J3385" s="240"/>
      <c r="K3385" s="240"/>
      <c r="L3385" s="240"/>
      <c r="M3385" s="240"/>
      <c r="N3385" s="240"/>
      <c r="O3385" s="240"/>
      <c r="BC3385" s="226"/>
    </row>
    <row r="3386" spans="1:55" ht="15.75" customHeight="1" thickBot="1">
      <c r="A3386" s="238"/>
      <c r="B3386" s="238"/>
      <c r="C3386" s="240"/>
      <c r="D3386" s="240"/>
      <c r="E3386" s="240"/>
      <c r="F3386" s="240"/>
      <c r="G3386" s="240"/>
      <c r="H3386" s="240"/>
      <c r="I3386" s="240"/>
      <c r="J3386" s="240"/>
      <c r="K3386" s="240"/>
      <c r="L3386" s="240"/>
      <c r="M3386" s="240"/>
      <c r="N3386" s="240"/>
      <c r="O3386" s="240"/>
      <c r="BC3386" s="226"/>
    </row>
    <row r="3387" spans="1:55" ht="15.75" customHeight="1" thickBot="1">
      <c r="A3387" s="238"/>
      <c r="B3387" s="238"/>
      <c r="C3387" s="240"/>
      <c r="D3387" s="240"/>
      <c r="E3387" s="240"/>
      <c r="F3387" s="240"/>
      <c r="G3387" s="240"/>
      <c r="H3387" s="240"/>
      <c r="I3387" s="240"/>
      <c r="J3387" s="240"/>
      <c r="K3387" s="240"/>
      <c r="L3387" s="240"/>
      <c r="M3387" s="240"/>
      <c r="N3387" s="240"/>
      <c r="O3387" s="240"/>
      <c r="BC3387" s="226"/>
    </row>
    <row r="3388" spans="1:55" ht="15.75" customHeight="1" thickBot="1">
      <c r="A3388" s="238"/>
      <c r="B3388" s="238"/>
      <c r="C3388" s="240"/>
      <c r="D3388" s="240"/>
      <c r="E3388" s="240"/>
      <c r="F3388" s="240"/>
      <c r="G3388" s="240"/>
      <c r="H3388" s="240"/>
      <c r="I3388" s="240"/>
      <c r="J3388" s="240"/>
      <c r="K3388" s="240"/>
      <c r="L3388" s="240"/>
      <c r="M3388" s="240"/>
      <c r="N3388" s="240"/>
      <c r="O3388" s="240"/>
      <c r="BC3388" s="226"/>
    </row>
    <row r="3389" spans="1:55" ht="15.75" customHeight="1" thickBot="1">
      <c r="A3389" s="238"/>
      <c r="B3389" s="238"/>
      <c r="C3389" s="240"/>
      <c r="D3389" s="240"/>
      <c r="E3389" s="240"/>
      <c r="F3389" s="240"/>
      <c r="G3389" s="240"/>
      <c r="H3389" s="240"/>
      <c r="I3389" s="240"/>
      <c r="J3389" s="240"/>
      <c r="K3389" s="240"/>
      <c r="L3389" s="240"/>
      <c r="M3389" s="240"/>
      <c r="N3389" s="240"/>
      <c r="O3389" s="240"/>
      <c r="BC3389" s="226"/>
    </row>
    <row r="3390" spans="1:55" ht="15.75" customHeight="1" thickBot="1">
      <c r="A3390" s="238"/>
      <c r="B3390" s="238"/>
      <c r="C3390" s="240"/>
      <c r="D3390" s="240"/>
      <c r="E3390" s="240"/>
      <c r="F3390" s="240"/>
      <c r="G3390" s="240"/>
      <c r="H3390" s="240"/>
      <c r="I3390" s="240"/>
      <c r="J3390" s="240"/>
      <c r="K3390" s="240"/>
      <c r="L3390" s="240"/>
      <c r="M3390" s="240"/>
      <c r="N3390" s="240"/>
      <c r="O3390" s="240"/>
      <c r="BC3390" s="226"/>
    </row>
    <row r="3391" spans="1:55" ht="15.75" customHeight="1" thickBot="1">
      <c r="A3391" s="238"/>
      <c r="B3391" s="238"/>
      <c r="C3391" s="240"/>
      <c r="D3391" s="240"/>
      <c r="E3391" s="240"/>
      <c r="F3391" s="240"/>
      <c r="G3391" s="240"/>
      <c r="H3391" s="240"/>
      <c r="I3391" s="240"/>
      <c r="J3391" s="240"/>
      <c r="K3391" s="240"/>
      <c r="L3391" s="240"/>
      <c r="M3391" s="240"/>
      <c r="N3391" s="240"/>
      <c r="O3391" s="240"/>
      <c r="BC3391" s="226"/>
    </row>
    <row r="3392" spans="1:55" ht="15.75" customHeight="1" thickBot="1">
      <c r="A3392" s="238"/>
      <c r="B3392" s="238"/>
      <c r="C3392" s="240"/>
      <c r="D3392" s="240"/>
      <c r="E3392" s="240"/>
      <c r="F3392" s="240"/>
      <c r="G3392" s="240"/>
      <c r="H3392" s="240"/>
      <c r="I3392" s="240"/>
      <c r="J3392" s="240"/>
      <c r="K3392" s="240"/>
      <c r="L3392" s="240"/>
      <c r="M3392" s="240"/>
      <c r="N3392" s="240"/>
      <c r="O3392" s="240"/>
      <c r="BC3392" s="226"/>
    </row>
    <row r="3393" spans="1:55" ht="15.75" customHeight="1" thickBot="1">
      <c r="A3393" s="238"/>
      <c r="B3393" s="238"/>
      <c r="C3393" s="240"/>
      <c r="D3393" s="240"/>
      <c r="E3393" s="240"/>
      <c r="F3393" s="240"/>
      <c r="G3393" s="240"/>
      <c r="H3393" s="240"/>
      <c r="I3393" s="240"/>
      <c r="J3393" s="240"/>
      <c r="K3393" s="240"/>
      <c r="L3393" s="240"/>
      <c r="M3393" s="240"/>
      <c r="N3393" s="240"/>
      <c r="O3393" s="240"/>
      <c r="BC3393" s="226"/>
    </row>
    <row r="3394" spans="1:55" ht="15.75" customHeight="1" thickBot="1">
      <c r="A3394" s="238"/>
      <c r="B3394" s="238"/>
      <c r="C3394" s="240"/>
      <c r="D3394" s="240"/>
      <c r="E3394" s="240"/>
      <c r="F3394" s="240"/>
      <c r="G3394" s="240"/>
      <c r="H3394" s="240"/>
      <c r="I3394" s="240"/>
      <c r="J3394" s="240"/>
      <c r="K3394" s="240"/>
      <c r="L3394" s="240"/>
      <c r="M3394" s="240"/>
      <c r="N3394" s="240"/>
      <c r="O3394" s="240"/>
      <c r="BC3394" s="226"/>
    </row>
    <row r="3395" spans="1:55" ht="15.75" customHeight="1" thickBot="1">
      <c r="A3395" s="238"/>
      <c r="B3395" s="238"/>
      <c r="C3395" s="240"/>
      <c r="D3395" s="240"/>
      <c r="E3395" s="240"/>
      <c r="F3395" s="240"/>
      <c r="G3395" s="240"/>
      <c r="H3395" s="240"/>
      <c r="I3395" s="240"/>
      <c r="J3395" s="240"/>
      <c r="K3395" s="240"/>
      <c r="L3395" s="240"/>
      <c r="M3395" s="240"/>
      <c r="N3395" s="240"/>
      <c r="O3395" s="240"/>
      <c r="BC3395" s="226"/>
    </row>
    <row r="3396" spans="1:55" ht="15.75" customHeight="1" thickBot="1">
      <c r="A3396" s="238"/>
      <c r="B3396" s="238"/>
      <c r="C3396" s="240"/>
      <c r="D3396" s="240"/>
      <c r="E3396" s="240"/>
      <c r="F3396" s="240"/>
      <c r="G3396" s="240"/>
      <c r="H3396" s="240"/>
      <c r="I3396" s="240"/>
      <c r="J3396" s="240"/>
      <c r="K3396" s="240"/>
      <c r="L3396" s="240"/>
      <c r="M3396" s="240"/>
      <c r="N3396" s="240"/>
      <c r="O3396" s="240"/>
      <c r="BC3396" s="226"/>
    </row>
    <row r="3397" spans="1:55" ht="15.75" customHeight="1" thickBot="1">
      <c r="A3397" s="238"/>
      <c r="B3397" s="238"/>
      <c r="C3397" s="240"/>
      <c r="D3397" s="240"/>
      <c r="E3397" s="240"/>
      <c r="F3397" s="240"/>
      <c r="G3397" s="240"/>
      <c r="H3397" s="240"/>
      <c r="I3397" s="240"/>
      <c r="J3397" s="240"/>
      <c r="K3397" s="240"/>
      <c r="L3397" s="240"/>
      <c r="M3397" s="240"/>
      <c r="N3397" s="240"/>
      <c r="O3397" s="240"/>
      <c r="BC3397" s="226"/>
    </row>
    <row r="3398" spans="1:55" ht="15.75" customHeight="1" thickBot="1">
      <c r="A3398" s="238"/>
      <c r="B3398" s="238"/>
      <c r="C3398" s="240"/>
      <c r="D3398" s="240"/>
      <c r="E3398" s="240"/>
      <c r="F3398" s="240"/>
      <c r="G3398" s="240"/>
      <c r="H3398" s="240"/>
      <c r="I3398" s="240"/>
      <c r="J3398" s="240"/>
      <c r="K3398" s="240"/>
      <c r="L3398" s="240"/>
      <c r="M3398" s="240"/>
      <c r="N3398" s="240"/>
      <c r="O3398" s="240"/>
      <c r="BC3398" s="226"/>
    </row>
    <row r="3399" spans="1:55" ht="15.75" customHeight="1" thickBot="1">
      <c r="A3399" s="238"/>
      <c r="B3399" s="238"/>
      <c r="C3399" s="240"/>
      <c r="D3399" s="240"/>
      <c r="E3399" s="240"/>
      <c r="F3399" s="240"/>
      <c r="G3399" s="240"/>
      <c r="H3399" s="240"/>
      <c r="I3399" s="240"/>
      <c r="J3399" s="240"/>
      <c r="K3399" s="240"/>
      <c r="L3399" s="240"/>
      <c r="M3399" s="240"/>
      <c r="N3399" s="240"/>
      <c r="O3399" s="240"/>
      <c r="BC3399" s="226"/>
    </row>
    <row r="3400" spans="1:55" ht="15.75" customHeight="1" thickBot="1">
      <c r="A3400" s="238"/>
      <c r="B3400" s="238"/>
      <c r="C3400" s="240"/>
      <c r="D3400" s="240"/>
      <c r="E3400" s="240"/>
      <c r="F3400" s="240"/>
      <c r="G3400" s="240"/>
      <c r="H3400" s="240"/>
      <c r="I3400" s="240"/>
      <c r="J3400" s="240"/>
      <c r="K3400" s="240"/>
      <c r="L3400" s="240"/>
      <c r="M3400" s="240"/>
      <c r="N3400" s="240"/>
      <c r="O3400" s="240"/>
      <c r="BC3400" s="226"/>
    </row>
    <row r="3401" spans="1:55" ht="15.75" customHeight="1" thickBot="1">
      <c r="A3401" s="238"/>
      <c r="B3401" s="238"/>
      <c r="C3401" s="240"/>
      <c r="D3401" s="240"/>
      <c r="E3401" s="240"/>
      <c r="F3401" s="240"/>
      <c r="G3401" s="240"/>
      <c r="H3401" s="240"/>
      <c r="I3401" s="240"/>
      <c r="J3401" s="240"/>
      <c r="K3401" s="240"/>
      <c r="L3401" s="240"/>
      <c r="M3401" s="240"/>
      <c r="N3401" s="240"/>
      <c r="O3401" s="240"/>
      <c r="BC3401" s="226"/>
    </row>
    <row r="3402" spans="1:55" ht="15.75" customHeight="1" thickBot="1">
      <c r="A3402" s="238"/>
      <c r="B3402" s="238"/>
      <c r="C3402" s="240"/>
      <c r="D3402" s="240"/>
      <c r="E3402" s="240"/>
      <c r="F3402" s="240"/>
      <c r="G3402" s="240"/>
      <c r="H3402" s="240"/>
      <c r="I3402" s="240"/>
      <c r="J3402" s="240"/>
      <c r="K3402" s="240"/>
      <c r="L3402" s="240"/>
      <c r="M3402" s="240"/>
      <c r="N3402" s="240"/>
      <c r="O3402" s="240"/>
      <c r="BC3402" s="226"/>
    </row>
    <row r="3403" spans="1:55" ht="15.75" customHeight="1" thickBot="1">
      <c r="A3403" s="238"/>
      <c r="B3403" s="238"/>
      <c r="C3403" s="240"/>
      <c r="D3403" s="240"/>
      <c r="E3403" s="240"/>
      <c r="F3403" s="240"/>
      <c r="G3403" s="240"/>
      <c r="H3403" s="240"/>
      <c r="I3403" s="240"/>
      <c r="J3403" s="240"/>
      <c r="K3403" s="240"/>
      <c r="L3403" s="240"/>
      <c r="M3403" s="240"/>
      <c r="N3403" s="240"/>
      <c r="O3403" s="240"/>
      <c r="BC3403" s="226"/>
    </row>
    <row r="3404" spans="1:55" ht="15.75" customHeight="1" thickBot="1">
      <c r="A3404" s="238"/>
      <c r="B3404" s="238"/>
      <c r="C3404" s="240"/>
      <c r="D3404" s="240"/>
      <c r="E3404" s="240"/>
      <c r="F3404" s="240"/>
      <c r="G3404" s="240"/>
      <c r="H3404" s="240"/>
      <c r="I3404" s="240"/>
      <c r="J3404" s="240"/>
      <c r="K3404" s="240"/>
      <c r="L3404" s="240"/>
      <c r="M3404" s="240"/>
      <c r="N3404" s="240"/>
      <c r="O3404" s="240"/>
      <c r="BC3404" s="226"/>
    </row>
    <row r="3405" spans="1:55" ht="15.75" customHeight="1" thickBot="1">
      <c r="A3405" s="238"/>
      <c r="B3405" s="238"/>
      <c r="C3405" s="240"/>
      <c r="D3405" s="240"/>
      <c r="E3405" s="240"/>
      <c r="F3405" s="240"/>
      <c r="G3405" s="240"/>
      <c r="H3405" s="240"/>
      <c r="I3405" s="240"/>
      <c r="J3405" s="240"/>
      <c r="K3405" s="240"/>
      <c r="L3405" s="240"/>
      <c r="M3405" s="240"/>
      <c r="N3405" s="240"/>
      <c r="O3405" s="240"/>
      <c r="BC3405" s="226"/>
    </row>
    <row r="3406" spans="1:55" ht="15.75" customHeight="1" thickBot="1">
      <c r="A3406" s="238"/>
      <c r="B3406" s="238"/>
      <c r="C3406" s="240"/>
      <c r="D3406" s="240"/>
      <c r="E3406" s="240"/>
      <c r="F3406" s="240"/>
      <c r="G3406" s="240"/>
      <c r="H3406" s="240"/>
      <c r="I3406" s="240"/>
      <c r="J3406" s="240"/>
      <c r="K3406" s="240"/>
      <c r="L3406" s="240"/>
      <c r="M3406" s="240"/>
      <c r="N3406" s="240"/>
      <c r="O3406" s="240"/>
      <c r="BC3406" s="226"/>
    </row>
    <row r="3407" spans="1:55" ht="15.75" customHeight="1" thickBot="1">
      <c r="A3407" s="238"/>
      <c r="B3407" s="238"/>
      <c r="C3407" s="240"/>
      <c r="D3407" s="240"/>
      <c r="E3407" s="240"/>
      <c r="F3407" s="240"/>
      <c r="G3407" s="240"/>
      <c r="H3407" s="240"/>
      <c r="I3407" s="240"/>
      <c r="J3407" s="240"/>
      <c r="K3407" s="240"/>
      <c r="L3407" s="240"/>
      <c r="M3407" s="240"/>
      <c r="N3407" s="240"/>
      <c r="O3407" s="240"/>
      <c r="BC3407" s="226"/>
    </row>
    <row r="3408" spans="1:55" ht="15.75" customHeight="1" thickBot="1">
      <c r="A3408" s="238"/>
      <c r="B3408" s="238"/>
      <c r="C3408" s="240"/>
      <c r="D3408" s="240"/>
      <c r="E3408" s="240"/>
      <c r="F3408" s="240"/>
      <c r="G3408" s="240"/>
      <c r="H3408" s="240"/>
      <c r="I3408" s="240"/>
      <c r="J3408" s="240"/>
      <c r="K3408" s="240"/>
      <c r="L3408" s="240"/>
      <c r="M3408" s="240"/>
      <c r="N3408" s="240"/>
      <c r="O3408" s="240"/>
      <c r="BC3408" s="226"/>
    </row>
    <row r="3409" spans="1:55" ht="15.75" customHeight="1" thickBot="1">
      <c r="A3409" s="238"/>
      <c r="B3409" s="238"/>
      <c r="C3409" s="240"/>
      <c r="D3409" s="240"/>
      <c r="E3409" s="240"/>
      <c r="F3409" s="240"/>
      <c r="G3409" s="240"/>
      <c r="H3409" s="240"/>
      <c r="I3409" s="240"/>
      <c r="J3409" s="240"/>
      <c r="K3409" s="240"/>
      <c r="L3409" s="240"/>
      <c r="M3409" s="240"/>
      <c r="N3409" s="240"/>
      <c r="O3409" s="240"/>
      <c r="BC3409" s="226"/>
    </row>
    <row r="3410" spans="1:55" ht="15.75" customHeight="1" thickBot="1">
      <c r="A3410" s="238"/>
      <c r="B3410" s="238"/>
      <c r="C3410" s="240"/>
      <c r="D3410" s="240"/>
      <c r="E3410" s="240"/>
      <c r="F3410" s="240"/>
      <c r="G3410" s="240"/>
      <c r="H3410" s="240"/>
      <c r="I3410" s="240"/>
      <c r="J3410" s="240"/>
      <c r="K3410" s="240"/>
      <c r="L3410" s="240"/>
      <c r="M3410" s="240"/>
      <c r="N3410" s="240"/>
      <c r="O3410" s="240"/>
      <c r="BC3410" s="226"/>
    </row>
    <row r="3411" spans="1:55" ht="15.75" customHeight="1" thickBot="1">
      <c r="A3411" s="238"/>
      <c r="B3411" s="238"/>
      <c r="C3411" s="240"/>
      <c r="D3411" s="240"/>
      <c r="E3411" s="240"/>
      <c r="F3411" s="240"/>
      <c r="G3411" s="240"/>
      <c r="H3411" s="240"/>
      <c r="I3411" s="240"/>
      <c r="J3411" s="240"/>
      <c r="K3411" s="240"/>
      <c r="L3411" s="240"/>
      <c r="M3411" s="240"/>
      <c r="N3411" s="240"/>
      <c r="O3411" s="240"/>
      <c r="BC3411" s="226"/>
    </row>
    <row r="3412" spans="1:55" ht="15.75" customHeight="1" thickBot="1">
      <c r="A3412" s="238"/>
      <c r="B3412" s="238"/>
      <c r="C3412" s="240"/>
      <c r="D3412" s="240"/>
      <c r="E3412" s="240"/>
      <c r="F3412" s="240"/>
      <c r="G3412" s="240"/>
      <c r="H3412" s="240"/>
      <c r="I3412" s="240"/>
      <c r="J3412" s="240"/>
      <c r="K3412" s="240"/>
      <c r="L3412" s="240"/>
      <c r="M3412" s="240"/>
      <c r="N3412" s="240"/>
      <c r="O3412" s="240"/>
      <c r="BC3412" s="226"/>
    </row>
    <row r="3413" spans="1:55" ht="15.75" customHeight="1" thickBot="1">
      <c r="A3413" s="238"/>
      <c r="B3413" s="238"/>
      <c r="C3413" s="240"/>
      <c r="D3413" s="240"/>
      <c r="E3413" s="240"/>
      <c r="F3413" s="240"/>
      <c r="G3413" s="240"/>
      <c r="H3413" s="240"/>
      <c r="I3413" s="240"/>
      <c r="J3413" s="240"/>
      <c r="K3413" s="240"/>
      <c r="L3413" s="240"/>
      <c r="M3413" s="240"/>
      <c r="N3413" s="240"/>
      <c r="O3413" s="240"/>
      <c r="BC3413" s="226"/>
    </row>
    <row r="3414" spans="1:55" ht="15.75" customHeight="1" thickBot="1">
      <c r="A3414" s="238"/>
      <c r="B3414" s="238"/>
      <c r="C3414" s="240"/>
      <c r="D3414" s="240"/>
      <c r="E3414" s="240"/>
      <c r="F3414" s="240"/>
      <c r="G3414" s="240"/>
      <c r="H3414" s="240"/>
      <c r="I3414" s="240"/>
      <c r="J3414" s="240"/>
      <c r="K3414" s="240"/>
      <c r="L3414" s="240"/>
      <c r="M3414" s="240"/>
      <c r="N3414" s="240"/>
      <c r="O3414" s="240"/>
      <c r="BC3414" s="226"/>
    </row>
    <row r="3415" spans="1:55" ht="15.75" customHeight="1" thickBot="1">
      <c r="A3415" s="238"/>
      <c r="B3415" s="238"/>
      <c r="C3415" s="240"/>
      <c r="D3415" s="240"/>
      <c r="E3415" s="240"/>
      <c r="F3415" s="240"/>
      <c r="G3415" s="240"/>
      <c r="H3415" s="240"/>
      <c r="I3415" s="240"/>
      <c r="J3415" s="240"/>
      <c r="K3415" s="240"/>
      <c r="L3415" s="240"/>
      <c r="M3415" s="240"/>
      <c r="N3415" s="240"/>
      <c r="O3415" s="240"/>
      <c r="BC3415" s="226"/>
    </row>
    <row r="3416" spans="1:55" ht="15.75" customHeight="1" thickBot="1">
      <c r="A3416" s="238"/>
      <c r="B3416" s="238"/>
      <c r="C3416" s="240"/>
      <c r="D3416" s="240"/>
      <c r="E3416" s="240"/>
      <c r="F3416" s="240"/>
      <c r="G3416" s="240"/>
      <c r="H3416" s="240"/>
      <c r="I3416" s="240"/>
      <c r="J3416" s="240"/>
      <c r="K3416" s="240"/>
      <c r="L3416" s="240"/>
      <c r="M3416" s="240"/>
      <c r="N3416" s="240"/>
      <c r="O3416" s="240"/>
      <c r="BC3416" s="226"/>
    </row>
    <row r="3417" spans="1:55" ht="15.75" customHeight="1" thickBot="1">
      <c r="A3417" s="238"/>
      <c r="B3417" s="238"/>
      <c r="C3417" s="240"/>
      <c r="D3417" s="240"/>
      <c r="E3417" s="240"/>
      <c r="F3417" s="240"/>
      <c r="G3417" s="240"/>
      <c r="H3417" s="240"/>
      <c r="I3417" s="240"/>
      <c r="J3417" s="240"/>
      <c r="K3417" s="240"/>
      <c r="L3417" s="240"/>
      <c r="M3417" s="240"/>
      <c r="N3417" s="240"/>
      <c r="O3417" s="240"/>
      <c r="BC3417" s="226"/>
    </row>
    <row r="3418" spans="1:55" ht="15.75" customHeight="1" thickBot="1">
      <c r="A3418" s="238"/>
      <c r="B3418" s="238"/>
      <c r="C3418" s="240"/>
      <c r="D3418" s="240"/>
      <c r="E3418" s="240"/>
      <c r="F3418" s="240"/>
      <c r="G3418" s="240"/>
      <c r="H3418" s="240"/>
      <c r="I3418" s="240"/>
      <c r="J3418" s="240"/>
      <c r="K3418" s="240"/>
      <c r="L3418" s="240"/>
      <c r="M3418" s="240"/>
      <c r="N3418" s="240"/>
      <c r="O3418" s="240"/>
      <c r="BC3418" s="226"/>
    </row>
    <row r="3419" spans="1:55" ht="15.75" customHeight="1" thickBot="1">
      <c r="A3419" s="238"/>
      <c r="B3419" s="238"/>
      <c r="C3419" s="240"/>
      <c r="D3419" s="240"/>
      <c r="E3419" s="240"/>
      <c r="F3419" s="240"/>
      <c r="G3419" s="240"/>
      <c r="H3419" s="240"/>
      <c r="I3419" s="240"/>
      <c r="J3419" s="240"/>
      <c r="K3419" s="240"/>
      <c r="L3419" s="240"/>
      <c r="M3419" s="240"/>
      <c r="N3419" s="240"/>
      <c r="O3419" s="240"/>
      <c r="BC3419" s="226"/>
    </row>
    <row r="3420" spans="1:55" ht="15.75" customHeight="1" thickBot="1">
      <c r="A3420" s="238"/>
      <c r="B3420" s="238"/>
      <c r="C3420" s="240"/>
      <c r="D3420" s="240"/>
      <c r="E3420" s="240"/>
      <c r="F3420" s="240"/>
      <c r="G3420" s="240"/>
      <c r="H3420" s="240"/>
      <c r="I3420" s="240"/>
      <c r="J3420" s="240"/>
      <c r="K3420" s="240"/>
      <c r="L3420" s="240"/>
      <c r="M3420" s="240"/>
      <c r="N3420" s="240"/>
      <c r="O3420" s="240"/>
      <c r="BC3420" s="226"/>
    </row>
    <row r="3421" spans="1:55" ht="15.75" customHeight="1" thickBot="1">
      <c r="A3421" s="238"/>
      <c r="B3421" s="238"/>
      <c r="C3421" s="240"/>
      <c r="D3421" s="240"/>
      <c r="E3421" s="240"/>
      <c r="F3421" s="240"/>
      <c r="G3421" s="240"/>
      <c r="H3421" s="240"/>
      <c r="I3421" s="240"/>
      <c r="J3421" s="240"/>
      <c r="K3421" s="240"/>
      <c r="L3421" s="240"/>
      <c r="M3421" s="240"/>
      <c r="N3421" s="240"/>
      <c r="O3421" s="240"/>
      <c r="BC3421" s="226"/>
    </row>
    <row r="3422" spans="1:55" ht="15.75" customHeight="1" thickBot="1">
      <c r="A3422" s="238"/>
      <c r="B3422" s="238"/>
      <c r="C3422" s="240"/>
      <c r="D3422" s="240"/>
      <c r="E3422" s="240"/>
      <c r="F3422" s="240"/>
      <c r="G3422" s="240"/>
      <c r="H3422" s="240"/>
      <c r="I3422" s="240"/>
      <c r="J3422" s="240"/>
      <c r="K3422" s="240"/>
      <c r="L3422" s="240"/>
      <c r="M3422" s="240"/>
      <c r="N3422" s="240"/>
      <c r="O3422" s="240"/>
      <c r="BC3422" s="226"/>
    </row>
    <row r="3423" spans="1:55" ht="15.75" customHeight="1" thickBot="1">
      <c r="A3423" s="238"/>
      <c r="B3423" s="238"/>
      <c r="C3423" s="240"/>
      <c r="D3423" s="240"/>
      <c r="E3423" s="240"/>
      <c r="F3423" s="240"/>
      <c r="G3423" s="240"/>
      <c r="H3423" s="240"/>
      <c r="I3423" s="240"/>
      <c r="J3423" s="240"/>
      <c r="K3423" s="240"/>
      <c r="L3423" s="240"/>
      <c r="M3423" s="240"/>
      <c r="N3423" s="240"/>
      <c r="O3423" s="240"/>
      <c r="BC3423" s="226"/>
    </row>
    <row r="3424" spans="1:55" ht="15.75" customHeight="1" thickBot="1">
      <c r="A3424" s="238"/>
      <c r="B3424" s="238"/>
      <c r="C3424" s="240"/>
      <c r="D3424" s="240"/>
      <c r="E3424" s="240"/>
      <c r="F3424" s="240"/>
      <c r="G3424" s="240"/>
      <c r="H3424" s="240"/>
      <c r="I3424" s="240"/>
      <c r="J3424" s="240"/>
      <c r="K3424" s="240"/>
      <c r="L3424" s="240"/>
      <c r="M3424" s="240"/>
      <c r="N3424" s="240"/>
      <c r="O3424" s="240"/>
      <c r="BC3424" s="226"/>
    </row>
    <row r="3425" spans="1:55" ht="15.75" customHeight="1" thickBot="1">
      <c r="A3425" s="238"/>
      <c r="B3425" s="238"/>
      <c r="C3425" s="240"/>
      <c r="D3425" s="240"/>
      <c r="E3425" s="240"/>
      <c r="F3425" s="240"/>
      <c r="G3425" s="240"/>
      <c r="H3425" s="240"/>
      <c r="I3425" s="240"/>
      <c r="J3425" s="240"/>
      <c r="K3425" s="240"/>
      <c r="L3425" s="240"/>
      <c r="M3425" s="240"/>
      <c r="N3425" s="240"/>
      <c r="O3425" s="240"/>
      <c r="BC3425" s="226"/>
    </row>
    <row r="3426" spans="1:55" ht="15.75" customHeight="1" thickBot="1">
      <c r="A3426" s="238"/>
      <c r="B3426" s="238"/>
      <c r="C3426" s="240"/>
      <c r="D3426" s="240"/>
      <c r="E3426" s="240"/>
      <c r="F3426" s="240"/>
      <c r="G3426" s="240"/>
      <c r="H3426" s="240"/>
      <c r="I3426" s="240"/>
      <c r="J3426" s="240"/>
      <c r="K3426" s="240"/>
      <c r="L3426" s="240"/>
      <c r="M3426" s="240"/>
      <c r="N3426" s="240"/>
      <c r="O3426" s="240"/>
      <c r="BC3426" s="226"/>
    </row>
    <row r="3427" spans="1:55" ht="15.75" customHeight="1" thickBot="1">
      <c r="A3427" s="238"/>
      <c r="B3427" s="238"/>
      <c r="C3427" s="240"/>
      <c r="D3427" s="240"/>
      <c r="E3427" s="240"/>
      <c r="F3427" s="240"/>
      <c r="G3427" s="240"/>
      <c r="H3427" s="240"/>
      <c r="I3427" s="240"/>
      <c r="J3427" s="240"/>
      <c r="K3427" s="240"/>
      <c r="L3427" s="240"/>
      <c r="M3427" s="240"/>
      <c r="N3427" s="240"/>
      <c r="O3427" s="240"/>
      <c r="BC3427" s="226"/>
    </row>
    <row r="3428" spans="1:55" ht="15.75" customHeight="1" thickBot="1">
      <c r="A3428" s="238"/>
      <c r="B3428" s="238"/>
      <c r="C3428" s="240"/>
      <c r="D3428" s="240"/>
      <c r="E3428" s="240"/>
      <c r="F3428" s="240"/>
      <c r="G3428" s="240"/>
      <c r="H3428" s="240"/>
      <c r="I3428" s="240"/>
      <c r="J3428" s="240"/>
      <c r="K3428" s="240"/>
      <c r="L3428" s="240"/>
      <c r="M3428" s="240"/>
      <c r="N3428" s="240"/>
      <c r="O3428" s="240"/>
      <c r="BC3428" s="226"/>
    </row>
    <row r="3429" spans="1:55" ht="15.75" customHeight="1" thickBot="1">
      <c r="A3429" s="238"/>
      <c r="B3429" s="238"/>
      <c r="C3429" s="240"/>
      <c r="D3429" s="240"/>
      <c r="E3429" s="240"/>
      <c r="F3429" s="240"/>
      <c r="G3429" s="240"/>
      <c r="H3429" s="240"/>
      <c r="I3429" s="240"/>
      <c r="J3429" s="240"/>
      <c r="K3429" s="240"/>
      <c r="L3429" s="240"/>
      <c r="M3429" s="240"/>
      <c r="N3429" s="240"/>
      <c r="O3429" s="240"/>
      <c r="BC3429" s="226"/>
    </row>
    <row r="3430" spans="1:55" ht="15.75" customHeight="1" thickBot="1">
      <c r="A3430" s="238"/>
      <c r="B3430" s="238"/>
      <c r="C3430" s="240"/>
      <c r="D3430" s="240"/>
      <c r="E3430" s="240"/>
      <c r="F3430" s="240"/>
      <c r="G3430" s="240"/>
      <c r="H3430" s="240"/>
      <c r="I3430" s="240"/>
      <c r="J3430" s="240"/>
      <c r="K3430" s="240"/>
      <c r="L3430" s="240"/>
      <c r="M3430" s="240"/>
      <c r="N3430" s="240"/>
      <c r="O3430" s="240"/>
      <c r="BC3430" s="226"/>
    </row>
    <row r="3431" spans="1:55" ht="15.75" customHeight="1" thickBot="1">
      <c r="A3431" s="238"/>
      <c r="B3431" s="238"/>
      <c r="C3431" s="240"/>
      <c r="D3431" s="240"/>
      <c r="E3431" s="240"/>
      <c r="F3431" s="240"/>
      <c r="G3431" s="240"/>
      <c r="H3431" s="240"/>
      <c r="I3431" s="240"/>
      <c r="J3431" s="240"/>
      <c r="K3431" s="240"/>
      <c r="L3431" s="240"/>
      <c r="M3431" s="240"/>
      <c r="N3431" s="240"/>
      <c r="O3431" s="240"/>
      <c r="BC3431" s="226"/>
    </row>
    <row r="3432" spans="1:55" ht="15.75" customHeight="1" thickBot="1">
      <c r="A3432" s="238"/>
      <c r="B3432" s="238"/>
      <c r="C3432" s="240"/>
      <c r="D3432" s="240"/>
      <c r="E3432" s="240"/>
      <c r="F3432" s="240"/>
      <c r="G3432" s="240"/>
      <c r="H3432" s="240"/>
      <c r="I3432" s="240"/>
      <c r="J3432" s="240"/>
      <c r="K3432" s="240"/>
      <c r="L3432" s="240"/>
      <c r="M3432" s="240"/>
      <c r="N3432" s="240"/>
      <c r="O3432" s="240"/>
      <c r="BC3432" s="226"/>
    </row>
    <row r="3433" spans="1:55" ht="15.75" customHeight="1" thickBot="1">
      <c r="A3433" s="238"/>
      <c r="B3433" s="238"/>
      <c r="C3433" s="240"/>
      <c r="D3433" s="240"/>
      <c r="E3433" s="240"/>
      <c r="F3433" s="240"/>
      <c r="G3433" s="240"/>
      <c r="H3433" s="240"/>
      <c r="I3433" s="240"/>
      <c r="J3433" s="240"/>
      <c r="K3433" s="240"/>
      <c r="L3433" s="240"/>
      <c r="M3433" s="240"/>
      <c r="N3433" s="240"/>
      <c r="O3433" s="240"/>
      <c r="BC3433" s="226"/>
    </row>
    <row r="3434" spans="1:55" ht="15.75" customHeight="1" thickBot="1">
      <c r="A3434" s="238"/>
      <c r="B3434" s="238"/>
      <c r="C3434" s="240"/>
      <c r="D3434" s="240"/>
      <c r="E3434" s="240"/>
      <c r="F3434" s="240"/>
      <c r="G3434" s="240"/>
      <c r="H3434" s="240"/>
      <c r="I3434" s="240"/>
      <c r="J3434" s="240"/>
      <c r="K3434" s="240"/>
      <c r="L3434" s="240"/>
      <c r="M3434" s="240"/>
      <c r="N3434" s="240"/>
      <c r="O3434" s="240"/>
      <c r="BC3434" s="226"/>
    </row>
    <row r="3435" spans="1:55" ht="15.75" customHeight="1" thickBot="1">
      <c r="A3435" s="238"/>
      <c r="B3435" s="238"/>
      <c r="C3435" s="240"/>
      <c r="D3435" s="240"/>
      <c r="E3435" s="240"/>
      <c r="F3435" s="240"/>
      <c r="G3435" s="240"/>
      <c r="H3435" s="240"/>
      <c r="I3435" s="240"/>
      <c r="J3435" s="240"/>
      <c r="K3435" s="240"/>
      <c r="L3435" s="240"/>
      <c r="M3435" s="240"/>
      <c r="N3435" s="240"/>
      <c r="O3435" s="240"/>
      <c r="BC3435" s="226"/>
    </row>
    <row r="3436" spans="1:55" ht="15.75" customHeight="1" thickBot="1">
      <c r="A3436" s="238"/>
      <c r="B3436" s="238"/>
      <c r="C3436" s="240"/>
      <c r="D3436" s="240"/>
      <c r="E3436" s="240"/>
      <c r="F3436" s="240"/>
      <c r="G3436" s="240"/>
      <c r="H3436" s="240"/>
      <c r="I3436" s="240"/>
      <c r="J3436" s="240"/>
      <c r="K3436" s="240"/>
      <c r="L3436" s="240"/>
      <c r="M3436" s="240"/>
      <c r="N3436" s="240"/>
      <c r="O3436" s="240"/>
      <c r="BC3436" s="226"/>
    </row>
    <row r="3437" spans="1:55" ht="15.75" customHeight="1" thickBot="1">
      <c r="A3437" s="238"/>
      <c r="B3437" s="238"/>
      <c r="C3437" s="240"/>
      <c r="D3437" s="240"/>
      <c r="E3437" s="240"/>
      <c r="F3437" s="240"/>
      <c r="G3437" s="240"/>
      <c r="H3437" s="240"/>
      <c r="I3437" s="240"/>
      <c r="J3437" s="240"/>
      <c r="K3437" s="240"/>
      <c r="L3437" s="240"/>
      <c r="M3437" s="240"/>
      <c r="N3437" s="240"/>
      <c r="O3437" s="240"/>
      <c r="BC3437" s="226"/>
    </row>
    <row r="3438" spans="1:55" ht="15.75" customHeight="1" thickBot="1">
      <c r="A3438" s="238"/>
      <c r="B3438" s="238"/>
      <c r="C3438" s="240"/>
      <c r="D3438" s="240"/>
      <c r="E3438" s="240"/>
      <c r="F3438" s="240"/>
      <c r="G3438" s="240"/>
      <c r="H3438" s="240"/>
      <c r="I3438" s="240"/>
      <c r="J3438" s="240"/>
      <c r="K3438" s="240"/>
      <c r="L3438" s="240"/>
      <c r="M3438" s="240"/>
      <c r="N3438" s="240"/>
      <c r="O3438" s="240"/>
      <c r="BC3438" s="226"/>
    </row>
    <row r="3439" spans="1:55" ht="15.75" customHeight="1" thickBot="1">
      <c r="A3439" s="238"/>
      <c r="B3439" s="238"/>
      <c r="C3439" s="240"/>
      <c r="D3439" s="240"/>
      <c r="E3439" s="240"/>
      <c r="F3439" s="240"/>
      <c r="G3439" s="240"/>
      <c r="H3439" s="240"/>
      <c r="I3439" s="240"/>
      <c r="J3439" s="240"/>
      <c r="K3439" s="240"/>
      <c r="L3439" s="240"/>
      <c r="M3439" s="240"/>
      <c r="N3439" s="240"/>
      <c r="O3439" s="240"/>
      <c r="BC3439" s="226"/>
    </row>
    <row r="3440" spans="1:55" ht="15.75" customHeight="1" thickBot="1">
      <c r="A3440" s="238"/>
      <c r="B3440" s="238"/>
      <c r="C3440" s="240"/>
      <c r="D3440" s="240"/>
      <c r="E3440" s="240"/>
      <c r="F3440" s="240"/>
      <c r="G3440" s="240"/>
      <c r="H3440" s="240"/>
      <c r="I3440" s="240"/>
      <c r="J3440" s="240"/>
      <c r="K3440" s="240"/>
      <c r="L3440" s="240"/>
      <c r="M3440" s="240"/>
      <c r="N3440" s="240"/>
      <c r="O3440" s="240"/>
      <c r="BC3440" s="226"/>
    </row>
    <row r="3441" spans="1:55" ht="15.75" customHeight="1" thickBot="1">
      <c r="A3441" s="238"/>
      <c r="B3441" s="238"/>
      <c r="C3441" s="240"/>
      <c r="D3441" s="240"/>
      <c r="E3441" s="240"/>
      <c r="F3441" s="240"/>
      <c r="G3441" s="240"/>
      <c r="H3441" s="240"/>
      <c r="I3441" s="240"/>
      <c r="J3441" s="240"/>
      <c r="K3441" s="240"/>
      <c r="L3441" s="240"/>
      <c r="M3441" s="240"/>
      <c r="N3441" s="240"/>
      <c r="O3441" s="240"/>
      <c r="BC3441" s="226"/>
    </row>
    <row r="3442" spans="1:55" ht="15.75" customHeight="1" thickBot="1">
      <c r="A3442" s="238"/>
      <c r="B3442" s="238"/>
      <c r="C3442" s="240"/>
      <c r="D3442" s="240"/>
      <c r="E3442" s="240"/>
      <c r="F3442" s="240"/>
      <c r="G3442" s="240"/>
      <c r="H3442" s="240"/>
      <c r="I3442" s="240"/>
      <c r="J3442" s="240"/>
      <c r="K3442" s="240"/>
      <c r="L3442" s="240"/>
      <c r="M3442" s="240"/>
      <c r="N3442" s="240"/>
      <c r="O3442" s="240"/>
      <c r="BC3442" s="226"/>
    </row>
    <row r="3443" spans="1:55" ht="15.75" customHeight="1" thickBot="1">
      <c r="A3443" s="238"/>
      <c r="B3443" s="238"/>
      <c r="C3443" s="240"/>
      <c r="D3443" s="240"/>
      <c r="E3443" s="240"/>
      <c r="F3443" s="240"/>
      <c r="G3443" s="240"/>
      <c r="H3443" s="240"/>
      <c r="I3443" s="240"/>
      <c r="J3443" s="240"/>
      <c r="K3443" s="240"/>
      <c r="L3443" s="240"/>
      <c r="M3443" s="240"/>
      <c r="N3443" s="240"/>
      <c r="O3443" s="240"/>
      <c r="BC3443" s="226"/>
    </row>
    <row r="3444" spans="1:55" ht="15.75" customHeight="1" thickBot="1">
      <c r="A3444" s="238"/>
      <c r="B3444" s="238"/>
      <c r="C3444" s="240"/>
      <c r="D3444" s="240"/>
      <c r="E3444" s="240"/>
      <c r="F3444" s="240"/>
      <c r="G3444" s="240"/>
      <c r="H3444" s="240"/>
      <c r="I3444" s="240"/>
      <c r="J3444" s="240"/>
      <c r="K3444" s="240"/>
      <c r="L3444" s="240"/>
      <c r="M3444" s="240"/>
      <c r="N3444" s="240"/>
      <c r="O3444" s="240"/>
      <c r="BC3444" s="226"/>
    </row>
    <row r="3445" spans="1:55" ht="15.75" customHeight="1" thickBot="1">
      <c r="A3445" s="238"/>
      <c r="B3445" s="238"/>
      <c r="C3445" s="240"/>
      <c r="D3445" s="240"/>
      <c r="E3445" s="240"/>
      <c r="F3445" s="240"/>
      <c r="G3445" s="240"/>
      <c r="H3445" s="240"/>
      <c r="I3445" s="240"/>
      <c r="J3445" s="240"/>
      <c r="K3445" s="240"/>
      <c r="L3445" s="240"/>
      <c r="M3445" s="240"/>
      <c r="N3445" s="240"/>
      <c r="O3445" s="240"/>
      <c r="BC3445" s="226"/>
    </row>
    <row r="3446" spans="1:55" ht="15.75" customHeight="1" thickBot="1">
      <c r="A3446" s="238"/>
      <c r="B3446" s="238"/>
      <c r="C3446" s="240"/>
      <c r="D3446" s="240"/>
      <c r="E3446" s="240"/>
      <c r="F3446" s="240"/>
      <c r="G3446" s="240"/>
      <c r="H3446" s="240"/>
      <c r="I3446" s="240"/>
      <c r="J3446" s="240"/>
      <c r="K3446" s="240"/>
      <c r="L3446" s="240"/>
      <c r="M3446" s="240"/>
      <c r="N3446" s="240"/>
      <c r="O3446" s="240"/>
      <c r="BC3446" s="226"/>
    </row>
    <row r="3447" spans="1:55" ht="15.75" customHeight="1" thickBot="1">
      <c r="A3447" s="238"/>
      <c r="B3447" s="238"/>
      <c r="C3447" s="240"/>
      <c r="D3447" s="240"/>
      <c r="E3447" s="240"/>
      <c r="F3447" s="240"/>
      <c r="G3447" s="240"/>
      <c r="H3447" s="240"/>
      <c r="I3447" s="240"/>
      <c r="J3447" s="240"/>
      <c r="K3447" s="240"/>
      <c r="L3447" s="240"/>
      <c r="M3447" s="240"/>
      <c r="N3447" s="240"/>
      <c r="O3447" s="240"/>
      <c r="BC3447" s="226"/>
    </row>
    <row r="3448" spans="1:55" ht="15.75" customHeight="1" thickBot="1">
      <c r="A3448" s="238"/>
      <c r="B3448" s="238"/>
      <c r="C3448" s="240"/>
      <c r="D3448" s="240"/>
      <c r="E3448" s="240"/>
      <c r="F3448" s="240"/>
      <c r="G3448" s="240"/>
      <c r="H3448" s="240"/>
      <c r="I3448" s="240"/>
      <c r="J3448" s="240"/>
      <c r="K3448" s="240"/>
      <c r="L3448" s="240"/>
      <c r="M3448" s="240"/>
      <c r="N3448" s="240"/>
      <c r="O3448" s="240"/>
      <c r="BC3448" s="226"/>
    </row>
    <row r="3449" spans="1:55" ht="15.75" customHeight="1" thickBot="1">
      <c r="A3449" s="238"/>
      <c r="B3449" s="238"/>
      <c r="C3449" s="240"/>
      <c r="D3449" s="240"/>
      <c r="E3449" s="240"/>
      <c r="F3449" s="240"/>
      <c r="G3449" s="240"/>
      <c r="H3449" s="240"/>
      <c r="I3449" s="240"/>
      <c r="J3449" s="240"/>
      <c r="K3449" s="240"/>
      <c r="L3449" s="240"/>
      <c r="M3449" s="240"/>
      <c r="N3449" s="240"/>
      <c r="O3449" s="240"/>
      <c r="BC3449" s="226"/>
    </row>
    <row r="3450" spans="1:55" ht="15.75" customHeight="1" thickBot="1">
      <c r="A3450" s="238"/>
      <c r="B3450" s="238"/>
      <c r="C3450" s="240"/>
      <c r="D3450" s="240"/>
      <c r="E3450" s="240"/>
      <c r="F3450" s="240"/>
      <c r="G3450" s="240"/>
      <c r="H3450" s="240"/>
      <c r="I3450" s="240"/>
      <c r="J3450" s="240"/>
      <c r="K3450" s="240"/>
      <c r="L3450" s="240"/>
      <c r="M3450" s="240"/>
      <c r="N3450" s="240"/>
      <c r="O3450" s="240"/>
      <c r="BC3450" s="226"/>
    </row>
    <row r="3451" spans="1:55" ht="15.75" customHeight="1" thickBot="1">
      <c r="A3451" s="238"/>
      <c r="B3451" s="238"/>
      <c r="C3451" s="240"/>
      <c r="D3451" s="240"/>
      <c r="E3451" s="240"/>
      <c r="F3451" s="240"/>
      <c r="G3451" s="240"/>
      <c r="H3451" s="240"/>
      <c r="I3451" s="240"/>
      <c r="J3451" s="240"/>
      <c r="K3451" s="240"/>
      <c r="L3451" s="240"/>
      <c r="M3451" s="240"/>
      <c r="N3451" s="240"/>
      <c r="O3451" s="240"/>
      <c r="BC3451" s="226"/>
    </row>
    <row r="3452" spans="1:55" ht="15.75" customHeight="1" thickBot="1">
      <c r="A3452" s="238"/>
      <c r="B3452" s="238"/>
      <c r="C3452" s="240"/>
      <c r="D3452" s="240"/>
      <c r="E3452" s="240"/>
      <c r="F3452" s="240"/>
      <c r="G3452" s="240"/>
      <c r="H3452" s="240"/>
      <c r="I3452" s="240"/>
      <c r="J3452" s="240"/>
      <c r="K3452" s="240"/>
      <c r="L3452" s="240"/>
      <c r="M3452" s="240"/>
      <c r="N3452" s="240"/>
      <c r="O3452" s="240"/>
      <c r="BC3452" s="226"/>
    </row>
    <row r="3453" spans="1:55" ht="15.75" customHeight="1" thickBot="1">
      <c r="A3453" s="238"/>
      <c r="B3453" s="238"/>
      <c r="C3453" s="240"/>
      <c r="D3453" s="240"/>
      <c r="E3453" s="240"/>
      <c r="F3453" s="240"/>
      <c r="G3453" s="240"/>
      <c r="H3453" s="240"/>
      <c r="I3453" s="240"/>
      <c r="J3453" s="240"/>
      <c r="K3453" s="240"/>
      <c r="L3453" s="240"/>
      <c r="M3453" s="240"/>
      <c r="N3453" s="240"/>
      <c r="O3453" s="240"/>
      <c r="BC3453" s="226"/>
    </row>
    <row r="3454" spans="1:55" ht="15.75" customHeight="1" thickBot="1">
      <c r="A3454" s="238"/>
      <c r="B3454" s="238"/>
      <c r="C3454" s="240"/>
      <c r="D3454" s="240"/>
      <c r="E3454" s="240"/>
      <c r="F3454" s="240"/>
      <c r="G3454" s="240"/>
      <c r="H3454" s="240"/>
      <c r="I3454" s="240"/>
      <c r="J3454" s="240"/>
      <c r="K3454" s="240"/>
      <c r="L3454" s="240"/>
      <c r="M3454" s="240"/>
      <c r="N3454" s="240"/>
      <c r="O3454" s="240"/>
      <c r="BC3454" s="226"/>
    </row>
    <row r="3455" spans="1:55" ht="15.75" customHeight="1" thickBot="1">
      <c r="A3455" s="238"/>
      <c r="B3455" s="238"/>
      <c r="C3455" s="240"/>
      <c r="D3455" s="240"/>
      <c r="E3455" s="240"/>
      <c r="F3455" s="240"/>
      <c r="G3455" s="240"/>
      <c r="H3455" s="240"/>
      <c r="I3455" s="240"/>
      <c r="J3455" s="240"/>
      <c r="K3455" s="240"/>
      <c r="L3455" s="240"/>
      <c r="M3455" s="240"/>
      <c r="N3455" s="240"/>
      <c r="O3455" s="240"/>
      <c r="BC3455" s="226"/>
    </row>
    <row r="3456" spans="1:55" ht="15.75" customHeight="1" thickBot="1">
      <c r="A3456" s="238"/>
      <c r="B3456" s="238"/>
      <c r="C3456" s="240"/>
      <c r="D3456" s="240"/>
      <c r="E3456" s="240"/>
      <c r="F3456" s="240"/>
      <c r="G3456" s="240"/>
      <c r="H3456" s="240"/>
      <c r="I3456" s="240"/>
      <c r="J3456" s="240"/>
      <c r="K3456" s="240"/>
      <c r="L3456" s="240"/>
      <c r="M3456" s="240"/>
      <c r="N3456" s="240"/>
      <c r="O3456" s="240"/>
      <c r="BC3456" s="226"/>
    </row>
    <row r="3457" spans="1:55" ht="15.75" customHeight="1" thickBot="1">
      <c r="A3457" s="238"/>
      <c r="B3457" s="238"/>
      <c r="C3457" s="240"/>
      <c r="D3457" s="240"/>
      <c r="E3457" s="240"/>
      <c r="F3457" s="240"/>
      <c r="G3457" s="240"/>
      <c r="H3457" s="240"/>
      <c r="I3457" s="240"/>
      <c r="J3457" s="240"/>
      <c r="K3457" s="240"/>
      <c r="L3457" s="240"/>
      <c r="M3457" s="240"/>
      <c r="N3457" s="240"/>
      <c r="O3457" s="240"/>
      <c r="BC3457" s="226"/>
    </row>
    <row r="3458" spans="1:55" ht="15.75" customHeight="1" thickBot="1">
      <c r="A3458" s="238"/>
      <c r="B3458" s="238"/>
      <c r="C3458" s="240"/>
      <c r="D3458" s="240"/>
      <c r="E3458" s="240"/>
      <c r="F3458" s="240"/>
      <c r="G3458" s="240"/>
      <c r="H3458" s="240"/>
      <c r="I3458" s="240"/>
      <c r="J3458" s="240"/>
      <c r="K3458" s="240"/>
      <c r="L3458" s="240"/>
      <c r="M3458" s="240"/>
      <c r="N3458" s="240"/>
      <c r="O3458" s="240"/>
      <c r="BC3458" s="226"/>
    </row>
    <row r="3459" spans="1:55" ht="15.75" customHeight="1" thickBot="1">
      <c r="A3459" s="238"/>
      <c r="B3459" s="238"/>
      <c r="C3459" s="240"/>
      <c r="D3459" s="240"/>
      <c r="E3459" s="240"/>
      <c r="F3459" s="240"/>
      <c r="G3459" s="240"/>
      <c r="H3459" s="240"/>
      <c r="I3459" s="240"/>
      <c r="J3459" s="240"/>
      <c r="K3459" s="240"/>
      <c r="L3459" s="240"/>
      <c r="M3459" s="240"/>
      <c r="N3459" s="240"/>
      <c r="O3459" s="240"/>
      <c r="BC3459" s="226"/>
    </row>
    <row r="3460" spans="1:55" ht="15.75" customHeight="1" thickBot="1">
      <c r="A3460" s="238"/>
      <c r="B3460" s="238"/>
      <c r="C3460" s="240"/>
      <c r="D3460" s="240"/>
      <c r="E3460" s="240"/>
      <c r="F3460" s="240"/>
      <c r="G3460" s="240"/>
      <c r="H3460" s="240"/>
      <c r="I3460" s="240"/>
      <c r="J3460" s="240"/>
      <c r="K3460" s="240"/>
      <c r="L3460" s="240"/>
      <c r="M3460" s="240"/>
      <c r="N3460" s="240"/>
      <c r="O3460" s="240"/>
      <c r="BC3460" s="226"/>
    </row>
    <row r="3461" spans="1:55" ht="15.75" customHeight="1" thickBot="1">
      <c r="A3461" s="238"/>
      <c r="B3461" s="238"/>
      <c r="C3461" s="240"/>
      <c r="D3461" s="240"/>
      <c r="E3461" s="240"/>
      <c r="F3461" s="240"/>
      <c r="G3461" s="240"/>
      <c r="H3461" s="240"/>
      <c r="I3461" s="240"/>
      <c r="J3461" s="240"/>
      <c r="K3461" s="240"/>
      <c r="L3461" s="240"/>
      <c r="M3461" s="240"/>
      <c r="N3461" s="240"/>
      <c r="O3461" s="240"/>
      <c r="BC3461" s="226"/>
    </row>
    <row r="3462" spans="1:55" ht="15.75" customHeight="1" thickBot="1">
      <c r="A3462" s="238"/>
      <c r="B3462" s="238"/>
      <c r="C3462" s="240"/>
      <c r="D3462" s="240"/>
      <c r="E3462" s="240"/>
      <c r="F3462" s="240"/>
      <c r="G3462" s="240"/>
      <c r="H3462" s="240"/>
      <c r="I3462" s="240"/>
      <c r="J3462" s="240"/>
      <c r="K3462" s="240"/>
      <c r="L3462" s="240"/>
      <c r="M3462" s="240"/>
      <c r="N3462" s="240"/>
      <c r="O3462" s="240"/>
      <c r="BC3462" s="226"/>
    </row>
    <row r="3463" spans="1:55" ht="15.75" customHeight="1" thickBot="1">
      <c r="A3463" s="238"/>
      <c r="B3463" s="238"/>
      <c r="C3463" s="240"/>
      <c r="D3463" s="240"/>
      <c r="E3463" s="240"/>
      <c r="F3463" s="240"/>
      <c r="G3463" s="240"/>
      <c r="H3463" s="240"/>
      <c r="I3463" s="240"/>
      <c r="J3463" s="240"/>
      <c r="K3463" s="240"/>
      <c r="L3463" s="240"/>
      <c r="M3463" s="240"/>
      <c r="N3463" s="240"/>
      <c r="O3463" s="240"/>
      <c r="BC3463" s="226"/>
    </row>
    <row r="3464" spans="1:55" ht="15.75" customHeight="1" thickBot="1">
      <c r="A3464" s="238"/>
      <c r="B3464" s="238"/>
      <c r="C3464" s="240"/>
      <c r="D3464" s="240"/>
      <c r="E3464" s="240"/>
      <c r="F3464" s="240"/>
      <c r="G3464" s="240"/>
      <c r="H3464" s="240"/>
      <c r="I3464" s="240"/>
      <c r="J3464" s="240"/>
      <c r="K3464" s="240"/>
      <c r="L3464" s="240"/>
      <c r="M3464" s="240"/>
      <c r="N3464" s="240"/>
      <c r="O3464" s="240"/>
      <c r="BC3464" s="226"/>
    </row>
    <row r="3465" spans="1:55" ht="15.75" customHeight="1" thickBot="1">
      <c r="A3465" s="238"/>
      <c r="B3465" s="238"/>
      <c r="C3465" s="240"/>
      <c r="D3465" s="240"/>
      <c r="E3465" s="240"/>
      <c r="F3465" s="240"/>
      <c r="G3465" s="240"/>
      <c r="H3465" s="240"/>
      <c r="I3465" s="240"/>
      <c r="J3465" s="240"/>
      <c r="K3465" s="240"/>
      <c r="L3465" s="240"/>
      <c r="M3465" s="240"/>
      <c r="N3465" s="240"/>
      <c r="O3465" s="240"/>
      <c r="BC3465" s="226"/>
    </row>
    <row r="3466" spans="1:55" ht="15.75" customHeight="1" thickBot="1">
      <c r="A3466" s="238"/>
      <c r="B3466" s="238"/>
      <c r="C3466" s="240"/>
      <c r="D3466" s="240"/>
      <c r="E3466" s="240"/>
      <c r="F3466" s="240"/>
      <c r="G3466" s="240"/>
      <c r="H3466" s="240"/>
      <c r="I3466" s="240"/>
      <c r="J3466" s="240"/>
      <c r="K3466" s="240"/>
      <c r="L3466" s="240"/>
      <c r="M3466" s="240"/>
      <c r="N3466" s="240"/>
      <c r="O3466" s="240"/>
      <c r="BC3466" s="226"/>
    </row>
    <row r="3467" spans="1:55" ht="15.75" customHeight="1" thickBot="1">
      <c r="A3467" s="238"/>
      <c r="B3467" s="238"/>
      <c r="C3467" s="240"/>
      <c r="D3467" s="240"/>
      <c r="E3467" s="240"/>
      <c r="F3467" s="240"/>
      <c r="G3467" s="240"/>
      <c r="H3467" s="240"/>
      <c r="I3467" s="240"/>
      <c r="J3467" s="240"/>
      <c r="K3467" s="240"/>
      <c r="L3467" s="240"/>
      <c r="M3467" s="240"/>
      <c r="N3467" s="240"/>
      <c r="O3467" s="240"/>
      <c r="BC3467" s="226"/>
    </row>
    <row r="3468" spans="1:55" ht="15.75" customHeight="1" thickBot="1">
      <c r="A3468" s="238"/>
      <c r="B3468" s="238"/>
      <c r="C3468" s="240"/>
      <c r="D3468" s="240"/>
      <c r="E3468" s="240"/>
      <c r="F3468" s="240"/>
      <c r="G3468" s="240"/>
      <c r="H3468" s="240"/>
      <c r="I3468" s="240"/>
      <c r="J3468" s="240"/>
      <c r="K3468" s="240"/>
      <c r="L3468" s="240"/>
      <c r="M3468" s="240"/>
      <c r="N3468" s="240"/>
      <c r="O3468" s="240"/>
      <c r="BC3468" s="226"/>
    </row>
    <row r="3469" spans="1:55" ht="15.75" customHeight="1" thickBot="1">
      <c r="A3469" s="238"/>
      <c r="B3469" s="238"/>
      <c r="C3469" s="240"/>
      <c r="D3469" s="240"/>
      <c r="E3469" s="240"/>
      <c r="F3469" s="240"/>
      <c r="G3469" s="240"/>
      <c r="H3469" s="240"/>
      <c r="I3469" s="240"/>
      <c r="J3469" s="240"/>
      <c r="K3469" s="240"/>
      <c r="L3469" s="240"/>
      <c r="M3469" s="240"/>
      <c r="N3469" s="240"/>
      <c r="O3469" s="240"/>
      <c r="BC3469" s="226"/>
    </row>
    <row r="3470" spans="1:55" ht="15.75" customHeight="1" thickBot="1">
      <c r="A3470" s="238"/>
      <c r="B3470" s="238"/>
      <c r="C3470" s="240"/>
      <c r="D3470" s="240"/>
      <c r="E3470" s="240"/>
      <c r="F3470" s="240"/>
      <c r="G3470" s="240"/>
      <c r="H3470" s="240"/>
      <c r="I3470" s="240"/>
      <c r="J3470" s="240"/>
      <c r="K3470" s="240"/>
      <c r="L3470" s="240"/>
      <c r="M3470" s="240"/>
      <c r="N3470" s="240"/>
      <c r="O3470" s="240"/>
      <c r="BC3470" s="226"/>
    </row>
    <row r="3471" spans="1:55" ht="15.75" customHeight="1" thickBot="1">
      <c r="A3471" s="238"/>
      <c r="B3471" s="238"/>
      <c r="C3471" s="240"/>
      <c r="D3471" s="240"/>
      <c r="E3471" s="240"/>
      <c r="F3471" s="240"/>
      <c r="G3471" s="240"/>
      <c r="H3471" s="240"/>
      <c r="I3471" s="240"/>
      <c r="J3471" s="240"/>
      <c r="K3471" s="240"/>
      <c r="L3471" s="240"/>
      <c r="M3471" s="240"/>
      <c r="N3471" s="240"/>
      <c r="O3471" s="240"/>
      <c r="BC3471" s="226"/>
    </row>
    <row r="3472" spans="1:55" ht="15.75" customHeight="1" thickBot="1">
      <c r="A3472" s="238"/>
      <c r="B3472" s="238"/>
      <c r="C3472" s="240"/>
      <c r="D3472" s="240"/>
      <c r="E3472" s="240"/>
      <c r="F3472" s="240"/>
      <c r="G3472" s="240"/>
      <c r="H3472" s="240"/>
      <c r="I3472" s="240"/>
      <c r="J3472" s="240"/>
      <c r="K3472" s="240"/>
      <c r="L3472" s="240"/>
      <c r="M3472" s="240"/>
      <c r="N3472" s="240"/>
      <c r="O3472" s="240"/>
      <c r="BC3472" s="226"/>
    </row>
    <row r="3473" spans="1:55" ht="15.75" customHeight="1" thickBot="1">
      <c r="A3473" s="238"/>
      <c r="B3473" s="238"/>
      <c r="C3473" s="240"/>
      <c r="D3473" s="240"/>
      <c r="E3473" s="240"/>
      <c r="F3473" s="240"/>
      <c r="G3473" s="240"/>
      <c r="H3473" s="240"/>
      <c r="I3473" s="240"/>
      <c r="J3473" s="240"/>
      <c r="K3473" s="240"/>
      <c r="L3473" s="240"/>
      <c r="M3473" s="240"/>
      <c r="N3473" s="240"/>
      <c r="O3473" s="240"/>
      <c r="BC3473" s="226"/>
    </row>
    <row r="3474" spans="1:55" ht="15.75" customHeight="1" thickBot="1">
      <c r="A3474" s="238"/>
      <c r="B3474" s="238"/>
      <c r="C3474" s="240"/>
      <c r="D3474" s="240"/>
      <c r="E3474" s="240"/>
      <c r="F3474" s="240"/>
      <c r="G3474" s="240"/>
      <c r="H3474" s="240"/>
      <c r="I3474" s="240"/>
      <c r="J3474" s="240"/>
      <c r="K3474" s="240"/>
      <c r="L3474" s="240"/>
      <c r="M3474" s="240"/>
      <c r="N3474" s="240"/>
      <c r="O3474" s="240"/>
      <c r="BC3474" s="226"/>
    </row>
    <row r="3475" spans="1:55" ht="15.75" customHeight="1" thickBot="1">
      <c r="A3475" s="238"/>
      <c r="B3475" s="238"/>
      <c r="C3475" s="240"/>
      <c r="D3475" s="240"/>
      <c r="E3475" s="240"/>
      <c r="F3475" s="240"/>
      <c r="G3475" s="240"/>
      <c r="H3475" s="240"/>
      <c r="I3475" s="240"/>
      <c r="J3475" s="240"/>
      <c r="K3475" s="240"/>
      <c r="L3475" s="240"/>
      <c r="M3475" s="240"/>
      <c r="N3475" s="240"/>
      <c r="O3475" s="240"/>
      <c r="BC3475" s="226"/>
    </row>
    <row r="3476" spans="1:55" ht="15.75" customHeight="1" thickBot="1">
      <c r="A3476" s="238"/>
      <c r="B3476" s="238"/>
      <c r="C3476" s="240"/>
      <c r="D3476" s="240"/>
      <c r="E3476" s="240"/>
      <c r="F3476" s="240"/>
      <c r="G3476" s="240"/>
      <c r="H3476" s="240"/>
      <c r="I3476" s="240"/>
      <c r="J3476" s="240"/>
      <c r="K3476" s="240"/>
      <c r="L3476" s="240"/>
      <c r="M3476" s="240"/>
      <c r="N3476" s="240"/>
      <c r="O3476" s="240"/>
      <c r="BC3476" s="226"/>
    </row>
    <row r="3477" spans="1:55" ht="15.75" customHeight="1" thickBot="1">
      <c r="A3477" s="238"/>
      <c r="B3477" s="238"/>
      <c r="C3477" s="240"/>
      <c r="D3477" s="240"/>
      <c r="E3477" s="240"/>
      <c r="F3477" s="240"/>
      <c r="G3477" s="240"/>
      <c r="H3477" s="240"/>
      <c r="I3477" s="240"/>
      <c r="J3477" s="240"/>
      <c r="K3477" s="240"/>
      <c r="L3477" s="240"/>
      <c r="M3477" s="240"/>
      <c r="N3477" s="240"/>
      <c r="O3477" s="240"/>
      <c r="BC3477" s="226"/>
    </row>
    <row r="3478" spans="1:55" ht="15.75" customHeight="1" thickBot="1">
      <c r="A3478" s="238"/>
      <c r="B3478" s="238"/>
      <c r="C3478" s="240"/>
      <c r="D3478" s="240"/>
      <c r="E3478" s="240"/>
      <c r="F3478" s="240"/>
      <c r="G3478" s="240"/>
      <c r="H3478" s="240"/>
      <c r="I3478" s="240"/>
      <c r="J3478" s="240"/>
      <c r="K3478" s="240"/>
      <c r="L3478" s="240"/>
      <c r="M3478" s="240"/>
      <c r="N3478" s="240"/>
      <c r="O3478" s="240"/>
      <c r="BC3478" s="226"/>
    </row>
    <row r="3479" spans="1:55" ht="15.75" customHeight="1" thickBot="1">
      <c r="A3479" s="238"/>
      <c r="B3479" s="238"/>
      <c r="C3479" s="240"/>
      <c r="D3479" s="240"/>
      <c r="E3479" s="240"/>
      <c r="F3479" s="240"/>
      <c r="G3479" s="240"/>
      <c r="H3479" s="240"/>
      <c r="I3479" s="240"/>
      <c r="J3479" s="240"/>
      <c r="K3479" s="240"/>
      <c r="L3479" s="240"/>
      <c r="M3479" s="240"/>
      <c r="N3479" s="240"/>
      <c r="O3479" s="240"/>
      <c r="BC3479" s="226"/>
    </row>
    <row r="3480" spans="1:55" ht="15.75" customHeight="1" thickBot="1">
      <c r="A3480" s="238"/>
      <c r="B3480" s="238"/>
      <c r="C3480" s="240"/>
      <c r="D3480" s="240"/>
      <c r="E3480" s="240"/>
      <c r="F3480" s="240"/>
      <c r="G3480" s="240"/>
      <c r="H3480" s="240"/>
      <c r="I3480" s="240"/>
      <c r="J3480" s="240"/>
      <c r="K3480" s="240"/>
      <c r="L3480" s="240"/>
      <c r="M3480" s="240"/>
      <c r="N3480" s="240"/>
      <c r="O3480" s="240"/>
      <c r="BC3480" s="226"/>
    </row>
    <row r="3481" spans="1:55" ht="15.75" customHeight="1" thickBot="1">
      <c r="A3481" s="238"/>
      <c r="B3481" s="238"/>
      <c r="C3481" s="240"/>
      <c r="D3481" s="240"/>
      <c r="E3481" s="240"/>
      <c r="F3481" s="240"/>
      <c r="G3481" s="240"/>
      <c r="H3481" s="240"/>
      <c r="I3481" s="240"/>
      <c r="J3481" s="240"/>
      <c r="K3481" s="240"/>
      <c r="L3481" s="240"/>
      <c r="M3481" s="240"/>
      <c r="N3481" s="240"/>
      <c r="O3481" s="240"/>
      <c r="BC3481" s="226"/>
    </row>
    <row r="3482" spans="1:55" ht="15.75" customHeight="1" thickBot="1">
      <c r="A3482" s="238"/>
      <c r="B3482" s="238"/>
      <c r="C3482" s="240"/>
      <c r="D3482" s="240"/>
      <c r="E3482" s="240"/>
      <c r="F3482" s="240"/>
      <c r="G3482" s="240"/>
      <c r="H3482" s="240"/>
      <c r="I3482" s="240"/>
      <c r="J3482" s="240"/>
      <c r="K3482" s="240"/>
      <c r="L3482" s="240"/>
      <c r="M3482" s="240"/>
      <c r="N3482" s="240"/>
      <c r="O3482" s="240"/>
      <c r="BC3482" s="226"/>
    </row>
    <row r="3483" spans="1:55" ht="15.75" customHeight="1" thickBot="1">
      <c r="A3483" s="238"/>
      <c r="B3483" s="238"/>
      <c r="C3483" s="240"/>
      <c r="D3483" s="240"/>
      <c r="E3483" s="240"/>
      <c r="F3483" s="240"/>
      <c r="G3483" s="240"/>
      <c r="H3483" s="240"/>
      <c r="I3483" s="240"/>
      <c r="J3483" s="240"/>
      <c r="K3483" s="240"/>
      <c r="L3483" s="240"/>
      <c r="M3483" s="240"/>
      <c r="N3483" s="240"/>
      <c r="O3483" s="240"/>
      <c r="BC3483" s="226"/>
    </row>
    <row r="3484" spans="1:55" ht="15.75" customHeight="1" thickBot="1">
      <c r="A3484" s="238"/>
      <c r="B3484" s="238"/>
      <c r="C3484" s="240"/>
      <c r="D3484" s="240"/>
      <c r="E3484" s="240"/>
      <c r="F3484" s="240"/>
      <c r="G3484" s="240"/>
      <c r="H3484" s="240"/>
      <c r="I3484" s="240"/>
      <c r="J3484" s="240"/>
      <c r="K3484" s="240"/>
      <c r="L3484" s="240"/>
      <c r="M3484" s="240"/>
      <c r="N3484" s="240"/>
      <c r="O3484" s="240"/>
      <c r="BC3484" s="226"/>
    </row>
    <row r="3485" spans="1:55" ht="15.75" customHeight="1" thickBot="1">
      <c r="A3485" s="238"/>
      <c r="B3485" s="238"/>
      <c r="C3485" s="240"/>
      <c r="D3485" s="240"/>
      <c r="E3485" s="240"/>
      <c r="F3485" s="240"/>
      <c r="G3485" s="240"/>
      <c r="H3485" s="240"/>
      <c r="I3485" s="240"/>
      <c r="J3485" s="240"/>
      <c r="K3485" s="240"/>
      <c r="L3485" s="240"/>
      <c r="M3485" s="240"/>
      <c r="N3485" s="240"/>
      <c r="O3485" s="240"/>
      <c r="BC3485" s="226"/>
    </row>
    <row r="3486" spans="1:55" ht="15.75" customHeight="1" thickBot="1">
      <c r="A3486" s="238"/>
      <c r="B3486" s="238"/>
      <c r="C3486" s="240"/>
      <c r="D3486" s="240"/>
      <c r="E3486" s="240"/>
      <c r="F3486" s="240"/>
      <c r="G3486" s="240"/>
      <c r="H3486" s="240"/>
      <c r="I3486" s="240"/>
      <c r="J3486" s="240"/>
      <c r="K3486" s="240"/>
      <c r="L3486" s="240"/>
      <c r="M3486" s="240"/>
      <c r="N3486" s="240"/>
      <c r="O3486" s="240"/>
      <c r="BC3486" s="226"/>
    </row>
    <row r="3487" spans="1:55" ht="15.75" customHeight="1" thickBot="1">
      <c r="A3487" s="238"/>
      <c r="B3487" s="238"/>
      <c r="C3487" s="240"/>
      <c r="D3487" s="240"/>
      <c r="E3487" s="240"/>
      <c r="F3487" s="240"/>
      <c r="G3487" s="240"/>
      <c r="H3487" s="240"/>
      <c r="I3487" s="240"/>
      <c r="J3487" s="240"/>
      <c r="K3487" s="240"/>
      <c r="L3487" s="240"/>
      <c r="M3487" s="240"/>
      <c r="N3487" s="240"/>
      <c r="O3487" s="240"/>
      <c r="BC3487" s="226"/>
    </row>
    <row r="3488" spans="1:55" ht="15.75" customHeight="1" thickBot="1">
      <c r="A3488" s="238"/>
      <c r="B3488" s="238"/>
      <c r="C3488" s="240"/>
      <c r="D3488" s="240"/>
      <c r="E3488" s="240"/>
      <c r="F3488" s="240"/>
      <c r="G3488" s="240"/>
      <c r="H3488" s="240"/>
      <c r="I3488" s="240"/>
      <c r="J3488" s="240"/>
      <c r="K3488" s="240"/>
      <c r="L3488" s="240"/>
      <c r="M3488" s="240"/>
      <c r="N3488" s="240"/>
      <c r="O3488" s="240"/>
      <c r="BC3488" s="226"/>
    </row>
    <row r="3489" spans="1:55" ht="15.75" customHeight="1" thickBot="1">
      <c r="A3489" s="238"/>
      <c r="B3489" s="238"/>
      <c r="C3489" s="240"/>
      <c r="D3489" s="240"/>
      <c r="E3489" s="240"/>
      <c r="F3489" s="240"/>
      <c r="G3489" s="240"/>
      <c r="H3489" s="240"/>
      <c r="I3489" s="240"/>
      <c r="J3489" s="240"/>
      <c r="K3489" s="240"/>
      <c r="L3489" s="240"/>
      <c r="M3489" s="240"/>
      <c r="N3489" s="240"/>
      <c r="O3489" s="240"/>
      <c r="BC3489" s="226"/>
    </row>
    <row r="3490" spans="1:55" ht="15.75" customHeight="1" thickBot="1">
      <c r="A3490" s="238"/>
      <c r="B3490" s="238"/>
      <c r="C3490" s="240"/>
      <c r="D3490" s="240"/>
      <c r="E3490" s="240"/>
      <c r="F3490" s="240"/>
      <c r="G3490" s="240"/>
      <c r="H3490" s="240"/>
      <c r="I3490" s="240"/>
      <c r="J3490" s="240"/>
      <c r="K3490" s="240"/>
      <c r="L3490" s="240"/>
      <c r="M3490" s="240"/>
      <c r="N3490" s="240"/>
      <c r="O3490" s="240"/>
      <c r="BC3490" s="226"/>
    </row>
    <row r="3491" spans="1:55" ht="15.75" customHeight="1" thickBot="1">
      <c r="A3491" s="238"/>
      <c r="B3491" s="238"/>
      <c r="C3491" s="240"/>
      <c r="D3491" s="240"/>
      <c r="E3491" s="240"/>
      <c r="F3491" s="240"/>
      <c r="G3491" s="240"/>
      <c r="H3491" s="240"/>
      <c r="I3491" s="240"/>
      <c r="J3491" s="240"/>
      <c r="K3491" s="240"/>
      <c r="L3491" s="240"/>
      <c r="M3491" s="240"/>
      <c r="N3491" s="240"/>
      <c r="O3491" s="240"/>
      <c r="BC3491" s="226"/>
    </row>
    <row r="3492" spans="1:55" ht="15.75" customHeight="1" thickBot="1">
      <c r="A3492" s="238"/>
      <c r="B3492" s="238"/>
      <c r="C3492" s="240"/>
      <c r="D3492" s="240"/>
      <c r="E3492" s="240"/>
      <c r="F3492" s="240"/>
      <c r="G3492" s="240"/>
      <c r="H3492" s="240"/>
      <c r="I3492" s="240"/>
      <c r="J3492" s="240"/>
      <c r="K3492" s="240"/>
      <c r="L3492" s="240"/>
      <c r="M3492" s="240"/>
      <c r="N3492" s="240"/>
      <c r="O3492" s="240"/>
      <c r="BC3492" s="226"/>
    </row>
    <row r="3493" spans="1:55" ht="15.75" customHeight="1" thickBot="1">
      <c r="A3493" s="238"/>
      <c r="B3493" s="238"/>
      <c r="C3493" s="240"/>
      <c r="D3493" s="240"/>
      <c r="E3493" s="240"/>
      <c r="F3493" s="240"/>
      <c r="G3493" s="240"/>
      <c r="H3493" s="240"/>
      <c r="I3493" s="240"/>
      <c r="J3493" s="240"/>
      <c r="K3493" s="240"/>
      <c r="L3493" s="240"/>
      <c r="M3493" s="240"/>
      <c r="N3493" s="240"/>
      <c r="O3493" s="240"/>
      <c r="BC3493" s="226"/>
    </row>
    <row r="3494" spans="1:55" ht="15.75" customHeight="1" thickBot="1">
      <c r="A3494" s="238"/>
      <c r="B3494" s="238"/>
      <c r="C3494" s="240"/>
      <c r="D3494" s="240"/>
      <c r="E3494" s="240"/>
      <c r="F3494" s="240"/>
      <c r="G3494" s="240"/>
      <c r="H3494" s="240"/>
      <c r="I3494" s="240"/>
      <c r="J3494" s="240"/>
      <c r="K3494" s="240"/>
      <c r="L3494" s="240"/>
      <c r="M3494" s="240"/>
      <c r="N3494" s="240"/>
      <c r="O3494" s="240"/>
      <c r="BC3494" s="226"/>
    </row>
    <row r="3495" spans="1:55" ht="15.75" customHeight="1" thickBot="1">
      <c r="A3495" s="238"/>
      <c r="B3495" s="238"/>
      <c r="C3495" s="240"/>
      <c r="D3495" s="240"/>
      <c r="E3495" s="240"/>
      <c r="F3495" s="240"/>
      <c r="G3495" s="240"/>
      <c r="H3495" s="240"/>
      <c r="I3495" s="240"/>
      <c r="J3495" s="240"/>
      <c r="K3495" s="240"/>
      <c r="L3495" s="240"/>
      <c r="M3495" s="240"/>
      <c r="N3495" s="240"/>
      <c r="O3495" s="240"/>
      <c r="BC3495" s="226"/>
    </row>
    <row r="3496" spans="1:55" ht="15.75" customHeight="1" thickBot="1">
      <c r="A3496" s="238"/>
      <c r="B3496" s="238"/>
      <c r="C3496" s="240"/>
      <c r="D3496" s="240"/>
      <c r="E3496" s="240"/>
      <c r="F3496" s="240"/>
      <c r="G3496" s="240"/>
      <c r="H3496" s="240"/>
      <c r="I3496" s="240"/>
      <c r="J3496" s="240"/>
      <c r="K3496" s="240"/>
      <c r="L3496" s="240"/>
      <c r="M3496" s="240"/>
      <c r="N3496" s="240"/>
      <c r="O3496" s="240"/>
      <c r="BC3496" s="226"/>
    </row>
    <row r="3497" spans="1:55" ht="15.75" customHeight="1" thickBot="1">
      <c r="A3497" s="238"/>
      <c r="B3497" s="238"/>
      <c r="C3497" s="240"/>
      <c r="D3497" s="240"/>
      <c r="E3497" s="240"/>
      <c r="F3497" s="240"/>
      <c r="G3497" s="240"/>
      <c r="H3497" s="240"/>
      <c r="I3497" s="240"/>
      <c r="J3497" s="240"/>
      <c r="K3497" s="240"/>
      <c r="L3497" s="240"/>
      <c r="M3497" s="240"/>
      <c r="N3497" s="240"/>
      <c r="O3497" s="240"/>
      <c r="BC3497" s="226"/>
    </row>
    <row r="3498" spans="1:55" ht="15.75" customHeight="1" thickBot="1">
      <c r="A3498" s="238"/>
      <c r="B3498" s="238"/>
      <c r="C3498" s="240"/>
      <c r="D3498" s="240"/>
      <c r="E3498" s="240"/>
      <c r="F3498" s="240"/>
      <c r="G3498" s="240"/>
      <c r="H3498" s="240"/>
      <c r="I3498" s="240"/>
      <c r="J3498" s="240"/>
      <c r="K3498" s="240"/>
      <c r="L3498" s="240"/>
      <c r="M3498" s="240"/>
      <c r="N3498" s="240"/>
      <c r="O3498" s="240"/>
      <c r="BC3498" s="226"/>
    </row>
    <row r="3499" spans="1:55" ht="15.75" customHeight="1" thickBot="1">
      <c r="A3499" s="238"/>
      <c r="B3499" s="238"/>
      <c r="C3499" s="240"/>
      <c r="D3499" s="240"/>
      <c r="E3499" s="240"/>
      <c r="F3499" s="240"/>
      <c r="G3499" s="240"/>
      <c r="H3499" s="240"/>
      <c r="I3499" s="240"/>
      <c r="J3499" s="240"/>
      <c r="K3499" s="240"/>
      <c r="L3499" s="240"/>
      <c r="M3499" s="240"/>
      <c r="N3499" s="240"/>
      <c r="O3499" s="240"/>
      <c r="BC3499" s="226"/>
    </row>
    <row r="3500" spans="1:55" ht="15.75" customHeight="1" thickBot="1">
      <c r="A3500" s="238"/>
      <c r="B3500" s="238"/>
      <c r="C3500" s="240"/>
      <c r="D3500" s="240"/>
      <c r="E3500" s="240"/>
      <c r="F3500" s="240"/>
      <c r="G3500" s="240"/>
      <c r="H3500" s="240"/>
      <c r="I3500" s="240"/>
      <c r="J3500" s="240"/>
      <c r="K3500" s="240"/>
      <c r="L3500" s="240"/>
      <c r="M3500" s="240"/>
      <c r="N3500" s="240"/>
      <c r="O3500" s="240"/>
      <c r="BC3500" s="226"/>
    </row>
    <row r="3501" spans="1:55" ht="15.75" customHeight="1" thickBot="1">
      <c r="A3501" s="238"/>
      <c r="B3501" s="238"/>
      <c r="C3501" s="240"/>
      <c r="D3501" s="240"/>
      <c r="E3501" s="240"/>
      <c r="F3501" s="240"/>
      <c r="G3501" s="240"/>
      <c r="H3501" s="240"/>
      <c r="I3501" s="240"/>
      <c r="J3501" s="240"/>
      <c r="K3501" s="240"/>
      <c r="L3501" s="240"/>
      <c r="M3501" s="240"/>
      <c r="N3501" s="240"/>
      <c r="O3501" s="240"/>
      <c r="BC3501" s="226"/>
    </row>
    <row r="3502" spans="1:55" ht="15.75" customHeight="1" thickBot="1">
      <c r="A3502" s="238"/>
      <c r="B3502" s="238"/>
      <c r="C3502" s="240"/>
      <c r="D3502" s="240"/>
      <c r="E3502" s="240"/>
      <c r="F3502" s="240"/>
      <c r="G3502" s="240"/>
      <c r="H3502" s="240"/>
      <c r="I3502" s="240"/>
      <c r="J3502" s="240"/>
      <c r="K3502" s="240"/>
      <c r="L3502" s="240"/>
      <c r="M3502" s="240"/>
      <c r="N3502" s="240"/>
      <c r="O3502" s="240"/>
      <c r="BC3502" s="226"/>
    </row>
    <row r="3503" spans="1:55" ht="15.75" customHeight="1" thickBot="1">
      <c r="A3503" s="238"/>
      <c r="B3503" s="238"/>
      <c r="C3503" s="240"/>
      <c r="D3503" s="240"/>
      <c r="E3503" s="240"/>
      <c r="F3503" s="240"/>
      <c r="G3503" s="240"/>
      <c r="H3503" s="240"/>
      <c r="I3503" s="240"/>
      <c r="J3503" s="240"/>
      <c r="K3503" s="240"/>
      <c r="L3503" s="240"/>
      <c r="M3503" s="240"/>
      <c r="N3503" s="240"/>
      <c r="O3503" s="240"/>
      <c r="BC3503" s="226"/>
    </row>
    <row r="3504" spans="1:55" ht="15.75" customHeight="1" thickBot="1">
      <c r="A3504" s="238"/>
      <c r="B3504" s="238"/>
      <c r="C3504" s="240"/>
      <c r="D3504" s="240"/>
      <c r="E3504" s="240"/>
      <c r="F3504" s="240"/>
      <c r="G3504" s="240"/>
      <c r="H3504" s="240"/>
      <c r="I3504" s="240"/>
      <c r="J3504" s="240"/>
      <c r="K3504" s="240"/>
      <c r="L3504" s="240"/>
      <c r="M3504" s="240"/>
      <c r="N3504" s="240"/>
      <c r="O3504" s="240"/>
      <c r="BC3504" s="226"/>
    </row>
    <row r="3505" spans="1:55" ht="15.75" customHeight="1" thickBot="1">
      <c r="A3505" s="238"/>
      <c r="B3505" s="238"/>
      <c r="C3505" s="240"/>
      <c r="D3505" s="240"/>
      <c r="E3505" s="240"/>
      <c r="F3505" s="240"/>
      <c r="G3505" s="240"/>
      <c r="H3505" s="240"/>
      <c r="I3505" s="240"/>
      <c r="J3505" s="240"/>
      <c r="K3505" s="240"/>
      <c r="L3505" s="240"/>
      <c r="M3505" s="240"/>
      <c r="N3505" s="240"/>
      <c r="O3505" s="240"/>
      <c r="BC3505" s="226"/>
    </row>
    <row r="3506" spans="1:55" ht="15.75" customHeight="1" thickBot="1">
      <c r="A3506" s="238"/>
      <c r="B3506" s="238"/>
      <c r="C3506" s="240"/>
      <c r="D3506" s="240"/>
      <c r="E3506" s="240"/>
      <c r="F3506" s="240"/>
      <c r="G3506" s="240"/>
      <c r="H3506" s="240"/>
      <c r="I3506" s="240"/>
      <c r="J3506" s="240"/>
      <c r="K3506" s="240"/>
      <c r="L3506" s="240"/>
      <c r="M3506" s="240"/>
      <c r="N3506" s="240"/>
      <c r="O3506" s="240"/>
      <c r="BC3506" s="226"/>
    </row>
    <row r="3507" spans="1:55" ht="15.75" customHeight="1" thickBot="1">
      <c r="A3507" s="238"/>
      <c r="B3507" s="238"/>
      <c r="C3507" s="240"/>
      <c r="D3507" s="240"/>
      <c r="E3507" s="240"/>
      <c r="F3507" s="240"/>
      <c r="G3507" s="240"/>
      <c r="H3507" s="240"/>
      <c r="I3507" s="240"/>
      <c r="J3507" s="240"/>
      <c r="K3507" s="240"/>
      <c r="L3507" s="240"/>
      <c r="M3507" s="240"/>
      <c r="N3507" s="240"/>
      <c r="O3507" s="240"/>
      <c r="BC3507" s="226"/>
    </row>
    <row r="3508" spans="1:55" ht="15.75" customHeight="1" thickBot="1">
      <c r="A3508" s="238"/>
      <c r="B3508" s="238"/>
      <c r="C3508" s="240"/>
      <c r="D3508" s="240"/>
      <c r="E3508" s="240"/>
      <c r="F3508" s="240"/>
      <c r="G3508" s="240"/>
      <c r="H3508" s="240"/>
      <c r="I3508" s="240"/>
      <c r="J3508" s="240"/>
      <c r="K3508" s="240"/>
      <c r="L3508" s="240"/>
      <c r="M3508" s="240"/>
      <c r="N3508" s="240"/>
      <c r="O3508" s="240"/>
      <c r="BC3508" s="226"/>
    </row>
    <row r="3509" spans="1:55" ht="15.75" customHeight="1" thickBot="1">
      <c r="A3509" s="238"/>
      <c r="B3509" s="238"/>
      <c r="C3509" s="240"/>
      <c r="D3509" s="240"/>
      <c r="E3509" s="240"/>
      <c r="F3509" s="240"/>
      <c r="G3509" s="240"/>
      <c r="H3509" s="240"/>
      <c r="I3509" s="240"/>
      <c r="J3509" s="240"/>
      <c r="K3509" s="240"/>
      <c r="L3509" s="240"/>
      <c r="M3509" s="240"/>
      <c r="N3509" s="240"/>
      <c r="O3509" s="240"/>
      <c r="BC3509" s="226"/>
    </row>
    <row r="3510" spans="1:55" ht="15.75" customHeight="1" thickBot="1">
      <c r="A3510" s="238"/>
      <c r="B3510" s="238"/>
      <c r="C3510" s="240"/>
      <c r="D3510" s="240"/>
      <c r="E3510" s="240"/>
      <c r="F3510" s="240"/>
      <c r="G3510" s="240"/>
      <c r="H3510" s="240"/>
      <c r="I3510" s="240"/>
      <c r="J3510" s="240"/>
      <c r="K3510" s="240"/>
      <c r="L3510" s="240"/>
      <c r="M3510" s="240"/>
      <c r="N3510" s="240"/>
      <c r="O3510" s="240"/>
      <c r="BC3510" s="226"/>
    </row>
    <row r="3511" spans="1:55" ht="15.75" customHeight="1" thickBot="1">
      <c r="A3511" s="238"/>
      <c r="B3511" s="238"/>
      <c r="C3511" s="240"/>
      <c r="D3511" s="240"/>
      <c r="E3511" s="240"/>
      <c r="F3511" s="240"/>
      <c r="G3511" s="240"/>
      <c r="H3511" s="240"/>
      <c r="I3511" s="240"/>
      <c r="J3511" s="240"/>
      <c r="K3511" s="240"/>
      <c r="L3511" s="240"/>
      <c r="M3511" s="240"/>
      <c r="N3511" s="240"/>
      <c r="O3511" s="240"/>
      <c r="BC3511" s="226"/>
    </row>
    <row r="3512" spans="1:55" ht="15.75" customHeight="1" thickBot="1">
      <c r="A3512" s="238"/>
      <c r="B3512" s="238"/>
      <c r="C3512" s="240"/>
      <c r="D3512" s="240"/>
      <c r="E3512" s="240"/>
      <c r="F3512" s="240"/>
      <c r="G3512" s="240"/>
      <c r="H3512" s="240"/>
      <c r="I3512" s="240"/>
      <c r="J3512" s="240"/>
      <c r="K3512" s="240"/>
      <c r="L3512" s="240"/>
      <c r="M3512" s="240"/>
      <c r="N3512" s="240"/>
      <c r="O3512" s="240"/>
      <c r="BC3512" s="226"/>
    </row>
    <row r="3513" spans="1:55" ht="15.75" customHeight="1" thickBot="1">
      <c r="A3513" s="238"/>
      <c r="B3513" s="238"/>
      <c r="C3513" s="240"/>
      <c r="D3513" s="240"/>
      <c r="E3513" s="240"/>
      <c r="F3513" s="240"/>
      <c r="G3513" s="240"/>
      <c r="H3513" s="240"/>
      <c r="I3513" s="240"/>
      <c r="J3513" s="240"/>
      <c r="K3513" s="240"/>
      <c r="L3513" s="240"/>
      <c r="M3513" s="240"/>
      <c r="N3513" s="240"/>
      <c r="O3513" s="240"/>
      <c r="BC3513" s="226"/>
    </row>
    <row r="3514" spans="1:55" ht="15.75" customHeight="1" thickBot="1">
      <c r="A3514" s="238"/>
      <c r="B3514" s="238"/>
      <c r="C3514" s="240"/>
      <c r="D3514" s="240"/>
      <c r="E3514" s="240"/>
      <c r="F3514" s="240"/>
      <c r="G3514" s="240"/>
      <c r="H3514" s="240"/>
      <c r="I3514" s="240"/>
      <c r="J3514" s="240"/>
      <c r="K3514" s="240"/>
      <c r="L3514" s="240"/>
      <c r="M3514" s="240"/>
      <c r="N3514" s="240"/>
      <c r="O3514" s="240"/>
      <c r="BC3514" s="226"/>
    </row>
    <row r="3515" spans="1:55" ht="15.75" customHeight="1" thickBot="1">
      <c r="A3515" s="238"/>
      <c r="B3515" s="238"/>
      <c r="C3515" s="240"/>
      <c r="D3515" s="240"/>
      <c r="E3515" s="240"/>
      <c r="F3515" s="240"/>
      <c r="G3515" s="240"/>
      <c r="H3515" s="240"/>
      <c r="I3515" s="240"/>
      <c r="J3515" s="240"/>
      <c r="K3515" s="240"/>
      <c r="L3515" s="240"/>
      <c r="M3515" s="240"/>
      <c r="N3515" s="240"/>
      <c r="O3515" s="240"/>
      <c r="BC3515" s="226"/>
    </row>
    <row r="3516" spans="1:55" ht="15.75" customHeight="1" thickBot="1">
      <c r="A3516" s="238"/>
      <c r="B3516" s="238"/>
      <c r="C3516" s="240"/>
      <c r="D3516" s="240"/>
      <c r="E3516" s="240"/>
      <c r="F3516" s="240"/>
      <c r="G3516" s="240"/>
      <c r="H3516" s="240"/>
      <c r="I3516" s="240"/>
      <c r="J3516" s="240"/>
      <c r="K3516" s="240"/>
      <c r="L3516" s="240"/>
      <c r="M3516" s="240"/>
      <c r="N3516" s="240"/>
      <c r="O3516" s="240"/>
      <c r="BC3516" s="226"/>
    </row>
    <row r="3517" spans="1:55" ht="15.75" customHeight="1" thickBot="1">
      <c r="A3517" s="238"/>
      <c r="B3517" s="238"/>
      <c r="C3517" s="240"/>
      <c r="D3517" s="240"/>
      <c r="E3517" s="240"/>
      <c r="F3517" s="240"/>
      <c r="G3517" s="240"/>
      <c r="H3517" s="240"/>
      <c r="I3517" s="240"/>
      <c r="J3517" s="240"/>
      <c r="K3517" s="240"/>
      <c r="L3517" s="240"/>
      <c r="M3517" s="240"/>
      <c r="N3517" s="240"/>
      <c r="O3517" s="240"/>
      <c r="BC3517" s="226"/>
    </row>
    <row r="3518" spans="1:55" ht="15.75" customHeight="1" thickBot="1">
      <c r="A3518" s="238"/>
      <c r="B3518" s="238"/>
      <c r="C3518" s="240"/>
      <c r="D3518" s="240"/>
      <c r="E3518" s="240"/>
      <c r="F3518" s="240"/>
      <c r="G3518" s="240"/>
      <c r="H3518" s="240"/>
      <c r="I3518" s="240"/>
      <c r="J3518" s="240"/>
      <c r="K3518" s="240"/>
      <c r="L3518" s="240"/>
      <c r="M3518" s="240"/>
      <c r="N3518" s="240"/>
      <c r="O3518" s="240"/>
      <c r="BC3518" s="226"/>
    </row>
    <row r="3519" spans="1:55" ht="15.75" customHeight="1" thickBot="1">
      <c r="A3519" s="238"/>
      <c r="B3519" s="238"/>
      <c r="C3519" s="240"/>
      <c r="D3519" s="240"/>
      <c r="E3519" s="240"/>
      <c r="F3519" s="240"/>
      <c r="G3519" s="240"/>
      <c r="H3519" s="240"/>
      <c r="I3519" s="240"/>
      <c r="J3519" s="240"/>
      <c r="K3519" s="240"/>
      <c r="L3519" s="240"/>
      <c r="M3519" s="240"/>
      <c r="N3519" s="240"/>
      <c r="O3519" s="240"/>
      <c r="BC3519" s="226"/>
    </row>
    <row r="3520" spans="1:55" ht="15.75" customHeight="1" thickBot="1">
      <c r="A3520" s="238"/>
      <c r="B3520" s="238"/>
      <c r="C3520" s="240"/>
      <c r="D3520" s="240"/>
      <c r="E3520" s="240"/>
      <c r="F3520" s="240"/>
      <c r="G3520" s="240"/>
      <c r="H3520" s="240"/>
      <c r="I3520" s="240"/>
      <c r="J3520" s="240"/>
      <c r="K3520" s="240"/>
      <c r="L3520" s="240"/>
      <c r="M3520" s="240"/>
      <c r="N3520" s="240"/>
      <c r="O3520" s="240"/>
      <c r="BC3520" s="226"/>
    </row>
    <row r="3521" spans="1:55" ht="15.75" customHeight="1" thickBot="1">
      <c r="A3521" s="238"/>
      <c r="B3521" s="238"/>
      <c r="C3521" s="240"/>
      <c r="D3521" s="240"/>
      <c r="E3521" s="240"/>
      <c r="F3521" s="240"/>
      <c r="G3521" s="240"/>
      <c r="H3521" s="240"/>
      <c r="I3521" s="240"/>
      <c r="J3521" s="240"/>
      <c r="K3521" s="240"/>
      <c r="L3521" s="240"/>
      <c r="M3521" s="240"/>
      <c r="N3521" s="240"/>
      <c r="O3521" s="240"/>
      <c r="BC3521" s="226"/>
    </row>
    <row r="3522" spans="1:55" ht="15.75" customHeight="1" thickBot="1">
      <c r="A3522" s="238"/>
      <c r="B3522" s="238"/>
      <c r="C3522" s="240"/>
      <c r="D3522" s="240"/>
      <c r="E3522" s="240"/>
      <c r="F3522" s="240"/>
      <c r="G3522" s="240"/>
      <c r="H3522" s="240"/>
      <c r="I3522" s="240"/>
      <c r="J3522" s="240"/>
      <c r="K3522" s="240"/>
      <c r="L3522" s="240"/>
      <c r="M3522" s="240"/>
      <c r="N3522" s="240"/>
      <c r="O3522" s="240"/>
      <c r="BC3522" s="226"/>
    </row>
    <row r="3523" spans="1:55" ht="15.75" customHeight="1" thickBot="1">
      <c r="A3523" s="238"/>
      <c r="B3523" s="238"/>
      <c r="C3523" s="240"/>
      <c r="D3523" s="240"/>
      <c r="E3523" s="240"/>
      <c r="F3523" s="240"/>
      <c r="G3523" s="240"/>
      <c r="H3523" s="240"/>
      <c r="I3523" s="240"/>
      <c r="J3523" s="240"/>
      <c r="K3523" s="240"/>
      <c r="L3523" s="240"/>
      <c r="M3523" s="240"/>
      <c r="N3523" s="240"/>
      <c r="O3523" s="240"/>
      <c r="BC3523" s="226"/>
    </row>
    <row r="3524" spans="1:55" ht="15.75" customHeight="1" thickBot="1">
      <c r="A3524" s="238"/>
      <c r="B3524" s="238"/>
      <c r="C3524" s="240"/>
      <c r="D3524" s="240"/>
      <c r="E3524" s="240"/>
      <c r="F3524" s="240"/>
      <c r="G3524" s="240"/>
      <c r="H3524" s="240"/>
      <c r="I3524" s="240"/>
      <c r="J3524" s="240"/>
      <c r="K3524" s="240"/>
      <c r="L3524" s="240"/>
      <c r="M3524" s="240"/>
      <c r="N3524" s="240"/>
      <c r="O3524" s="240"/>
      <c r="BC3524" s="226"/>
    </row>
    <row r="3525" spans="1:55" ht="15.75" customHeight="1" thickBot="1">
      <c r="A3525" s="238"/>
      <c r="B3525" s="238"/>
      <c r="C3525" s="240"/>
      <c r="D3525" s="240"/>
      <c r="E3525" s="240"/>
      <c r="F3525" s="240"/>
      <c r="G3525" s="240"/>
      <c r="H3525" s="240"/>
      <c r="I3525" s="240"/>
      <c r="J3525" s="240"/>
      <c r="K3525" s="240"/>
      <c r="L3525" s="240"/>
      <c r="M3525" s="240"/>
      <c r="N3525" s="240"/>
      <c r="O3525" s="240"/>
      <c r="BC3525" s="226"/>
    </row>
    <row r="3526" spans="1:55" ht="15.75" customHeight="1" thickBot="1">
      <c r="A3526" s="238"/>
      <c r="B3526" s="238"/>
      <c r="C3526" s="240"/>
      <c r="D3526" s="240"/>
      <c r="E3526" s="240"/>
      <c r="F3526" s="240"/>
      <c r="G3526" s="240"/>
      <c r="H3526" s="240"/>
      <c r="I3526" s="240"/>
      <c r="J3526" s="240"/>
      <c r="K3526" s="240"/>
      <c r="L3526" s="240"/>
      <c r="M3526" s="240"/>
      <c r="N3526" s="240"/>
      <c r="O3526" s="240"/>
      <c r="BC3526" s="226"/>
    </row>
    <row r="3527" spans="1:55" ht="15.75" customHeight="1" thickBot="1">
      <c r="A3527" s="238"/>
      <c r="B3527" s="238"/>
      <c r="C3527" s="240"/>
      <c r="D3527" s="240"/>
      <c r="E3527" s="240"/>
      <c r="F3527" s="240"/>
      <c r="G3527" s="240"/>
      <c r="H3527" s="240"/>
      <c r="I3527" s="240"/>
      <c r="J3527" s="240"/>
      <c r="K3527" s="240"/>
      <c r="L3527" s="240"/>
      <c r="M3527" s="240"/>
      <c r="N3527" s="240"/>
      <c r="O3527" s="240"/>
      <c r="BC3527" s="226"/>
    </row>
    <row r="3528" spans="1:55" ht="15.75" customHeight="1" thickBot="1">
      <c r="A3528" s="238"/>
      <c r="B3528" s="238"/>
      <c r="C3528" s="240"/>
      <c r="D3528" s="240"/>
      <c r="E3528" s="240"/>
      <c r="F3528" s="240"/>
      <c r="G3528" s="240"/>
      <c r="H3528" s="240"/>
      <c r="I3528" s="240"/>
      <c r="J3528" s="240"/>
      <c r="K3528" s="240"/>
      <c r="L3528" s="240"/>
      <c r="M3528" s="240"/>
      <c r="N3528" s="240"/>
      <c r="O3528" s="240"/>
      <c r="BC3528" s="226"/>
    </row>
    <row r="3529" spans="1:55" ht="15.75" customHeight="1" thickBot="1">
      <c r="A3529" s="238"/>
      <c r="B3529" s="238"/>
      <c r="C3529" s="240"/>
      <c r="D3529" s="240"/>
      <c r="E3529" s="240"/>
      <c r="F3529" s="240"/>
      <c r="G3529" s="240"/>
      <c r="H3529" s="240"/>
      <c r="I3529" s="240"/>
      <c r="J3529" s="240"/>
      <c r="K3529" s="240"/>
      <c r="L3529" s="240"/>
      <c r="M3529" s="240"/>
      <c r="N3529" s="240"/>
      <c r="O3529" s="240"/>
      <c r="BC3529" s="226"/>
    </row>
    <row r="3530" spans="1:55" ht="15.75" customHeight="1" thickBot="1">
      <c r="A3530" s="238"/>
      <c r="B3530" s="238"/>
      <c r="C3530" s="240"/>
      <c r="D3530" s="240"/>
      <c r="E3530" s="240"/>
      <c r="F3530" s="240"/>
      <c r="G3530" s="240"/>
      <c r="H3530" s="240"/>
      <c r="I3530" s="240"/>
      <c r="J3530" s="240"/>
      <c r="K3530" s="240"/>
      <c r="L3530" s="240"/>
      <c r="M3530" s="240"/>
      <c r="N3530" s="240"/>
      <c r="O3530" s="240"/>
      <c r="BC3530" s="226"/>
    </row>
    <row r="3531" spans="1:55" ht="15.75" customHeight="1" thickBot="1">
      <c r="A3531" s="238"/>
      <c r="B3531" s="238"/>
      <c r="C3531" s="240"/>
      <c r="D3531" s="240"/>
      <c r="E3531" s="240"/>
      <c r="F3531" s="240"/>
      <c r="G3531" s="240"/>
      <c r="H3531" s="240"/>
      <c r="I3531" s="240"/>
      <c r="J3531" s="240"/>
      <c r="K3531" s="240"/>
      <c r="L3531" s="240"/>
      <c r="M3531" s="240"/>
      <c r="N3531" s="240"/>
      <c r="O3531" s="240"/>
      <c r="BC3531" s="226"/>
    </row>
    <row r="3532" spans="1:55" ht="15.75" customHeight="1" thickBot="1">
      <c r="A3532" s="238"/>
      <c r="B3532" s="238"/>
      <c r="C3532" s="240"/>
      <c r="D3532" s="240"/>
      <c r="E3532" s="240"/>
      <c r="F3532" s="240"/>
      <c r="G3532" s="240"/>
      <c r="H3532" s="240"/>
      <c r="I3532" s="240"/>
      <c r="J3532" s="240"/>
      <c r="K3532" s="240"/>
      <c r="L3532" s="240"/>
      <c r="M3532" s="240"/>
      <c r="N3532" s="240"/>
      <c r="O3532" s="240"/>
      <c r="BC3532" s="226"/>
    </row>
    <row r="3533" spans="1:55" ht="15.75" customHeight="1" thickBot="1">
      <c r="A3533" s="238"/>
      <c r="B3533" s="238"/>
      <c r="C3533" s="240"/>
      <c r="D3533" s="240"/>
      <c r="E3533" s="240"/>
      <c r="F3533" s="240"/>
      <c r="G3533" s="240"/>
      <c r="H3533" s="240"/>
      <c r="I3533" s="240"/>
      <c r="J3533" s="240"/>
      <c r="K3533" s="240"/>
      <c r="L3533" s="240"/>
      <c r="M3533" s="240"/>
      <c r="N3533" s="240"/>
      <c r="O3533" s="240"/>
      <c r="BC3533" s="226"/>
    </row>
    <row r="3534" spans="1:55" ht="15.75" customHeight="1" thickBot="1">
      <c r="A3534" s="238"/>
      <c r="B3534" s="238"/>
      <c r="C3534" s="240"/>
      <c r="D3534" s="240"/>
      <c r="E3534" s="240"/>
      <c r="F3534" s="240"/>
      <c r="G3534" s="240"/>
      <c r="H3534" s="240"/>
      <c r="I3534" s="240"/>
      <c r="J3534" s="240"/>
      <c r="K3534" s="240"/>
      <c r="L3534" s="240"/>
      <c r="M3534" s="240"/>
      <c r="N3534" s="240"/>
      <c r="O3534" s="240"/>
      <c r="BC3534" s="226"/>
    </row>
    <row r="3535" spans="1:55" ht="15.75" customHeight="1" thickBot="1">
      <c r="A3535" s="238"/>
      <c r="B3535" s="238"/>
      <c r="C3535" s="240"/>
      <c r="D3535" s="240"/>
      <c r="E3535" s="240"/>
      <c r="F3535" s="240"/>
      <c r="G3535" s="240"/>
      <c r="H3535" s="240"/>
      <c r="I3535" s="240"/>
      <c r="J3535" s="240"/>
      <c r="K3535" s="240"/>
      <c r="L3535" s="240"/>
      <c r="M3535" s="240"/>
      <c r="N3535" s="240"/>
      <c r="O3535" s="240"/>
      <c r="BC3535" s="226"/>
    </row>
    <row r="3536" spans="1:55" ht="15.75" customHeight="1" thickBot="1">
      <c r="A3536" s="238"/>
      <c r="B3536" s="238"/>
      <c r="C3536" s="240"/>
      <c r="D3536" s="240"/>
      <c r="E3536" s="240"/>
      <c r="F3536" s="240"/>
      <c r="G3536" s="240"/>
      <c r="H3536" s="240"/>
      <c r="I3536" s="240"/>
      <c r="J3536" s="240"/>
      <c r="K3536" s="240"/>
      <c r="L3536" s="240"/>
      <c r="M3536" s="240"/>
      <c r="N3536" s="240"/>
      <c r="O3536" s="240"/>
      <c r="BC3536" s="226"/>
    </row>
    <row r="3537" spans="1:55" ht="15.75" customHeight="1" thickBot="1">
      <c r="A3537" s="238"/>
      <c r="B3537" s="238"/>
      <c r="C3537" s="240"/>
      <c r="D3537" s="240"/>
      <c r="E3537" s="240"/>
      <c r="F3537" s="240"/>
      <c r="G3537" s="240"/>
      <c r="H3537" s="240"/>
      <c r="I3537" s="240"/>
      <c r="J3537" s="240"/>
      <c r="K3537" s="240"/>
      <c r="L3537" s="240"/>
      <c r="M3537" s="240"/>
      <c r="N3537" s="240"/>
      <c r="O3537" s="240"/>
      <c r="BC3537" s="226"/>
    </row>
    <row r="3538" spans="1:55" ht="15.75" customHeight="1" thickBot="1">
      <c r="A3538" s="238"/>
      <c r="B3538" s="238"/>
      <c r="C3538" s="240"/>
      <c r="D3538" s="240"/>
      <c r="E3538" s="240"/>
      <c r="F3538" s="240"/>
      <c r="G3538" s="240"/>
      <c r="H3538" s="240"/>
      <c r="I3538" s="240"/>
      <c r="J3538" s="240"/>
      <c r="K3538" s="240"/>
      <c r="L3538" s="240"/>
      <c r="M3538" s="240"/>
      <c r="N3538" s="240"/>
      <c r="O3538" s="240"/>
      <c r="BC3538" s="226"/>
    </row>
    <row r="3539" spans="1:55" ht="15.75" customHeight="1" thickBot="1">
      <c r="A3539" s="238"/>
      <c r="B3539" s="238"/>
      <c r="C3539" s="240"/>
      <c r="D3539" s="240"/>
      <c r="E3539" s="240"/>
      <c r="F3539" s="240"/>
      <c r="G3539" s="240"/>
      <c r="H3539" s="240"/>
      <c r="I3539" s="240"/>
      <c r="J3539" s="240"/>
      <c r="K3539" s="240"/>
      <c r="L3539" s="240"/>
      <c r="M3539" s="240"/>
      <c r="N3539" s="240"/>
      <c r="O3539" s="240"/>
      <c r="BC3539" s="226"/>
    </row>
    <row r="3540" spans="1:55" ht="15.75" customHeight="1" thickBot="1">
      <c r="A3540" s="238"/>
      <c r="B3540" s="238"/>
      <c r="C3540" s="240"/>
      <c r="D3540" s="240"/>
      <c r="E3540" s="240"/>
      <c r="F3540" s="240"/>
      <c r="G3540" s="240"/>
      <c r="H3540" s="240"/>
      <c r="I3540" s="240"/>
      <c r="J3540" s="240"/>
      <c r="K3540" s="240"/>
      <c r="L3540" s="240"/>
      <c r="M3540" s="240"/>
      <c r="N3540" s="240"/>
      <c r="O3540" s="240"/>
      <c r="BC3540" s="226"/>
    </row>
    <row r="3541" spans="1:55" ht="15.75" customHeight="1" thickBot="1">
      <c r="A3541" s="238"/>
      <c r="B3541" s="238"/>
      <c r="C3541" s="240"/>
      <c r="D3541" s="240"/>
      <c r="E3541" s="240"/>
      <c r="F3541" s="240"/>
      <c r="G3541" s="240"/>
      <c r="H3541" s="240"/>
      <c r="I3541" s="240"/>
      <c r="J3541" s="240"/>
      <c r="K3541" s="240"/>
      <c r="L3541" s="240"/>
      <c r="M3541" s="240"/>
      <c r="N3541" s="240"/>
      <c r="O3541" s="240"/>
      <c r="BC3541" s="226"/>
    </row>
    <row r="3542" spans="1:55" ht="15.75" customHeight="1" thickBot="1">
      <c r="A3542" s="238"/>
      <c r="B3542" s="238"/>
      <c r="C3542" s="240"/>
      <c r="D3542" s="240"/>
      <c r="E3542" s="240"/>
      <c r="F3542" s="240"/>
      <c r="G3542" s="240"/>
      <c r="H3542" s="240"/>
      <c r="I3542" s="240"/>
      <c r="J3542" s="240"/>
      <c r="K3542" s="240"/>
      <c r="L3542" s="240"/>
      <c r="M3542" s="240"/>
      <c r="N3542" s="240"/>
      <c r="O3542" s="240"/>
      <c r="BC3542" s="226"/>
    </row>
    <row r="3543" spans="1:55" ht="15.75" customHeight="1" thickBot="1">
      <c r="A3543" s="238"/>
      <c r="B3543" s="238"/>
      <c r="C3543" s="240"/>
      <c r="D3543" s="240"/>
      <c r="E3543" s="240"/>
      <c r="F3543" s="240"/>
      <c r="G3543" s="240"/>
      <c r="H3543" s="240"/>
      <c r="I3543" s="240"/>
      <c r="J3543" s="240"/>
      <c r="K3543" s="240"/>
      <c r="L3543" s="240"/>
      <c r="M3543" s="240"/>
      <c r="N3543" s="240"/>
      <c r="O3543" s="240"/>
      <c r="BC3543" s="226"/>
    </row>
    <row r="3544" spans="1:55" ht="15.75" customHeight="1" thickBot="1">
      <c r="A3544" s="238"/>
      <c r="B3544" s="238"/>
      <c r="C3544" s="240"/>
      <c r="D3544" s="240"/>
      <c r="E3544" s="240"/>
      <c r="F3544" s="240"/>
      <c r="G3544" s="240"/>
      <c r="H3544" s="240"/>
      <c r="I3544" s="240"/>
      <c r="J3544" s="240"/>
      <c r="K3544" s="240"/>
      <c r="L3544" s="240"/>
      <c r="M3544" s="240"/>
      <c r="N3544" s="240"/>
      <c r="O3544" s="240"/>
      <c r="BC3544" s="226"/>
    </row>
    <row r="3545" spans="1:55" ht="15.75" customHeight="1" thickBot="1">
      <c r="A3545" s="238"/>
      <c r="B3545" s="238"/>
      <c r="C3545" s="240"/>
      <c r="D3545" s="240"/>
      <c r="E3545" s="240"/>
      <c r="F3545" s="240"/>
      <c r="G3545" s="240"/>
      <c r="H3545" s="240"/>
      <c r="I3545" s="240"/>
      <c r="J3545" s="240"/>
      <c r="K3545" s="240"/>
      <c r="L3545" s="240"/>
      <c r="M3545" s="240"/>
      <c r="N3545" s="240"/>
      <c r="O3545" s="240"/>
      <c r="BC3545" s="226"/>
    </row>
    <row r="3546" spans="1:55" ht="15.75" customHeight="1" thickBot="1">
      <c r="A3546" s="238"/>
      <c r="B3546" s="238"/>
      <c r="C3546" s="240"/>
      <c r="D3546" s="240"/>
      <c r="E3546" s="240"/>
      <c r="F3546" s="240"/>
      <c r="G3546" s="240"/>
      <c r="H3546" s="240"/>
      <c r="I3546" s="240"/>
      <c r="J3546" s="240"/>
      <c r="K3546" s="240"/>
      <c r="L3546" s="240"/>
      <c r="M3546" s="240"/>
      <c r="N3546" s="240"/>
      <c r="O3546" s="240"/>
      <c r="BC3546" s="226"/>
    </row>
    <row r="3547" spans="1:55" ht="15.75" customHeight="1" thickBot="1">
      <c r="A3547" s="238"/>
      <c r="B3547" s="238"/>
      <c r="C3547" s="240"/>
      <c r="D3547" s="240"/>
      <c r="E3547" s="240"/>
      <c r="F3547" s="240"/>
      <c r="G3547" s="240"/>
      <c r="H3547" s="240"/>
      <c r="I3547" s="240"/>
      <c r="J3547" s="240"/>
      <c r="K3547" s="240"/>
      <c r="L3547" s="240"/>
      <c r="M3547" s="240"/>
      <c r="N3547" s="240"/>
      <c r="O3547" s="240"/>
      <c r="BC3547" s="226"/>
    </row>
    <row r="3548" spans="1:55" ht="15.75" customHeight="1" thickBot="1">
      <c r="A3548" s="238"/>
      <c r="B3548" s="238"/>
      <c r="C3548" s="240"/>
      <c r="D3548" s="240"/>
      <c r="E3548" s="240"/>
      <c r="F3548" s="240"/>
      <c r="G3548" s="240"/>
      <c r="H3548" s="240"/>
      <c r="I3548" s="240"/>
      <c r="J3548" s="240"/>
      <c r="K3548" s="240"/>
      <c r="L3548" s="240"/>
      <c r="M3548" s="240"/>
      <c r="N3548" s="240"/>
      <c r="O3548" s="240"/>
      <c r="BC3548" s="226"/>
    </row>
    <row r="3549" spans="1:55" ht="15.75" customHeight="1" thickBot="1">
      <c r="A3549" s="238"/>
      <c r="B3549" s="238"/>
      <c r="C3549" s="240"/>
      <c r="D3549" s="240"/>
      <c r="E3549" s="240"/>
      <c r="F3549" s="240"/>
      <c r="G3549" s="240"/>
      <c r="H3549" s="240"/>
      <c r="I3549" s="240"/>
      <c r="J3549" s="240"/>
      <c r="K3549" s="240"/>
      <c r="L3549" s="240"/>
      <c r="M3549" s="240"/>
      <c r="N3549" s="240"/>
      <c r="O3549" s="240"/>
      <c r="BC3549" s="226"/>
    </row>
    <row r="3550" spans="1:55" ht="15.75" customHeight="1" thickBot="1">
      <c r="A3550" s="238"/>
      <c r="B3550" s="238"/>
      <c r="C3550" s="240"/>
      <c r="D3550" s="240"/>
      <c r="E3550" s="240"/>
      <c r="F3550" s="240"/>
      <c r="G3550" s="240"/>
      <c r="H3550" s="240"/>
      <c r="I3550" s="240"/>
      <c r="J3550" s="240"/>
      <c r="K3550" s="240"/>
      <c r="L3550" s="240"/>
      <c r="M3550" s="240"/>
      <c r="N3550" s="240"/>
      <c r="O3550" s="240"/>
      <c r="BC3550" s="226"/>
    </row>
    <row r="3551" spans="1:55" ht="15.75" customHeight="1" thickBot="1">
      <c r="A3551" s="238"/>
      <c r="B3551" s="238"/>
      <c r="C3551" s="240"/>
      <c r="D3551" s="240"/>
      <c r="E3551" s="240"/>
      <c r="F3551" s="240"/>
      <c r="G3551" s="240"/>
      <c r="H3551" s="240"/>
      <c r="I3551" s="240"/>
      <c r="J3551" s="240"/>
      <c r="K3551" s="240"/>
      <c r="L3551" s="240"/>
      <c r="M3551" s="240"/>
      <c r="N3551" s="240"/>
      <c r="O3551" s="240"/>
      <c r="BC3551" s="226"/>
    </row>
    <row r="3552" spans="1:55" ht="15.75" customHeight="1" thickBot="1">
      <c r="A3552" s="238"/>
      <c r="B3552" s="238"/>
      <c r="C3552" s="240"/>
      <c r="D3552" s="240"/>
      <c r="E3552" s="240"/>
      <c r="F3552" s="240"/>
      <c r="G3552" s="240"/>
      <c r="H3552" s="240"/>
      <c r="I3552" s="240"/>
      <c r="J3552" s="240"/>
      <c r="K3552" s="240"/>
      <c r="L3552" s="240"/>
      <c r="M3552" s="240"/>
      <c r="N3552" s="240"/>
      <c r="O3552" s="240"/>
      <c r="BC3552" s="226"/>
    </row>
    <row r="3553" spans="1:55" ht="15.75" customHeight="1" thickBot="1">
      <c r="A3553" s="238"/>
      <c r="B3553" s="238"/>
      <c r="C3553" s="240"/>
      <c r="D3553" s="240"/>
      <c r="E3553" s="240"/>
      <c r="F3553" s="240"/>
      <c r="G3553" s="240"/>
      <c r="H3553" s="240"/>
      <c r="I3553" s="240"/>
      <c r="J3553" s="240"/>
      <c r="K3553" s="240"/>
      <c r="L3553" s="240"/>
      <c r="M3553" s="240"/>
      <c r="N3553" s="240"/>
      <c r="O3553" s="240"/>
      <c r="BC3553" s="226"/>
    </row>
    <row r="3554" spans="1:55" ht="15.75" customHeight="1" thickBot="1">
      <c r="A3554" s="238"/>
      <c r="B3554" s="238"/>
      <c r="C3554" s="240"/>
      <c r="D3554" s="240"/>
      <c r="E3554" s="240"/>
      <c r="F3554" s="240"/>
      <c r="G3554" s="240"/>
      <c r="H3554" s="240"/>
      <c r="I3554" s="240"/>
      <c r="J3554" s="240"/>
      <c r="K3554" s="240"/>
      <c r="L3554" s="240"/>
      <c r="M3554" s="240"/>
      <c r="N3554" s="240"/>
      <c r="O3554" s="240"/>
      <c r="BC3554" s="226"/>
    </row>
    <row r="3555" spans="1:55" ht="15.75" customHeight="1" thickBot="1">
      <c r="A3555" s="238"/>
      <c r="B3555" s="238"/>
      <c r="C3555" s="240"/>
      <c r="D3555" s="240"/>
      <c r="E3555" s="240"/>
      <c r="F3555" s="240"/>
      <c r="G3555" s="240"/>
      <c r="H3555" s="240"/>
      <c r="I3555" s="240"/>
      <c r="J3555" s="240"/>
      <c r="K3555" s="240"/>
      <c r="L3555" s="240"/>
      <c r="M3555" s="240"/>
      <c r="N3555" s="240"/>
      <c r="O3555" s="240"/>
      <c r="BC3555" s="226"/>
    </row>
    <row r="3556" spans="1:55" ht="15.75" customHeight="1" thickBot="1">
      <c r="A3556" s="238"/>
      <c r="B3556" s="238"/>
      <c r="C3556" s="240"/>
      <c r="D3556" s="240"/>
      <c r="E3556" s="240"/>
      <c r="F3556" s="240"/>
      <c r="G3556" s="240"/>
      <c r="H3556" s="240"/>
      <c r="I3556" s="240"/>
      <c r="J3556" s="240"/>
      <c r="K3556" s="240"/>
      <c r="L3556" s="240"/>
      <c r="M3556" s="240"/>
      <c r="N3556" s="240"/>
      <c r="O3556" s="240"/>
      <c r="BC3556" s="226"/>
    </row>
    <row r="3557" spans="1:55" ht="15.75" customHeight="1" thickBot="1">
      <c r="A3557" s="238"/>
      <c r="B3557" s="238"/>
      <c r="C3557" s="240"/>
      <c r="D3557" s="240"/>
      <c r="E3557" s="240"/>
      <c r="F3557" s="240"/>
      <c r="G3557" s="240"/>
      <c r="H3557" s="240"/>
      <c r="I3557" s="240"/>
      <c r="J3557" s="240"/>
      <c r="K3557" s="240"/>
      <c r="L3557" s="240"/>
      <c r="M3557" s="240"/>
      <c r="N3557" s="240"/>
      <c r="O3557" s="240"/>
      <c r="BC3557" s="226"/>
    </row>
    <row r="3558" spans="1:55" ht="15.75" customHeight="1" thickBot="1">
      <c r="A3558" s="238"/>
      <c r="B3558" s="238"/>
      <c r="C3558" s="240"/>
      <c r="D3558" s="240"/>
      <c r="E3558" s="240"/>
      <c r="F3558" s="240"/>
      <c r="G3558" s="240"/>
      <c r="H3558" s="240"/>
      <c r="I3558" s="240"/>
      <c r="J3558" s="240"/>
      <c r="K3558" s="240"/>
      <c r="L3558" s="240"/>
      <c r="M3558" s="240"/>
      <c r="N3558" s="240"/>
      <c r="O3558" s="240"/>
      <c r="BC3558" s="226"/>
    </row>
    <row r="3559" spans="1:55" ht="15.75" customHeight="1" thickBot="1">
      <c r="A3559" s="238"/>
      <c r="B3559" s="238"/>
      <c r="C3559" s="240"/>
      <c r="D3559" s="240"/>
      <c r="E3559" s="240"/>
      <c r="F3559" s="240"/>
      <c r="G3559" s="240"/>
      <c r="H3559" s="240"/>
      <c r="I3559" s="240"/>
      <c r="J3559" s="240"/>
      <c r="K3559" s="240"/>
      <c r="L3559" s="240"/>
      <c r="M3559" s="240"/>
      <c r="N3559" s="240"/>
      <c r="O3559" s="240"/>
      <c r="BC3559" s="226"/>
    </row>
    <row r="3560" spans="1:55" ht="15.75" customHeight="1" thickBot="1">
      <c r="A3560" s="238"/>
      <c r="B3560" s="238"/>
      <c r="C3560" s="240"/>
      <c r="D3560" s="240"/>
      <c r="E3560" s="240"/>
      <c r="F3560" s="240"/>
      <c r="G3560" s="240"/>
      <c r="H3560" s="240"/>
      <c r="I3560" s="240"/>
      <c r="J3560" s="240"/>
      <c r="K3560" s="240"/>
      <c r="L3560" s="240"/>
      <c r="M3560" s="240"/>
      <c r="N3560" s="240"/>
      <c r="O3560" s="240"/>
      <c r="BC3560" s="226"/>
    </row>
    <row r="3561" spans="1:55" ht="15.75" customHeight="1" thickBot="1">
      <c r="A3561" s="238"/>
      <c r="B3561" s="238"/>
      <c r="C3561" s="240"/>
      <c r="D3561" s="240"/>
      <c r="E3561" s="240"/>
      <c r="F3561" s="240"/>
      <c r="G3561" s="240"/>
      <c r="H3561" s="240"/>
      <c r="I3561" s="240"/>
      <c r="J3561" s="240"/>
      <c r="K3561" s="240"/>
      <c r="L3561" s="240"/>
      <c r="M3561" s="240"/>
      <c r="N3561" s="240"/>
      <c r="O3561" s="240"/>
      <c r="BC3561" s="226"/>
    </row>
    <row r="3562" spans="1:55" ht="15.75" customHeight="1" thickBot="1">
      <c r="A3562" s="238"/>
      <c r="B3562" s="238"/>
      <c r="C3562" s="240"/>
      <c r="D3562" s="240"/>
      <c r="E3562" s="240"/>
      <c r="F3562" s="240"/>
      <c r="G3562" s="240"/>
      <c r="H3562" s="240"/>
      <c r="I3562" s="240"/>
      <c r="J3562" s="240"/>
      <c r="K3562" s="240"/>
      <c r="L3562" s="240"/>
      <c r="M3562" s="240"/>
      <c r="N3562" s="240"/>
      <c r="O3562" s="240"/>
      <c r="BC3562" s="226"/>
    </row>
    <row r="3563" spans="1:55" ht="15.75" customHeight="1" thickBot="1">
      <c r="A3563" s="238"/>
      <c r="B3563" s="238"/>
      <c r="C3563" s="240"/>
      <c r="D3563" s="240"/>
      <c r="E3563" s="240"/>
      <c r="F3563" s="240"/>
      <c r="G3563" s="240"/>
      <c r="H3563" s="240"/>
      <c r="I3563" s="240"/>
      <c r="J3563" s="240"/>
      <c r="K3563" s="240"/>
      <c r="L3563" s="240"/>
      <c r="M3563" s="240"/>
      <c r="N3563" s="240"/>
      <c r="O3563" s="240"/>
      <c r="BC3563" s="226"/>
    </row>
    <row r="3564" spans="1:55" ht="15.75" customHeight="1" thickBot="1">
      <c r="A3564" s="238"/>
      <c r="B3564" s="238"/>
      <c r="C3564" s="240"/>
      <c r="D3564" s="240"/>
      <c r="E3564" s="240"/>
      <c r="F3564" s="240"/>
      <c r="G3564" s="240"/>
      <c r="H3564" s="240"/>
      <c r="I3564" s="240"/>
      <c r="J3564" s="240"/>
      <c r="K3564" s="240"/>
      <c r="L3564" s="240"/>
      <c r="M3564" s="240"/>
      <c r="N3564" s="240"/>
      <c r="O3564" s="240"/>
      <c r="BC3564" s="226"/>
    </row>
    <row r="3565" spans="1:55" ht="15.75" customHeight="1" thickBot="1">
      <c r="A3565" s="238"/>
      <c r="B3565" s="238"/>
      <c r="C3565" s="240"/>
      <c r="D3565" s="240"/>
      <c r="E3565" s="240"/>
      <c r="F3565" s="240"/>
      <c r="G3565" s="240"/>
      <c r="H3565" s="240"/>
      <c r="I3565" s="240"/>
      <c r="J3565" s="240"/>
      <c r="K3565" s="240"/>
      <c r="L3565" s="240"/>
      <c r="M3565" s="240"/>
      <c r="N3565" s="240"/>
      <c r="O3565" s="240"/>
      <c r="BC3565" s="226"/>
    </row>
    <row r="3566" spans="1:55" ht="15.75" customHeight="1" thickBot="1">
      <c r="A3566" s="238"/>
      <c r="B3566" s="238"/>
      <c r="C3566" s="240"/>
      <c r="D3566" s="240"/>
      <c r="E3566" s="240"/>
      <c r="F3566" s="240"/>
      <c r="G3566" s="240"/>
      <c r="H3566" s="240"/>
      <c r="I3566" s="240"/>
      <c r="J3566" s="240"/>
      <c r="K3566" s="240"/>
      <c r="L3566" s="240"/>
      <c r="M3566" s="240"/>
      <c r="N3566" s="240"/>
      <c r="O3566" s="240"/>
      <c r="BC3566" s="226"/>
    </row>
    <row r="3567" spans="1:55" ht="15.75" customHeight="1" thickBot="1">
      <c r="A3567" s="238"/>
      <c r="B3567" s="238"/>
      <c r="C3567" s="240"/>
      <c r="D3567" s="240"/>
      <c r="E3567" s="240"/>
      <c r="F3567" s="240"/>
      <c r="G3567" s="240"/>
      <c r="H3567" s="240"/>
      <c r="I3567" s="240"/>
      <c r="J3567" s="240"/>
      <c r="K3567" s="240"/>
      <c r="L3567" s="240"/>
      <c r="M3567" s="240"/>
      <c r="N3567" s="240"/>
      <c r="O3567" s="240"/>
      <c r="BC3567" s="226"/>
    </row>
    <row r="3568" spans="1:55" ht="15.75" customHeight="1" thickBot="1">
      <c r="A3568" s="238"/>
      <c r="B3568" s="238"/>
      <c r="C3568" s="240"/>
      <c r="D3568" s="240"/>
      <c r="E3568" s="240"/>
      <c r="F3568" s="240"/>
      <c r="G3568" s="240"/>
      <c r="H3568" s="240"/>
      <c r="I3568" s="240"/>
      <c r="J3568" s="240"/>
      <c r="K3568" s="240"/>
      <c r="L3568" s="240"/>
      <c r="M3568" s="240"/>
      <c r="N3568" s="240"/>
      <c r="O3568" s="240"/>
      <c r="BC3568" s="226"/>
    </row>
    <row r="3569" spans="1:55" ht="15.75" customHeight="1" thickBot="1">
      <c r="A3569" s="238"/>
      <c r="B3569" s="238"/>
      <c r="C3569" s="240"/>
      <c r="D3569" s="240"/>
      <c r="E3569" s="240"/>
      <c r="F3569" s="240"/>
      <c r="G3569" s="240"/>
      <c r="H3569" s="240"/>
      <c r="I3569" s="240"/>
      <c r="J3569" s="240"/>
      <c r="K3569" s="240"/>
      <c r="L3569" s="240"/>
      <c r="M3569" s="240"/>
      <c r="N3569" s="240"/>
      <c r="O3569" s="240"/>
      <c r="BC3569" s="226"/>
    </row>
    <row r="3570" spans="1:55" ht="15.75" customHeight="1" thickBot="1">
      <c r="A3570" s="238"/>
      <c r="B3570" s="238"/>
      <c r="C3570" s="240"/>
      <c r="D3570" s="240"/>
      <c r="E3570" s="240"/>
      <c r="F3570" s="240"/>
      <c r="G3570" s="240"/>
      <c r="H3570" s="240"/>
      <c r="I3570" s="240"/>
      <c r="J3570" s="240"/>
      <c r="K3570" s="240"/>
      <c r="L3570" s="240"/>
      <c r="M3570" s="240"/>
      <c r="N3570" s="240"/>
      <c r="O3570" s="240"/>
      <c r="BC3570" s="226"/>
    </row>
    <row r="3571" spans="1:55" ht="15.75" customHeight="1" thickBot="1">
      <c r="A3571" s="238"/>
      <c r="B3571" s="238"/>
      <c r="C3571" s="240"/>
      <c r="D3571" s="240"/>
      <c r="E3571" s="240"/>
      <c r="F3571" s="240"/>
      <c r="G3571" s="240"/>
      <c r="H3571" s="240"/>
      <c r="I3571" s="240"/>
      <c r="J3571" s="240"/>
      <c r="K3571" s="240"/>
      <c r="L3571" s="240"/>
      <c r="M3571" s="240"/>
      <c r="N3571" s="240"/>
      <c r="O3571" s="240"/>
      <c r="BC3571" s="226"/>
    </row>
    <row r="3572" spans="1:55" ht="15.75" customHeight="1" thickBot="1">
      <c r="A3572" s="238"/>
      <c r="B3572" s="238"/>
      <c r="C3572" s="240"/>
      <c r="D3572" s="240"/>
      <c r="E3572" s="240"/>
      <c r="F3572" s="240"/>
      <c r="G3572" s="240"/>
      <c r="H3572" s="240"/>
      <c r="I3572" s="240"/>
      <c r="J3572" s="240"/>
      <c r="K3572" s="240"/>
      <c r="L3572" s="240"/>
      <c r="M3572" s="240"/>
      <c r="N3572" s="240"/>
      <c r="O3572" s="240"/>
      <c r="BC3572" s="226"/>
    </row>
    <row r="3573" spans="1:55" ht="15.75" customHeight="1" thickBot="1">
      <c r="A3573" s="238"/>
      <c r="B3573" s="238"/>
      <c r="C3573" s="240"/>
      <c r="D3573" s="240"/>
      <c r="E3573" s="240"/>
      <c r="F3573" s="240"/>
      <c r="G3573" s="240"/>
      <c r="H3573" s="240"/>
      <c r="I3573" s="240"/>
      <c r="J3573" s="240"/>
      <c r="K3573" s="240"/>
      <c r="L3573" s="240"/>
      <c r="M3573" s="240"/>
      <c r="N3573" s="240"/>
      <c r="O3573" s="240"/>
      <c r="BC3573" s="226"/>
    </row>
    <row r="3574" spans="1:55" ht="15.75" customHeight="1" thickBot="1">
      <c r="A3574" s="238"/>
      <c r="B3574" s="238"/>
      <c r="C3574" s="240"/>
      <c r="D3574" s="240"/>
      <c r="E3574" s="240"/>
      <c r="F3574" s="240"/>
      <c r="G3574" s="240"/>
      <c r="H3574" s="240"/>
      <c r="I3574" s="240"/>
      <c r="J3574" s="240"/>
      <c r="K3574" s="240"/>
      <c r="L3574" s="240"/>
      <c r="M3574" s="240"/>
      <c r="N3574" s="240"/>
      <c r="O3574" s="240"/>
      <c r="BC3574" s="226"/>
    </row>
    <row r="3575" spans="1:55" ht="15.75" customHeight="1" thickBot="1">
      <c r="A3575" s="238"/>
      <c r="B3575" s="238"/>
      <c r="C3575" s="240"/>
      <c r="D3575" s="240"/>
      <c r="E3575" s="240"/>
      <c r="F3575" s="240"/>
      <c r="G3575" s="240"/>
      <c r="H3575" s="240"/>
      <c r="I3575" s="240"/>
      <c r="J3575" s="240"/>
      <c r="K3575" s="240"/>
      <c r="L3575" s="240"/>
      <c r="M3575" s="240"/>
      <c r="N3575" s="240"/>
      <c r="O3575" s="240"/>
      <c r="BC3575" s="226"/>
    </row>
    <row r="3576" spans="1:55" ht="15.75" customHeight="1" thickBot="1">
      <c r="A3576" s="238"/>
      <c r="B3576" s="238"/>
      <c r="C3576" s="240"/>
      <c r="D3576" s="240"/>
      <c r="E3576" s="240"/>
      <c r="F3576" s="240"/>
      <c r="G3576" s="240"/>
      <c r="H3576" s="240"/>
      <c r="I3576" s="240"/>
      <c r="J3576" s="240"/>
      <c r="K3576" s="240"/>
      <c r="L3576" s="240"/>
      <c r="M3576" s="240"/>
      <c r="N3576" s="240"/>
      <c r="O3576" s="240"/>
      <c r="BC3576" s="226"/>
    </row>
    <row r="3577" spans="1:55" ht="15.75" customHeight="1" thickBot="1">
      <c r="A3577" s="238"/>
      <c r="B3577" s="238"/>
      <c r="C3577" s="240"/>
      <c r="D3577" s="240"/>
      <c r="E3577" s="240"/>
      <c r="F3577" s="240"/>
      <c r="G3577" s="240"/>
      <c r="H3577" s="240"/>
      <c r="I3577" s="240"/>
      <c r="J3577" s="240"/>
      <c r="K3577" s="240"/>
      <c r="L3577" s="240"/>
      <c r="M3577" s="240"/>
      <c r="N3577" s="240"/>
      <c r="O3577" s="240"/>
      <c r="BC3577" s="226"/>
    </row>
    <row r="3578" spans="1:55" ht="15.75" customHeight="1" thickBot="1">
      <c r="A3578" s="238"/>
      <c r="B3578" s="238"/>
      <c r="C3578" s="240"/>
      <c r="D3578" s="240"/>
      <c r="E3578" s="240"/>
      <c r="F3578" s="240"/>
      <c r="G3578" s="240"/>
      <c r="H3578" s="240"/>
      <c r="I3578" s="240"/>
      <c r="J3578" s="240"/>
      <c r="K3578" s="240"/>
      <c r="L3578" s="240"/>
      <c r="M3578" s="240"/>
      <c r="N3578" s="240"/>
      <c r="O3578" s="240"/>
      <c r="BC3578" s="226"/>
    </row>
    <row r="3579" spans="1:55" ht="15.75" customHeight="1" thickBot="1">
      <c r="A3579" s="238"/>
      <c r="B3579" s="238"/>
      <c r="C3579" s="240"/>
      <c r="D3579" s="240"/>
      <c r="E3579" s="240"/>
      <c r="F3579" s="240"/>
      <c r="G3579" s="240"/>
      <c r="H3579" s="240"/>
      <c r="I3579" s="240"/>
      <c r="J3579" s="240"/>
      <c r="K3579" s="240"/>
      <c r="L3579" s="240"/>
      <c r="M3579" s="240"/>
      <c r="N3579" s="240"/>
      <c r="O3579" s="240"/>
      <c r="BC3579" s="226"/>
    </row>
    <row r="3580" spans="1:55" ht="15.75" customHeight="1" thickBot="1">
      <c r="A3580" s="238"/>
      <c r="B3580" s="238"/>
      <c r="C3580" s="240"/>
      <c r="D3580" s="240"/>
      <c r="E3580" s="240"/>
      <c r="F3580" s="240"/>
      <c r="G3580" s="240"/>
      <c r="H3580" s="240"/>
      <c r="I3580" s="240"/>
      <c r="J3580" s="240"/>
      <c r="K3580" s="240"/>
      <c r="L3580" s="240"/>
      <c r="M3580" s="240"/>
      <c r="N3580" s="240"/>
      <c r="O3580" s="240"/>
      <c r="BC3580" s="226"/>
    </row>
    <row r="3581" spans="1:55" ht="15.75" customHeight="1" thickBot="1">
      <c r="A3581" s="238"/>
      <c r="B3581" s="238"/>
      <c r="C3581" s="240"/>
      <c r="D3581" s="240"/>
      <c r="E3581" s="240"/>
      <c r="F3581" s="240"/>
      <c r="G3581" s="240"/>
      <c r="H3581" s="240"/>
      <c r="I3581" s="240"/>
      <c r="J3581" s="240"/>
      <c r="K3581" s="240"/>
      <c r="L3581" s="240"/>
      <c r="M3581" s="240"/>
      <c r="N3581" s="240"/>
      <c r="O3581" s="240"/>
      <c r="BC3581" s="226"/>
    </row>
    <row r="3582" spans="1:55" ht="15.75" customHeight="1" thickBot="1">
      <c r="A3582" s="238"/>
      <c r="B3582" s="238"/>
      <c r="C3582" s="240"/>
      <c r="D3582" s="240"/>
      <c r="E3582" s="240"/>
      <c r="F3582" s="240"/>
      <c r="G3582" s="240"/>
      <c r="H3582" s="240"/>
      <c r="I3582" s="240"/>
      <c r="J3582" s="240"/>
      <c r="K3582" s="240"/>
      <c r="L3582" s="240"/>
      <c r="M3582" s="240"/>
      <c r="N3582" s="240"/>
      <c r="O3582" s="240"/>
      <c r="BC3582" s="226"/>
    </row>
    <row r="3583" spans="1:55" ht="15.75" customHeight="1" thickBot="1">
      <c r="A3583" s="238"/>
      <c r="B3583" s="238"/>
      <c r="C3583" s="240"/>
      <c r="D3583" s="240"/>
      <c r="E3583" s="240"/>
      <c r="F3583" s="240"/>
      <c r="G3583" s="240"/>
      <c r="H3583" s="240"/>
      <c r="I3583" s="240"/>
      <c r="J3583" s="240"/>
      <c r="K3583" s="240"/>
      <c r="L3583" s="240"/>
      <c r="M3583" s="240"/>
      <c r="N3583" s="240"/>
      <c r="O3583" s="240"/>
      <c r="BC3583" s="226"/>
    </row>
    <row r="3584" spans="1:55" ht="15.75" customHeight="1" thickBot="1">
      <c r="A3584" s="238"/>
      <c r="B3584" s="238"/>
      <c r="C3584" s="240"/>
      <c r="D3584" s="240"/>
      <c r="E3584" s="240"/>
      <c r="F3584" s="240"/>
      <c r="G3584" s="240"/>
      <c r="H3584" s="240"/>
      <c r="I3584" s="240"/>
      <c r="J3584" s="240"/>
      <c r="K3584" s="240"/>
      <c r="L3584" s="240"/>
      <c r="M3584" s="240"/>
      <c r="N3584" s="240"/>
      <c r="O3584" s="240"/>
      <c r="BC3584" s="226"/>
    </row>
    <row r="3585" spans="1:55" ht="15.75" customHeight="1" thickBot="1">
      <c r="A3585" s="238"/>
      <c r="B3585" s="238"/>
      <c r="C3585" s="240"/>
      <c r="D3585" s="240"/>
      <c r="E3585" s="240"/>
      <c r="F3585" s="240"/>
      <c r="G3585" s="240"/>
      <c r="H3585" s="240"/>
      <c r="I3585" s="240"/>
      <c r="J3585" s="240"/>
      <c r="K3585" s="240"/>
      <c r="L3585" s="240"/>
      <c r="M3585" s="240"/>
      <c r="N3585" s="240"/>
      <c r="O3585" s="240"/>
      <c r="BC3585" s="226"/>
    </row>
    <row r="3586" spans="1:55" ht="15.75" customHeight="1" thickBot="1">
      <c r="A3586" s="238"/>
      <c r="B3586" s="238"/>
      <c r="C3586" s="240"/>
      <c r="D3586" s="240"/>
      <c r="E3586" s="240"/>
      <c r="F3586" s="240"/>
      <c r="G3586" s="240"/>
      <c r="H3586" s="240"/>
      <c r="I3586" s="240"/>
      <c r="J3586" s="240"/>
      <c r="K3586" s="240"/>
      <c r="L3586" s="240"/>
      <c r="M3586" s="240"/>
      <c r="N3586" s="240"/>
      <c r="O3586" s="240"/>
      <c r="BC3586" s="226"/>
    </row>
    <row r="3587" spans="1:55" ht="15.75" customHeight="1" thickBot="1">
      <c r="A3587" s="238"/>
      <c r="B3587" s="238"/>
      <c r="C3587" s="240"/>
      <c r="D3587" s="240"/>
      <c r="E3587" s="240"/>
      <c r="F3587" s="240"/>
      <c r="G3587" s="240"/>
      <c r="H3587" s="240"/>
      <c r="I3587" s="240"/>
      <c r="J3587" s="240"/>
      <c r="K3587" s="240"/>
      <c r="L3587" s="240"/>
      <c r="M3587" s="240"/>
      <c r="N3587" s="240"/>
      <c r="O3587" s="240"/>
      <c r="BC3587" s="226"/>
    </row>
    <row r="3588" spans="1:55" ht="15.75" customHeight="1" thickBot="1">
      <c r="A3588" s="238"/>
      <c r="B3588" s="238"/>
      <c r="C3588" s="240"/>
      <c r="D3588" s="240"/>
      <c r="E3588" s="240"/>
      <c r="F3588" s="240"/>
      <c r="G3588" s="240"/>
      <c r="H3588" s="240"/>
      <c r="I3588" s="240"/>
      <c r="J3588" s="240"/>
      <c r="K3588" s="240"/>
      <c r="L3588" s="240"/>
      <c r="M3588" s="240"/>
      <c r="N3588" s="240"/>
      <c r="O3588" s="240"/>
      <c r="BC3588" s="226"/>
    </row>
    <row r="3589" spans="1:55" ht="15.75" customHeight="1" thickBot="1">
      <c r="A3589" s="238"/>
      <c r="B3589" s="238"/>
      <c r="C3589" s="240"/>
      <c r="D3589" s="240"/>
      <c r="E3589" s="240"/>
      <c r="F3589" s="240"/>
      <c r="G3589" s="240"/>
      <c r="H3589" s="240"/>
      <c r="I3589" s="240"/>
      <c r="J3589" s="240"/>
      <c r="K3589" s="240"/>
      <c r="L3589" s="240"/>
      <c r="M3589" s="240"/>
      <c r="N3589" s="240"/>
      <c r="O3589" s="240"/>
      <c r="BC3589" s="226"/>
    </row>
    <row r="3590" spans="1:55" ht="15.75" customHeight="1" thickBot="1">
      <c r="A3590" s="238"/>
      <c r="B3590" s="238"/>
      <c r="C3590" s="240"/>
      <c r="D3590" s="240"/>
      <c r="E3590" s="240"/>
      <c r="F3590" s="240"/>
      <c r="G3590" s="240"/>
      <c r="H3590" s="240"/>
      <c r="I3590" s="240"/>
      <c r="J3590" s="240"/>
      <c r="K3590" s="240"/>
      <c r="L3590" s="240"/>
      <c r="M3590" s="240"/>
      <c r="N3590" s="240"/>
      <c r="O3590" s="240"/>
      <c r="BC3590" s="226"/>
    </row>
    <row r="3591" spans="1:55" ht="15.75" customHeight="1" thickBot="1">
      <c r="A3591" s="238"/>
      <c r="B3591" s="238"/>
      <c r="C3591" s="240"/>
      <c r="D3591" s="240"/>
      <c r="E3591" s="240"/>
      <c r="F3591" s="240"/>
      <c r="G3591" s="240"/>
      <c r="H3591" s="240"/>
      <c r="I3591" s="240"/>
      <c r="J3591" s="240"/>
      <c r="K3591" s="240"/>
      <c r="L3591" s="240"/>
      <c r="M3591" s="240"/>
      <c r="N3591" s="240"/>
      <c r="O3591" s="240"/>
      <c r="BC3591" s="226"/>
    </row>
    <row r="3592" spans="1:55" ht="15.75" customHeight="1" thickBot="1">
      <c r="A3592" s="238"/>
      <c r="B3592" s="238"/>
      <c r="C3592" s="240"/>
      <c r="D3592" s="240"/>
      <c r="E3592" s="240"/>
      <c r="F3592" s="240"/>
      <c r="G3592" s="240"/>
      <c r="H3592" s="240"/>
      <c r="I3592" s="240"/>
      <c r="J3592" s="240"/>
      <c r="K3592" s="240"/>
      <c r="L3592" s="240"/>
      <c r="M3592" s="240"/>
      <c r="N3592" s="240"/>
      <c r="O3592" s="240"/>
      <c r="BC3592" s="226"/>
    </row>
    <row r="3593" spans="1:55" ht="15.75" customHeight="1" thickBot="1">
      <c r="A3593" s="238"/>
      <c r="B3593" s="238"/>
      <c r="C3593" s="240"/>
      <c r="D3593" s="240"/>
      <c r="E3593" s="240"/>
      <c r="F3593" s="240"/>
      <c r="G3593" s="240"/>
      <c r="H3593" s="240"/>
      <c r="I3593" s="240"/>
      <c r="J3593" s="240"/>
      <c r="K3593" s="240"/>
      <c r="L3593" s="240"/>
      <c r="M3593" s="240"/>
      <c r="N3593" s="240"/>
      <c r="O3593" s="240"/>
      <c r="BC3593" s="226"/>
    </row>
    <row r="3594" spans="1:55" ht="15.75" customHeight="1" thickBot="1">
      <c r="A3594" s="238"/>
      <c r="B3594" s="238"/>
      <c r="C3594" s="240"/>
      <c r="D3594" s="240"/>
      <c r="E3594" s="240"/>
      <c r="F3594" s="240"/>
      <c r="G3594" s="240"/>
      <c r="H3594" s="240"/>
      <c r="I3594" s="240"/>
      <c r="J3594" s="240"/>
      <c r="K3594" s="240"/>
      <c r="L3594" s="240"/>
      <c r="M3594" s="240"/>
      <c r="N3594" s="240"/>
      <c r="O3594" s="240"/>
      <c r="BC3594" s="226"/>
    </row>
    <row r="3595" spans="1:55" ht="15.75" customHeight="1" thickBot="1">
      <c r="A3595" s="238"/>
      <c r="B3595" s="238"/>
      <c r="C3595" s="240"/>
      <c r="D3595" s="240"/>
      <c r="E3595" s="240"/>
      <c r="F3595" s="240"/>
      <c r="G3595" s="240"/>
      <c r="H3595" s="240"/>
      <c r="I3595" s="240"/>
      <c r="J3595" s="240"/>
      <c r="K3595" s="240"/>
      <c r="L3595" s="240"/>
      <c r="M3595" s="240"/>
      <c r="N3595" s="240"/>
      <c r="O3595" s="240"/>
      <c r="BC3595" s="226"/>
    </row>
    <row r="3596" spans="1:55" ht="15.75" customHeight="1" thickBot="1">
      <c r="A3596" s="238"/>
      <c r="B3596" s="238"/>
      <c r="C3596" s="240"/>
      <c r="D3596" s="240"/>
      <c r="E3596" s="240"/>
      <c r="F3596" s="240"/>
      <c r="G3596" s="240"/>
      <c r="H3596" s="240"/>
      <c r="I3596" s="240"/>
      <c r="J3596" s="240"/>
      <c r="K3596" s="240"/>
      <c r="L3596" s="240"/>
      <c r="M3596" s="240"/>
      <c r="N3596" s="240"/>
      <c r="O3596" s="240"/>
      <c r="BC3596" s="226"/>
    </row>
    <row r="3597" spans="1:55" ht="15.75" customHeight="1" thickBot="1">
      <c r="A3597" s="238"/>
      <c r="B3597" s="238"/>
      <c r="C3597" s="240"/>
      <c r="D3597" s="240"/>
      <c r="E3597" s="240"/>
      <c r="F3597" s="240"/>
      <c r="G3597" s="240"/>
      <c r="H3597" s="240"/>
      <c r="I3597" s="240"/>
      <c r="J3597" s="240"/>
      <c r="K3597" s="240"/>
      <c r="L3597" s="240"/>
      <c r="M3597" s="240"/>
      <c r="N3597" s="240"/>
      <c r="O3597" s="240"/>
      <c r="BC3597" s="226"/>
    </row>
    <row r="3598" spans="1:55" ht="15.75" customHeight="1" thickBot="1">
      <c r="A3598" s="238"/>
      <c r="B3598" s="238"/>
      <c r="C3598" s="240"/>
      <c r="D3598" s="240"/>
      <c r="E3598" s="240"/>
      <c r="F3598" s="240"/>
      <c r="G3598" s="240"/>
      <c r="H3598" s="240"/>
      <c r="I3598" s="240"/>
      <c r="J3598" s="240"/>
      <c r="K3598" s="240"/>
      <c r="L3598" s="240"/>
      <c r="M3598" s="240"/>
      <c r="N3598" s="240"/>
      <c r="O3598" s="240"/>
      <c r="BC3598" s="226"/>
    </row>
    <row r="3599" spans="1:55" ht="15.75" customHeight="1" thickBot="1">
      <c r="A3599" s="238"/>
      <c r="B3599" s="238"/>
      <c r="C3599" s="240"/>
      <c r="D3599" s="240"/>
      <c r="E3599" s="240"/>
      <c r="F3599" s="240"/>
      <c r="G3599" s="240"/>
      <c r="H3599" s="240"/>
      <c r="I3599" s="240"/>
      <c r="J3599" s="240"/>
      <c r="K3599" s="240"/>
      <c r="L3599" s="240"/>
      <c r="M3599" s="240"/>
      <c r="N3599" s="240"/>
      <c r="O3599" s="240"/>
      <c r="BC3599" s="226"/>
    </row>
    <row r="3600" spans="1:55" ht="15.75" customHeight="1" thickBot="1">
      <c r="A3600" s="238"/>
      <c r="B3600" s="238"/>
      <c r="C3600" s="240"/>
      <c r="D3600" s="240"/>
      <c r="E3600" s="240"/>
      <c r="F3600" s="240"/>
      <c r="G3600" s="240"/>
      <c r="H3600" s="240"/>
      <c r="I3600" s="240"/>
      <c r="J3600" s="240"/>
      <c r="K3600" s="240"/>
      <c r="L3600" s="240"/>
      <c r="M3600" s="240"/>
      <c r="N3600" s="240"/>
      <c r="O3600" s="240"/>
      <c r="BC3600" s="226"/>
    </row>
    <row r="3601" spans="1:55" ht="15.75" customHeight="1" thickBot="1">
      <c r="A3601" s="238"/>
      <c r="B3601" s="238"/>
      <c r="C3601" s="240"/>
      <c r="D3601" s="240"/>
      <c r="E3601" s="240"/>
      <c r="F3601" s="240"/>
      <c r="G3601" s="240"/>
      <c r="H3601" s="240"/>
      <c r="I3601" s="240"/>
      <c r="J3601" s="240"/>
      <c r="K3601" s="240"/>
      <c r="L3601" s="240"/>
      <c r="M3601" s="240"/>
      <c r="N3601" s="240"/>
      <c r="O3601" s="240"/>
      <c r="BC3601" s="226"/>
    </row>
    <row r="3602" spans="1:55" ht="15.75" customHeight="1" thickBot="1">
      <c r="A3602" s="238"/>
      <c r="B3602" s="238"/>
      <c r="C3602" s="240"/>
      <c r="D3602" s="240"/>
      <c r="E3602" s="240"/>
      <c r="F3602" s="240"/>
      <c r="G3602" s="240"/>
      <c r="H3602" s="240"/>
      <c r="I3602" s="240"/>
      <c r="J3602" s="240"/>
      <c r="K3602" s="240"/>
      <c r="L3602" s="240"/>
      <c r="M3602" s="240"/>
      <c r="N3602" s="240"/>
      <c r="O3602" s="240"/>
      <c r="BC3602" s="226"/>
    </row>
    <row r="3603" spans="1:55" ht="15.75" customHeight="1" thickBot="1">
      <c r="A3603" s="238"/>
      <c r="B3603" s="238"/>
      <c r="C3603" s="240"/>
      <c r="D3603" s="240"/>
      <c r="E3603" s="240"/>
      <c r="F3603" s="240"/>
      <c r="G3603" s="240"/>
      <c r="H3603" s="240"/>
      <c r="I3603" s="240"/>
      <c r="J3603" s="240"/>
      <c r="K3603" s="240"/>
      <c r="L3603" s="240"/>
      <c r="M3603" s="240"/>
      <c r="N3603" s="240"/>
      <c r="O3603" s="240"/>
      <c r="BC3603" s="226"/>
    </row>
    <row r="3604" spans="1:55" ht="15.75" customHeight="1" thickBot="1">
      <c r="A3604" s="238"/>
      <c r="B3604" s="238"/>
      <c r="C3604" s="240"/>
      <c r="D3604" s="240"/>
      <c r="E3604" s="240"/>
      <c r="F3604" s="240"/>
      <c r="G3604" s="240"/>
      <c r="H3604" s="240"/>
      <c r="I3604" s="240"/>
      <c r="J3604" s="240"/>
      <c r="K3604" s="240"/>
      <c r="L3604" s="240"/>
      <c r="M3604" s="240"/>
      <c r="N3604" s="240"/>
      <c r="O3604" s="240"/>
      <c r="BC3604" s="226"/>
    </row>
    <row r="3605" spans="1:55" ht="15.75" customHeight="1" thickBot="1">
      <c r="A3605" s="238"/>
      <c r="B3605" s="238"/>
      <c r="C3605" s="240"/>
      <c r="D3605" s="240"/>
      <c r="E3605" s="240"/>
      <c r="F3605" s="240"/>
      <c r="G3605" s="240"/>
      <c r="H3605" s="240"/>
      <c r="I3605" s="240"/>
      <c r="J3605" s="240"/>
      <c r="K3605" s="240"/>
      <c r="L3605" s="240"/>
      <c r="M3605" s="240"/>
      <c r="N3605" s="240"/>
      <c r="O3605" s="240"/>
      <c r="BC3605" s="226"/>
    </row>
    <row r="3606" spans="1:55" ht="15.75" customHeight="1" thickBot="1">
      <c r="A3606" s="238"/>
      <c r="B3606" s="238"/>
      <c r="C3606" s="240"/>
      <c r="D3606" s="240"/>
      <c r="E3606" s="240"/>
      <c r="F3606" s="240"/>
      <c r="G3606" s="240"/>
      <c r="H3606" s="240"/>
      <c r="I3606" s="240"/>
      <c r="J3606" s="240"/>
      <c r="K3606" s="240"/>
      <c r="L3606" s="240"/>
      <c r="M3606" s="240"/>
      <c r="N3606" s="240"/>
      <c r="O3606" s="240"/>
      <c r="BC3606" s="226"/>
    </row>
    <row r="3607" spans="1:55" ht="15.75" customHeight="1" thickBot="1">
      <c r="A3607" s="238"/>
      <c r="B3607" s="238"/>
      <c r="C3607" s="240"/>
      <c r="D3607" s="240"/>
      <c r="E3607" s="240"/>
      <c r="F3607" s="240"/>
      <c r="G3607" s="240"/>
      <c r="H3607" s="240"/>
      <c r="I3607" s="240"/>
      <c r="J3607" s="240"/>
      <c r="K3607" s="240"/>
      <c r="L3607" s="240"/>
      <c r="M3607" s="240"/>
      <c r="N3607" s="240"/>
      <c r="O3607" s="240"/>
      <c r="BC3607" s="226"/>
    </row>
    <row r="3608" spans="1:55" ht="15.75" customHeight="1" thickBot="1">
      <c r="A3608" s="238"/>
      <c r="B3608" s="238"/>
      <c r="C3608" s="240"/>
      <c r="D3608" s="240"/>
      <c r="E3608" s="240"/>
      <c r="F3608" s="240"/>
      <c r="G3608" s="240"/>
      <c r="H3608" s="240"/>
      <c r="I3608" s="240"/>
      <c r="J3608" s="240"/>
      <c r="K3608" s="240"/>
      <c r="L3608" s="240"/>
      <c r="M3608" s="240"/>
      <c r="N3608" s="240"/>
      <c r="O3608" s="240"/>
      <c r="BC3608" s="226"/>
    </row>
    <row r="3609" spans="1:55" ht="15.75" customHeight="1" thickBot="1">
      <c r="A3609" s="238"/>
      <c r="B3609" s="238"/>
      <c r="C3609" s="240"/>
      <c r="D3609" s="240"/>
      <c r="E3609" s="240"/>
      <c r="F3609" s="240"/>
      <c r="G3609" s="240"/>
      <c r="H3609" s="240"/>
      <c r="I3609" s="240"/>
      <c r="J3609" s="240"/>
      <c r="K3609" s="240"/>
      <c r="L3609" s="240"/>
      <c r="M3609" s="240"/>
      <c r="N3609" s="240"/>
      <c r="O3609" s="240"/>
      <c r="BC3609" s="226"/>
    </row>
    <row r="3610" spans="1:55" ht="15.75" customHeight="1" thickBot="1">
      <c r="A3610" s="238"/>
      <c r="B3610" s="238"/>
      <c r="C3610" s="240"/>
      <c r="D3610" s="240"/>
      <c r="E3610" s="240"/>
      <c r="F3610" s="240"/>
      <c r="G3610" s="240"/>
      <c r="H3610" s="240"/>
      <c r="I3610" s="240"/>
      <c r="J3610" s="240"/>
      <c r="K3610" s="240"/>
      <c r="L3610" s="240"/>
      <c r="M3610" s="240"/>
      <c r="N3610" s="240"/>
      <c r="O3610" s="240"/>
      <c r="BC3610" s="226"/>
    </row>
    <row r="3611" spans="1:55" ht="15.75" customHeight="1" thickBot="1">
      <c r="A3611" s="238"/>
      <c r="B3611" s="238"/>
      <c r="C3611" s="240"/>
      <c r="D3611" s="240"/>
      <c r="E3611" s="240"/>
      <c r="F3611" s="240"/>
      <c r="G3611" s="240"/>
      <c r="H3611" s="240"/>
      <c r="I3611" s="240"/>
      <c r="J3611" s="240"/>
      <c r="K3611" s="240"/>
      <c r="L3611" s="240"/>
      <c r="M3611" s="240"/>
      <c r="N3611" s="240"/>
      <c r="O3611" s="240"/>
      <c r="BC3611" s="226"/>
    </row>
    <row r="3612" spans="1:55" ht="15.75" customHeight="1" thickBot="1">
      <c r="A3612" s="238"/>
      <c r="B3612" s="238"/>
      <c r="C3612" s="240"/>
      <c r="D3612" s="240"/>
      <c r="E3612" s="240"/>
      <c r="F3612" s="240"/>
      <c r="G3612" s="240"/>
      <c r="H3612" s="240"/>
      <c r="I3612" s="240"/>
      <c r="J3612" s="240"/>
      <c r="K3612" s="240"/>
      <c r="L3612" s="240"/>
      <c r="M3612" s="240"/>
      <c r="N3612" s="240"/>
      <c r="O3612" s="240"/>
      <c r="BC3612" s="226"/>
    </row>
    <row r="3613" spans="1:55" ht="15.75" customHeight="1" thickBot="1">
      <c r="A3613" s="238"/>
      <c r="B3613" s="238"/>
      <c r="C3613" s="240"/>
      <c r="D3613" s="240"/>
      <c r="E3613" s="240"/>
      <c r="F3613" s="240"/>
      <c r="G3613" s="240"/>
      <c r="H3613" s="240"/>
      <c r="I3613" s="240"/>
      <c r="J3613" s="240"/>
      <c r="K3613" s="240"/>
      <c r="L3613" s="240"/>
      <c r="M3613" s="240"/>
      <c r="N3613" s="240"/>
      <c r="O3613" s="240"/>
      <c r="BC3613" s="226"/>
    </row>
    <row r="3614" spans="1:55" ht="15.75" customHeight="1" thickBot="1">
      <c r="A3614" s="238"/>
      <c r="B3614" s="238"/>
      <c r="C3614" s="240"/>
      <c r="D3614" s="240"/>
      <c r="E3614" s="240"/>
      <c r="F3614" s="240"/>
      <c r="G3614" s="240"/>
      <c r="H3614" s="240"/>
      <c r="I3614" s="240"/>
      <c r="J3614" s="240"/>
      <c r="K3614" s="240"/>
      <c r="L3614" s="240"/>
      <c r="M3614" s="240"/>
      <c r="N3614" s="240"/>
      <c r="O3614" s="240"/>
      <c r="BC3614" s="226"/>
    </row>
    <row r="3615" spans="1:55" ht="15.75" customHeight="1" thickBot="1">
      <c r="A3615" s="238"/>
      <c r="B3615" s="238"/>
      <c r="C3615" s="240"/>
      <c r="D3615" s="240"/>
      <c r="E3615" s="240"/>
      <c r="F3615" s="240"/>
      <c r="G3615" s="240"/>
      <c r="H3615" s="240"/>
      <c r="I3615" s="240"/>
      <c r="J3615" s="240"/>
      <c r="K3615" s="240"/>
      <c r="L3615" s="240"/>
      <c r="M3615" s="240"/>
      <c r="N3615" s="240"/>
      <c r="O3615" s="240"/>
      <c r="BC3615" s="226"/>
    </row>
    <row r="3616" spans="1:55" ht="15.75" customHeight="1" thickBot="1">
      <c r="A3616" s="238"/>
      <c r="B3616" s="238"/>
      <c r="C3616" s="240"/>
      <c r="D3616" s="240"/>
      <c r="E3616" s="240"/>
      <c r="F3616" s="240"/>
      <c r="G3616" s="240"/>
      <c r="H3616" s="240"/>
      <c r="I3616" s="240"/>
      <c r="J3616" s="240"/>
      <c r="K3616" s="240"/>
      <c r="L3616" s="240"/>
      <c r="M3616" s="240"/>
      <c r="N3616" s="240"/>
      <c r="O3616" s="240"/>
      <c r="BC3616" s="226"/>
    </row>
    <row r="3617" spans="1:55" ht="15.75" customHeight="1" thickBot="1">
      <c r="A3617" s="238"/>
      <c r="B3617" s="238"/>
      <c r="C3617" s="240"/>
      <c r="D3617" s="240"/>
      <c r="E3617" s="240"/>
      <c r="F3617" s="240"/>
      <c r="G3617" s="240"/>
      <c r="H3617" s="240"/>
      <c r="I3617" s="240"/>
      <c r="J3617" s="240"/>
      <c r="K3617" s="240"/>
      <c r="L3617" s="240"/>
      <c r="M3617" s="240"/>
      <c r="N3617" s="240"/>
      <c r="O3617" s="240"/>
      <c r="BC3617" s="226"/>
    </row>
    <row r="3618" spans="1:55" ht="15.75" customHeight="1" thickBot="1">
      <c r="A3618" s="238"/>
      <c r="B3618" s="238"/>
      <c r="C3618" s="240"/>
      <c r="D3618" s="240"/>
      <c r="E3618" s="240"/>
      <c r="F3618" s="240"/>
      <c r="G3618" s="240"/>
      <c r="H3618" s="240"/>
      <c r="I3618" s="240"/>
      <c r="J3618" s="240"/>
      <c r="K3618" s="240"/>
      <c r="L3618" s="240"/>
      <c r="M3618" s="240"/>
      <c r="N3618" s="240"/>
      <c r="O3618" s="240"/>
      <c r="BC3618" s="226"/>
    </row>
    <row r="3619" spans="1:55" ht="15.75" customHeight="1" thickBot="1">
      <c r="A3619" s="238"/>
      <c r="B3619" s="238"/>
      <c r="C3619" s="240"/>
      <c r="D3619" s="240"/>
      <c r="E3619" s="240"/>
      <c r="F3619" s="240"/>
      <c r="G3619" s="240"/>
      <c r="H3619" s="240"/>
      <c r="I3619" s="240"/>
      <c r="J3619" s="240"/>
      <c r="K3619" s="240"/>
      <c r="L3619" s="240"/>
      <c r="M3619" s="240"/>
      <c r="N3619" s="240"/>
      <c r="O3619" s="240"/>
      <c r="BC3619" s="226"/>
    </row>
    <row r="3620" spans="1:55" ht="15.75" customHeight="1" thickBot="1">
      <c r="A3620" s="238"/>
      <c r="B3620" s="238"/>
      <c r="C3620" s="240"/>
      <c r="D3620" s="240"/>
      <c r="E3620" s="240"/>
      <c r="F3620" s="240"/>
      <c r="G3620" s="240"/>
      <c r="H3620" s="240"/>
      <c r="I3620" s="240"/>
      <c r="J3620" s="240"/>
      <c r="K3620" s="240"/>
      <c r="L3620" s="240"/>
      <c r="M3620" s="240"/>
      <c r="N3620" s="240"/>
      <c r="O3620" s="240"/>
      <c r="BC3620" s="226"/>
    </row>
    <row r="3621" spans="1:55" ht="15.75" customHeight="1" thickBot="1">
      <c r="A3621" s="238"/>
      <c r="B3621" s="238"/>
      <c r="C3621" s="240"/>
      <c r="D3621" s="240"/>
      <c r="E3621" s="240"/>
      <c r="F3621" s="240"/>
      <c r="G3621" s="240"/>
      <c r="H3621" s="240"/>
      <c r="I3621" s="240"/>
      <c r="J3621" s="240"/>
      <c r="K3621" s="240"/>
      <c r="L3621" s="240"/>
      <c r="M3621" s="240"/>
      <c r="N3621" s="240"/>
      <c r="O3621" s="240"/>
      <c r="BC3621" s="226"/>
    </row>
    <row r="3622" spans="1:55" ht="15.75" customHeight="1" thickBot="1">
      <c r="A3622" s="238"/>
      <c r="B3622" s="238"/>
      <c r="C3622" s="240"/>
      <c r="D3622" s="240"/>
      <c r="E3622" s="240"/>
      <c r="F3622" s="240"/>
      <c r="G3622" s="240"/>
      <c r="H3622" s="240"/>
      <c r="I3622" s="240"/>
      <c r="J3622" s="240"/>
      <c r="K3622" s="240"/>
      <c r="L3622" s="240"/>
      <c r="M3622" s="240"/>
      <c r="N3622" s="240"/>
      <c r="O3622" s="240"/>
      <c r="BC3622" s="226"/>
    </row>
    <row r="3623" spans="1:55" ht="15.75" customHeight="1" thickBot="1">
      <c r="A3623" s="238"/>
      <c r="B3623" s="238"/>
      <c r="C3623" s="240"/>
      <c r="D3623" s="240"/>
      <c r="E3623" s="240"/>
      <c r="F3623" s="240"/>
      <c r="G3623" s="240"/>
      <c r="H3623" s="240"/>
      <c r="I3623" s="240"/>
      <c r="J3623" s="240"/>
      <c r="K3623" s="240"/>
      <c r="L3623" s="240"/>
      <c r="M3623" s="240"/>
      <c r="N3623" s="240"/>
      <c r="O3623" s="240"/>
      <c r="BC3623" s="226"/>
    </row>
    <row r="3624" spans="1:55" ht="15.75" customHeight="1" thickBot="1">
      <c r="A3624" s="238"/>
      <c r="B3624" s="238"/>
      <c r="C3624" s="240"/>
      <c r="D3624" s="240"/>
      <c r="E3624" s="240"/>
      <c r="F3624" s="240"/>
      <c r="G3624" s="240"/>
      <c r="H3624" s="240"/>
      <c r="I3624" s="240"/>
      <c r="J3624" s="240"/>
      <c r="K3624" s="240"/>
      <c r="L3624" s="240"/>
      <c r="M3624" s="240"/>
      <c r="N3624" s="240"/>
      <c r="O3624" s="240"/>
      <c r="BC3624" s="226"/>
    </row>
    <row r="3625" spans="1:55" ht="15.75" customHeight="1" thickBot="1">
      <c r="A3625" s="238"/>
      <c r="B3625" s="238"/>
      <c r="C3625" s="240"/>
      <c r="D3625" s="240"/>
      <c r="E3625" s="240"/>
      <c r="F3625" s="240"/>
      <c r="G3625" s="240"/>
      <c r="H3625" s="240"/>
      <c r="I3625" s="240"/>
      <c r="J3625" s="240"/>
      <c r="K3625" s="240"/>
      <c r="L3625" s="240"/>
      <c r="M3625" s="240"/>
      <c r="N3625" s="240"/>
      <c r="O3625" s="240"/>
      <c r="BC3625" s="226"/>
    </row>
    <row r="3626" spans="1:55" ht="15.75" customHeight="1" thickBot="1">
      <c r="A3626" s="238"/>
      <c r="B3626" s="238"/>
      <c r="C3626" s="240"/>
      <c r="D3626" s="240"/>
      <c r="E3626" s="240"/>
      <c r="F3626" s="240"/>
      <c r="G3626" s="240"/>
      <c r="H3626" s="240"/>
      <c r="I3626" s="240"/>
      <c r="J3626" s="240"/>
      <c r="K3626" s="240"/>
      <c r="L3626" s="240"/>
      <c r="M3626" s="240"/>
      <c r="N3626" s="240"/>
      <c r="O3626" s="240"/>
      <c r="BC3626" s="226"/>
    </row>
    <row r="3627" spans="1:55" ht="15.75" customHeight="1" thickBot="1">
      <c r="A3627" s="238"/>
      <c r="B3627" s="238"/>
      <c r="C3627" s="240"/>
      <c r="D3627" s="240"/>
      <c r="E3627" s="240"/>
      <c r="F3627" s="240"/>
      <c r="G3627" s="240"/>
      <c r="H3627" s="240"/>
      <c r="I3627" s="240"/>
      <c r="J3627" s="240"/>
      <c r="K3627" s="240"/>
      <c r="L3627" s="240"/>
      <c r="M3627" s="240"/>
      <c r="N3627" s="240"/>
      <c r="O3627" s="240"/>
      <c r="BC3627" s="226"/>
    </row>
    <row r="3628" spans="1:55" ht="15.75" customHeight="1" thickBot="1">
      <c r="A3628" s="238"/>
      <c r="B3628" s="238"/>
      <c r="C3628" s="240"/>
      <c r="D3628" s="240"/>
      <c r="E3628" s="240"/>
      <c r="F3628" s="240"/>
      <c r="G3628" s="240"/>
      <c r="H3628" s="240"/>
      <c r="I3628" s="240"/>
      <c r="J3628" s="240"/>
      <c r="K3628" s="240"/>
      <c r="L3628" s="240"/>
      <c r="M3628" s="240"/>
      <c r="N3628" s="240"/>
      <c r="O3628" s="240"/>
      <c r="BC3628" s="226"/>
    </row>
    <row r="3629" spans="1:55" ht="15.75" customHeight="1" thickBot="1">
      <c r="A3629" s="238"/>
      <c r="B3629" s="238"/>
      <c r="C3629" s="240"/>
      <c r="D3629" s="240"/>
      <c r="E3629" s="240"/>
      <c r="F3629" s="240"/>
      <c r="G3629" s="240"/>
      <c r="H3629" s="240"/>
      <c r="I3629" s="240"/>
      <c r="J3629" s="240"/>
      <c r="K3629" s="240"/>
      <c r="L3629" s="240"/>
      <c r="M3629" s="240"/>
      <c r="N3629" s="240"/>
      <c r="O3629" s="240"/>
      <c r="BC3629" s="226"/>
    </row>
    <row r="3630" spans="1:55" ht="15.75" customHeight="1" thickBot="1">
      <c r="A3630" s="238"/>
      <c r="B3630" s="238"/>
      <c r="C3630" s="240"/>
      <c r="D3630" s="240"/>
      <c r="E3630" s="240"/>
      <c r="F3630" s="240"/>
      <c r="G3630" s="240"/>
      <c r="H3630" s="240"/>
      <c r="I3630" s="240"/>
      <c r="J3630" s="240"/>
      <c r="K3630" s="240"/>
      <c r="L3630" s="240"/>
      <c r="M3630" s="240"/>
      <c r="N3630" s="240"/>
      <c r="O3630" s="240"/>
      <c r="BC3630" s="226"/>
    </row>
    <row r="3631" spans="1:55" ht="15.75" customHeight="1" thickBot="1">
      <c r="A3631" s="238"/>
      <c r="B3631" s="238"/>
      <c r="C3631" s="240"/>
      <c r="D3631" s="240"/>
      <c r="E3631" s="240"/>
      <c r="F3631" s="240"/>
      <c r="G3631" s="240"/>
      <c r="H3631" s="240"/>
      <c r="I3631" s="240"/>
      <c r="J3631" s="240"/>
      <c r="K3631" s="240"/>
      <c r="L3631" s="240"/>
      <c r="M3631" s="240"/>
      <c r="N3631" s="240"/>
      <c r="O3631" s="240"/>
      <c r="BC3631" s="226"/>
    </row>
    <row r="3632" spans="1:55" ht="15.75" customHeight="1" thickBot="1">
      <c r="A3632" s="238"/>
      <c r="B3632" s="238"/>
      <c r="C3632" s="240"/>
      <c r="D3632" s="240"/>
      <c r="E3632" s="240"/>
      <c r="F3632" s="240"/>
      <c r="G3632" s="240"/>
      <c r="H3632" s="240"/>
      <c r="I3632" s="240"/>
      <c r="J3632" s="240"/>
      <c r="K3632" s="240"/>
      <c r="L3632" s="240"/>
      <c r="M3632" s="240"/>
      <c r="N3632" s="240"/>
      <c r="O3632" s="240"/>
      <c r="BC3632" s="226"/>
    </row>
    <row r="3633" spans="1:55" ht="15.75" customHeight="1" thickBot="1">
      <c r="A3633" s="238"/>
      <c r="B3633" s="238"/>
      <c r="C3633" s="240"/>
      <c r="D3633" s="240"/>
      <c r="E3633" s="240"/>
      <c r="F3633" s="240"/>
      <c r="G3633" s="240"/>
      <c r="H3633" s="240"/>
      <c r="I3633" s="240"/>
      <c r="J3633" s="240"/>
      <c r="K3633" s="240"/>
      <c r="L3633" s="240"/>
      <c r="M3633" s="240"/>
      <c r="N3633" s="240"/>
      <c r="O3633" s="240"/>
      <c r="BC3633" s="226"/>
    </row>
    <row r="3634" spans="1:55" ht="15.75" customHeight="1" thickBot="1">
      <c r="A3634" s="238"/>
      <c r="B3634" s="238"/>
      <c r="C3634" s="240"/>
      <c r="D3634" s="240"/>
      <c r="E3634" s="240"/>
      <c r="F3634" s="240"/>
      <c r="G3634" s="240"/>
      <c r="H3634" s="240"/>
      <c r="I3634" s="240"/>
      <c r="J3634" s="240"/>
      <c r="K3634" s="240"/>
      <c r="L3634" s="240"/>
      <c r="M3634" s="240"/>
      <c r="N3634" s="240"/>
      <c r="O3634" s="240"/>
      <c r="BC3634" s="226"/>
    </row>
    <row r="3635" spans="1:55" ht="15.75" customHeight="1" thickBot="1">
      <c r="A3635" s="238"/>
      <c r="B3635" s="238"/>
      <c r="C3635" s="240"/>
      <c r="D3635" s="240"/>
      <c r="E3635" s="240"/>
      <c r="F3635" s="240"/>
      <c r="G3635" s="240"/>
      <c r="H3635" s="240"/>
      <c r="I3635" s="240"/>
      <c r="J3635" s="240"/>
      <c r="K3635" s="240"/>
      <c r="L3635" s="240"/>
      <c r="M3635" s="240"/>
      <c r="N3635" s="240"/>
      <c r="O3635" s="240"/>
      <c r="BC3635" s="226"/>
    </row>
    <row r="3636" spans="1:55" ht="15.75" customHeight="1" thickBot="1">
      <c r="A3636" s="238"/>
      <c r="B3636" s="238"/>
      <c r="C3636" s="240"/>
      <c r="D3636" s="240"/>
      <c r="E3636" s="240"/>
      <c r="F3636" s="240"/>
      <c r="G3636" s="240"/>
      <c r="H3636" s="240"/>
      <c r="I3636" s="240"/>
      <c r="J3636" s="240"/>
      <c r="K3636" s="240"/>
      <c r="L3636" s="240"/>
      <c r="M3636" s="240"/>
      <c r="N3636" s="240"/>
      <c r="O3636" s="240"/>
      <c r="BC3636" s="226"/>
    </row>
    <row r="3637" spans="1:55" ht="15.75" customHeight="1" thickBot="1">
      <c r="A3637" s="238"/>
      <c r="B3637" s="238"/>
      <c r="C3637" s="240"/>
      <c r="D3637" s="240"/>
      <c r="E3637" s="240"/>
      <c r="F3637" s="240"/>
      <c r="G3637" s="240"/>
      <c r="H3637" s="240"/>
      <c r="I3637" s="240"/>
      <c r="J3637" s="240"/>
      <c r="K3637" s="240"/>
      <c r="L3637" s="240"/>
      <c r="M3637" s="240"/>
      <c r="N3637" s="240"/>
      <c r="O3637" s="240"/>
      <c r="BC3637" s="226"/>
    </row>
    <row r="3638" spans="1:55" ht="15.75" customHeight="1" thickBot="1">
      <c r="A3638" s="238"/>
      <c r="B3638" s="238"/>
      <c r="C3638" s="240"/>
      <c r="D3638" s="240"/>
      <c r="E3638" s="240"/>
      <c r="F3638" s="240"/>
      <c r="G3638" s="240"/>
      <c r="H3638" s="240"/>
      <c r="I3638" s="240"/>
      <c r="J3638" s="240"/>
      <c r="K3638" s="240"/>
      <c r="L3638" s="240"/>
      <c r="M3638" s="240"/>
      <c r="N3638" s="240"/>
      <c r="O3638" s="240"/>
      <c r="BC3638" s="226"/>
    </row>
    <row r="3639" spans="1:55" ht="15.75" customHeight="1" thickBot="1">
      <c r="A3639" s="238"/>
      <c r="B3639" s="238"/>
      <c r="C3639" s="240"/>
      <c r="D3639" s="240"/>
      <c r="E3639" s="240"/>
      <c r="F3639" s="240"/>
      <c r="G3639" s="240"/>
      <c r="H3639" s="240"/>
      <c r="I3639" s="240"/>
      <c r="J3639" s="240"/>
      <c r="K3639" s="240"/>
      <c r="L3639" s="240"/>
      <c r="M3639" s="240"/>
      <c r="N3639" s="240"/>
      <c r="O3639" s="240"/>
      <c r="BC3639" s="226"/>
    </row>
    <row r="3640" spans="1:55" ht="15.75" customHeight="1" thickBot="1">
      <c r="A3640" s="238"/>
      <c r="B3640" s="238"/>
      <c r="C3640" s="240"/>
      <c r="D3640" s="240"/>
      <c r="E3640" s="240"/>
      <c r="F3640" s="240"/>
      <c r="G3640" s="240"/>
      <c r="H3640" s="240"/>
      <c r="I3640" s="240"/>
      <c r="J3640" s="240"/>
      <c r="K3640" s="240"/>
      <c r="L3640" s="240"/>
      <c r="M3640" s="240"/>
      <c r="N3640" s="240"/>
      <c r="O3640" s="240"/>
      <c r="BC3640" s="226"/>
    </row>
    <row r="3641" spans="1:55" ht="15.75" customHeight="1" thickBot="1">
      <c r="A3641" s="238"/>
      <c r="B3641" s="238"/>
      <c r="C3641" s="240"/>
      <c r="D3641" s="240"/>
      <c r="E3641" s="240"/>
      <c r="F3641" s="240"/>
      <c r="G3641" s="240"/>
      <c r="H3641" s="240"/>
      <c r="I3641" s="240"/>
      <c r="J3641" s="240"/>
      <c r="K3641" s="240"/>
      <c r="L3641" s="240"/>
      <c r="M3641" s="240"/>
      <c r="N3641" s="240"/>
      <c r="O3641" s="240"/>
      <c r="BC3641" s="226"/>
    </row>
    <row r="3642" spans="1:55" ht="15.75" customHeight="1" thickBot="1">
      <c r="A3642" s="238"/>
      <c r="B3642" s="238"/>
      <c r="C3642" s="240"/>
      <c r="D3642" s="240"/>
      <c r="E3642" s="240"/>
      <c r="F3642" s="240"/>
      <c r="G3642" s="240"/>
      <c r="H3642" s="240"/>
      <c r="I3642" s="240"/>
      <c r="J3642" s="240"/>
      <c r="K3642" s="240"/>
      <c r="L3642" s="240"/>
      <c r="M3642" s="240"/>
      <c r="N3642" s="240"/>
      <c r="O3642" s="240"/>
      <c r="BC3642" s="226"/>
    </row>
    <row r="3643" spans="1:55" ht="15.75" customHeight="1" thickBot="1">
      <c r="A3643" s="238"/>
      <c r="B3643" s="238"/>
      <c r="C3643" s="240"/>
      <c r="D3643" s="240"/>
      <c r="E3643" s="240"/>
      <c r="F3643" s="240"/>
      <c r="G3643" s="240"/>
      <c r="H3643" s="240"/>
      <c r="I3643" s="240"/>
      <c r="J3643" s="240"/>
      <c r="K3643" s="240"/>
      <c r="L3643" s="240"/>
      <c r="M3643" s="240"/>
      <c r="N3643" s="240"/>
      <c r="O3643" s="240"/>
      <c r="BC3643" s="226"/>
    </row>
    <row r="3644" spans="1:55" ht="15.75" customHeight="1" thickBot="1">
      <c r="A3644" s="238"/>
      <c r="B3644" s="238"/>
      <c r="C3644" s="240"/>
      <c r="D3644" s="240"/>
      <c r="E3644" s="240"/>
      <c r="F3644" s="240"/>
      <c r="G3644" s="240"/>
      <c r="H3644" s="240"/>
      <c r="I3644" s="240"/>
      <c r="J3644" s="240"/>
      <c r="K3644" s="240"/>
      <c r="L3644" s="240"/>
      <c r="M3644" s="240"/>
      <c r="N3644" s="240"/>
      <c r="O3644" s="240"/>
      <c r="BC3644" s="226"/>
    </row>
    <row r="3645" spans="1:55" ht="15.75" customHeight="1" thickBot="1">
      <c r="A3645" s="238"/>
      <c r="B3645" s="238"/>
      <c r="C3645" s="240"/>
      <c r="D3645" s="240"/>
      <c r="E3645" s="240"/>
      <c r="F3645" s="240"/>
      <c r="G3645" s="240"/>
      <c r="H3645" s="240"/>
      <c r="I3645" s="240"/>
      <c r="J3645" s="240"/>
      <c r="K3645" s="240"/>
      <c r="L3645" s="240"/>
      <c r="M3645" s="240"/>
      <c r="N3645" s="240"/>
      <c r="O3645" s="240"/>
      <c r="BC3645" s="226"/>
    </row>
    <row r="3646" spans="1:55" ht="15.75" customHeight="1" thickBot="1">
      <c r="A3646" s="238"/>
      <c r="B3646" s="238"/>
      <c r="C3646" s="240"/>
      <c r="D3646" s="240"/>
      <c r="E3646" s="240"/>
      <c r="F3646" s="240"/>
      <c r="G3646" s="240"/>
      <c r="H3646" s="240"/>
      <c r="I3646" s="240"/>
      <c r="J3646" s="240"/>
      <c r="K3646" s="240"/>
      <c r="L3646" s="240"/>
      <c r="M3646" s="240"/>
      <c r="N3646" s="240"/>
      <c r="O3646" s="240"/>
      <c r="BC3646" s="226"/>
    </row>
    <row r="3647" spans="1:55" ht="15.75" customHeight="1" thickBot="1">
      <c r="A3647" s="238"/>
      <c r="B3647" s="238"/>
      <c r="C3647" s="240"/>
      <c r="D3647" s="240"/>
      <c r="E3647" s="240"/>
      <c r="F3647" s="240"/>
      <c r="G3647" s="240"/>
      <c r="H3647" s="240"/>
      <c r="I3647" s="240"/>
      <c r="J3647" s="240"/>
      <c r="K3647" s="240"/>
      <c r="L3647" s="240"/>
      <c r="M3647" s="240"/>
      <c r="N3647" s="240"/>
      <c r="O3647" s="240"/>
      <c r="BC3647" s="226"/>
    </row>
    <row r="3648" spans="1:55" ht="15.75" customHeight="1" thickBot="1">
      <c r="A3648" s="238"/>
      <c r="B3648" s="238"/>
      <c r="C3648" s="240"/>
      <c r="D3648" s="240"/>
      <c r="E3648" s="240"/>
      <c r="F3648" s="240"/>
      <c r="G3648" s="240"/>
      <c r="H3648" s="240"/>
      <c r="I3648" s="240"/>
      <c r="J3648" s="240"/>
      <c r="K3648" s="240"/>
      <c r="L3648" s="240"/>
      <c r="M3648" s="240"/>
      <c r="N3648" s="240"/>
      <c r="O3648" s="240"/>
      <c r="BC3648" s="226"/>
    </row>
    <row r="3649" spans="1:55" ht="15.75" customHeight="1" thickBot="1">
      <c r="A3649" s="238"/>
      <c r="B3649" s="238"/>
      <c r="C3649" s="240"/>
      <c r="D3649" s="240"/>
      <c r="E3649" s="240"/>
      <c r="F3649" s="240"/>
      <c r="G3649" s="240"/>
      <c r="H3649" s="240"/>
      <c r="I3649" s="240"/>
      <c r="J3649" s="240"/>
      <c r="K3649" s="240"/>
      <c r="L3649" s="240"/>
      <c r="M3649" s="240"/>
      <c r="N3649" s="240"/>
      <c r="O3649" s="240"/>
      <c r="BC3649" s="226"/>
    </row>
    <row r="3650" spans="1:55" ht="15.75" customHeight="1" thickBot="1">
      <c r="A3650" s="238"/>
      <c r="B3650" s="238"/>
      <c r="C3650" s="240"/>
      <c r="D3650" s="240"/>
      <c r="E3650" s="240"/>
      <c r="F3650" s="240"/>
      <c r="G3650" s="240"/>
      <c r="H3650" s="240"/>
      <c r="I3650" s="240"/>
      <c r="J3650" s="240"/>
      <c r="K3650" s="240"/>
      <c r="L3650" s="240"/>
      <c r="M3650" s="240"/>
      <c r="N3650" s="240"/>
      <c r="O3650" s="240"/>
      <c r="BC3650" s="226"/>
    </row>
    <row r="3651" spans="1:55" ht="15.75" customHeight="1" thickBot="1">
      <c r="A3651" s="238"/>
      <c r="B3651" s="238"/>
      <c r="C3651" s="240"/>
      <c r="D3651" s="240"/>
      <c r="E3651" s="240"/>
      <c r="F3651" s="240"/>
      <c r="G3651" s="240"/>
      <c r="H3651" s="240"/>
      <c r="I3651" s="240"/>
      <c r="J3651" s="240"/>
      <c r="K3651" s="240"/>
      <c r="L3651" s="240"/>
      <c r="M3651" s="240"/>
      <c r="N3651" s="240"/>
      <c r="O3651" s="240"/>
      <c r="BC3651" s="226"/>
    </row>
    <row r="3652" spans="1:55" ht="15.75" customHeight="1" thickBot="1">
      <c r="A3652" s="238"/>
      <c r="B3652" s="238"/>
      <c r="C3652" s="240"/>
      <c r="D3652" s="240"/>
      <c r="E3652" s="240"/>
      <c r="F3652" s="240"/>
      <c r="G3652" s="240"/>
      <c r="H3652" s="240"/>
      <c r="I3652" s="240"/>
      <c r="J3652" s="240"/>
      <c r="K3652" s="240"/>
      <c r="L3652" s="240"/>
      <c r="M3652" s="240"/>
      <c r="N3652" s="240"/>
      <c r="O3652" s="240"/>
      <c r="BC3652" s="226"/>
    </row>
    <row r="3653" spans="1:55" ht="15.75" customHeight="1" thickBot="1">
      <c r="A3653" s="238"/>
      <c r="B3653" s="238"/>
      <c r="C3653" s="240"/>
      <c r="D3653" s="240"/>
      <c r="E3653" s="240"/>
      <c r="F3653" s="240"/>
      <c r="G3653" s="240"/>
      <c r="H3653" s="240"/>
      <c r="I3653" s="240"/>
      <c r="J3653" s="240"/>
      <c r="K3653" s="240"/>
      <c r="L3653" s="240"/>
      <c r="M3653" s="240"/>
      <c r="N3653" s="240"/>
      <c r="O3653" s="240"/>
      <c r="BC3653" s="226"/>
    </row>
    <row r="3654" spans="1:55" ht="15.75" customHeight="1" thickBot="1">
      <c r="A3654" s="238"/>
      <c r="B3654" s="238"/>
      <c r="C3654" s="240"/>
      <c r="D3654" s="240"/>
      <c r="E3654" s="240"/>
      <c r="F3654" s="240"/>
      <c r="G3654" s="240"/>
      <c r="H3654" s="240"/>
      <c r="I3654" s="240"/>
      <c r="J3654" s="240"/>
      <c r="K3654" s="240"/>
      <c r="L3654" s="240"/>
      <c r="M3654" s="240"/>
      <c r="N3654" s="240"/>
      <c r="O3654" s="240"/>
      <c r="BC3654" s="226"/>
    </row>
    <row r="3655" spans="1:55" ht="15.75" customHeight="1" thickBot="1">
      <c r="A3655" s="238"/>
      <c r="B3655" s="238"/>
      <c r="C3655" s="240"/>
      <c r="D3655" s="240"/>
      <c r="E3655" s="240"/>
      <c r="F3655" s="240"/>
      <c r="G3655" s="240"/>
      <c r="H3655" s="240"/>
      <c r="I3655" s="240"/>
      <c r="J3655" s="240"/>
      <c r="K3655" s="240"/>
      <c r="L3655" s="240"/>
      <c r="M3655" s="240"/>
      <c r="N3655" s="240"/>
      <c r="O3655" s="240"/>
      <c r="BC3655" s="226"/>
    </row>
    <row r="3656" spans="1:55" ht="15.75" customHeight="1" thickBot="1">
      <c r="A3656" s="238"/>
      <c r="B3656" s="238"/>
      <c r="C3656" s="240"/>
      <c r="D3656" s="240"/>
      <c r="E3656" s="240"/>
      <c r="F3656" s="240"/>
      <c r="G3656" s="240"/>
      <c r="H3656" s="240"/>
      <c r="I3656" s="240"/>
      <c r="J3656" s="240"/>
      <c r="K3656" s="240"/>
      <c r="L3656" s="240"/>
      <c r="M3656" s="240"/>
      <c r="N3656" s="240"/>
      <c r="O3656" s="240"/>
      <c r="BC3656" s="226"/>
    </row>
    <row r="3657" spans="1:55" ht="15.75" customHeight="1" thickBot="1">
      <c r="A3657" s="238"/>
      <c r="B3657" s="238"/>
      <c r="C3657" s="240"/>
      <c r="D3657" s="240"/>
      <c r="E3657" s="240"/>
      <c r="F3657" s="240"/>
      <c r="G3657" s="240"/>
      <c r="H3657" s="240"/>
      <c r="I3657" s="240"/>
      <c r="J3657" s="240"/>
      <c r="K3657" s="240"/>
      <c r="L3657" s="240"/>
      <c r="M3657" s="240"/>
      <c r="N3657" s="240"/>
      <c r="O3657" s="240"/>
      <c r="BC3657" s="226"/>
    </row>
    <row r="3658" spans="1:55" ht="15.75" customHeight="1" thickBot="1">
      <c r="A3658" s="238"/>
      <c r="B3658" s="238"/>
      <c r="C3658" s="240"/>
      <c r="D3658" s="240"/>
      <c r="E3658" s="240"/>
      <c r="F3658" s="240"/>
      <c r="G3658" s="240"/>
      <c r="H3658" s="240"/>
      <c r="I3658" s="240"/>
      <c r="J3658" s="240"/>
      <c r="K3658" s="240"/>
      <c r="L3658" s="240"/>
      <c r="M3658" s="240"/>
      <c r="N3658" s="240"/>
      <c r="O3658" s="240"/>
      <c r="BC3658" s="226"/>
    </row>
    <row r="3659" spans="1:55" ht="15.75" customHeight="1" thickBot="1">
      <c r="A3659" s="238"/>
      <c r="B3659" s="238"/>
      <c r="C3659" s="240"/>
      <c r="D3659" s="240"/>
      <c r="E3659" s="240"/>
      <c r="F3659" s="240"/>
      <c r="G3659" s="240"/>
      <c r="H3659" s="240"/>
      <c r="I3659" s="240"/>
      <c r="J3659" s="240"/>
      <c r="K3659" s="240"/>
      <c r="L3659" s="240"/>
      <c r="M3659" s="240"/>
      <c r="N3659" s="240"/>
      <c r="O3659" s="240"/>
      <c r="BC3659" s="226"/>
    </row>
    <row r="3660" spans="1:55" ht="15.75" customHeight="1" thickBot="1">
      <c r="A3660" s="238"/>
      <c r="B3660" s="238"/>
      <c r="C3660" s="240"/>
      <c r="D3660" s="240"/>
      <c r="E3660" s="240"/>
      <c r="F3660" s="240"/>
      <c r="G3660" s="240"/>
      <c r="H3660" s="240"/>
      <c r="I3660" s="240"/>
      <c r="J3660" s="240"/>
      <c r="K3660" s="240"/>
      <c r="L3660" s="240"/>
      <c r="M3660" s="240"/>
      <c r="N3660" s="240"/>
      <c r="O3660" s="240"/>
      <c r="BC3660" s="226"/>
    </row>
    <row r="3661" spans="1:55" ht="15.75" customHeight="1" thickBot="1">
      <c r="A3661" s="238"/>
      <c r="B3661" s="238"/>
      <c r="C3661" s="240"/>
      <c r="D3661" s="240"/>
      <c r="E3661" s="240"/>
      <c r="F3661" s="240"/>
      <c r="G3661" s="240"/>
      <c r="H3661" s="240"/>
      <c r="I3661" s="240"/>
      <c r="J3661" s="240"/>
      <c r="K3661" s="240"/>
      <c r="L3661" s="240"/>
      <c r="M3661" s="240"/>
      <c r="N3661" s="240"/>
      <c r="O3661" s="240"/>
      <c r="BC3661" s="226"/>
    </row>
    <row r="3662" spans="1:55" ht="15.75" customHeight="1" thickBot="1">
      <c r="A3662" s="238"/>
      <c r="B3662" s="238"/>
      <c r="C3662" s="240"/>
      <c r="D3662" s="240"/>
      <c r="E3662" s="240"/>
      <c r="F3662" s="240"/>
      <c r="G3662" s="240"/>
      <c r="H3662" s="240"/>
      <c r="I3662" s="240"/>
      <c r="J3662" s="240"/>
      <c r="K3662" s="240"/>
      <c r="L3662" s="240"/>
      <c r="M3662" s="240"/>
      <c r="N3662" s="240"/>
      <c r="O3662" s="240"/>
      <c r="BC3662" s="226"/>
    </row>
    <row r="3663" spans="1:55" ht="15.75" customHeight="1" thickBot="1">
      <c r="A3663" s="238"/>
      <c r="B3663" s="238"/>
      <c r="C3663" s="240"/>
      <c r="D3663" s="240"/>
      <c r="E3663" s="240"/>
      <c r="F3663" s="240"/>
      <c r="G3663" s="240"/>
      <c r="H3663" s="240"/>
      <c r="I3663" s="240"/>
      <c r="J3663" s="240"/>
      <c r="K3663" s="240"/>
      <c r="L3663" s="240"/>
      <c r="M3663" s="240"/>
      <c r="N3663" s="240"/>
      <c r="O3663" s="240"/>
      <c r="BC3663" s="226"/>
    </row>
    <row r="3664" spans="1:55" ht="15.75" customHeight="1" thickBot="1">
      <c r="A3664" s="238"/>
      <c r="B3664" s="238"/>
      <c r="C3664" s="240"/>
      <c r="D3664" s="240"/>
      <c r="E3664" s="240"/>
      <c r="F3664" s="240"/>
      <c r="G3664" s="240"/>
      <c r="H3664" s="240"/>
      <c r="I3664" s="240"/>
      <c r="J3664" s="240"/>
      <c r="K3664" s="240"/>
      <c r="L3664" s="240"/>
      <c r="M3664" s="240"/>
      <c r="N3664" s="240"/>
      <c r="O3664" s="240"/>
      <c r="BC3664" s="226"/>
    </row>
    <row r="3665" spans="1:55" ht="15.75" customHeight="1" thickBot="1">
      <c r="A3665" s="238"/>
      <c r="B3665" s="238"/>
      <c r="C3665" s="240"/>
      <c r="D3665" s="240"/>
      <c r="E3665" s="240"/>
      <c r="F3665" s="240"/>
      <c r="G3665" s="240"/>
      <c r="H3665" s="240"/>
      <c r="I3665" s="240"/>
      <c r="J3665" s="240"/>
      <c r="K3665" s="240"/>
      <c r="L3665" s="240"/>
      <c r="M3665" s="240"/>
      <c r="N3665" s="240"/>
      <c r="O3665" s="240"/>
      <c r="BC3665" s="226"/>
    </row>
    <row r="3666" spans="1:55" ht="15.75" customHeight="1" thickBot="1">
      <c r="A3666" s="238"/>
      <c r="B3666" s="238"/>
      <c r="C3666" s="240"/>
      <c r="D3666" s="240"/>
      <c r="E3666" s="240"/>
      <c r="F3666" s="240"/>
      <c r="G3666" s="240"/>
      <c r="H3666" s="240"/>
      <c r="I3666" s="240"/>
      <c r="J3666" s="240"/>
      <c r="K3666" s="240"/>
      <c r="L3666" s="240"/>
      <c r="M3666" s="240"/>
      <c r="N3666" s="240"/>
      <c r="O3666" s="240"/>
      <c r="BC3666" s="226"/>
    </row>
    <row r="3667" spans="1:55" ht="15.75" customHeight="1" thickBot="1">
      <c r="A3667" s="238"/>
      <c r="B3667" s="238"/>
      <c r="C3667" s="240"/>
      <c r="D3667" s="240"/>
      <c r="E3667" s="240"/>
      <c r="F3667" s="240"/>
      <c r="G3667" s="240"/>
      <c r="H3667" s="240"/>
      <c r="I3667" s="240"/>
      <c r="J3667" s="240"/>
      <c r="K3667" s="240"/>
      <c r="L3667" s="240"/>
      <c r="M3667" s="240"/>
      <c r="N3667" s="240"/>
      <c r="O3667" s="240"/>
      <c r="BC3667" s="226"/>
    </row>
    <row r="3668" spans="1:55" ht="15.75" customHeight="1" thickBot="1">
      <c r="A3668" s="238"/>
      <c r="B3668" s="238"/>
      <c r="C3668" s="240"/>
      <c r="D3668" s="240"/>
      <c r="E3668" s="240"/>
      <c r="F3668" s="240"/>
      <c r="G3668" s="240"/>
      <c r="H3668" s="240"/>
      <c r="I3668" s="240"/>
      <c r="J3668" s="240"/>
      <c r="K3668" s="240"/>
      <c r="L3668" s="240"/>
      <c r="M3668" s="240"/>
      <c r="N3668" s="240"/>
      <c r="O3668" s="240"/>
      <c r="BC3668" s="226"/>
    </row>
    <row r="3669" spans="1:55" ht="15.75" customHeight="1" thickBot="1">
      <c r="A3669" s="238"/>
      <c r="B3669" s="238"/>
      <c r="C3669" s="240"/>
      <c r="D3669" s="240"/>
      <c r="E3669" s="240"/>
      <c r="F3669" s="240"/>
      <c r="G3669" s="240"/>
      <c r="H3669" s="240"/>
      <c r="I3669" s="240"/>
      <c r="J3669" s="240"/>
      <c r="K3669" s="240"/>
      <c r="L3669" s="240"/>
      <c r="M3669" s="240"/>
      <c r="N3669" s="240"/>
      <c r="O3669" s="240"/>
      <c r="BC3669" s="226"/>
    </row>
    <row r="3670" spans="1:55" ht="15.75" customHeight="1" thickBot="1">
      <c r="A3670" s="238"/>
      <c r="B3670" s="238"/>
      <c r="C3670" s="240"/>
      <c r="D3670" s="240"/>
      <c r="E3670" s="240"/>
      <c r="F3670" s="240"/>
      <c r="G3670" s="240"/>
      <c r="H3670" s="240"/>
      <c r="I3670" s="240"/>
      <c r="J3670" s="240"/>
      <c r="K3670" s="240"/>
      <c r="L3670" s="240"/>
      <c r="M3670" s="240"/>
      <c r="N3670" s="240"/>
      <c r="O3670" s="240"/>
      <c r="BC3670" s="226"/>
    </row>
    <row r="3671" spans="1:55" ht="15.75" customHeight="1" thickBot="1">
      <c r="A3671" s="238"/>
      <c r="B3671" s="238"/>
      <c r="C3671" s="240"/>
      <c r="D3671" s="240"/>
      <c r="E3671" s="240"/>
      <c r="F3671" s="240"/>
      <c r="G3671" s="240"/>
      <c r="H3671" s="240"/>
      <c r="I3671" s="240"/>
      <c r="J3671" s="240"/>
      <c r="K3671" s="240"/>
      <c r="L3671" s="240"/>
      <c r="M3671" s="240"/>
      <c r="N3671" s="240"/>
      <c r="O3671" s="240"/>
      <c r="BC3671" s="226"/>
    </row>
    <row r="3672" spans="1:55" ht="15.75" customHeight="1" thickBot="1">
      <c r="A3672" s="238"/>
      <c r="B3672" s="238"/>
      <c r="C3672" s="240"/>
      <c r="D3672" s="240"/>
      <c r="E3672" s="240"/>
      <c r="F3672" s="240"/>
      <c r="G3672" s="240"/>
      <c r="H3672" s="240"/>
      <c r="I3672" s="240"/>
      <c r="J3672" s="240"/>
      <c r="K3672" s="240"/>
      <c r="L3672" s="240"/>
      <c r="M3672" s="240"/>
      <c r="N3672" s="240"/>
      <c r="O3672" s="240"/>
      <c r="BC3672" s="226"/>
    </row>
    <row r="3673" spans="1:55" ht="15.75" customHeight="1" thickBot="1">
      <c r="A3673" s="238"/>
      <c r="B3673" s="238"/>
      <c r="C3673" s="240"/>
      <c r="D3673" s="240"/>
      <c r="E3673" s="240"/>
      <c r="F3673" s="240"/>
      <c r="G3673" s="240"/>
      <c r="H3673" s="240"/>
      <c r="I3673" s="240"/>
      <c r="J3673" s="240"/>
      <c r="K3673" s="240"/>
      <c r="L3673" s="240"/>
      <c r="M3673" s="240"/>
      <c r="N3673" s="240"/>
      <c r="O3673" s="240"/>
      <c r="BC3673" s="226"/>
    </row>
    <row r="3674" spans="1:55" ht="15.75" customHeight="1" thickBot="1">
      <c r="A3674" s="238"/>
      <c r="B3674" s="238"/>
      <c r="C3674" s="240"/>
      <c r="D3674" s="240"/>
      <c r="E3674" s="240"/>
      <c r="F3674" s="240"/>
      <c r="G3674" s="240"/>
      <c r="H3674" s="240"/>
      <c r="I3674" s="240"/>
      <c r="J3674" s="240"/>
      <c r="K3674" s="240"/>
      <c r="L3674" s="240"/>
      <c r="M3674" s="240"/>
      <c r="N3674" s="240"/>
      <c r="O3674" s="240"/>
      <c r="BC3674" s="226"/>
    </row>
    <row r="3675" spans="1:55" ht="15.75" customHeight="1" thickBot="1">
      <c r="A3675" s="238"/>
      <c r="B3675" s="238"/>
      <c r="C3675" s="240"/>
      <c r="D3675" s="240"/>
      <c r="E3675" s="240"/>
      <c r="F3675" s="240"/>
      <c r="G3675" s="240"/>
      <c r="H3675" s="240"/>
      <c r="I3675" s="240"/>
      <c r="J3675" s="240"/>
      <c r="K3675" s="240"/>
      <c r="L3675" s="240"/>
      <c r="M3675" s="240"/>
      <c r="N3675" s="240"/>
      <c r="O3675" s="240"/>
      <c r="BC3675" s="226"/>
    </row>
    <row r="3676" spans="1:55" ht="15.75" customHeight="1" thickBot="1">
      <c r="A3676" s="238"/>
      <c r="B3676" s="238"/>
      <c r="C3676" s="240"/>
      <c r="D3676" s="240"/>
      <c r="E3676" s="240"/>
      <c r="F3676" s="240"/>
      <c r="G3676" s="240"/>
      <c r="H3676" s="240"/>
      <c r="I3676" s="240"/>
      <c r="J3676" s="240"/>
      <c r="K3676" s="240"/>
      <c r="L3676" s="240"/>
      <c r="M3676" s="240"/>
      <c r="N3676" s="240"/>
      <c r="O3676" s="240"/>
      <c r="BC3676" s="226"/>
    </row>
    <row r="3677" spans="1:55" ht="15.75" customHeight="1" thickBot="1">
      <c r="A3677" s="238"/>
      <c r="B3677" s="238"/>
      <c r="C3677" s="240"/>
      <c r="D3677" s="240"/>
      <c r="E3677" s="240"/>
      <c r="F3677" s="240"/>
      <c r="G3677" s="240"/>
      <c r="H3677" s="240"/>
      <c r="I3677" s="240"/>
      <c r="J3677" s="240"/>
      <c r="K3677" s="240"/>
      <c r="L3677" s="240"/>
      <c r="M3677" s="240"/>
      <c r="N3677" s="240"/>
      <c r="O3677" s="240"/>
      <c r="BC3677" s="226"/>
    </row>
    <row r="3678" spans="1:55" ht="15.75" customHeight="1" thickBot="1">
      <c r="A3678" s="238"/>
      <c r="B3678" s="238"/>
      <c r="C3678" s="240"/>
      <c r="D3678" s="240"/>
      <c r="E3678" s="240"/>
      <c r="F3678" s="240"/>
      <c r="G3678" s="240"/>
      <c r="H3678" s="240"/>
      <c r="I3678" s="240"/>
      <c r="J3678" s="240"/>
      <c r="K3678" s="240"/>
      <c r="L3678" s="240"/>
      <c r="M3678" s="240"/>
      <c r="N3678" s="240"/>
      <c r="O3678" s="240"/>
      <c r="BC3678" s="226"/>
    </row>
    <row r="3679" spans="1:55" ht="15.75" customHeight="1" thickBot="1">
      <c r="A3679" s="238"/>
      <c r="B3679" s="238"/>
      <c r="C3679" s="240"/>
      <c r="D3679" s="240"/>
      <c r="E3679" s="240"/>
      <c r="F3679" s="240"/>
      <c r="G3679" s="240"/>
      <c r="H3679" s="240"/>
      <c r="I3679" s="240"/>
      <c r="J3679" s="240"/>
      <c r="K3679" s="240"/>
      <c r="L3679" s="240"/>
      <c r="M3679" s="240"/>
      <c r="N3679" s="240"/>
      <c r="O3679" s="240"/>
      <c r="BC3679" s="226"/>
    </row>
    <row r="3680" spans="1:55" ht="15.75" customHeight="1" thickBot="1">
      <c r="A3680" s="238"/>
      <c r="B3680" s="238"/>
      <c r="C3680" s="240"/>
      <c r="D3680" s="240"/>
      <c r="E3680" s="240"/>
      <c r="F3680" s="240"/>
      <c r="G3680" s="240"/>
      <c r="H3680" s="240"/>
      <c r="I3680" s="240"/>
      <c r="J3680" s="240"/>
      <c r="K3680" s="240"/>
      <c r="L3680" s="240"/>
      <c r="M3680" s="240"/>
      <c r="N3680" s="240"/>
      <c r="O3680" s="240"/>
      <c r="BC3680" s="226"/>
    </row>
    <row r="3681" spans="1:55" ht="15.75" customHeight="1" thickBot="1">
      <c r="A3681" s="238"/>
      <c r="B3681" s="238"/>
      <c r="C3681" s="240"/>
      <c r="D3681" s="240"/>
      <c r="E3681" s="240"/>
      <c r="F3681" s="240"/>
      <c r="G3681" s="240"/>
      <c r="H3681" s="240"/>
      <c r="I3681" s="240"/>
      <c r="J3681" s="240"/>
      <c r="K3681" s="240"/>
      <c r="L3681" s="240"/>
      <c r="M3681" s="240"/>
      <c r="N3681" s="240"/>
      <c r="O3681" s="240"/>
      <c r="BC3681" s="226"/>
    </row>
    <row r="3682" spans="1:55" ht="15.75" customHeight="1" thickBot="1">
      <c r="A3682" s="238"/>
      <c r="B3682" s="238"/>
      <c r="C3682" s="240"/>
      <c r="D3682" s="240"/>
      <c r="E3682" s="240"/>
      <c r="F3682" s="240"/>
      <c r="G3682" s="240"/>
      <c r="H3682" s="240"/>
      <c r="I3682" s="240"/>
      <c r="J3682" s="240"/>
      <c r="K3682" s="240"/>
      <c r="L3682" s="240"/>
      <c r="M3682" s="240"/>
      <c r="N3682" s="240"/>
      <c r="O3682" s="240"/>
      <c r="BC3682" s="226"/>
    </row>
    <row r="3683" spans="1:55" ht="15.75" customHeight="1" thickBot="1">
      <c r="A3683" s="238"/>
      <c r="B3683" s="238"/>
      <c r="C3683" s="240"/>
      <c r="D3683" s="240"/>
      <c r="E3683" s="240"/>
      <c r="F3683" s="240"/>
      <c r="G3683" s="240"/>
      <c r="H3683" s="240"/>
      <c r="I3683" s="240"/>
      <c r="J3683" s="240"/>
      <c r="K3683" s="240"/>
      <c r="L3683" s="240"/>
      <c r="M3683" s="240"/>
      <c r="N3683" s="240"/>
      <c r="O3683" s="240"/>
      <c r="BC3683" s="226"/>
    </row>
    <row r="3684" spans="1:55" ht="15.75" customHeight="1" thickBot="1">
      <c r="A3684" s="238"/>
      <c r="B3684" s="238"/>
      <c r="C3684" s="240"/>
      <c r="D3684" s="240"/>
      <c r="E3684" s="240"/>
      <c r="F3684" s="240"/>
      <c r="G3684" s="240"/>
      <c r="H3684" s="240"/>
      <c r="I3684" s="240"/>
      <c r="J3684" s="240"/>
      <c r="K3684" s="240"/>
      <c r="L3684" s="240"/>
      <c r="M3684" s="240"/>
      <c r="N3684" s="240"/>
      <c r="O3684" s="240"/>
      <c r="BC3684" s="226"/>
    </row>
    <row r="3685" spans="1:55" ht="15.75" customHeight="1" thickBot="1">
      <c r="A3685" s="238"/>
      <c r="B3685" s="238"/>
      <c r="C3685" s="240"/>
      <c r="D3685" s="240"/>
      <c r="E3685" s="240"/>
      <c r="F3685" s="240"/>
      <c r="G3685" s="240"/>
      <c r="H3685" s="240"/>
      <c r="I3685" s="240"/>
      <c r="J3685" s="240"/>
      <c r="K3685" s="240"/>
      <c r="L3685" s="240"/>
      <c r="M3685" s="240"/>
      <c r="N3685" s="240"/>
      <c r="O3685" s="240"/>
      <c r="BC3685" s="226"/>
    </row>
    <row r="3686" spans="1:55" ht="15.75" customHeight="1" thickBot="1">
      <c r="A3686" s="238"/>
      <c r="B3686" s="238"/>
      <c r="C3686" s="240"/>
      <c r="D3686" s="240"/>
      <c r="E3686" s="240"/>
      <c r="F3686" s="240"/>
      <c r="G3686" s="240"/>
      <c r="H3686" s="240"/>
      <c r="I3686" s="240"/>
      <c r="J3686" s="240"/>
      <c r="K3686" s="240"/>
      <c r="L3686" s="240"/>
      <c r="M3686" s="240"/>
      <c r="N3686" s="240"/>
      <c r="O3686" s="240"/>
      <c r="BC3686" s="226"/>
    </row>
    <row r="3687" spans="1:55" ht="15.75" customHeight="1" thickBot="1">
      <c r="A3687" s="238"/>
      <c r="B3687" s="238"/>
      <c r="C3687" s="240"/>
      <c r="D3687" s="240"/>
      <c r="E3687" s="240"/>
      <c r="F3687" s="240"/>
      <c r="G3687" s="240"/>
      <c r="H3687" s="240"/>
      <c r="I3687" s="240"/>
      <c r="J3687" s="240"/>
      <c r="K3687" s="240"/>
      <c r="L3687" s="240"/>
      <c r="M3687" s="240"/>
      <c r="N3687" s="240"/>
      <c r="O3687" s="240"/>
      <c r="BC3687" s="226"/>
    </row>
    <row r="3688" spans="1:55" ht="15.75" customHeight="1" thickBot="1">
      <c r="A3688" s="238"/>
      <c r="B3688" s="238"/>
      <c r="C3688" s="240"/>
      <c r="D3688" s="240"/>
      <c r="E3688" s="240"/>
      <c r="F3688" s="240"/>
      <c r="G3688" s="240"/>
      <c r="H3688" s="240"/>
      <c r="I3688" s="240"/>
      <c r="J3688" s="240"/>
      <c r="K3688" s="240"/>
      <c r="L3688" s="240"/>
      <c r="M3688" s="240"/>
      <c r="N3688" s="240"/>
      <c r="O3688" s="240"/>
      <c r="BC3688" s="226"/>
    </row>
    <row r="3689" spans="1:55" ht="15.75" customHeight="1" thickBot="1">
      <c r="A3689" s="238"/>
      <c r="B3689" s="238"/>
      <c r="C3689" s="240"/>
      <c r="D3689" s="240"/>
      <c r="E3689" s="240"/>
      <c r="F3689" s="240"/>
      <c r="G3689" s="240"/>
      <c r="H3689" s="240"/>
      <c r="I3689" s="240"/>
      <c r="J3689" s="240"/>
      <c r="K3689" s="240"/>
      <c r="L3689" s="240"/>
      <c r="M3689" s="240"/>
      <c r="N3689" s="240"/>
      <c r="O3689" s="240"/>
      <c r="BC3689" s="226"/>
    </row>
    <row r="3690" spans="1:55" ht="15.75" customHeight="1" thickBot="1">
      <c r="A3690" s="238"/>
      <c r="B3690" s="238"/>
      <c r="C3690" s="240"/>
      <c r="D3690" s="240"/>
      <c r="E3690" s="240"/>
      <c r="F3690" s="240"/>
      <c r="G3690" s="240"/>
      <c r="H3690" s="240"/>
      <c r="I3690" s="240"/>
      <c r="J3690" s="240"/>
      <c r="K3690" s="240"/>
      <c r="L3690" s="240"/>
      <c r="M3690" s="240"/>
      <c r="N3690" s="240"/>
      <c r="O3690" s="240"/>
      <c r="BC3690" s="226"/>
    </row>
    <row r="3691" spans="1:55" ht="15.75" customHeight="1" thickBot="1">
      <c r="A3691" s="238"/>
      <c r="B3691" s="238"/>
      <c r="C3691" s="240"/>
      <c r="D3691" s="240"/>
      <c r="E3691" s="240"/>
      <c r="F3691" s="240"/>
      <c r="G3691" s="240"/>
      <c r="H3691" s="240"/>
      <c r="I3691" s="240"/>
      <c r="J3691" s="240"/>
      <c r="K3691" s="240"/>
      <c r="L3691" s="240"/>
      <c r="M3691" s="240"/>
      <c r="N3691" s="240"/>
      <c r="O3691" s="240"/>
      <c r="BC3691" s="226"/>
    </row>
    <row r="3692" spans="1:55" ht="15.75" customHeight="1" thickBot="1">
      <c r="A3692" s="238"/>
      <c r="B3692" s="238"/>
      <c r="C3692" s="240"/>
      <c r="D3692" s="240"/>
      <c r="E3692" s="240"/>
      <c r="F3692" s="240"/>
      <c r="G3692" s="240"/>
      <c r="H3692" s="240"/>
      <c r="I3692" s="240"/>
      <c r="J3692" s="240"/>
      <c r="K3692" s="240"/>
      <c r="L3692" s="240"/>
      <c r="M3692" s="240"/>
      <c r="N3692" s="240"/>
      <c r="O3692" s="240"/>
      <c r="BC3692" s="226"/>
    </row>
    <row r="3693" spans="1:55" ht="15.75" customHeight="1" thickBot="1">
      <c r="A3693" s="238"/>
      <c r="B3693" s="238"/>
      <c r="C3693" s="240"/>
      <c r="D3693" s="240"/>
      <c r="E3693" s="240"/>
      <c r="F3693" s="240"/>
      <c r="G3693" s="240"/>
      <c r="H3693" s="240"/>
      <c r="I3693" s="240"/>
      <c r="J3693" s="240"/>
      <c r="K3693" s="240"/>
      <c r="L3693" s="240"/>
      <c r="M3693" s="240"/>
      <c r="N3693" s="240"/>
      <c r="O3693" s="240"/>
      <c r="BC3693" s="226"/>
    </row>
    <row r="3694" spans="1:55" ht="15.75" customHeight="1" thickBot="1">
      <c r="A3694" s="238"/>
      <c r="B3694" s="238"/>
      <c r="C3694" s="240"/>
      <c r="D3694" s="240"/>
      <c r="E3694" s="240"/>
      <c r="F3694" s="240"/>
      <c r="G3694" s="240"/>
      <c r="H3694" s="240"/>
      <c r="I3694" s="240"/>
      <c r="J3694" s="240"/>
      <c r="K3694" s="240"/>
      <c r="L3694" s="240"/>
      <c r="M3694" s="240"/>
      <c r="N3694" s="240"/>
      <c r="O3694" s="240"/>
      <c r="BC3694" s="226"/>
    </row>
    <row r="3695" spans="1:55" ht="15.75" customHeight="1" thickBot="1">
      <c r="A3695" s="238"/>
      <c r="B3695" s="238"/>
      <c r="C3695" s="240"/>
      <c r="D3695" s="240"/>
      <c r="E3695" s="240"/>
      <c r="F3695" s="240"/>
      <c r="G3695" s="240"/>
      <c r="H3695" s="240"/>
      <c r="I3695" s="240"/>
      <c r="J3695" s="240"/>
      <c r="K3695" s="240"/>
      <c r="L3695" s="240"/>
      <c r="M3695" s="240"/>
      <c r="N3695" s="240"/>
      <c r="O3695" s="240"/>
      <c r="BC3695" s="226"/>
    </row>
    <row r="3696" spans="1:55" ht="15.75" customHeight="1" thickBot="1">
      <c r="A3696" s="238"/>
      <c r="B3696" s="238"/>
      <c r="C3696" s="240"/>
      <c r="D3696" s="240"/>
      <c r="E3696" s="240"/>
      <c r="F3696" s="240"/>
      <c r="G3696" s="240"/>
      <c r="H3696" s="240"/>
      <c r="I3696" s="240"/>
      <c r="J3696" s="240"/>
      <c r="K3696" s="240"/>
      <c r="L3696" s="240"/>
      <c r="M3696" s="240"/>
      <c r="N3696" s="240"/>
      <c r="O3696" s="240"/>
      <c r="BC3696" s="226"/>
    </row>
    <row r="3697" spans="1:55" ht="15.75" customHeight="1" thickBot="1">
      <c r="A3697" s="238"/>
      <c r="B3697" s="238"/>
      <c r="C3697" s="240"/>
      <c r="D3697" s="240"/>
      <c r="E3697" s="240"/>
      <c r="F3697" s="240"/>
      <c r="G3697" s="240"/>
      <c r="H3697" s="240"/>
      <c r="I3697" s="240"/>
      <c r="J3697" s="240"/>
      <c r="K3697" s="240"/>
      <c r="L3697" s="240"/>
      <c r="M3697" s="240"/>
      <c r="N3697" s="240"/>
      <c r="O3697" s="240"/>
      <c r="BC3697" s="226"/>
    </row>
    <row r="3698" spans="1:55" ht="15.75" customHeight="1" thickBot="1">
      <c r="A3698" s="238"/>
      <c r="B3698" s="238"/>
      <c r="C3698" s="240"/>
      <c r="D3698" s="240"/>
      <c r="E3698" s="240"/>
      <c r="F3698" s="240"/>
      <c r="G3698" s="240"/>
      <c r="H3698" s="240"/>
      <c r="I3698" s="240"/>
      <c r="J3698" s="240"/>
      <c r="K3698" s="240"/>
      <c r="L3698" s="240"/>
      <c r="M3698" s="240"/>
      <c r="N3698" s="240"/>
      <c r="O3698" s="240"/>
      <c r="BC3698" s="226"/>
    </row>
    <row r="3699" spans="1:55" ht="15.75" customHeight="1" thickBot="1">
      <c r="A3699" s="238"/>
      <c r="B3699" s="238"/>
      <c r="C3699" s="240"/>
      <c r="D3699" s="240"/>
      <c r="E3699" s="240"/>
      <c r="F3699" s="240"/>
      <c r="G3699" s="240"/>
      <c r="H3699" s="240"/>
      <c r="I3699" s="240"/>
      <c r="J3699" s="240"/>
      <c r="K3699" s="240"/>
      <c r="L3699" s="240"/>
      <c r="M3699" s="240"/>
      <c r="N3699" s="240"/>
      <c r="O3699" s="240"/>
      <c r="BC3699" s="226"/>
    </row>
    <row r="3700" spans="1:55" ht="15.75" customHeight="1" thickBot="1">
      <c r="A3700" s="238"/>
      <c r="B3700" s="238"/>
      <c r="C3700" s="240"/>
      <c r="D3700" s="240"/>
      <c r="E3700" s="240"/>
      <c r="F3700" s="240"/>
      <c r="G3700" s="240"/>
      <c r="H3700" s="240"/>
      <c r="I3700" s="240"/>
      <c r="J3700" s="240"/>
      <c r="K3700" s="240"/>
      <c r="L3700" s="240"/>
      <c r="M3700" s="240"/>
      <c r="N3700" s="240"/>
      <c r="O3700" s="240"/>
      <c r="BC3700" s="226"/>
    </row>
    <row r="3701" spans="1:55" ht="15.75" customHeight="1" thickBot="1">
      <c r="A3701" s="238"/>
      <c r="B3701" s="238"/>
      <c r="C3701" s="240"/>
      <c r="D3701" s="240"/>
      <c r="E3701" s="240"/>
      <c r="F3701" s="240"/>
      <c r="G3701" s="240"/>
      <c r="H3701" s="240"/>
      <c r="I3701" s="240"/>
      <c r="J3701" s="240"/>
      <c r="K3701" s="240"/>
      <c r="L3701" s="240"/>
      <c r="M3701" s="240"/>
      <c r="N3701" s="240"/>
      <c r="O3701" s="240"/>
      <c r="BC3701" s="226"/>
    </row>
    <row r="3702" spans="1:55" ht="15.75" customHeight="1" thickBot="1">
      <c r="A3702" s="238"/>
      <c r="B3702" s="238"/>
      <c r="C3702" s="240"/>
      <c r="D3702" s="240"/>
      <c r="E3702" s="240"/>
      <c r="F3702" s="240"/>
      <c r="G3702" s="240"/>
      <c r="H3702" s="240"/>
      <c r="I3702" s="240"/>
      <c r="J3702" s="240"/>
      <c r="K3702" s="240"/>
      <c r="L3702" s="240"/>
      <c r="M3702" s="240"/>
      <c r="N3702" s="240"/>
      <c r="O3702" s="240"/>
      <c r="BC3702" s="226"/>
    </row>
    <row r="3703" spans="1:55" ht="15.75" customHeight="1" thickBot="1">
      <c r="A3703" s="238"/>
      <c r="B3703" s="238"/>
      <c r="C3703" s="240"/>
      <c r="D3703" s="240"/>
      <c r="E3703" s="240"/>
      <c r="F3703" s="240"/>
      <c r="G3703" s="240"/>
      <c r="H3703" s="240"/>
      <c r="I3703" s="240"/>
      <c r="J3703" s="240"/>
      <c r="K3703" s="240"/>
      <c r="L3703" s="240"/>
      <c r="M3703" s="240"/>
      <c r="N3703" s="240"/>
      <c r="O3703" s="240"/>
      <c r="BC3703" s="226"/>
    </row>
    <row r="3704" spans="1:55" ht="15.75" customHeight="1" thickBot="1">
      <c r="A3704" s="238"/>
      <c r="B3704" s="238"/>
      <c r="C3704" s="240"/>
      <c r="D3704" s="240"/>
      <c r="E3704" s="240"/>
      <c r="F3704" s="240"/>
      <c r="G3704" s="240"/>
      <c r="H3704" s="240"/>
      <c r="I3704" s="240"/>
      <c r="J3704" s="240"/>
      <c r="K3704" s="240"/>
      <c r="L3704" s="240"/>
      <c r="M3704" s="240"/>
      <c r="N3704" s="240"/>
      <c r="O3704" s="240"/>
      <c r="BC3704" s="226"/>
    </row>
    <row r="3705" spans="1:55" ht="15.75" customHeight="1" thickBot="1">
      <c r="A3705" s="238"/>
      <c r="B3705" s="238"/>
      <c r="C3705" s="240"/>
      <c r="D3705" s="240"/>
      <c r="E3705" s="240"/>
      <c r="F3705" s="240"/>
      <c r="G3705" s="240"/>
      <c r="H3705" s="240"/>
      <c r="I3705" s="240"/>
      <c r="J3705" s="240"/>
      <c r="K3705" s="240"/>
      <c r="L3705" s="240"/>
      <c r="M3705" s="240"/>
      <c r="N3705" s="240"/>
      <c r="O3705" s="240"/>
      <c r="BC3705" s="226"/>
    </row>
    <row r="3706" spans="1:55" ht="15.75" customHeight="1" thickBot="1">
      <c r="A3706" s="238"/>
      <c r="B3706" s="238"/>
      <c r="C3706" s="240"/>
      <c r="D3706" s="240"/>
      <c r="E3706" s="240"/>
      <c r="F3706" s="240"/>
      <c r="G3706" s="240"/>
      <c r="H3706" s="240"/>
      <c r="I3706" s="240"/>
      <c r="J3706" s="240"/>
      <c r="K3706" s="240"/>
      <c r="L3706" s="240"/>
      <c r="M3706" s="240"/>
      <c r="N3706" s="240"/>
      <c r="O3706" s="240"/>
      <c r="BC3706" s="226"/>
    </row>
    <row r="3707" spans="1:55" ht="15.75" customHeight="1" thickBot="1">
      <c r="A3707" s="238"/>
      <c r="B3707" s="238"/>
      <c r="C3707" s="240"/>
      <c r="D3707" s="240"/>
      <c r="E3707" s="240"/>
      <c r="F3707" s="240"/>
      <c r="G3707" s="240"/>
      <c r="H3707" s="240"/>
      <c r="I3707" s="240"/>
      <c r="J3707" s="240"/>
      <c r="K3707" s="240"/>
      <c r="L3707" s="240"/>
      <c r="M3707" s="240"/>
      <c r="N3707" s="240"/>
      <c r="O3707" s="240"/>
      <c r="BC3707" s="226"/>
    </row>
    <row r="3708" spans="1:55" ht="15.75" customHeight="1" thickBot="1">
      <c r="A3708" s="238"/>
      <c r="B3708" s="238"/>
      <c r="C3708" s="240"/>
      <c r="D3708" s="240"/>
      <c r="E3708" s="240"/>
      <c r="F3708" s="240"/>
      <c r="G3708" s="240"/>
      <c r="H3708" s="240"/>
      <c r="I3708" s="240"/>
      <c r="J3708" s="240"/>
      <c r="K3708" s="240"/>
      <c r="L3708" s="240"/>
      <c r="M3708" s="240"/>
      <c r="N3708" s="240"/>
      <c r="O3708" s="240"/>
      <c r="BC3708" s="226"/>
    </row>
    <row r="3709" spans="1:55" ht="15.75" customHeight="1" thickBot="1">
      <c r="A3709" s="238"/>
      <c r="B3709" s="238"/>
      <c r="C3709" s="240"/>
      <c r="D3709" s="240"/>
      <c r="E3709" s="240"/>
      <c r="F3709" s="240"/>
      <c r="G3709" s="240"/>
      <c r="H3709" s="240"/>
      <c r="I3709" s="240"/>
      <c r="J3709" s="240"/>
      <c r="K3709" s="240"/>
      <c r="L3709" s="240"/>
      <c r="M3709" s="240"/>
      <c r="N3709" s="240"/>
      <c r="O3709" s="240"/>
      <c r="BC3709" s="226"/>
    </row>
    <row r="3710" spans="1:55" ht="15.75" customHeight="1" thickBot="1">
      <c r="A3710" s="238"/>
      <c r="B3710" s="238"/>
      <c r="C3710" s="240"/>
      <c r="D3710" s="240"/>
      <c r="E3710" s="240"/>
      <c r="F3710" s="240"/>
      <c r="G3710" s="240"/>
      <c r="H3710" s="240"/>
      <c r="I3710" s="240"/>
      <c r="J3710" s="240"/>
      <c r="K3710" s="240"/>
      <c r="L3710" s="240"/>
      <c r="M3710" s="240"/>
      <c r="N3710" s="240"/>
      <c r="O3710" s="240"/>
      <c r="BC3710" s="226"/>
    </row>
    <row r="3711" spans="1:55" ht="15.75" customHeight="1" thickBot="1">
      <c r="A3711" s="238"/>
      <c r="B3711" s="238"/>
      <c r="C3711" s="240"/>
      <c r="D3711" s="240"/>
      <c r="E3711" s="240"/>
      <c r="F3711" s="240"/>
      <c r="G3711" s="240"/>
      <c r="H3711" s="240"/>
      <c r="I3711" s="240"/>
      <c r="J3711" s="240"/>
      <c r="K3711" s="240"/>
      <c r="L3711" s="240"/>
      <c r="M3711" s="240"/>
      <c r="N3711" s="240"/>
      <c r="O3711" s="240"/>
      <c r="BC3711" s="226"/>
    </row>
    <row r="3712" spans="1:55" ht="15.75" customHeight="1" thickBot="1">
      <c r="A3712" s="238"/>
      <c r="B3712" s="238"/>
      <c r="C3712" s="240"/>
      <c r="D3712" s="240"/>
      <c r="E3712" s="240"/>
      <c r="F3712" s="240"/>
      <c r="G3712" s="240"/>
      <c r="H3712" s="240"/>
      <c r="I3712" s="240"/>
      <c r="J3712" s="240"/>
      <c r="K3712" s="240"/>
      <c r="L3712" s="240"/>
      <c r="M3712" s="240"/>
      <c r="N3712" s="240"/>
      <c r="O3712" s="240"/>
      <c r="BC3712" s="226"/>
    </row>
    <row r="3713" spans="1:55" ht="15.75" customHeight="1" thickBot="1">
      <c r="A3713" s="238"/>
      <c r="B3713" s="238"/>
      <c r="C3713" s="240"/>
      <c r="D3713" s="240"/>
      <c r="E3713" s="240"/>
      <c r="F3713" s="240"/>
      <c r="G3713" s="240"/>
      <c r="H3713" s="240"/>
      <c r="I3713" s="240"/>
      <c r="J3713" s="240"/>
      <c r="K3713" s="240"/>
      <c r="L3713" s="240"/>
      <c r="M3713" s="240"/>
      <c r="N3713" s="240"/>
      <c r="O3713" s="240"/>
      <c r="BC3713" s="226"/>
    </row>
    <row r="3714" spans="1:55" ht="15.75" customHeight="1" thickBot="1">
      <c r="A3714" s="238"/>
      <c r="B3714" s="238"/>
      <c r="C3714" s="240"/>
      <c r="D3714" s="240"/>
      <c r="E3714" s="240"/>
      <c r="F3714" s="240"/>
      <c r="G3714" s="240"/>
      <c r="H3714" s="240"/>
      <c r="I3714" s="240"/>
      <c r="J3714" s="240"/>
      <c r="K3714" s="240"/>
      <c r="L3714" s="240"/>
      <c r="M3714" s="240"/>
      <c r="N3714" s="240"/>
      <c r="O3714" s="240"/>
      <c r="BC3714" s="226"/>
    </row>
    <row r="3715" spans="1:55" ht="15.75" customHeight="1" thickBot="1">
      <c r="A3715" s="238"/>
      <c r="B3715" s="238"/>
      <c r="C3715" s="240"/>
      <c r="D3715" s="240"/>
      <c r="E3715" s="240"/>
      <c r="F3715" s="240"/>
      <c r="G3715" s="240"/>
      <c r="H3715" s="240"/>
      <c r="I3715" s="240"/>
      <c r="J3715" s="240"/>
      <c r="K3715" s="240"/>
      <c r="L3715" s="240"/>
      <c r="M3715" s="240"/>
      <c r="N3715" s="240"/>
      <c r="O3715" s="240"/>
      <c r="BC3715" s="226"/>
    </row>
    <row r="3716" spans="1:55" ht="15.75" customHeight="1" thickBot="1">
      <c r="A3716" s="238"/>
      <c r="B3716" s="238"/>
      <c r="C3716" s="240"/>
      <c r="D3716" s="240"/>
      <c r="E3716" s="240"/>
      <c r="F3716" s="240"/>
      <c r="G3716" s="240"/>
      <c r="H3716" s="240"/>
      <c r="I3716" s="240"/>
      <c r="J3716" s="240"/>
      <c r="K3716" s="240"/>
      <c r="L3716" s="240"/>
      <c r="M3716" s="240"/>
      <c r="N3716" s="240"/>
      <c r="O3716" s="240"/>
      <c r="BC3716" s="226"/>
    </row>
    <row r="3717" spans="1:55" ht="15.75" customHeight="1" thickBot="1">
      <c r="A3717" s="238"/>
      <c r="B3717" s="238"/>
      <c r="C3717" s="240"/>
      <c r="D3717" s="240"/>
      <c r="E3717" s="240"/>
      <c r="F3717" s="240"/>
      <c r="G3717" s="240"/>
      <c r="H3717" s="240"/>
      <c r="I3717" s="240"/>
      <c r="J3717" s="240"/>
      <c r="K3717" s="240"/>
      <c r="L3717" s="240"/>
      <c r="M3717" s="240"/>
      <c r="N3717" s="240"/>
      <c r="O3717" s="240"/>
      <c r="BC3717" s="226"/>
    </row>
    <row r="3718" spans="1:55" ht="15.75" customHeight="1" thickBot="1">
      <c r="A3718" s="238"/>
      <c r="B3718" s="238"/>
      <c r="C3718" s="240"/>
      <c r="D3718" s="240"/>
      <c r="E3718" s="240"/>
      <c r="F3718" s="240"/>
      <c r="G3718" s="240"/>
      <c r="H3718" s="240"/>
      <c r="I3718" s="240"/>
      <c r="J3718" s="240"/>
      <c r="K3718" s="240"/>
      <c r="L3718" s="240"/>
      <c r="M3718" s="240"/>
      <c r="N3718" s="240"/>
      <c r="O3718" s="240"/>
      <c r="BC3718" s="226"/>
    </row>
    <row r="3719" spans="1:55" ht="15.75" customHeight="1" thickBot="1">
      <c r="A3719" s="238"/>
      <c r="B3719" s="238"/>
      <c r="C3719" s="240"/>
      <c r="D3719" s="240"/>
      <c r="E3719" s="240"/>
      <c r="F3719" s="240"/>
      <c r="G3719" s="240"/>
      <c r="H3719" s="240"/>
      <c r="I3719" s="240"/>
      <c r="J3719" s="240"/>
      <c r="K3719" s="240"/>
      <c r="L3719" s="240"/>
      <c r="M3719" s="240"/>
      <c r="N3719" s="240"/>
      <c r="O3719" s="240"/>
      <c r="BC3719" s="226"/>
    </row>
    <row r="3720" spans="1:55" ht="15.75" customHeight="1" thickBot="1">
      <c r="A3720" s="238"/>
      <c r="B3720" s="238"/>
      <c r="C3720" s="240"/>
      <c r="D3720" s="240"/>
      <c r="E3720" s="240"/>
      <c r="F3720" s="240"/>
      <c r="G3720" s="240"/>
      <c r="H3720" s="240"/>
      <c r="I3720" s="240"/>
      <c r="J3720" s="240"/>
      <c r="K3720" s="240"/>
      <c r="L3720" s="240"/>
      <c r="M3720" s="240"/>
      <c r="N3720" s="240"/>
      <c r="O3720" s="240"/>
      <c r="BC3720" s="226"/>
    </row>
    <row r="3721" spans="1:55" ht="15.75" customHeight="1" thickBot="1">
      <c r="A3721" s="238"/>
      <c r="B3721" s="238"/>
      <c r="C3721" s="240"/>
      <c r="D3721" s="240"/>
      <c r="E3721" s="240"/>
      <c r="F3721" s="240"/>
      <c r="G3721" s="240"/>
      <c r="H3721" s="240"/>
      <c r="I3721" s="240"/>
      <c r="J3721" s="240"/>
      <c r="K3721" s="240"/>
      <c r="L3721" s="240"/>
      <c r="M3721" s="240"/>
      <c r="N3721" s="240"/>
      <c r="O3721" s="240"/>
      <c r="BC3721" s="226"/>
    </row>
    <row r="3722" spans="1:55" ht="15.75" customHeight="1" thickBot="1">
      <c r="A3722" s="238"/>
      <c r="B3722" s="238"/>
      <c r="C3722" s="240"/>
      <c r="D3722" s="240"/>
      <c r="E3722" s="240"/>
      <c r="F3722" s="240"/>
      <c r="G3722" s="240"/>
      <c r="H3722" s="240"/>
      <c r="I3722" s="240"/>
      <c r="J3722" s="240"/>
      <c r="K3722" s="240"/>
      <c r="L3722" s="240"/>
      <c r="M3722" s="240"/>
      <c r="N3722" s="240"/>
      <c r="O3722" s="240"/>
      <c r="BC3722" s="226"/>
    </row>
    <row r="3723" spans="1:55" ht="15.75" customHeight="1" thickBot="1">
      <c r="A3723" s="238"/>
      <c r="B3723" s="238"/>
      <c r="C3723" s="240"/>
      <c r="D3723" s="240"/>
      <c r="E3723" s="240"/>
      <c r="F3723" s="240"/>
      <c r="G3723" s="240"/>
      <c r="H3723" s="240"/>
      <c r="I3723" s="240"/>
      <c r="J3723" s="240"/>
      <c r="K3723" s="240"/>
      <c r="L3723" s="240"/>
      <c r="M3723" s="240"/>
      <c r="N3723" s="240"/>
      <c r="O3723" s="240"/>
      <c r="BC3723" s="226"/>
    </row>
    <row r="3724" spans="1:55" ht="15.75" customHeight="1" thickBot="1">
      <c r="A3724" s="238"/>
      <c r="B3724" s="238"/>
      <c r="C3724" s="240"/>
      <c r="D3724" s="240"/>
      <c r="E3724" s="240"/>
      <c r="F3724" s="240"/>
      <c r="G3724" s="240"/>
      <c r="H3724" s="240"/>
      <c r="I3724" s="240"/>
      <c r="J3724" s="240"/>
      <c r="K3724" s="240"/>
      <c r="L3724" s="240"/>
      <c r="M3724" s="240"/>
      <c r="N3724" s="240"/>
      <c r="O3724" s="240"/>
      <c r="BC3724" s="226"/>
    </row>
    <row r="3725" spans="1:55" ht="15.75" customHeight="1" thickBot="1">
      <c r="A3725" s="238"/>
      <c r="B3725" s="238"/>
      <c r="C3725" s="240"/>
      <c r="D3725" s="240"/>
      <c r="E3725" s="240"/>
      <c r="F3725" s="240"/>
      <c r="G3725" s="240"/>
      <c r="H3725" s="240"/>
      <c r="I3725" s="240"/>
      <c r="J3725" s="240"/>
      <c r="K3725" s="240"/>
      <c r="L3725" s="240"/>
      <c r="M3725" s="240"/>
      <c r="N3725" s="240"/>
      <c r="O3725" s="240"/>
      <c r="BC3725" s="226"/>
    </row>
    <row r="3726" spans="1:55" ht="15.75" customHeight="1" thickBot="1">
      <c r="A3726" s="238"/>
      <c r="B3726" s="238"/>
      <c r="C3726" s="240"/>
      <c r="D3726" s="240"/>
      <c r="E3726" s="240"/>
      <c r="F3726" s="240"/>
      <c r="G3726" s="240"/>
      <c r="H3726" s="240"/>
      <c r="I3726" s="240"/>
      <c r="J3726" s="240"/>
      <c r="K3726" s="240"/>
      <c r="L3726" s="240"/>
      <c r="M3726" s="240"/>
      <c r="N3726" s="240"/>
      <c r="O3726" s="240"/>
      <c r="BC3726" s="226"/>
    </row>
    <row r="3727" spans="1:55" ht="15.75" customHeight="1" thickBot="1">
      <c r="A3727" s="238"/>
      <c r="B3727" s="238"/>
      <c r="C3727" s="240"/>
      <c r="D3727" s="240"/>
      <c r="E3727" s="240"/>
      <c r="F3727" s="240"/>
      <c r="G3727" s="240"/>
      <c r="H3727" s="240"/>
      <c r="I3727" s="240"/>
      <c r="J3727" s="240"/>
      <c r="K3727" s="240"/>
      <c r="L3727" s="240"/>
      <c r="M3727" s="240"/>
      <c r="N3727" s="240"/>
      <c r="O3727" s="240"/>
      <c r="BC3727" s="226"/>
    </row>
    <row r="3728" spans="1:55" ht="15.75" customHeight="1" thickBot="1">
      <c r="A3728" s="238"/>
      <c r="B3728" s="238"/>
      <c r="C3728" s="240"/>
      <c r="D3728" s="240"/>
      <c r="E3728" s="240"/>
      <c r="F3728" s="240"/>
      <c r="G3728" s="240"/>
      <c r="H3728" s="240"/>
      <c r="I3728" s="240"/>
      <c r="J3728" s="240"/>
      <c r="K3728" s="240"/>
      <c r="L3728" s="240"/>
      <c r="M3728" s="240"/>
      <c r="N3728" s="240"/>
      <c r="O3728" s="240"/>
      <c r="BC3728" s="226"/>
    </row>
    <row r="3729" spans="1:55" ht="15.75" customHeight="1" thickBot="1">
      <c r="A3729" s="238"/>
      <c r="B3729" s="238"/>
      <c r="C3729" s="240"/>
      <c r="D3729" s="240"/>
      <c r="E3729" s="240"/>
      <c r="F3729" s="240"/>
      <c r="G3729" s="240"/>
      <c r="H3729" s="240"/>
      <c r="I3729" s="240"/>
      <c r="J3729" s="240"/>
      <c r="K3729" s="240"/>
      <c r="L3729" s="240"/>
      <c r="M3729" s="240"/>
      <c r="N3729" s="240"/>
      <c r="O3729" s="240"/>
      <c r="BC3729" s="226"/>
    </row>
    <row r="3730" spans="1:55" ht="15.75" customHeight="1" thickBot="1">
      <c r="A3730" s="238"/>
      <c r="B3730" s="238"/>
      <c r="C3730" s="240"/>
      <c r="D3730" s="240"/>
      <c r="E3730" s="240"/>
      <c r="F3730" s="240"/>
      <c r="G3730" s="240"/>
      <c r="H3730" s="240"/>
      <c r="I3730" s="240"/>
      <c r="J3730" s="240"/>
      <c r="K3730" s="240"/>
      <c r="L3730" s="240"/>
      <c r="M3730" s="240"/>
      <c r="N3730" s="240"/>
      <c r="O3730" s="240"/>
      <c r="BC3730" s="226"/>
    </row>
    <row r="3731" spans="1:55" ht="15.75" customHeight="1" thickBot="1">
      <c r="A3731" s="238"/>
      <c r="B3731" s="238"/>
      <c r="C3731" s="240"/>
      <c r="D3731" s="240"/>
      <c r="E3731" s="240"/>
      <c r="F3731" s="240"/>
      <c r="G3731" s="240"/>
      <c r="H3731" s="240"/>
      <c r="I3731" s="240"/>
      <c r="J3731" s="240"/>
      <c r="K3731" s="240"/>
      <c r="L3731" s="240"/>
      <c r="M3731" s="240"/>
      <c r="N3731" s="240"/>
      <c r="O3731" s="240"/>
      <c r="BC3731" s="226"/>
    </row>
    <row r="3732" spans="1:55" ht="15.75" customHeight="1" thickBot="1">
      <c r="A3732" s="238"/>
      <c r="B3732" s="238"/>
      <c r="C3732" s="240"/>
      <c r="D3732" s="240"/>
      <c r="E3732" s="240"/>
      <c r="F3732" s="240"/>
      <c r="G3732" s="240"/>
      <c r="H3732" s="240"/>
      <c r="I3732" s="240"/>
      <c r="J3732" s="240"/>
      <c r="K3732" s="240"/>
      <c r="L3732" s="240"/>
      <c r="M3732" s="240"/>
      <c r="N3732" s="240"/>
      <c r="O3732" s="240"/>
      <c r="BC3732" s="226"/>
    </row>
    <row r="3733" spans="1:55" ht="15.75" customHeight="1" thickBot="1">
      <c r="A3733" s="238"/>
      <c r="B3733" s="238"/>
      <c r="C3733" s="240"/>
      <c r="D3733" s="240"/>
      <c r="E3733" s="240"/>
      <c r="F3733" s="240"/>
      <c r="G3733" s="240"/>
      <c r="H3733" s="240"/>
      <c r="I3733" s="240"/>
      <c r="J3733" s="240"/>
      <c r="K3733" s="240"/>
      <c r="L3733" s="240"/>
      <c r="M3733" s="240"/>
      <c r="N3733" s="240"/>
      <c r="O3733" s="240"/>
      <c r="BC3733" s="226"/>
    </row>
    <row r="3734" spans="1:55" ht="15.75" customHeight="1" thickBot="1">
      <c r="A3734" s="238"/>
      <c r="B3734" s="238"/>
      <c r="C3734" s="240"/>
      <c r="D3734" s="240"/>
      <c r="E3734" s="240"/>
      <c r="F3734" s="240"/>
      <c r="G3734" s="240"/>
      <c r="H3734" s="240"/>
      <c r="I3734" s="240"/>
      <c r="J3734" s="240"/>
      <c r="K3734" s="240"/>
      <c r="L3734" s="240"/>
      <c r="M3734" s="240"/>
      <c r="N3734" s="240"/>
      <c r="O3734" s="240"/>
      <c r="BC3734" s="226"/>
    </row>
    <row r="3735" spans="1:55" ht="15.75" customHeight="1" thickBot="1">
      <c r="A3735" s="238"/>
      <c r="B3735" s="238"/>
      <c r="C3735" s="240"/>
      <c r="D3735" s="240"/>
      <c r="E3735" s="240"/>
      <c r="F3735" s="240"/>
      <c r="G3735" s="240"/>
      <c r="H3735" s="240"/>
      <c r="I3735" s="240"/>
      <c r="J3735" s="240"/>
      <c r="K3735" s="240"/>
      <c r="L3735" s="240"/>
      <c r="M3735" s="240"/>
      <c r="N3735" s="240"/>
      <c r="O3735" s="240"/>
      <c r="BC3735" s="226"/>
    </row>
    <row r="3736" spans="1:55" ht="15.75" customHeight="1" thickBot="1">
      <c r="A3736" s="238"/>
      <c r="B3736" s="238"/>
      <c r="C3736" s="240"/>
      <c r="D3736" s="240"/>
      <c r="E3736" s="240"/>
      <c r="F3736" s="240"/>
      <c r="G3736" s="240"/>
      <c r="H3736" s="240"/>
      <c r="I3736" s="240"/>
      <c r="J3736" s="240"/>
      <c r="K3736" s="240"/>
      <c r="L3736" s="240"/>
      <c r="M3736" s="240"/>
      <c r="N3736" s="240"/>
      <c r="O3736" s="240"/>
      <c r="BC3736" s="226"/>
    </row>
    <row r="3737" spans="1:55" ht="15.75" customHeight="1" thickBot="1">
      <c r="A3737" s="238"/>
      <c r="B3737" s="238"/>
      <c r="C3737" s="240"/>
      <c r="D3737" s="240"/>
      <c r="E3737" s="240"/>
      <c r="F3737" s="240"/>
      <c r="G3737" s="240"/>
      <c r="H3737" s="240"/>
      <c r="I3737" s="240"/>
      <c r="J3737" s="240"/>
      <c r="K3737" s="240"/>
      <c r="L3737" s="240"/>
      <c r="M3737" s="240"/>
      <c r="N3737" s="240"/>
      <c r="O3737" s="240"/>
      <c r="BC3737" s="226"/>
    </row>
    <row r="3738" spans="1:55" ht="15.75" customHeight="1" thickBot="1">
      <c r="A3738" s="238"/>
      <c r="B3738" s="238"/>
      <c r="C3738" s="240"/>
      <c r="D3738" s="240"/>
      <c r="E3738" s="240"/>
      <c r="F3738" s="240"/>
      <c r="G3738" s="240"/>
      <c r="H3738" s="240"/>
      <c r="I3738" s="240"/>
      <c r="J3738" s="240"/>
      <c r="K3738" s="240"/>
      <c r="L3738" s="240"/>
      <c r="M3738" s="240"/>
      <c r="N3738" s="240"/>
      <c r="O3738" s="240"/>
      <c r="BC3738" s="226"/>
    </row>
    <row r="3739" spans="1:55" ht="15.75" customHeight="1" thickBot="1">
      <c r="A3739" s="238"/>
      <c r="B3739" s="238"/>
      <c r="C3739" s="240"/>
      <c r="D3739" s="240"/>
      <c r="E3739" s="240"/>
      <c r="F3739" s="240"/>
      <c r="G3739" s="240"/>
      <c r="H3739" s="240"/>
      <c r="I3739" s="240"/>
      <c r="J3739" s="240"/>
      <c r="K3739" s="240"/>
      <c r="L3739" s="240"/>
      <c r="M3739" s="240"/>
      <c r="N3739" s="240"/>
      <c r="O3739" s="240"/>
      <c r="BC3739" s="226"/>
    </row>
    <row r="3740" spans="1:55" ht="15.75" customHeight="1" thickBot="1">
      <c r="A3740" s="238"/>
      <c r="B3740" s="238"/>
      <c r="C3740" s="240"/>
      <c r="D3740" s="240"/>
      <c r="E3740" s="240"/>
      <c r="F3740" s="240"/>
      <c r="G3740" s="240"/>
      <c r="H3740" s="240"/>
      <c r="I3740" s="240"/>
      <c r="J3740" s="240"/>
      <c r="K3740" s="240"/>
      <c r="L3740" s="240"/>
      <c r="M3740" s="240"/>
      <c r="N3740" s="240"/>
      <c r="O3740" s="240"/>
      <c r="BC3740" s="226"/>
    </row>
    <row r="3741" spans="1:55" ht="15.75" customHeight="1" thickBot="1">
      <c r="A3741" s="238"/>
      <c r="B3741" s="238"/>
      <c r="C3741" s="240"/>
      <c r="D3741" s="240"/>
      <c r="E3741" s="240"/>
      <c r="F3741" s="240"/>
      <c r="G3741" s="240"/>
      <c r="H3741" s="240"/>
      <c r="I3741" s="240"/>
      <c r="J3741" s="240"/>
      <c r="K3741" s="240"/>
      <c r="L3741" s="240"/>
      <c r="M3741" s="240"/>
      <c r="N3741" s="240"/>
      <c r="O3741" s="240"/>
      <c r="BC3741" s="226"/>
    </row>
    <row r="3742" spans="1:55" ht="15.75" customHeight="1" thickBot="1">
      <c r="A3742" s="238"/>
      <c r="B3742" s="238"/>
      <c r="C3742" s="240"/>
      <c r="D3742" s="240"/>
      <c r="E3742" s="240"/>
      <c r="F3742" s="240"/>
      <c r="G3742" s="240"/>
      <c r="H3742" s="240"/>
      <c r="I3742" s="240"/>
      <c r="J3742" s="240"/>
      <c r="K3742" s="240"/>
      <c r="L3742" s="240"/>
      <c r="M3742" s="240"/>
      <c r="N3742" s="240"/>
      <c r="O3742" s="240"/>
      <c r="BC3742" s="226"/>
    </row>
    <row r="3743" spans="1:55" ht="15.75" customHeight="1" thickBot="1">
      <c r="A3743" s="238"/>
      <c r="B3743" s="238"/>
      <c r="C3743" s="240"/>
      <c r="D3743" s="240"/>
      <c r="E3743" s="240"/>
      <c r="F3743" s="240"/>
      <c r="G3743" s="240"/>
      <c r="H3743" s="240"/>
      <c r="I3743" s="240"/>
      <c r="J3743" s="240"/>
      <c r="K3743" s="240"/>
      <c r="L3743" s="240"/>
      <c r="M3743" s="240"/>
      <c r="N3743" s="240"/>
      <c r="O3743" s="240"/>
      <c r="BC3743" s="226"/>
    </row>
    <row r="3744" spans="1:55" ht="15.75" customHeight="1" thickBot="1">
      <c r="A3744" s="238"/>
      <c r="B3744" s="238"/>
      <c r="C3744" s="240"/>
      <c r="D3744" s="240"/>
      <c r="E3744" s="240"/>
      <c r="F3744" s="240"/>
      <c r="G3744" s="240"/>
      <c r="H3744" s="240"/>
      <c r="I3744" s="240"/>
      <c r="J3744" s="240"/>
      <c r="K3744" s="240"/>
      <c r="L3744" s="240"/>
      <c r="M3744" s="240"/>
      <c r="N3744" s="240"/>
      <c r="O3744" s="240"/>
      <c r="BC3744" s="226"/>
    </row>
    <row r="3745" spans="1:55" ht="15.75" customHeight="1" thickBot="1">
      <c r="A3745" s="238"/>
      <c r="B3745" s="238"/>
      <c r="C3745" s="240"/>
      <c r="D3745" s="240"/>
      <c r="E3745" s="240"/>
      <c r="F3745" s="240"/>
      <c r="G3745" s="240"/>
      <c r="H3745" s="240"/>
      <c r="I3745" s="240"/>
      <c r="J3745" s="240"/>
      <c r="K3745" s="240"/>
      <c r="L3745" s="240"/>
      <c r="M3745" s="240"/>
      <c r="N3745" s="240"/>
      <c r="O3745" s="240"/>
      <c r="BC3745" s="226"/>
    </row>
    <row r="3746" spans="1:55" ht="15.75" customHeight="1" thickBot="1">
      <c r="A3746" s="238"/>
      <c r="B3746" s="238"/>
      <c r="C3746" s="240"/>
      <c r="D3746" s="240"/>
      <c r="E3746" s="240"/>
      <c r="F3746" s="240"/>
      <c r="G3746" s="240"/>
      <c r="H3746" s="240"/>
      <c r="I3746" s="240"/>
      <c r="J3746" s="240"/>
      <c r="K3746" s="240"/>
      <c r="L3746" s="240"/>
      <c r="M3746" s="240"/>
      <c r="N3746" s="240"/>
      <c r="O3746" s="240"/>
      <c r="BC3746" s="226"/>
    </row>
    <row r="3747" spans="1:55" ht="15.75" customHeight="1" thickBot="1">
      <c r="A3747" s="238"/>
      <c r="B3747" s="238"/>
      <c r="C3747" s="240"/>
      <c r="D3747" s="240"/>
      <c r="E3747" s="240"/>
      <c r="F3747" s="240"/>
      <c r="G3747" s="240"/>
      <c r="H3747" s="240"/>
      <c r="I3747" s="240"/>
      <c r="J3747" s="240"/>
      <c r="K3747" s="240"/>
      <c r="L3747" s="240"/>
      <c r="M3747" s="240"/>
      <c r="N3747" s="240"/>
      <c r="O3747" s="240"/>
      <c r="BC3747" s="226"/>
    </row>
    <row r="3748" spans="1:55" ht="15.75" customHeight="1" thickBot="1">
      <c r="A3748" s="238"/>
      <c r="B3748" s="238"/>
      <c r="C3748" s="240"/>
      <c r="D3748" s="240"/>
      <c r="E3748" s="240"/>
      <c r="F3748" s="240"/>
      <c r="G3748" s="240"/>
      <c r="H3748" s="240"/>
      <c r="I3748" s="240"/>
      <c r="J3748" s="240"/>
      <c r="K3748" s="240"/>
      <c r="L3748" s="240"/>
      <c r="M3748" s="240"/>
      <c r="N3748" s="240"/>
      <c r="O3748" s="240"/>
      <c r="BC3748" s="226"/>
    </row>
    <row r="3749" spans="1:55" ht="15.75" customHeight="1" thickBot="1">
      <c r="A3749" s="238"/>
      <c r="B3749" s="238"/>
      <c r="C3749" s="240"/>
      <c r="D3749" s="240"/>
      <c r="E3749" s="240"/>
      <c r="F3749" s="240"/>
      <c r="G3749" s="240"/>
      <c r="H3749" s="240"/>
      <c r="I3749" s="240"/>
      <c r="J3749" s="240"/>
      <c r="K3749" s="240"/>
      <c r="L3749" s="240"/>
      <c r="M3749" s="240"/>
      <c r="N3749" s="240"/>
      <c r="O3749" s="240"/>
      <c r="BC3749" s="226"/>
    </row>
    <row r="3750" spans="1:55" ht="15.75" customHeight="1" thickBot="1">
      <c r="A3750" s="238"/>
      <c r="B3750" s="238"/>
      <c r="C3750" s="240"/>
      <c r="D3750" s="240"/>
      <c r="E3750" s="240"/>
      <c r="F3750" s="240"/>
      <c r="G3750" s="240"/>
      <c r="H3750" s="240"/>
      <c r="I3750" s="240"/>
      <c r="J3750" s="240"/>
      <c r="K3750" s="240"/>
      <c r="L3750" s="240"/>
      <c r="M3750" s="240"/>
      <c r="N3750" s="240"/>
      <c r="O3750" s="240"/>
      <c r="BC3750" s="226"/>
    </row>
    <row r="3751" spans="1:55" ht="15.75" customHeight="1" thickBot="1">
      <c r="A3751" s="238"/>
      <c r="B3751" s="238"/>
      <c r="C3751" s="240"/>
      <c r="D3751" s="240"/>
      <c r="E3751" s="240"/>
      <c r="F3751" s="240"/>
      <c r="G3751" s="240"/>
      <c r="H3751" s="240"/>
      <c r="I3751" s="240"/>
      <c r="J3751" s="240"/>
      <c r="K3751" s="240"/>
      <c r="L3751" s="240"/>
      <c r="M3751" s="240"/>
      <c r="N3751" s="240"/>
      <c r="O3751" s="240"/>
      <c r="BC3751" s="226"/>
    </row>
    <row r="3752" spans="1:55" ht="15.75" customHeight="1" thickBot="1">
      <c r="A3752" s="238"/>
      <c r="B3752" s="238"/>
      <c r="C3752" s="240"/>
      <c r="D3752" s="240"/>
      <c r="E3752" s="240"/>
      <c r="F3752" s="240"/>
      <c r="G3752" s="240"/>
      <c r="H3752" s="240"/>
      <c r="I3752" s="240"/>
      <c r="J3752" s="240"/>
      <c r="K3752" s="240"/>
      <c r="L3752" s="240"/>
      <c r="M3752" s="240"/>
      <c r="N3752" s="240"/>
      <c r="O3752" s="240"/>
      <c r="BC3752" s="226"/>
    </row>
    <row r="3753" spans="1:55" ht="15.75" customHeight="1" thickBot="1">
      <c r="A3753" s="238"/>
      <c r="B3753" s="238"/>
      <c r="C3753" s="240"/>
      <c r="D3753" s="240"/>
      <c r="E3753" s="240"/>
      <c r="F3753" s="240"/>
      <c r="G3753" s="240"/>
      <c r="H3753" s="240"/>
      <c r="I3753" s="240"/>
      <c r="J3753" s="240"/>
      <c r="K3753" s="240"/>
      <c r="L3753" s="240"/>
      <c r="M3753" s="240"/>
      <c r="N3753" s="240"/>
      <c r="O3753" s="240"/>
      <c r="BC3753" s="226"/>
    </row>
    <row r="3754" spans="1:55" ht="15.75" customHeight="1" thickBot="1">
      <c r="A3754" s="238"/>
      <c r="B3754" s="238"/>
      <c r="C3754" s="240"/>
      <c r="D3754" s="240"/>
      <c r="E3754" s="240"/>
      <c r="F3754" s="240"/>
      <c r="G3754" s="240"/>
      <c r="H3754" s="240"/>
      <c r="I3754" s="240"/>
      <c r="J3754" s="240"/>
      <c r="K3754" s="240"/>
      <c r="L3754" s="240"/>
      <c r="M3754" s="240"/>
      <c r="N3754" s="240"/>
      <c r="O3754" s="240"/>
      <c r="BC3754" s="226"/>
    </row>
    <row r="3755" spans="1:55" ht="15.75" customHeight="1" thickBot="1">
      <c r="A3755" s="238"/>
      <c r="B3755" s="238"/>
      <c r="C3755" s="240"/>
      <c r="D3755" s="240"/>
      <c r="E3755" s="240"/>
      <c r="F3755" s="240"/>
      <c r="G3755" s="240"/>
      <c r="H3755" s="240"/>
      <c r="I3755" s="240"/>
      <c r="J3755" s="240"/>
      <c r="K3755" s="240"/>
      <c r="L3755" s="240"/>
      <c r="M3755" s="240"/>
      <c r="N3755" s="240"/>
      <c r="O3755" s="240"/>
      <c r="BC3755" s="226"/>
    </row>
    <row r="3756" spans="1:55" ht="15.75" customHeight="1" thickBot="1">
      <c r="A3756" s="238"/>
      <c r="B3756" s="238"/>
      <c r="C3756" s="240"/>
      <c r="D3756" s="240"/>
      <c r="E3756" s="240"/>
      <c r="F3756" s="240"/>
      <c r="G3756" s="240"/>
      <c r="H3756" s="240"/>
      <c r="I3756" s="240"/>
      <c r="J3756" s="240"/>
      <c r="K3756" s="240"/>
      <c r="L3756" s="240"/>
      <c r="M3756" s="240"/>
      <c r="N3756" s="240"/>
      <c r="O3756" s="240"/>
      <c r="BC3756" s="226"/>
    </row>
    <row r="3757" spans="1:55" ht="15.75" customHeight="1" thickBot="1">
      <c r="A3757" s="238"/>
      <c r="B3757" s="238"/>
      <c r="C3757" s="240"/>
      <c r="D3757" s="240"/>
      <c r="E3757" s="240"/>
      <c r="F3757" s="240"/>
      <c r="G3757" s="240"/>
      <c r="H3757" s="240"/>
      <c r="I3757" s="240"/>
      <c r="J3757" s="240"/>
      <c r="K3757" s="240"/>
      <c r="L3757" s="240"/>
      <c r="M3757" s="240"/>
      <c r="N3757" s="240"/>
      <c r="O3757" s="240"/>
      <c r="BC3757" s="226"/>
    </row>
    <row r="3758" spans="1:55" ht="15.75" customHeight="1" thickBot="1">
      <c r="A3758" s="238"/>
      <c r="B3758" s="238"/>
      <c r="C3758" s="240"/>
      <c r="D3758" s="240"/>
      <c r="E3758" s="240"/>
      <c r="F3758" s="240"/>
      <c r="G3758" s="240"/>
      <c r="H3758" s="240"/>
      <c r="I3758" s="240"/>
      <c r="J3758" s="240"/>
      <c r="K3758" s="240"/>
      <c r="L3758" s="240"/>
      <c r="M3758" s="240"/>
      <c r="N3758" s="240"/>
      <c r="O3758" s="240"/>
      <c r="BC3758" s="226"/>
    </row>
    <row r="3759" spans="1:55" ht="15.75" customHeight="1" thickBot="1">
      <c r="A3759" s="238"/>
      <c r="B3759" s="238"/>
      <c r="C3759" s="240"/>
      <c r="D3759" s="240"/>
      <c r="E3759" s="240"/>
      <c r="F3759" s="240"/>
      <c r="G3759" s="240"/>
      <c r="H3759" s="240"/>
      <c r="I3759" s="240"/>
      <c r="J3759" s="240"/>
      <c r="K3759" s="240"/>
      <c r="L3759" s="240"/>
      <c r="M3759" s="240"/>
      <c r="N3759" s="240"/>
      <c r="O3759" s="240"/>
      <c r="BC3759" s="226"/>
    </row>
    <row r="3760" spans="1:55" ht="15.75" customHeight="1" thickBot="1">
      <c r="A3760" s="238"/>
      <c r="B3760" s="238"/>
      <c r="C3760" s="240"/>
      <c r="D3760" s="240"/>
      <c r="E3760" s="240"/>
      <c r="F3760" s="240"/>
      <c r="G3760" s="240"/>
      <c r="H3760" s="240"/>
      <c r="I3760" s="240"/>
      <c r="J3760" s="240"/>
      <c r="K3760" s="240"/>
      <c r="L3760" s="240"/>
      <c r="M3760" s="240"/>
      <c r="N3760" s="240"/>
      <c r="O3760" s="240"/>
      <c r="BC3760" s="226"/>
    </row>
    <row r="3761" spans="1:55" ht="15.75" customHeight="1" thickBot="1">
      <c r="A3761" s="238"/>
      <c r="B3761" s="238"/>
      <c r="C3761" s="240"/>
      <c r="D3761" s="240"/>
      <c r="E3761" s="240"/>
      <c r="F3761" s="240"/>
      <c r="G3761" s="240"/>
      <c r="H3761" s="240"/>
      <c r="I3761" s="240"/>
      <c r="J3761" s="240"/>
      <c r="K3761" s="240"/>
      <c r="L3761" s="240"/>
      <c r="M3761" s="240"/>
      <c r="N3761" s="240"/>
      <c r="O3761" s="240"/>
      <c r="BC3761" s="226"/>
    </row>
    <row r="3762" spans="1:55" ht="15.75" customHeight="1" thickBot="1">
      <c r="A3762" s="238"/>
      <c r="B3762" s="238"/>
      <c r="C3762" s="240"/>
      <c r="D3762" s="240"/>
      <c r="E3762" s="240"/>
      <c r="F3762" s="240"/>
      <c r="G3762" s="240"/>
      <c r="H3762" s="240"/>
      <c r="I3762" s="240"/>
      <c r="J3762" s="240"/>
      <c r="K3762" s="240"/>
      <c r="L3762" s="240"/>
      <c r="M3762" s="240"/>
      <c r="N3762" s="240"/>
      <c r="O3762" s="240"/>
      <c r="BC3762" s="226"/>
    </row>
    <row r="3763" spans="1:55" ht="15.75" customHeight="1" thickBot="1">
      <c r="A3763" s="238"/>
      <c r="B3763" s="238"/>
      <c r="C3763" s="240"/>
      <c r="D3763" s="240"/>
      <c r="E3763" s="240"/>
      <c r="F3763" s="240"/>
      <c r="G3763" s="240"/>
      <c r="H3763" s="240"/>
      <c r="I3763" s="240"/>
      <c r="J3763" s="240"/>
      <c r="K3763" s="240"/>
      <c r="L3763" s="240"/>
      <c r="M3763" s="240"/>
      <c r="N3763" s="240"/>
      <c r="O3763" s="240"/>
      <c r="BC3763" s="226"/>
    </row>
    <row r="3764" spans="1:55" ht="15.75" customHeight="1" thickBot="1">
      <c r="A3764" s="238"/>
      <c r="B3764" s="238"/>
      <c r="C3764" s="240"/>
      <c r="D3764" s="240"/>
      <c r="E3764" s="240"/>
      <c r="F3764" s="240"/>
      <c r="G3764" s="240"/>
      <c r="H3764" s="240"/>
      <c r="I3764" s="240"/>
      <c r="J3764" s="240"/>
      <c r="K3764" s="240"/>
      <c r="L3764" s="240"/>
      <c r="M3764" s="240"/>
      <c r="N3764" s="240"/>
      <c r="O3764" s="240"/>
      <c r="BC3764" s="226"/>
    </row>
    <row r="3765" spans="1:55" ht="15.75" customHeight="1" thickBot="1">
      <c r="A3765" s="238"/>
      <c r="B3765" s="238"/>
      <c r="C3765" s="240"/>
      <c r="D3765" s="240"/>
      <c r="E3765" s="240"/>
      <c r="F3765" s="240"/>
      <c r="G3765" s="240"/>
      <c r="H3765" s="240"/>
      <c r="I3765" s="240"/>
      <c r="J3765" s="240"/>
      <c r="K3765" s="240"/>
      <c r="L3765" s="240"/>
      <c r="M3765" s="240"/>
      <c r="N3765" s="240"/>
      <c r="O3765" s="240"/>
      <c r="BC3765" s="226"/>
    </row>
    <row r="3766" spans="1:55" ht="15.75" customHeight="1" thickBot="1">
      <c r="A3766" s="238"/>
      <c r="B3766" s="238"/>
      <c r="C3766" s="240"/>
      <c r="D3766" s="240"/>
      <c r="E3766" s="240"/>
      <c r="F3766" s="240"/>
      <c r="G3766" s="240"/>
      <c r="H3766" s="240"/>
      <c r="I3766" s="240"/>
      <c r="J3766" s="240"/>
      <c r="K3766" s="240"/>
      <c r="L3766" s="240"/>
      <c r="M3766" s="240"/>
      <c r="N3766" s="240"/>
      <c r="O3766" s="240"/>
      <c r="BC3766" s="226"/>
    </row>
    <row r="3767" spans="1:55" ht="15.75" customHeight="1" thickBot="1">
      <c r="A3767" s="238"/>
      <c r="B3767" s="238"/>
      <c r="C3767" s="240"/>
      <c r="D3767" s="240"/>
      <c r="E3767" s="240"/>
      <c r="F3767" s="240"/>
      <c r="G3767" s="240"/>
      <c r="H3767" s="240"/>
      <c r="I3767" s="240"/>
      <c r="J3767" s="240"/>
      <c r="K3767" s="240"/>
      <c r="L3767" s="240"/>
      <c r="M3767" s="240"/>
      <c r="N3767" s="240"/>
      <c r="O3767" s="240"/>
      <c r="BC3767" s="226"/>
    </row>
    <row r="3768" spans="1:55" ht="15.75" customHeight="1" thickBot="1">
      <c r="A3768" s="238"/>
      <c r="B3768" s="238"/>
      <c r="C3768" s="240"/>
      <c r="D3768" s="240"/>
      <c r="E3768" s="240"/>
      <c r="F3768" s="240"/>
      <c r="G3768" s="240"/>
      <c r="H3768" s="240"/>
      <c r="I3768" s="240"/>
      <c r="J3768" s="240"/>
      <c r="K3768" s="240"/>
      <c r="L3768" s="240"/>
      <c r="M3768" s="240"/>
      <c r="N3768" s="240"/>
      <c r="O3768" s="240"/>
      <c r="BC3768" s="226"/>
    </row>
    <row r="3769" spans="1:55" ht="15.75" customHeight="1" thickBot="1">
      <c r="A3769" s="238"/>
      <c r="B3769" s="238"/>
      <c r="C3769" s="240"/>
      <c r="D3769" s="240"/>
      <c r="E3769" s="240"/>
      <c r="F3769" s="240"/>
      <c r="G3769" s="240"/>
      <c r="H3769" s="240"/>
      <c r="I3769" s="240"/>
      <c r="J3769" s="240"/>
      <c r="K3769" s="240"/>
      <c r="L3769" s="240"/>
      <c r="M3769" s="240"/>
      <c r="N3769" s="240"/>
      <c r="O3769" s="240"/>
      <c r="BC3769" s="226"/>
    </row>
    <row r="3770" spans="1:55" ht="15.75" customHeight="1" thickBot="1">
      <c r="A3770" s="238"/>
      <c r="B3770" s="238"/>
      <c r="C3770" s="240"/>
      <c r="D3770" s="240"/>
      <c r="E3770" s="240"/>
      <c r="F3770" s="240"/>
      <c r="G3770" s="240"/>
      <c r="H3770" s="240"/>
      <c r="I3770" s="240"/>
      <c r="J3770" s="240"/>
      <c r="K3770" s="240"/>
      <c r="L3770" s="240"/>
      <c r="M3770" s="240"/>
      <c r="N3770" s="240"/>
      <c r="O3770" s="240"/>
      <c r="BC3770" s="226"/>
    </row>
    <row r="3771" spans="1:55" ht="15.75" customHeight="1" thickBot="1">
      <c r="A3771" s="238"/>
      <c r="B3771" s="238"/>
      <c r="C3771" s="240"/>
      <c r="D3771" s="240"/>
      <c r="E3771" s="240"/>
      <c r="F3771" s="240"/>
      <c r="G3771" s="240"/>
      <c r="H3771" s="240"/>
      <c r="I3771" s="240"/>
      <c r="J3771" s="240"/>
      <c r="K3771" s="240"/>
      <c r="L3771" s="240"/>
      <c r="M3771" s="240"/>
      <c r="N3771" s="240"/>
      <c r="O3771" s="240"/>
      <c r="BC3771" s="226"/>
    </row>
    <row r="3772" spans="1:55" ht="15.75" customHeight="1" thickBot="1">
      <c r="A3772" s="238"/>
      <c r="B3772" s="238"/>
      <c r="C3772" s="240"/>
      <c r="D3772" s="240"/>
      <c r="E3772" s="240"/>
      <c r="F3772" s="240"/>
      <c r="G3772" s="240"/>
      <c r="H3772" s="240"/>
      <c r="I3772" s="240"/>
      <c r="J3772" s="240"/>
      <c r="K3772" s="240"/>
      <c r="L3772" s="240"/>
      <c r="M3772" s="240"/>
      <c r="N3772" s="240"/>
      <c r="O3772" s="240"/>
      <c r="BC3772" s="226"/>
    </row>
    <row r="3773" spans="1:55" ht="15.75" customHeight="1" thickBot="1">
      <c r="A3773" s="238"/>
      <c r="B3773" s="238"/>
      <c r="C3773" s="240"/>
      <c r="D3773" s="240"/>
      <c r="E3773" s="240"/>
      <c r="F3773" s="240"/>
      <c r="G3773" s="240"/>
      <c r="H3773" s="240"/>
      <c r="I3773" s="240"/>
      <c r="J3773" s="240"/>
      <c r="K3773" s="240"/>
      <c r="L3773" s="240"/>
      <c r="M3773" s="240"/>
      <c r="N3773" s="240"/>
      <c r="O3773" s="240"/>
      <c r="BC3773" s="226"/>
    </row>
    <row r="3774" spans="1:55" ht="15.75" customHeight="1" thickBot="1">
      <c r="A3774" s="238"/>
      <c r="B3774" s="238"/>
      <c r="C3774" s="240"/>
      <c r="D3774" s="240"/>
      <c r="E3774" s="240"/>
      <c r="F3774" s="240"/>
      <c r="G3774" s="240"/>
      <c r="H3774" s="240"/>
      <c r="I3774" s="240"/>
      <c r="J3774" s="240"/>
      <c r="K3774" s="240"/>
      <c r="L3774" s="240"/>
      <c r="M3774" s="240"/>
      <c r="N3774" s="240"/>
      <c r="O3774" s="240"/>
      <c r="BC3774" s="226"/>
    </row>
    <row r="3775" spans="1:55" ht="15.75" customHeight="1" thickBot="1">
      <c r="A3775" s="238"/>
      <c r="B3775" s="238"/>
      <c r="C3775" s="240"/>
      <c r="D3775" s="240"/>
      <c r="E3775" s="240"/>
      <c r="F3775" s="240"/>
      <c r="G3775" s="240"/>
      <c r="H3775" s="240"/>
      <c r="I3775" s="240"/>
      <c r="J3775" s="240"/>
      <c r="K3775" s="240"/>
      <c r="L3775" s="240"/>
      <c r="M3775" s="240"/>
      <c r="N3775" s="240"/>
      <c r="O3775" s="240"/>
      <c r="BC3775" s="226"/>
    </row>
    <row r="3776" spans="1:55" ht="15.75" customHeight="1" thickBot="1">
      <c r="A3776" s="238"/>
      <c r="B3776" s="238"/>
      <c r="C3776" s="240"/>
      <c r="D3776" s="240"/>
      <c r="E3776" s="240"/>
      <c r="F3776" s="240"/>
      <c r="G3776" s="240"/>
      <c r="H3776" s="240"/>
      <c r="I3776" s="240"/>
      <c r="J3776" s="240"/>
      <c r="K3776" s="240"/>
      <c r="L3776" s="240"/>
      <c r="M3776" s="240"/>
      <c r="N3776" s="240"/>
      <c r="O3776" s="240"/>
      <c r="BC3776" s="226"/>
    </row>
    <row r="3777" spans="1:55" ht="15.75" customHeight="1" thickBot="1">
      <c r="A3777" s="238"/>
      <c r="B3777" s="238"/>
      <c r="C3777" s="240"/>
      <c r="D3777" s="240"/>
      <c r="E3777" s="240"/>
      <c r="F3777" s="240"/>
      <c r="G3777" s="240"/>
      <c r="H3777" s="240"/>
      <c r="I3777" s="240"/>
      <c r="J3777" s="240"/>
      <c r="K3777" s="240"/>
      <c r="L3777" s="240"/>
      <c r="M3777" s="240"/>
      <c r="N3777" s="240"/>
      <c r="O3777" s="240"/>
      <c r="BC3777" s="226"/>
    </row>
    <row r="3778" spans="1:55" ht="15.75" customHeight="1" thickBot="1">
      <c r="A3778" s="238"/>
      <c r="B3778" s="238"/>
      <c r="C3778" s="240"/>
      <c r="D3778" s="240"/>
      <c r="E3778" s="240"/>
      <c r="F3778" s="240"/>
      <c r="G3778" s="240"/>
      <c r="H3778" s="240"/>
      <c r="I3778" s="240"/>
      <c r="J3778" s="240"/>
      <c r="K3778" s="240"/>
      <c r="L3778" s="240"/>
      <c r="M3778" s="240"/>
      <c r="N3778" s="240"/>
      <c r="O3778" s="240"/>
      <c r="BC3778" s="226"/>
    </row>
    <row r="3779" spans="1:55" ht="15.75" customHeight="1" thickBot="1">
      <c r="A3779" s="238"/>
      <c r="B3779" s="238"/>
      <c r="C3779" s="240"/>
      <c r="D3779" s="240"/>
      <c r="E3779" s="240"/>
      <c r="F3779" s="240"/>
      <c r="G3779" s="240"/>
      <c r="H3779" s="240"/>
      <c r="I3779" s="240"/>
      <c r="J3779" s="240"/>
      <c r="K3779" s="240"/>
      <c r="L3779" s="240"/>
      <c r="M3779" s="240"/>
      <c r="N3779" s="240"/>
      <c r="O3779" s="240"/>
      <c r="BC3779" s="226"/>
    </row>
    <row r="3780" spans="1:55" ht="15.75" customHeight="1" thickBot="1">
      <c r="A3780" s="238"/>
      <c r="B3780" s="238"/>
      <c r="C3780" s="240"/>
      <c r="D3780" s="240"/>
      <c r="E3780" s="240"/>
      <c r="F3780" s="240"/>
      <c r="G3780" s="240"/>
      <c r="H3780" s="240"/>
      <c r="I3780" s="240"/>
      <c r="J3780" s="240"/>
      <c r="K3780" s="240"/>
      <c r="L3780" s="240"/>
      <c r="M3780" s="240"/>
      <c r="N3780" s="240"/>
      <c r="O3780" s="240"/>
      <c r="BC3780" s="226"/>
    </row>
    <row r="3781" spans="1:55" ht="15.75" customHeight="1" thickBot="1">
      <c r="A3781" s="238"/>
      <c r="B3781" s="238"/>
      <c r="C3781" s="240"/>
      <c r="D3781" s="240"/>
      <c r="E3781" s="240"/>
      <c r="F3781" s="240"/>
      <c r="G3781" s="240"/>
      <c r="H3781" s="240"/>
      <c r="I3781" s="240"/>
      <c r="J3781" s="240"/>
      <c r="K3781" s="240"/>
      <c r="L3781" s="240"/>
      <c r="M3781" s="240"/>
      <c r="N3781" s="240"/>
      <c r="O3781" s="240"/>
      <c r="BC3781" s="226"/>
    </row>
    <row r="3782" spans="1:55" ht="15.75" customHeight="1" thickBot="1">
      <c r="A3782" s="238"/>
      <c r="B3782" s="238"/>
      <c r="C3782" s="240"/>
      <c r="D3782" s="240"/>
      <c r="E3782" s="240"/>
      <c r="F3782" s="240"/>
      <c r="G3782" s="240"/>
      <c r="H3782" s="240"/>
      <c r="I3782" s="240"/>
      <c r="J3782" s="240"/>
      <c r="K3782" s="240"/>
      <c r="L3782" s="240"/>
      <c r="M3782" s="240"/>
      <c r="N3782" s="240"/>
      <c r="O3782" s="240"/>
      <c r="BC3782" s="226"/>
    </row>
    <row r="3783" spans="1:55" ht="15.75" customHeight="1" thickBot="1">
      <c r="A3783" s="238"/>
      <c r="B3783" s="238"/>
      <c r="C3783" s="240"/>
      <c r="D3783" s="240"/>
      <c r="E3783" s="240"/>
      <c r="F3783" s="240"/>
      <c r="G3783" s="240"/>
      <c r="H3783" s="240"/>
      <c r="I3783" s="240"/>
      <c r="J3783" s="240"/>
      <c r="K3783" s="240"/>
      <c r="L3783" s="240"/>
      <c r="M3783" s="240"/>
      <c r="N3783" s="240"/>
      <c r="O3783" s="240"/>
      <c r="BC3783" s="226"/>
    </row>
    <row r="3784" spans="1:55" ht="15.75" customHeight="1" thickBot="1">
      <c r="A3784" s="238"/>
      <c r="B3784" s="238"/>
      <c r="C3784" s="240"/>
      <c r="D3784" s="240"/>
      <c r="E3784" s="240"/>
      <c r="F3784" s="240"/>
      <c r="G3784" s="240"/>
      <c r="H3784" s="240"/>
      <c r="I3784" s="240"/>
      <c r="J3784" s="240"/>
      <c r="K3784" s="240"/>
      <c r="L3784" s="240"/>
      <c r="M3784" s="240"/>
      <c r="N3784" s="240"/>
      <c r="O3784" s="240"/>
      <c r="BC3784" s="226"/>
    </row>
    <row r="3785" spans="1:55" ht="15.75" customHeight="1" thickBot="1">
      <c r="A3785" s="238"/>
      <c r="B3785" s="238"/>
      <c r="C3785" s="240"/>
      <c r="D3785" s="240"/>
      <c r="E3785" s="240"/>
      <c r="F3785" s="240"/>
      <c r="G3785" s="240"/>
      <c r="H3785" s="240"/>
      <c r="I3785" s="240"/>
      <c r="J3785" s="240"/>
      <c r="K3785" s="240"/>
      <c r="L3785" s="240"/>
      <c r="M3785" s="240"/>
      <c r="N3785" s="240"/>
      <c r="O3785" s="240"/>
      <c r="BC3785" s="226"/>
    </row>
    <row r="3786" spans="1:55" ht="15.75" customHeight="1" thickBot="1">
      <c r="A3786" s="238"/>
      <c r="B3786" s="238"/>
      <c r="C3786" s="240"/>
      <c r="D3786" s="240"/>
      <c r="E3786" s="240"/>
      <c r="F3786" s="240"/>
      <c r="G3786" s="240"/>
      <c r="H3786" s="240"/>
      <c r="I3786" s="240"/>
      <c r="J3786" s="240"/>
      <c r="K3786" s="240"/>
      <c r="L3786" s="240"/>
      <c r="M3786" s="240"/>
      <c r="N3786" s="240"/>
      <c r="O3786" s="240"/>
      <c r="BC3786" s="226"/>
    </row>
    <row r="3787" spans="1:55" ht="15.75" customHeight="1" thickBot="1">
      <c r="A3787" s="238"/>
      <c r="B3787" s="238"/>
      <c r="C3787" s="240"/>
      <c r="D3787" s="240"/>
      <c r="E3787" s="240"/>
      <c r="F3787" s="240"/>
      <c r="G3787" s="240"/>
      <c r="H3787" s="240"/>
      <c r="I3787" s="240"/>
      <c r="J3787" s="240"/>
      <c r="K3787" s="240"/>
      <c r="L3787" s="240"/>
      <c r="M3787" s="240"/>
      <c r="N3787" s="240"/>
      <c r="O3787" s="240"/>
      <c r="BC3787" s="226"/>
    </row>
    <row r="3788" spans="1:55" ht="15.75" customHeight="1" thickBot="1">
      <c r="A3788" s="238"/>
      <c r="B3788" s="238"/>
      <c r="C3788" s="240"/>
      <c r="D3788" s="240"/>
      <c r="E3788" s="240"/>
      <c r="F3788" s="240"/>
      <c r="G3788" s="240"/>
      <c r="H3788" s="240"/>
      <c r="I3788" s="240"/>
      <c r="J3788" s="240"/>
      <c r="K3788" s="240"/>
      <c r="L3788" s="240"/>
      <c r="M3788" s="240"/>
      <c r="N3788" s="240"/>
      <c r="O3788" s="240"/>
      <c r="BC3788" s="226"/>
    </row>
    <row r="3789" spans="1:55" ht="15.75" customHeight="1" thickBot="1">
      <c r="A3789" s="238"/>
      <c r="B3789" s="238"/>
      <c r="C3789" s="240"/>
      <c r="D3789" s="240"/>
      <c r="E3789" s="240"/>
      <c r="F3789" s="240"/>
      <c r="G3789" s="240"/>
      <c r="H3789" s="240"/>
      <c r="I3789" s="240"/>
      <c r="J3789" s="240"/>
      <c r="K3789" s="240"/>
      <c r="L3789" s="240"/>
      <c r="M3789" s="240"/>
      <c r="N3789" s="240"/>
      <c r="O3789" s="240"/>
      <c r="BC3789" s="226"/>
    </row>
    <row r="3790" spans="1:55" ht="15.75" customHeight="1" thickBot="1">
      <c r="A3790" s="238"/>
      <c r="B3790" s="238"/>
      <c r="C3790" s="240"/>
      <c r="D3790" s="240"/>
      <c r="E3790" s="240"/>
      <c r="F3790" s="240"/>
      <c r="G3790" s="240"/>
      <c r="H3790" s="240"/>
      <c r="I3790" s="240"/>
      <c r="J3790" s="240"/>
      <c r="K3790" s="240"/>
      <c r="L3790" s="240"/>
      <c r="M3790" s="240"/>
      <c r="N3790" s="240"/>
      <c r="O3790" s="240"/>
      <c r="BC3790" s="226"/>
    </row>
    <row r="3791" spans="1:55" ht="15.75" customHeight="1" thickBot="1">
      <c r="A3791" s="238"/>
      <c r="B3791" s="238"/>
      <c r="C3791" s="240"/>
      <c r="D3791" s="240"/>
      <c r="E3791" s="240"/>
      <c r="F3791" s="240"/>
      <c r="G3791" s="240"/>
      <c r="H3791" s="240"/>
      <c r="I3791" s="240"/>
      <c r="J3791" s="240"/>
      <c r="K3791" s="240"/>
      <c r="L3791" s="240"/>
      <c r="M3791" s="240"/>
      <c r="N3791" s="240"/>
      <c r="O3791" s="240"/>
      <c r="BC3791" s="226"/>
    </row>
    <row r="3792" spans="1:55" ht="15.75" customHeight="1" thickBot="1">
      <c r="A3792" s="238"/>
      <c r="B3792" s="238"/>
      <c r="C3792" s="240"/>
      <c r="D3792" s="240"/>
      <c r="E3792" s="240"/>
      <c r="F3792" s="240"/>
      <c r="G3792" s="240"/>
      <c r="H3792" s="240"/>
      <c r="I3792" s="240"/>
      <c r="J3792" s="240"/>
      <c r="K3792" s="240"/>
      <c r="L3792" s="240"/>
      <c r="M3792" s="240"/>
      <c r="N3792" s="240"/>
      <c r="O3792" s="240"/>
      <c r="BC3792" s="226"/>
    </row>
    <row r="3793" spans="1:55" ht="15.75" customHeight="1" thickBot="1">
      <c r="A3793" s="238"/>
      <c r="B3793" s="238"/>
      <c r="C3793" s="240"/>
      <c r="D3793" s="240"/>
      <c r="E3793" s="240"/>
      <c r="F3793" s="240"/>
      <c r="G3793" s="240"/>
      <c r="H3793" s="240"/>
      <c r="I3793" s="240"/>
      <c r="J3793" s="240"/>
      <c r="K3793" s="240"/>
      <c r="L3793" s="240"/>
      <c r="M3793" s="240"/>
      <c r="N3793" s="240"/>
      <c r="O3793" s="240"/>
      <c r="BC3793" s="226"/>
    </row>
    <row r="3794" spans="1:55" ht="15.75" customHeight="1" thickBot="1">
      <c r="A3794" s="238"/>
      <c r="B3794" s="238"/>
      <c r="C3794" s="240"/>
      <c r="D3794" s="240"/>
      <c r="E3794" s="240"/>
      <c r="F3794" s="240"/>
      <c r="G3794" s="240"/>
      <c r="H3794" s="240"/>
      <c r="I3794" s="240"/>
      <c r="J3794" s="240"/>
      <c r="K3794" s="240"/>
      <c r="L3794" s="240"/>
      <c r="M3794" s="240"/>
      <c r="N3794" s="240"/>
      <c r="O3794" s="240"/>
      <c r="BC3794" s="226"/>
    </row>
    <row r="3795" spans="1:55" ht="15.75" customHeight="1" thickBot="1">
      <c r="A3795" s="238"/>
      <c r="B3795" s="238"/>
      <c r="C3795" s="240"/>
      <c r="D3795" s="240"/>
      <c r="E3795" s="240"/>
      <c r="F3795" s="240"/>
      <c r="G3795" s="240"/>
      <c r="H3795" s="240"/>
      <c r="I3795" s="240"/>
      <c r="J3795" s="240"/>
      <c r="K3795" s="240"/>
      <c r="L3795" s="240"/>
      <c r="M3795" s="240"/>
      <c r="N3795" s="240"/>
      <c r="O3795" s="240"/>
      <c r="BC3795" s="226"/>
    </row>
    <row r="3796" spans="1:55" ht="15.75" customHeight="1" thickBot="1">
      <c r="A3796" s="238"/>
      <c r="B3796" s="238"/>
      <c r="C3796" s="240"/>
      <c r="D3796" s="240"/>
      <c r="E3796" s="240"/>
      <c r="F3796" s="240"/>
      <c r="G3796" s="240"/>
      <c r="H3796" s="240"/>
      <c r="I3796" s="240"/>
      <c r="J3796" s="240"/>
      <c r="K3796" s="240"/>
      <c r="L3796" s="240"/>
      <c r="M3796" s="240"/>
      <c r="N3796" s="240"/>
      <c r="O3796" s="240"/>
      <c r="BC3796" s="226"/>
    </row>
    <row r="3797" spans="1:55" ht="15.75" customHeight="1" thickBot="1">
      <c r="A3797" s="238"/>
      <c r="B3797" s="238"/>
      <c r="C3797" s="240"/>
      <c r="D3797" s="240"/>
      <c r="E3797" s="240"/>
      <c r="F3797" s="240"/>
      <c r="G3797" s="240"/>
      <c r="H3797" s="240"/>
      <c r="I3797" s="240"/>
      <c r="J3797" s="240"/>
      <c r="K3797" s="240"/>
      <c r="L3797" s="240"/>
      <c r="M3797" s="240"/>
      <c r="N3797" s="240"/>
      <c r="O3797" s="240"/>
      <c r="BC3797" s="226"/>
    </row>
    <row r="3798" spans="1:55" ht="15.75" customHeight="1" thickBot="1">
      <c r="A3798" s="238"/>
      <c r="B3798" s="238"/>
      <c r="C3798" s="240"/>
      <c r="D3798" s="240"/>
      <c r="E3798" s="240"/>
      <c r="F3798" s="240"/>
      <c r="G3798" s="240"/>
      <c r="H3798" s="240"/>
      <c r="I3798" s="240"/>
      <c r="J3798" s="240"/>
      <c r="K3798" s="240"/>
      <c r="L3798" s="240"/>
      <c r="M3798" s="240"/>
      <c r="N3798" s="240"/>
      <c r="O3798" s="240"/>
      <c r="BC3798" s="226"/>
    </row>
    <row r="3799" spans="1:55" ht="15.75" customHeight="1" thickBot="1">
      <c r="A3799" s="238"/>
      <c r="B3799" s="238"/>
      <c r="C3799" s="240"/>
      <c r="D3799" s="240"/>
      <c r="E3799" s="240"/>
      <c r="F3799" s="240"/>
      <c r="G3799" s="240"/>
      <c r="H3799" s="240"/>
      <c r="I3799" s="240"/>
      <c r="J3799" s="240"/>
      <c r="K3799" s="240"/>
      <c r="L3799" s="240"/>
      <c r="M3799" s="240"/>
      <c r="N3799" s="240"/>
      <c r="O3799" s="240"/>
      <c r="BC3799" s="226"/>
    </row>
    <row r="3800" spans="1:55" ht="15.75" customHeight="1" thickBot="1">
      <c r="A3800" s="238"/>
      <c r="B3800" s="238"/>
      <c r="C3800" s="240"/>
      <c r="D3800" s="240"/>
      <c r="E3800" s="240"/>
      <c r="F3800" s="240"/>
      <c r="G3800" s="240"/>
      <c r="H3800" s="240"/>
      <c r="I3800" s="240"/>
      <c r="J3800" s="240"/>
      <c r="K3800" s="240"/>
      <c r="L3800" s="240"/>
      <c r="M3800" s="240"/>
      <c r="N3800" s="240"/>
      <c r="O3800" s="240"/>
      <c r="BC3800" s="226"/>
    </row>
    <row r="3801" spans="1:55" ht="15.75" customHeight="1" thickBot="1">
      <c r="A3801" s="238"/>
      <c r="B3801" s="238"/>
      <c r="C3801" s="240"/>
      <c r="D3801" s="240"/>
      <c r="E3801" s="240"/>
      <c r="F3801" s="240"/>
      <c r="G3801" s="240"/>
      <c r="H3801" s="240"/>
      <c r="I3801" s="240"/>
      <c r="J3801" s="240"/>
      <c r="K3801" s="240"/>
      <c r="L3801" s="240"/>
      <c r="M3801" s="240"/>
      <c r="N3801" s="240"/>
      <c r="O3801" s="240"/>
      <c r="BC3801" s="226"/>
    </row>
    <row r="3802" spans="1:55" ht="15.75" customHeight="1" thickBot="1">
      <c r="A3802" s="238"/>
      <c r="B3802" s="238"/>
      <c r="C3802" s="240"/>
      <c r="D3802" s="240"/>
      <c r="E3802" s="240"/>
      <c r="F3802" s="240"/>
      <c r="G3802" s="240"/>
      <c r="H3802" s="240"/>
      <c r="I3802" s="240"/>
      <c r="J3802" s="240"/>
      <c r="K3802" s="240"/>
      <c r="L3802" s="240"/>
      <c r="M3802" s="240"/>
      <c r="N3802" s="240"/>
      <c r="O3802" s="240"/>
      <c r="BC3802" s="226"/>
    </row>
    <row r="3803" spans="1:55" ht="15.75" customHeight="1" thickBot="1">
      <c r="A3803" s="238"/>
      <c r="B3803" s="238"/>
      <c r="C3803" s="240"/>
      <c r="D3803" s="240"/>
      <c r="E3803" s="240"/>
      <c r="F3803" s="240"/>
      <c r="G3803" s="240"/>
      <c r="H3803" s="240"/>
      <c r="I3803" s="240"/>
      <c r="J3803" s="240"/>
      <c r="K3803" s="240"/>
      <c r="L3803" s="240"/>
      <c r="M3803" s="240"/>
      <c r="N3803" s="240"/>
      <c r="O3803" s="240"/>
      <c r="BC3803" s="226"/>
    </row>
    <row r="3804" spans="1:55" ht="15.75" customHeight="1" thickBot="1">
      <c r="A3804" s="238"/>
      <c r="B3804" s="238"/>
      <c r="C3804" s="240"/>
      <c r="D3804" s="240"/>
      <c r="E3804" s="240"/>
      <c r="F3804" s="240"/>
      <c r="G3804" s="240"/>
      <c r="H3804" s="240"/>
      <c r="I3804" s="240"/>
      <c r="J3804" s="240"/>
      <c r="K3804" s="240"/>
      <c r="L3804" s="240"/>
      <c r="M3804" s="240"/>
      <c r="N3804" s="240"/>
      <c r="O3804" s="240"/>
      <c r="BC3804" s="226"/>
    </row>
    <row r="3805" spans="1:55" ht="15.75" customHeight="1" thickBot="1">
      <c r="A3805" s="238"/>
      <c r="B3805" s="238"/>
      <c r="C3805" s="240"/>
      <c r="D3805" s="240"/>
      <c r="E3805" s="240"/>
      <c r="F3805" s="240"/>
      <c r="G3805" s="240"/>
      <c r="H3805" s="240"/>
      <c r="I3805" s="240"/>
      <c r="J3805" s="240"/>
      <c r="K3805" s="240"/>
      <c r="L3805" s="240"/>
      <c r="M3805" s="240"/>
      <c r="N3805" s="240"/>
      <c r="O3805" s="240"/>
      <c r="BC3805" s="226"/>
    </row>
    <row r="3806" spans="1:55" ht="15.75" customHeight="1" thickBot="1">
      <c r="A3806" s="238"/>
      <c r="B3806" s="238"/>
      <c r="C3806" s="240"/>
      <c r="D3806" s="240"/>
      <c r="E3806" s="240"/>
      <c r="F3806" s="240"/>
      <c r="G3806" s="240"/>
      <c r="H3806" s="240"/>
      <c r="I3806" s="240"/>
      <c r="J3806" s="240"/>
      <c r="K3806" s="240"/>
      <c r="L3806" s="240"/>
      <c r="M3806" s="240"/>
      <c r="N3806" s="240"/>
      <c r="O3806" s="240"/>
      <c r="BC3806" s="226"/>
    </row>
    <row r="3807" spans="1:55" ht="15.75" customHeight="1" thickBot="1">
      <c r="A3807" s="238"/>
      <c r="B3807" s="238"/>
      <c r="C3807" s="240"/>
      <c r="D3807" s="240"/>
      <c r="E3807" s="240"/>
      <c r="F3807" s="240"/>
      <c r="G3807" s="240"/>
      <c r="H3807" s="240"/>
      <c r="I3807" s="240"/>
      <c r="J3807" s="240"/>
      <c r="K3807" s="240"/>
      <c r="L3807" s="240"/>
      <c r="M3807" s="240"/>
      <c r="N3807" s="240"/>
      <c r="O3807" s="240"/>
      <c r="BC3807" s="226"/>
    </row>
    <row r="3808" spans="1:55" ht="15.75" customHeight="1" thickBot="1">
      <c r="A3808" s="238"/>
      <c r="B3808" s="238"/>
      <c r="C3808" s="240"/>
      <c r="D3808" s="240"/>
      <c r="E3808" s="240"/>
      <c r="F3808" s="240"/>
      <c r="G3808" s="240"/>
      <c r="H3808" s="240"/>
      <c r="I3808" s="240"/>
      <c r="J3808" s="240"/>
      <c r="K3808" s="240"/>
      <c r="L3808" s="240"/>
      <c r="M3808" s="240"/>
      <c r="N3808" s="240"/>
      <c r="O3808" s="240"/>
      <c r="BC3808" s="226"/>
    </row>
    <row r="3809" spans="1:55" ht="15.75" customHeight="1" thickBot="1">
      <c r="A3809" s="238"/>
      <c r="B3809" s="238"/>
      <c r="C3809" s="240"/>
      <c r="D3809" s="240"/>
      <c r="E3809" s="240"/>
      <c r="F3809" s="240"/>
      <c r="G3809" s="240"/>
      <c r="H3809" s="240"/>
      <c r="I3809" s="240"/>
      <c r="J3809" s="240"/>
      <c r="K3809" s="240"/>
      <c r="L3809" s="240"/>
      <c r="M3809" s="240"/>
      <c r="N3809" s="240"/>
      <c r="O3809" s="240"/>
      <c r="BC3809" s="226"/>
    </row>
    <row r="3810" spans="1:55" ht="15.75" customHeight="1" thickBot="1">
      <c r="A3810" s="238"/>
      <c r="B3810" s="238"/>
      <c r="C3810" s="240"/>
      <c r="D3810" s="240"/>
      <c r="E3810" s="240"/>
      <c r="F3810" s="240"/>
      <c r="G3810" s="240"/>
      <c r="H3810" s="240"/>
      <c r="I3810" s="240"/>
      <c r="J3810" s="240"/>
      <c r="K3810" s="240"/>
      <c r="L3810" s="240"/>
      <c r="M3810" s="240"/>
      <c r="N3810" s="240"/>
      <c r="O3810" s="240"/>
      <c r="BC3810" s="226"/>
    </row>
    <row r="3811" spans="1:55" ht="15.75" customHeight="1" thickBot="1">
      <c r="A3811" s="238"/>
      <c r="B3811" s="238"/>
      <c r="C3811" s="240"/>
      <c r="D3811" s="240"/>
      <c r="E3811" s="240"/>
      <c r="F3811" s="240"/>
      <c r="G3811" s="240"/>
      <c r="H3811" s="240"/>
      <c r="I3811" s="240"/>
      <c r="J3811" s="240"/>
      <c r="K3811" s="240"/>
      <c r="L3811" s="240"/>
      <c r="M3811" s="240"/>
      <c r="N3811" s="240"/>
      <c r="O3811" s="240"/>
      <c r="BC3811" s="226"/>
    </row>
    <row r="3812" spans="1:55" ht="15.75" customHeight="1" thickBot="1">
      <c r="A3812" s="238"/>
      <c r="B3812" s="238"/>
      <c r="C3812" s="240"/>
      <c r="D3812" s="240"/>
      <c r="E3812" s="240"/>
      <c r="F3812" s="240"/>
      <c r="G3812" s="240"/>
      <c r="H3812" s="240"/>
      <c r="I3812" s="240"/>
      <c r="J3812" s="240"/>
      <c r="K3812" s="240"/>
      <c r="L3812" s="240"/>
      <c r="M3812" s="240"/>
      <c r="N3812" s="240"/>
      <c r="O3812" s="240"/>
      <c r="BC3812" s="226"/>
    </row>
    <row r="3813" spans="1:55" ht="15.75" customHeight="1" thickBot="1">
      <c r="A3813" s="238"/>
      <c r="B3813" s="238"/>
      <c r="C3813" s="240"/>
      <c r="D3813" s="240"/>
      <c r="E3813" s="240"/>
      <c r="F3813" s="240"/>
      <c r="G3813" s="240"/>
      <c r="H3813" s="240"/>
      <c r="I3813" s="240"/>
      <c r="J3813" s="240"/>
      <c r="K3813" s="240"/>
      <c r="L3813" s="240"/>
      <c r="M3813" s="240"/>
      <c r="N3813" s="240"/>
      <c r="O3813" s="240"/>
      <c r="BC3813" s="226"/>
    </row>
    <row r="3814" spans="1:55" ht="15.75" customHeight="1" thickBot="1">
      <c r="A3814" s="238"/>
      <c r="B3814" s="238"/>
      <c r="C3814" s="240"/>
      <c r="D3814" s="240"/>
      <c r="E3814" s="240"/>
      <c r="F3814" s="240"/>
      <c r="G3814" s="240"/>
      <c r="H3814" s="240"/>
      <c r="I3814" s="240"/>
      <c r="J3814" s="240"/>
      <c r="K3814" s="240"/>
      <c r="L3814" s="240"/>
      <c r="M3814" s="240"/>
      <c r="N3814" s="240"/>
      <c r="O3814" s="240"/>
      <c r="BC3814" s="226"/>
    </row>
    <row r="3815" spans="1:55" ht="15.75" customHeight="1" thickBot="1">
      <c r="A3815" s="238"/>
      <c r="B3815" s="238"/>
      <c r="C3815" s="240"/>
      <c r="D3815" s="240"/>
      <c r="E3815" s="240"/>
      <c r="F3815" s="240"/>
      <c r="G3815" s="240"/>
      <c r="H3815" s="240"/>
      <c r="I3815" s="240"/>
      <c r="J3815" s="240"/>
      <c r="K3815" s="240"/>
      <c r="L3815" s="240"/>
      <c r="M3815" s="240"/>
      <c r="N3815" s="240"/>
      <c r="O3815" s="240"/>
      <c r="BC3815" s="226"/>
    </row>
    <row r="3816" spans="1:55" ht="15.75" customHeight="1" thickBot="1">
      <c r="A3816" s="238"/>
      <c r="B3816" s="238"/>
      <c r="C3816" s="240"/>
      <c r="D3816" s="240"/>
      <c r="E3816" s="240"/>
      <c r="F3816" s="240"/>
      <c r="G3816" s="240"/>
      <c r="H3816" s="240"/>
      <c r="I3816" s="240"/>
      <c r="J3816" s="240"/>
      <c r="K3816" s="240"/>
      <c r="L3816" s="240"/>
      <c r="M3816" s="240"/>
      <c r="N3816" s="240"/>
      <c r="O3816" s="240"/>
      <c r="BC3816" s="226"/>
    </row>
    <row r="3817" spans="1:55" ht="15.75" customHeight="1" thickBot="1">
      <c r="A3817" s="238"/>
      <c r="B3817" s="238"/>
      <c r="C3817" s="240"/>
      <c r="D3817" s="240"/>
      <c r="E3817" s="240"/>
      <c r="F3817" s="240"/>
      <c r="G3817" s="240"/>
      <c r="H3817" s="240"/>
      <c r="I3817" s="240"/>
      <c r="J3817" s="240"/>
      <c r="K3817" s="240"/>
      <c r="L3817" s="240"/>
      <c r="M3817" s="240"/>
      <c r="N3817" s="240"/>
      <c r="O3817" s="240"/>
      <c r="BC3817" s="226"/>
    </row>
    <row r="3818" spans="1:55" ht="15.75" customHeight="1" thickBot="1">
      <c r="A3818" s="238"/>
      <c r="B3818" s="238"/>
      <c r="C3818" s="240"/>
      <c r="D3818" s="240"/>
      <c r="E3818" s="240"/>
      <c r="F3818" s="240"/>
      <c r="G3818" s="240"/>
      <c r="H3818" s="240"/>
      <c r="I3818" s="240"/>
      <c r="J3818" s="240"/>
      <c r="K3818" s="240"/>
      <c r="L3818" s="240"/>
      <c r="M3818" s="240"/>
      <c r="N3818" s="240"/>
      <c r="O3818" s="240"/>
      <c r="BC3818" s="226"/>
    </row>
    <row r="3819" spans="1:55" ht="15.75" customHeight="1" thickBot="1">
      <c r="A3819" s="238"/>
      <c r="B3819" s="238"/>
      <c r="C3819" s="240"/>
      <c r="D3819" s="240"/>
      <c r="E3819" s="240"/>
      <c r="F3819" s="240"/>
      <c r="G3819" s="240"/>
      <c r="H3819" s="240"/>
      <c r="I3819" s="240"/>
      <c r="J3819" s="240"/>
      <c r="K3819" s="240"/>
      <c r="L3819" s="240"/>
      <c r="M3819" s="240"/>
      <c r="N3819" s="240"/>
      <c r="O3819" s="240"/>
      <c r="BC3819" s="226"/>
    </row>
    <row r="3820" spans="1:55" ht="15.75" customHeight="1" thickBot="1">
      <c r="A3820" s="238"/>
      <c r="B3820" s="238"/>
      <c r="C3820" s="240"/>
      <c r="D3820" s="240"/>
      <c r="E3820" s="240"/>
      <c r="F3820" s="240"/>
      <c r="G3820" s="240"/>
      <c r="H3820" s="240"/>
      <c r="I3820" s="240"/>
      <c r="J3820" s="240"/>
      <c r="K3820" s="240"/>
      <c r="L3820" s="240"/>
      <c r="M3820" s="240"/>
      <c r="N3820" s="240"/>
      <c r="O3820" s="240"/>
      <c r="BC3820" s="226"/>
    </row>
    <row r="3821" spans="1:55" ht="15.75" customHeight="1" thickBot="1">
      <c r="A3821" s="238"/>
      <c r="B3821" s="238"/>
      <c r="C3821" s="240"/>
      <c r="D3821" s="240"/>
      <c r="E3821" s="240"/>
      <c r="F3821" s="240"/>
      <c r="G3821" s="240"/>
      <c r="H3821" s="240"/>
      <c r="I3821" s="240"/>
      <c r="J3821" s="240"/>
      <c r="K3821" s="240"/>
      <c r="L3821" s="240"/>
      <c r="M3821" s="240"/>
      <c r="N3821" s="240"/>
      <c r="O3821" s="240"/>
      <c r="BC3821" s="226"/>
    </row>
    <row r="3822" spans="1:55" ht="15.75" customHeight="1" thickBot="1">
      <c r="A3822" s="238"/>
      <c r="B3822" s="238"/>
      <c r="C3822" s="240"/>
      <c r="D3822" s="240"/>
      <c r="E3822" s="240"/>
      <c r="F3822" s="240"/>
      <c r="G3822" s="240"/>
      <c r="H3822" s="240"/>
      <c r="I3822" s="240"/>
      <c r="J3822" s="240"/>
      <c r="K3822" s="240"/>
      <c r="L3822" s="240"/>
      <c r="M3822" s="240"/>
      <c r="N3822" s="240"/>
      <c r="O3822" s="240"/>
      <c r="BC3822" s="226"/>
    </row>
    <row r="3823" spans="1:55" ht="15.75" customHeight="1" thickBot="1">
      <c r="A3823" s="238"/>
      <c r="B3823" s="238"/>
      <c r="C3823" s="240"/>
      <c r="D3823" s="240"/>
      <c r="E3823" s="240"/>
      <c r="F3823" s="240"/>
      <c r="G3823" s="240"/>
      <c r="H3823" s="240"/>
      <c r="I3823" s="240"/>
      <c r="J3823" s="240"/>
      <c r="K3823" s="240"/>
      <c r="L3823" s="240"/>
      <c r="M3823" s="240"/>
      <c r="N3823" s="240"/>
      <c r="O3823" s="240"/>
      <c r="BC3823" s="226"/>
    </row>
    <row r="3824" spans="1:55" ht="15.75" customHeight="1" thickBot="1">
      <c r="A3824" s="238"/>
      <c r="B3824" s="238"/>
      <c r="C3824" s="240"/>
      <c r="D3824" s="240"/>
      <c r="E3824" s="240"/>
      <c r="F3824" s="240"/>
      <c r="G3824" s="240"/>
      <c r="H3824" s="240"/>
      <c r="I3824" s="240"/>
      <c r="J3824" s="240"/>
      <c r="K3824" s="240"/>
      <c r="L3824" s="240"/>
      <c r="M3824" s="240"/>
      <c r="N3824" s="240"/>
      <c r="O3824" s="240"/>
      <c r="BC3824" s="226"/>
    </row>
    <row r="3825" spans="1:55" ht="15.75" customHeight="1" thickBot="1">
      <c r="A3825" s="238"/>
      <c r="B3825" s="238"/>
      <c r="C3825" s="240"/>
      <c r="D3825" s="240"/>
      <c r="E3825" s="240"/>
      <c r="F3825" s="240"/>
      <c r="G3825" s="240"/>
      <c r="H3825" s="240"/>
      <c r="I3825" s="240"/>
      <c r="J3825" s="240"/>
      <c r="K3825" s="240"/>
      <c r="L3825" s="240"/>
      <c r="M3825" s="240"/>
      <c r="N3825" s="240"/>
      <c r="O3825" s="240"/>
      <c r="BC3825" s="226"/>
    </row>
    <row r="3826" spans="1:55" ht="15.75" customHeight="1" thickBot="1">
      <c r="A3826" s="238"/>
      <c r="B3826" s="238"/>
      <c r="C3826" s="240"/>
      <c r="D3826" s="240"/>
      <c r="E3826" s="240"/>
      <c r="F3826" s="240"/>
      <c r="G3826" s="240"/>
      <c r="H3826" s="240"/>
      <c r="I3826" s="240"/>
      <c r="J3826" s="240"/>
      <c r="K3826" s="240"/>
      <c r="L3826" s="240"/>
      <c r="M3826" s="240"/>
      <c r="N3826" s="240"/>
      <c r="O3826" s="240"/>
      <c r="BC3826" s="226"/>
    </row>
    <row r="3827" spans="1:55" ht="15.75" customHeight="1" thickBot="1">
      <c r="A3827" s="238"/>
      <c r="B3827" s="238"/>
      <c r="C3827" s="240"/>
      <c r="D3827" s="240"/>
      <c r="E3827" s="240"/>
      <c r="F3827" s="240"/>
      <c r="G3827" s="240"/>
      <c r="H3827" s="240"/>
      <c r="I3827" s="240"/>
      <c r="J3827" s="240"/>
      <c r="K3827" s="240"/>
      <c r="L3827" s="240"/>
      <c r="M3827" s="240"/>
      <c r="N3827" s="240"/>
      <c r="O3827" s="240"/>
      <c r="BC3827" s="226"/>
    </row>
    <row r="3828" spans="1:55" ht="15.75" customHeight="1" thickBot="1">
      <c r="A3828" s="238"/>
      <c r="B3828" s="238"/>
      <c r="C3828" s="240"/>
      <c r="D3828" s="240"/>
      <c r="E3828" s="240"/>
      <c r="F3828" s="240"/>
      <c r="G3828" s="240"/>
      <c r="H3828" s="240"/>
      <c r="I3828" s="240"/>
      <c r="J3828" s="240"/>
      <c r="K3828" s="240"/>
      <c r="L3828" s="240"/>
      <c r="M3828" s="240"/>
      <c r="N3828" s="240"/>
      <c r="O3828" s="240"/>
      <c r="BC3828" s="226"/>
    </row>
    <row r="3829" spans="1:55" ht="15.75" customHeight="1" thickBot="1">
      <c r="A3829" s="238"/>
      <c r="B3829" s="238"/>
      <c r="C3829" s="240"/>
      <c r="D3829" s="240"/>
      <c r="E3829" s="240"/>
      <c r="F3829" s="240"/>
      <c r="G3829" s="240"/>
      <c r="H3829" s="240"/>
      <c r="I3829" s="240"/>
      <c r="J3829" s="240"/>
      <c r="K3829" s="240"/>
      <c r="L3829" s="240"/>
      <c r="M3829" s="240"/>
      <c r="N3829" s="240"/>
      <c r="O3829" s="240"/>
      <c r="BC3829" s="226"/>
    </row>
    <row r="3830" spans="1:55" ht="15.75" customHeight="1" thickBot="1">
      <c r="A3830" s="238"/>
      <c r="B3830" s="238"/>
      <c r="C3830" s="240"/>
      <c r="D3830" s="240"/>
      <c r="E3830" s="240"/>
      <c r="F3830" s="240"/>
      <c r="G3830" s="240"/>
      <c r="H3830" s="240"/>
      <c r="I3830" s="240"/>
      <c r="J3830" s="240"/>
      <c r="K3830" s="240"/>
      <c r="L3830" s="240"/>
      <c r="M3830" s="240"/>
      <c r="N3830" s="240"/>
      <c r="O3830" s="240"/>
      <c r="BC3830" s="226"/>
    </row>
    <row r="3831" spans="1:55" ht="15.75" customHeight="1" thickBot="1">
      <c r="A3831" s="238"/>
      <c r="B3831" s="238"/>
      <c r="C3831" s="240"/>
      <c r="D3831" s="240"/>
      <c r="E3831" s="240"/>
      <c r="F3831" s="240"/>
      <c r="G3831" s="240"/>
      <c r="H3831" s="240"/>
      <c r="I3831" s="240"/>
      <c r="J3831" s="240"/>
      <c r="K3831" s="240"/>
      <c r="L3831" s="240"/>
      <c r="M3831" s="240"/>
      <c r="N3831" s="240"/>
      <c r="O3831" s="240"/>
      <c r="BC3831" s="226"/>
    </row>
    <row r="3832" spans="1:55" ht="15.75" customHeight="1" thickBot="1">
      <c r="A3832" s="238"/>
      <c r="B3832" s="238"/>
      <c r="C3832" s="240"/>
      <c r="D3832" s="240"/>
      <c r="E3832" s="240"/>
      <c r="F3832" s="240"/>
      <c r="G3832" s="240"/>
      <c r="H3832" s="240"/>
      <c r="I3832" s="240"/>
      <c r="J3832" s="240"/>
      <c r="K3832" s="240"/>
      <c r="L3832" s="240"/>
      <c r="M3832" s="240"/>
      <c r="N3832" s="240"/>
      <c r="O3832" s="240"/>
      <c r="BC3832" s="226"/>
    </row>
    <row r="3833" spans="1:55" ht="15.75" customHeight="1" thickBot="1">
      <c r="A3833" s="238"/>
      <c r="B3833" s="238"/>
      <c r="C3833" s="240"/>
      <c r="D3833" s="240"/>
      <c r="E3833" s="240"/>
      <c r="F3833" s="240"/>
      <c r="G3833" s="240"/>
      <c r="H3833" s="240"/>
      <c r="I3833" s="240"/>
      <c r="J3833" s="240"/>
      <c r="K3833" s="240"/>
      <c r="L3833" s="240"/>
      <c r="M3833" s="240"/>
      <c r="N3833" s="240"/>
      <c r="O3833" s="240"/>
      <c r="BC3833" s="226"/>
    </row>
    <row r="3834" spans="1:55" ht="15.75" customHeight="1" thickBot="1">
      <c r="A3834" s="238"/>
      <c r="B3834" s="238"/>
      <c r="C3834" s="240"/>
      <c r="D3834" s="240"/>
      <c r="E3834" s="240"/>
      <c r="F3834" s="240"/>
      <c r="G3834" s="240"/>
      <c r="H3834" s="240"/>
      <c r="I3834" s="240"/>
      <c r="J3834" s="240"/>
      <c r="K3834" s="240"/>
      <c r="L3834" s="240"/>
      <c r="M3834" s="240"/>
      <c r="N3834" s="240"/>
      <c r="O3834" s="240"/>
      <c r="BC3834" s="226"/>
    </row>
    <row r="3835" spans="1:55" ht="15.75" customHeight="1" thickBot="1">
      <c r="A3835" s="238"/>
      <c r="B3835" s="238"/>
      <c r="C3835" s="240"/>
      <c r="D3835" s="240"/>
      <c r="E3835" s="240"/>
      <c r="F3835" s="240"/>
      <c r="G3835" s="240"/>
      <c r="H3835" s="240"/>
      <c r="I3835" s="240"/>
      <c r="J3835" s="240"/>
      <c r="K3835" s="240"/>
      <c r="L3835" s="240"/>
      <c r="M3835" s="240"/>
      <c r="N3835" s="240"/>
      <c r="O3835" s="240"/>
      <c r="BC3835" s="226"/>
    </row>
    <row r="3836" spans="1:55" ht="15.75" customHeight="1" thickBot="1">
      <c r="A3836" s="238"/>
      <c r="B3836" s="238"/>
      <c r="C3836" s="240"/>
      <c r="D3836" s="240"/>
      <c r="E3836" s="240"/>
      <c r="F3836" s="240"/>
      <c r="G3836" s="240"/>
      <c r="H3836" s="240"/>
      <c r="I3836" s="240"/>
      <c r="J3836" s="240"/>
      <c r="K3836" s="240"/>
      <c r="L3836" s="240"/>
      <c r="M3836" s="240"/>
      <c r="N3836" s="240"/>
      <c r="O3836" s="240"/>
      <c r="BC3836" s="226"/>
    </row>
    <row r="3837" spans="1:55" ht="15.75" customHeight="1" thickBot="1">
      <c r="A3837" s="238"/>
      <c r="B3837" s="238"/>
      <c r="C3837" s="240"/>
      <c r="D3837" s="240"/>
      <c r="E3837" s="240"/>
      <c r="F3837" s="240"/>
      <c r="G3837" s="240"/>
      <c r="H3837" s="240"/>
      <c r="I3837" s="240"/>
      <c r="J3837" s="240"/>
      <c r="K3837" s="240"/>
      <c r="L3837" s="240"/>
      <c r="M3837" s="240"/>
      <c r="N3837" s="240"/>
      <c r="O3837" s="240"/>
      <c r="BC3837" s="226"/>
    </row>
    <row r="3838" spans="1:55" ht="15.75" customHeight="1" thickBot="1">
      <c r="A3838" s="238"/>
      <c r="B3838" s="238"/>
      <c r="C3838" s="240"/>
      <c r="D3838" s="240"/>
      <c r="E3838" s="240"/>
      <c r="F3838" s="240"/>
      <c r="G3838" s="240"/>
      <c r="H3838" s="240"/>
      <c r="I3838" s="240"/>
      <c r="J3838" s="240"/>
      <c r="K3838" s="240"/>
      <c r="L3838" s="240"/>
      <c r="M3838" s="240"/>
      <c r="N3838" s="240"/>
      <c r="O3838" s="240"/>
      <c r="BC3838" s="226"/>
    </row>
    <row r="3839" spans="1:55" ht="15.75" customHeight="1" thickBot="1">
      <c r="A3839" s="238"/>
      <c r="B3839" s="238"/>
      <c r="C3839" s="240"/>
      <c r="D3839" s="240"/>
      <c r="E3839" s="240"/>
      <c r="F3839" s="240"/>
      <c r="G3839" s="240"/>
      <c r="H3839" s="240"/>
      <c r="I3839" s="240"/>
      <c r="J3839" s="240"/>
      <c r="K3839" s="240"/>
      <c r="L3839" s="240"/>
      <c r="M3839" s="240"/>
      <c r="N3839" s="240"/>
      <c r="O3839" s="240"/>
      <c r="BC3839" s="226"/>
    </row>
    <row r="3840" spans="1:55" ht="15.75" customHeight="1" thickBot="1">
      <c r="A3840" s="238"/>
      <c r="B3840" s="238"/>
      <c r="C3840" s="240"/>
      <c r="D3840" s="240"/>
      <c r="E3840" s="240"/>
      <c r="F3840" s="240"/>
      <c r="G3840" s="240"/>
      <c r="H3840" s="240"/>
      <c r="I3840" s="240"/>
      <c r="J3840" s="240"/>
      <c r="K3840" s="240"/>
      <c r="L3840" s="240"/>
      <c r="M3840" s="240"/>
      <c r="N3840" s="240"/>
      <c r="O3840" s="240"/>
      <c r="BC3840" s="226"/>
    </row>
    <row r="3841" spans="1:55" ht="15.75" customHeight="1" thickBot="1">
      <c r="A3841" s="238"/>
      <c r="B3841" s="238"/>
      <c r="C3841" s="240"/>
      <c r="D3841" s="240"/>
      <c r="E3841" s="240"/>
      <c r="F3841" s="240"/>
      <c r="G3841" s="240"/>
      <c r="H3841" s="240"/>
      <c r="I3841" s="240"/>
      <c r="J3841" s="240"/>
      <c r="K3841" s="240"/>
      <c r="L3841" s="240"/>
      <c r="M3841" s="240"/>
      <c r="N3841" s="240"/>
      <c r="O3841" s="240"/>
      <c r="BC3841" s="226"/>
    </row>
    <row r="3842" spans="1:55" ht="15.75" customHeight="1" thickBot="1">
      <c r="A3842" s="238"/>
      <c r="B3842" s="238"/>
      <c r="C3842" s="240"/>
      <c r="D3842" s="240"/>
      <c r="E3842" s="240"/>
      <c r="F3842" s="240"/>
      <c r="G3842" s="240"/>
      <c r="H3842" s="240"/>
      <c r="I3842" s="240"/>
      <c r="J3842" s="240"/>
      <c r="K3842" s="240"/>
      <c r="L3842" s="240"/>
      <c r="M3842" s="240"/>
      <c r="N3842" s="240"/>
      <c r="O3842" s="240"/>
      <c r="BC3842" s="226"/>
    </row>
    <row r="3843" spans="1:55" ht="15.75" customHeight="1" thickBot="1">
      <c r="A3843" s="238"/>
      <c r="B3843" s="238"/>
      <c r="C3843" s="240"/>
      <c r="D3843" s="240"/>
      <c r="E3843" s="240"/>
      <c r="F3843" s="240"/>
      <c r="G3843" s="240"/>
      <c r="H3843" s="240"/>
      <c r="I3843" s="240"/>
      <c r="J3843" s="240"/>
      <c r="K3843" s="240"/>
      <c r="L3843" s="240"/>
      <c r="M3843" s="240"/>
      <c r="N3843" s="240"/>
      <c r="O3843" s="240"/>
      <c r="BC3843" s="226"/>
    </row>
    <row r="3844" spans="1:55" ht="15.75" customHeight="1" thickBot="1">
      <c r="A3844" s="238"/>
      <c r="B3844" s="238"/>
      <c r="C3844" s="240"/>
      <c r="D3844" s="240"/>
      <c r="E3844" s="240"/>
      <c r="F3844" s="240"/>
      <c r="G3844" s="240"/>
      <c r="H3844" s="240"/>
      <c r="I3844" s="240"/>
      <c r="J3844" s="240"/>
      <c r="K3844" s="240"/>
      <c r="L3844" s="240"/>
      <c r="M3844" s="240"/>
      <c r="N3844" s="240"/>
      <c r="O3844" s="240"/>
      <c r="BC3844" s="226"/>
    </row>
    <row r="3845" spans="1:55" ht="15.75" customHeight="1" thickBot="1">
      <c r="A3845" s="238"/>
      <c r="B3845" s="238"/>
      <c r="C3845" s="240"/>
      <c r="D3845" s="240"/>
      <c r="E3845" s="240"/>
      <c r="F3845" s="240"/>
      <c r="G3845" s="240"/>
      <c r="H3845" s="240"/>
      <c r="I3845" s="240"/>
      <c r="J3845" s="240"/>
      <c r="K3845" s="240"/>
      <c r="L3845" s="240"/>
      <c r="M3845" s="240"/>
      <c r="N3845" s="240"/>
      <c r="O3845" s="240"/>
      <c r="BC3845" s="226"/>
    </row>
    <row r="3846" spans="1:55" ht="15.75" customHeight="1" thickBot="1">
      <c r="A3846" s="238"/>
      <c r="B3846" s="238"/>
      <c r="C3846" s="240"/>
      <c r="D3846" s="240"/>
      <c r="E3846" s="240"/>
      <c r="F3846" s="240"/>
      <c r="G3846" s="240"/>
      <c r="H3846" s="240"/>
      <c r="I3846" s="240"/>
      <c r="J3846" s="240"/>
      <c r="K3846" s="240"/>
      <c r="L3846" s="240"/>
      <c r="M3846" s="240"/>
      <c r="N3846" s="240"/>
      <c r="O3846" s="240"/>
      <c r="BC3846" s="226"/>
    </row>
    <row r="3847" spans="1:55" ht="15.75" customHeight="1" thickBot="1">
      <c r="A3847" s="238"/>
      <c r="B3847" s="238"/>
      <c r="C3847" s="240"/>
      <c r="D3847" s="240"/>
      <c r="E3847" s="240"/>
      <c r="F3847" s="240"/>
      <c r="G3847" s="240"/>
      <c r="H3847" s="240"/>
      <c r="I3847" s="240"/>
      <c r="J3847" s="240"/>
      <c r="K3847" s="240"/>
      <c r="L3847" s="240"/>
      <c r="M3847" s="240"/>
      <c r="N3847" s="240"/>
      <c r="O3847" s="240"/>
      <c r="BC3847" s="226"/>
    </row>
    <row r="3848" spans="1:55" ht="15.75" customHeight="1" thickBot="1">
      <c r="A3848" s="238"/>
      <c r="B3848" s="238"/>
      <c r="C3848" s="240"/>
      <c r="D3848" s="240"/>
      <c r="E3848" s="240"/>
      <c r="F3848" s="240"/>
      <c r="G3848" s="240"/>
      <c r="H3848" s="240"/>
      <c r="I3848" s="240"/>
      <c r="J3848" s="240"/>
      <c r="K3848" s="240"/>
      <c r="L3848" s="240"/>
      <c r="M3848" s="240"/>
      <c r="N3848" s="240"/>
      <c r="O3848" s="240"/>
      <c r="BC3848" s="226"/>
    </row>
    <row r="3849" spans="1:55" ht="15.75" customHeight="1" thickBot="1">
      <c r="A3849" s="238"/>
      <c r="B3849" s="238"/>
      <c r="C3849" s="240"/>
      <c r="D3849" s="240"/>
      <c r="E3849" s="240"/>
      <c r="F3849" s="240"/>
      <c r="G3849" s="240"/>
      <c r="H3849" s="240"/>
      <c r="I3849" s="240"/>
      <c r="J3849" s="240"/>
      <c r="K3849" s="240"/>
      <c r="L3849" s="240"/>
      <c r="M3849" s="240"/>
      <c r="N3849" s="240"/>
      <c r="O3849" s="240"/>
      <c r="BC3849" s="226"/>
    </row>
    <row r="3850" spans="1:55" ht="15.75" customHeight="1" thickBot="1">
      <c r="A3850" s="238"/>
      <c r="B3850" s="238"/>
      <c r="C3850" s="240"/>
      <c r="D3850" s="240"/>
      <c r="E3850" s="240"/>
      <c r="F3850" s="240"/>
      <c r="G3850" s="240"/>
      <c r="H3850" s="240"/>
      <c r="I3850" s="240"/>
      <c r="J3850" s="240"/>
      <c r="K3850" s="240"/>
      <c r="L3850" s="240"/>
      <c r="M3850" s="240"/>
      <c r="N3850" s="240"/>
      <c r="O3850" s="240"/>
      <c r="BC3850" s="226"/>
    </row>
    <row r="3851" spans="1:55" ht="15.75" customHeight="1" thickBot="1">
      <c r="A3851" s="238"/>
      <c r="B3851" s="238"/>
      <c r="C3851" s="240"/>
      <c r="D3851" s="240"/>
      <c r="E3851" s="240"/>
      <c r="F3851" s="240"/>
      <c r="G3851" s="240"/>
      <c r="H3851" s="240"/>
      <c r="I3851" s="240"/>
      <c r="J3851" s="240"/>
      <c r="K3851" s="240"/>
      <c r="L3851" s="240"/>
      <c r="M3851" s="240"/>
      <c r="N3851" s="240"/>
      <c r="O3851" s="240"/>
      <c r="BC3851" s="226"/>
    </row>
    <row r="3852" spans="1:55" ht="15.75" customHeight="1" thickBot="1">
      <c r="A3852" s="238"/>
      <c r="B3852" s="238"/>
      <c r="C3852" s="240"/>
      <c r="D3852" s="240"/>
      <c r="E3852" s="240"/>
      <c r="F3852" s="240"/>
      <c r="G3852" s="240"/>
      <c r="H3852" s="240"/>
      <c r="I3852" s="240"/>
      <c r="J3852" s="240"/>
      <c r="K3852" s="240"/>
      <c r="L3852" s="240"/>
      <c r="M3852" s="240"/>
      <c r="N3852" s="240"/>
      <c r="O3852" s="240"/>
      <c r="BC3852" s="226"/>
    </row>
    <row r="3853" spans="1:55" ht="15.75" customHeight="1" thickBot="1">
      <c r="A3853" s="238"/>
      <c r="B3853" s="238"/>
      <c r="C3853" s="240"/>
      <c r="D3853" s="240"/>
      <c r="E3853" s="240"/>
      <c r="F3853" s="240"/>
      <c r="G3853" s="240"/>
      <c r="H3853" s="240"/>
      <c r="I3853" s="240"/>
      <c r="J3853" s="240"/>
      <c r="K3853" s="240"/>
      <c r="L3853" s="240"/>
      <c r="M3853" s="240"/>
      <c r="N3853" s="240"/>
      <c r="O3853" s="240"/>
      <c r="BC3853" s="226"/>
    </row>
    <row r="3854" spans="1:55" ht="15.75" customHeight="1" thickBot="1">
      <c r="A3854" s="238"/>
      <c r="B3854" s="238"/>
      <c r="C3854" s="240"/>
      <c r="D3854" s="240"/>
      <c r="E3854" s="240"/>
      <c r="F3854" s="240"/>
      <c r="G3854" s="240"/>
      <c r="H3854" s="240"/>
      <c r="I3854" s="240"/>
      <c r="J3854" s="240"/>
      <c r="K3854" s="240"/>
      <c r="L3854" s="240"/>
      <c r="M3854" s="240"/>
      <c r="N3854" s="240"/>
      <c r="O3854" s="240"/>
      <c r="BC3854" s="226"/>
    </row>
    <row r="3855" spans="1:55" ht="15.75" customHeight="1" thickBot="1">
      <c r="A3855" s="238"/>
      <c r="B3855" s="238"/>
      <c r="C3855" s="240"/>
      <c r="D3855" s="240"/>
      <c r="E3855" s="240"/>
      <c r="F3855" s="240"/>
      <c r="G3855" s="240"/>
      <c r="H3855" s="240"/>
      <c r="I3855" s="240"/>
      <c r="J3855" s="240"/>
      <c r="K3855" s="240"/>
      <c r="L3855" s="240"/>
      <c r="M3855" s="240"/>
      <c r="N3855" s="240"/>
      <c r="O3855" s="240"/>
      <c r="BC3855" s="226"/>
    </row>
    <row r="3856" spans="1:55" ht="15.75" customHeight="1" thickBot="1">
      <c r="A3856" s="238"/>
      <c r="B3856" s="238"/>
      <c r="C3856" s="240"/>
      <c r="D3856" s="240"/>
      <c r="E3856" s="240"/>
      <c r="F3856" s="240"/>
      <c r="G3856" s="240"/>
      <c r="H3856" s="240"/>
      <c r="I3856" s="240"/>
      <c r="J3856" s="240"/>
      <c r="K3856" s="240"/>
      <c r="L3856" s="240"/>
      <c r="M3856" s="240"/>
      <c r="N3856" s="240"/>
      <c r="O3856" s="240"/>
      <c r="BC3856" s="226"/>
    </row>
    <row r="3857" spans="1:55" ht="15.75" customHeight="1" thickBot="1">
      <c r="A3857" s="238"/>
      <c r="B3857" s="238"/>
      <c r="C3857" s="240"/>
      <c r="D3857" s="240"/>
      <c r="E3857" s="240"/>
      <c r="F3857" s="240"/>
      <c r="G3857" s="240"/>
      <c r="H3857" s="240"/>
      <c r="I3857" s="240"/>
      <c r="J3857" s="240"/>
      <c r="K3857" s="240"/>
      <c r="L3857" s="240"/>
      <c r="M3857" s="240"/>
      <c r="N3857" s="240"/>
      <c r="O3857" s="240"/>
      <c r="BC3857" s="226"/>
    </row>
    <row r="3858" spans="1:55" ht="15.75" customHeight="1" thickBot="1">
      <c r="A3858" s="238"/>
      <c r="B3858" s="238"/>
      <c r="C3858" s="240"/>
      <c r="D3858" s="240"/>
      <c r="E3858" s="240"/>
      <c r="F3858" s="240"/>
      <c r="G3858" s="240"/>
      <c r="H3858" s="240"/>
      <c r="I3858" s="240"/>
      <c r="J3858" s="240"/>
      <c r="K3858" s="240"/>
      <c r="L3858" s="240"/>
      <c r="M3858" s="240"/>
      <c r="N3858" s="240"/>
      <c r="O3858" s="240"/>
      <c r="BC3858" s="226"/>
    </row>
    <row r="3859" spans="1:55" ht="15.75" customHeight="1" thickBot="1">
      <c r="A3859" s="238"/>
      <c r="B3859" s="238"/>
      <c r="C3859" s="240"/>
      <c r="D3859" s="240"/>
      <c r="E3859" s="240"/>
      <c r="F3859" s="240"/>
      <c r="G3859" s="240"/>
      <c r="H3859" s="240"/>
      <c r="I3859" s="240"/>
      <c r="J3859" s="240"/>
      <c r="K3859" s="240"/>
      <c r="L3859" s="240"/>
      <c r="M3859" s="240"/>
      <c r="N3859" s="240"/>
      <c r="O3859" s="240"/>
      <c r="BC3859" s="226"/>
    </row>
    <row r="3860" spans="1:55" ht="15.75" customHeight="1" thickBot="1">
      <c r="A3860" s="238"/>
      <c r="B3860" s="238"/>
      <c r="C3860" s="240"/>
      <c r="D3860" s="240"/>
      <c r="E3860" s="240"/>
      <c r="F3860" s="240"/>
      <c r="G3860" s="240"/>
      <c r="H3860" s="240"/>
      <c r="I3860" s="240"/>
      <c r="J3860" s="240"/>
      <c r="K3860" s="240"/>
      <c r="L3860" s="240"/>
      <c r="M3860" s="240"/>
      <c r="N3860" s="240"/>
      <c r="O3860" s="240"/>
      <c r="BC3860" s="226"/>
    </row>
    <row r="3861" spans="1:55" ht="15.75" customHeight="1" thickBot="1">
      <c r="A3861" s="238"/>
      <c r="B3861" s="238"/>
      <c r="C3861" s="240"/>
      <c r="D3861" s="240"/>
      <c r="E3861" s="240"/>
      <c r="F3861" s="240"/>
      <c r="G3861" s="240"/>
      <c r="H3861" s="240"/>
      <c r="I3861" s="240"/>
      <c r="J3861" s="240"/>
      <c r="K3861" s="240"/>
      <c r="L3861" s="240"/>
      <c r="M3861" s="240"/>
      <c r="N3861" s="240"/>
      <c r="O3861" s="240"/>
      <c r="BC3861" s="226"/>
    </row>
    <row r="3862" spans="1:55" ht="15.75" customHeight="1" thickBot="1">
      <c r="A3862" s="238"/>
      <c r="B3862" s="238"/>
      <c r="C3862" s="240"/>
      <c r="D3862" s="240"/>
      <c r="E3862" s="240"/>
      <c r="F3862" s="240"/>
      <c r="G3862" s="240"/>
      <c r="H3862" s="240"/>
      <c r="I3862" s="240"/>
      <c r="J3862" s="240"/>
      <c r="K3862" s="240"/>
      <c r="L3862" s="240"/>
      <c r="M3862" s="240"/>
      <c r="N3862" s="240"/>
      <c r="O3862" s="240"/>
      <c r="BC3862" s="226"/>
    </row>
    <row r="3863" spans="1:55" ht="15.75" customHeight="1" thickBot="1">
      <c r="A3863" s="238"/>
      <c r="B3863" s="238"/>
      <c r="C3863" s="240"/>
      <c r="D3863" s="240"/>
      <c r="E3863" s="240"/>
      <c r="F3863" s="240"/>
      <c r="G3863" s="240"/>
      <c r="H3863" s="240"/>
      <c r="I3863" s="240"/>
      <c r="J3863" s="240"/>
      <c r="K3863" s="240"/>
      <c r="L3863" s="240"/>
      <c r="M3863" s="240"/>
      <c r="N3863" s="240"/>
      <c r="O3863" s="240"/>
      <c r="BC3863" s="226"/>
    </row>
    <row r="3864" spans="1:55" ht="15.75" customHeight="1" thickBot="1">
      <c r="A3864" s="238"/>
      <c r="B3864" s="238"/>
      <c r="C3864" s="240"/>
      <c r="D3864" s="240"/>
      <c r="E3864" s="240"/>
      <c r="F3864" s="240"/>
      <c r="G3864" s="240"/>
      <c r="H3864" s="240"/>
      <c r="I3864" s="240"/>
      <c r="J3864" s="240"/>
      <c r="K3864" s="240"/>
      <c r="L3864" s="240"/>
      <c r="M3864" s="240"/>
      <c r="N3864" s="240"/>
      <c r="O3864" s="240"/>
      <c r="BC3864" s="226"/>
    </row>
    <row r="3865" spans="1:55" ht="15.75" customHeight="1" thickBot="1">
      <c r="A3865" s="238"/>
      <c r="B3865" s="238"/>
      <c r="C3865" s="240"/>
      <c r="D3865" s="240"/>
      <c r="E3865" s="240"/>
      <c r="F3865" s="240"/>
      <c r="G3865" s="240"/>
      <c r="H3865" s="240"/>
      <c r="I3865" s="240"/>
      <c r="J3865" s="240"/>
      <c r="K3865" s="240"/>
      <c r="L3865" s="240"/>
      <c r="M3865" s="240"/>
      <c r="N3865" s="240"/>
      <c r="O3865" s="240"/>
      <c r="BC3865" s="226"/>
    </row>
    <row r="3866" spans="1:55" ht="15.75" customHeight="1" thickBot="1">
      <c r="A3866" s="238"/>
      <c r="B3866" s="238"/>
      <c r="C3866" s="240"/>
      <c r="D3866" s="240"/>
      <c r="E3866" s="240"/>
      <c r="F3866" s="240"/>
      <c r="G3866" s="240"/>
      <c r="H3866" s="240"/>
      <c r="I3866" s="240"/>
      <c r="J3866" s="240"/>
      <c r="K3866" s="240"/>
      <c r="L3866" s="240"/>
      <c r="M3866" s="240"/>
      <c r="N3866" s="240"/>
      <c r="O3866" s="240"/>
      <c r="BC3866" s="226"/>
    </row>
    <row r="3867" spans="1:55" ht="15.75" customHeight="1" thickBot="1">
      <c r="A3867" s="238"/>
      <c r="B3867" s="238"/>
      <c r="C3867" s="240"/>
      <c r="D3867" s="240"/>
      <c r="E3867" s="240"/>
      <c r="F3867" s="240"/>
      <c r="G3867" s="240"/>
      <c r="H3867" s="240"/>
      <c r="I3867" s="240"/>
      <c r="J3867" s="240"/>
      <c r="K3867" s="240"/>
      <c r="L3867" s="240"/>
      <c r="M3867" s="240"/>
      <c r="N3867" s="240"/>
      <c r="O3867" s="240"/>
      <c r="BC3867" s="226"/>
    </row>
    <row r="3868" spans="1:55" ht="15.75" customHeight="1" thickBot="1">
      <c r="A3868" s="238"/>
      <c r="B3868" s="238"/>
      <c r="C3868" s="240"/>
      <c r="D3868" s="240"/>
      <c r="E3868" s="240"/>
      <c r="F3868" s="240"/>
      <c r="G3868" s="240"/>
      <c r="H3868" s="240"/>
      <c r="I3868" s="240"/>
      <c r="J3868" s="240"/>
      <c r="K3868" s="240"/>
      <c r="L3868" s="240"/>
      <c r="M3868" s="240"/>
      <c r="N3868" s="240"/>
      <c r="O3868" s="240"/>
      <c r="BC3868" s="226"/>
    </row>
    <row r="3869" spans="1:55" ht="15.75" customHeight="1" thickBot="1">
      <c r="A3869" s="238"/>
      <c r="B3869" s="238"/>
      <c r="C3869" s="240"/>
      <c r="D3869" s="240"/>
      <c r="E3869" s="240"/>
      <c r="F3869" s="240"/>
      <c r="G3869" s="240"/>
      <c r="H3869" s="240"/>
      <c r="I3869" s="240"/>
      <c r="J3869" s="240"/>
      <c r="K3869" s="240"/>
      <c r="L3869" s="240"/>
      <c r="M3869" s="240"/>
      <c r="N3869" s="240"/>
      <c r="O3869" s="240"/>
      <c r="BC3869" s="226"/>
    </row>
    <row r="3870" spans="1:55" ht="15.75" customHeight="1" thickBot="1">
      <c r="A3870" s="238"/>
      <c r="B3870" s="238"/>
      <c r="C3870" s="240"/>
      <c r="D3870" s="240"/>
      <c r="E3870" s="240"/>
      <c r="F3870" s="240"/>
      <c r="G3870" s="240"/>
      <c r="H3870" s="240"/>
      <c r="I3870" s="240"/>
      <c r="J3870" s="240"/>
      <c r="K3870" s="240"/>
      <c r="L3870" s="240"/>
      <c r="M3870" s="240"/>
      <c r="N3870" s="240"/>
      <c r="O3870" s="240"/>
      <c r="BC3870" s="226"/>
    </row>
    <row r="3871" spans="1:55" ht="15.75" customHeight="1" thickBot="1">
      <c r="A3871" s="238"/>
      <c r="B3871" s="238"/>
      <c r="C3871" s="240"/>
      <c r="D3871" s="240"/>
      <c r="E3871" s="240"/>
      <c r="F3871" s="240"/>
      <c r="G3871" s="240"/>
      <c r="H3871" s="240"/>
      <c r="I3871" s="240"/>
      <c r="J3871" s="240"/>
      <c r="K3871" s="240"/>
      <c r="L3871" s="240"/>
      <c r="M3871" s="240"/>
      <c r="N3871" s="240"/>
      <c r="O3871" s="240"/>
      <c r="BC3871" s="226"/>
    </row>
    <row r="3872" spans="1:55" ht="15.75" customHeight="1" thickBot="1">
      <c r="A3872" s="238"/>
      <c r="B3872" s="238"/>
      <c r="C3872" s="240"/>
      <c r="D3872" s="240"/>
      <c r="E3872" s="240"/>
      <c r="F3872" s="240"/>
      <c r="G3872" s="240"/>
      <c r="H3872" s="240"/>
      <c r="I3872" s="240"/>
      <c r="J3872" s="240"/>
      <c r="K3872" s="240"/>
      <c r="L3872" s="240"/>
      <c r="M3872" s="240"/>
      <c r="N3872" s="240"/>
      <c r="O3872" s="240"/>
      <c r="BC3872" s="226"/>
    </row>
    <row r="3873" spans="1:55" ht="15.75" customHeight="1" thickBot="1">
      <c r="A3873" s="238"/>
      <c r="B3873" s="238"/>
      <c r="C3873" s="240"/>
      <c r="D3873" s="240"/>
      <c r="E3873" s="240"/>
      <c r="F3873" s="240"/>
      <c r="G3873" s="240"/>
      <c r="H3873" s="240"/>
      <c r="I3873" s="240"/>
      <c r="J3873" s="240"/>
      <c r="K3873" s="240"/>
      <c r="L3873" s="240"/>
      <c r="M3873" s="240"/>
      <c r="N3873" s="240"/>
      <c r="O3873" s="240"/>
      <c r="BC3873" s="226"/>
    </row>
    <row r="3874" spans="1:55" ht="15.75" customHeight="1" thickBot="1">
      <c r="A3874" s="238"/>
      <c r="B3874" s="238"/>
      <c r="C3874" s="240"/>
      <c r="D3874" s="240"/>
      <c r="E3874" s="240"/>
      <c r="F3874" s="240"/>
      <c r="G3874" s="240"/>
      <c r="H3874" s="240"/>
      <c r="I3874" s="240"/>
      <c r="J3874" s="240"/>
      <c r="K3874" s="240"/>
      <c r="L3874" s="240"/>
      <c r="M3874" s="240"/>
      <c r="N3874" s="240"/>
      <c r="O3874" s="240"/>
      <c r="BC3874" s="226"/>
    </row>
    <row r="3875" spans="1:55" ht="15.75" customHeight="1" thickBot="1">
      <c r="A3875" s="238"/>
      <c r="B3875" s="238"/>
      <c r="C3875" s="240"/>
      <c r="D3875" s="240"/>
      <c r="E3875" s="240"/>
      <c r="F3875" s="240"/>
      <c r="G3875" s="240"/>
      <c r="H3875" s="240"/>
      <c r="I3875" s="240"/>
      <c r="J3875" s="240"/>
      <c r="K3875" s="240"/>
      <c r="L3875" s="240"/>
      <c r="M3875" s="240"/>
      <c r="N3875" s="240"/>
      <c r="O3875" s="240"/>
      <c r="BC3875" s="226"/>
    </row>
    <row r="3876" spans="1:55" ht="15.75" customHeight="1" thickBot="1">
      <c r="A3876" s="238"/>
      <c r="B3876" s="238"/>
      <c r="C3876" s="240"/>
      <c r="D3876" s="240"/>
      <c r="E3876" s="240"/>
      <c r="F3876" s="240"/>
      <c r="G3876" s="240"/>
      <c r="H3876" s="240"/>
      <c r="I3876" s="240"/>
      <c r="J3876" s="240"/>
      <c r="K3876" s="240"/>
      <c r="L3876" s="240"/>
      <c r="M3876" s="240"/>
      <c r="N3876" s="240"/>
      <c r="O3876" s="240"/>
      <c r="BC3876" s="226"/>
    </row>
    <row r="3877" spans="1:55" ht="15.75" customHeight="1" thickBot="1">
      <c r="A3877" s="238"/>
      <c r="B3877" s="238"/>
      <c r="C3877" s="240"/>
      <c r="D3877" s="240"/>
      <c r="E3877" s="240"/>
      <c r="F3877" s="240"/>
      <c r="G3877" s="240"/>
      <c r="H3877" s="240"/>
      <c r="I3877" s="240"/>
      <c r="J3877" s="240"/>
      <c r="K3877" s="240"/>
      <c r="L3877" s="240"/>
      <c r="M3877" s="240"/>
      <c r="N3877" s="240"/>
      <c r="O3877" s="240"/>
      <c r="BC3877" s="226"/>
    </row>
    <row r="3878" spans="1:55" ht="15.75" customHeight="1" thickBot="1">
      <c r="A3878" s="238"/>
      <c r="B3878" s="238"/>
      <c r="C3878" s="240"/>
      <c r="D3878" s="240"/>
      <c r="E3878" s="240"/>
      <c r="F3878" s="240"/>
      <c r="G3878" s="240"/>
      <c r="H3878" s="240"/>
      <c r="I3878" s="240"/>
      <c r="J3878" s="240"/>
      <c r="K3878" s="240"/>
      <c r="L3878" s="240"/>
      <c r="M3878" s="240"/>
      <c r="N3878" s="240"/>
      <c r="O3878" s="240"/>
      <c r="BC3878" s="226"/>
    </row>
    <row r="3879" spans="1:55" ht="15.75" customHeight="1" thickBot="1">
      <c r="A3879" s="238"/>
      <c r="B3879" s="238"/>
      <c r="C3879" s="240"/>
      <c r="D3879" s="240"/>
      <c r="E3879" s="240"/>
      <c r="F3879" s="240"/>
      <c r="G3879" s="240"/>
      <c r="H3879" s="240"/>
      <c r="I3879" s="240"/>
      <c r="J3879" s="240"/>
      <c r="K3879" s="240"/>
      <c r="L3879" s="240"/>
      <c r="M3879" s="240"/>
      <c r="N3879" s="240"/>
      <c r="O3879" s="240"/>
      <c r="BC3879" s="226"/>
    </row>
    <row r="3880" spans="1:55" ht="15.75" customHeight="1" thickBot="1">
      <c r="A3880" s="238"/>
      <c r="B3880" s="238"/>
      <c r="C3880" s="240"/>
      <c r="D3880" s="240"/>
      <c r="E3880" s="240"/>
      <c r="F3880" s="240"/>
      <c r="G3880" s="240"/>
      <c r="H3880" s="240"/>
      <c r="I3880" s="240"/>
      <c r="J3880" s="240"/>
      <c r="K3880" s="240"/>
      <c r="L3880" s="240"/>
      <c r="M3880" s="240"/>
      <c r="N3880" s="240"/>
      <c r="O3880" s="240"/>
      <c r="BC3880" s="226"/>
    </row>
    <row r="3881" spans="1:55" ht="15.75" customHeight="1" thickBot="1">
      <c r="A3881" s="238"/>
      <c r="B3881" s="238"/>
      <c r="C3881" s="240"/>
      <c r="D3881" s="240"/>
      <c r="E3881" s="240"/>
      <c r="F3881" s="240"/>
      <c r="G3881" s="240"/>
      <c r="H3881" s="240"/>
      <c r="I3881" s="240"/>
      <c r="J3881" s="240"/>
      <c r="K3881" s="240"/>
      <c r="L3881" s="240"/>
      <c r="M3881" s="240"/>
      <c r="N3881" s="240"/>
      <c r="O3881" s="240"/>
      <c r="BC3881" s="226"/>
    </row>
    <row r="3882" spans="1:55" ht="15.75" customHeight="1" thickBot="1">
      <c r="A3882" s="238"/>
      <c r="B3882" s="238"/>
      <c r="C3882" s="240"/>
      <c r="D3882" s="240"/>
      <c r="E3882" s="240"/>
      <c r="F3882" s="240"/>
      <c r="G3882" s="240"/>
      <c r="H3882" s="240"/>
      <c r="I3882" s="240"/>
      <c r="J3882" s="240"/>
      <c r="K3882" s="240"/>
      <c r="L3882" s="240"/>
      <c r="M3882" s="240"/>
      <c r="N3882" s="240"/>
      <c r="O3882" s="240"/>
      <c r="BC3882" s="226"/>
    </row>
    <row r="3883" spans="1:55" ht="15.75" customHeight="1" thickBot="1">
      <c r="A3883" s="238"/>
      <c r="B3883" s="238"/>
      <c r="C3883" s="240"/>
      <c r="D3883" s="240"/>
      <c r="E3883" s="240"/>
      <c r="F3883" s="240"/>
      <c r="G3883" s="240"/>
      <c r="H3883" s="240"/>
      <c r="I3883" s="240"/>
      <c r="J3883" s="240"/>
      <c r="K3883" s="240"/>
      <c r="L3883" s="240"/>
      <c r="M3883" s="240"/>
      <c r="N3883" s="240"/>
      <c r="O3883" s="240"/>
      <c r="BC3883" s="226"/>
    </row>
    <row r="3884" spans="1:55" ht="15.75" customHeight="1" thickBot="1">
      <c r="A3884" s="238"/>
      <c r="B3884" s="238"/>
      <c r="C3884" s="240"/>
      <c r="D3884" s="240"/>
      <c r="E3884" s="240"/>
      <c r="F3884" s="240"/>
      <c r="G3884" s="240"/>
      <c r="H3884" s="240"/>
      <c r="I3884" s="240"/>
      <c r="J3884" s="240"/>
      <c r="K3884" s="240"/>
      <c r="L3884" s="240"/>
      <c r="M3884" s="240"/>
      <c r="N3884" s="240"/>
      <c r="O3884" s="240"/>
      <c r="BC3884" s="226"/>
    </row>
    <row r="3885" spans="1:55" ht="15.75" customHeight="1" thickBot="1">
      <c r="A3885" s="238"/>
      <c r="B3885" s="238"/>
      <c r="C3885" s="240"/>
      <c r="D3885" s="240"/>
      <c r="E3885" s="240"/>
      <c r="F3885" s="240"/>
      <c r="G3885" s="240"/>
      <c r="H3885" s="240"/>
      <c r="I3885" s="240"/>
      <c r="J3885" s="240"/>
      <c r="K3885" s="240"/>
      <c r="L3885" s="240"/>
      <c r="M3885" s="240"/>
      <c r="N3885" s="240"/>
      <c r="O3885" s="240"/>
      <c r="BC3885" s="226"/>
    </row>
    <row r="3886" spans="1:55" ht="15.75" customHeight="1" thickBot="1">
      <c r="A3886" s="238"/>
      <c r="B3886" s="238"/>
      <c r="C3886" s="240"/>
      <c r="D3886" s="240"/>
      <c r="E3886" s="240"/>
      <c r="F3886" s="240"/>
      <c r="G3886" s="240"/>
      <c r="H3886" s="240"/>
      <c r="I3886" s="240"/>
      <c r="J3886" s="240"/>
      <c r="K3886" s="240"/>
      <c r="L3886" s="240"/>
      <c r="M3886" s="240"/>
      <c r="N3886" s="240"/>
      <c r="O3886" s="240"/>
      <c r="BC3886" s="226"/>
    </row>
    <row r="3887" spans="1:55" ht="15.75" customHeight="1" thickBot="1">
      <c r="A3887" s="238"/>
      <c r="B3887" s="238"/>
      <c r="C3887" s="240"/>
      <c r="D3887" s="240"/>
      <c r="E3887" s="240"/>
      <c r="F3887" s="240"/>
      <c r="G3887" s="240"/>
      <c r="H3887" s="240"/>
      <c r="I3887" s="240"/>
      <c r="J3887" s="240"/>
      <c r="K3887" s="240"/>
      <c r="L3887" s="240"/>
      <c r="M3887" s="240"/>
      <c r="N3887" s="240"/>
      <c r="O3887" s="240"/>
      <c r="BC3887" s="226"/>
    </row>
    <row r="3888" spans="1:55" ht="15.75" customHeight="1" thickBot="1">
      <c r="A3888" s="238"/>
      <c r="B3888" s="238"/>
      <c r="C3888" s="240"/>
      <c r="D3888" s="240"/>
      <c r="E3888" s="240"/>
      <c r="F3888" s="240"/>
      <c r="G3888" s="240"/>
      <c r="H3888" s="240"/>
      <c r="I3888" s="240"/>
      <c r="J3888" s="240"/>
      <c r="K3888" s="240"/>
      <c r="L3888" s="240"/>
      <c r="M3888" s="240"/>
      <c r="N3888" s="240"/>
      <c r="O3888" s="240"/>
      <c r="BC3888" s="226"/>
    </row>
    <row r="3889" spans="1:55" ht="15.75" customHeight="1" thickBot="1">
      <c r="A3889" s="238"/>
      <c r="B3889" s="238"/>
      <c r="C3889" s="240"/>
      <c r="D3889" s="240"/>
      <c r="E3889" s="240"/>
      <c r="F3889" s="240"/>
      <c r="G3889" s="240"/>
      <c r="H3889" s="240"/>
      <c r="I3889" s="240"/>
      <c r="J3889" s="240"/>
      <c r="K3889" s="240"/>
      <c r="L3889" s="240"/>
      <c r="M3889" s="240"/>
      <c r="N3889" s="240"/>
      <c r="O3889" s="240"/>
      <c r="BC3889" s="226"/>
    </row>
    <row r="3890" spans="1:55" ht="15.75" customHeight="1" thickBot="1">
      <c r="A3890" s="238"/>
      <c r="B3890" s="238"/>
      <c r="C3890" s="240"/>
      <c r="D3890" s="240"/>
      <c r="E3890" s="240"/>
      <c r="F3890" s="240"/>
      <c r="G3890" s="240"/>
      <c r="H3890" s="240"/>
      <c r="I3890" s="240"/>
      <c r="J3890" s="240"/>
      <c r="K3890" s="240"/>
      <c r="L3890" s="240"/>
      <c r="M3890" s="240"/>
      <c r="N3890" s="240"/>
      <c r="O3890" s="240"/>
      <c r="BC3890" s="226"/>
    </row>
    <row r="3891" spans="1:55" ht="15.75" customHeight="1" thickBot="1">
      <c r="A3891" s="238"/>
      <c r="B3891" s="238"/>
      <c r="C3891" s="240"/>
      <c r="D3891" s="240"/>
      <c r="E3891" s="240"/>
      <c r="F3891" s="240"/>
      <c r="G3891" s="240"/>
      <c r="H3891" s="240"/>
      <c r="I3891" s="240"/>
      <c r="J3891" s="240"/>
      <c r="K3891" s="240"/>
      <c r="L3891" s="240"/>
      <c r="M3891" s="240"/>
      <c r="N3891" s="240"/>
      <c r="O3891" s="240"/>
      <c r="BC3891" s="226"/>
    </row>
    <row r="3892" spans="1:55" ht="15.75" customHeight="1" thickBot="1">
      <c r="A3892" s="238"/>
      <c r="B3892" s="238"/>
      <c r="C3892" s="240"/>
      <c r="D3892" s="240"/>
      <c r="E3892" s="240"/>
      <c r="F3892" s="240"/>
      <c r="G3892" s="240"/>
      <c r="H3892" s="240"/>
      <c r="I3892" s="240"/>
      <c r="J3892" s="240"/>
      <c r="K3892" s="240"/>
      <c r="L3892" s="240"/>
      <c r="M3892" s="240"/>
      <c r="N3892" s="240"/>
      <c r="O3892" s="240"/>
      <c r="BC3892" s="226"/>
    </row>
    <row r="3893" spans="1:55" ht="15.75" customHeight="1" thickBot="1">
      <c r="A3893" s="238"/>
      <c r="B3893" s="238"/>
      <c r="C3893" s="240"/>
      <c r="D3893" s="240"/>
      <c r="E3893" s="240"/>
      <c r="F3893" s="240"/>
      <c r="G3893" s="240"/>
      <c r="H3893" s="240"/>
      <c r="I3893" s="240"/>
      <c r="J3893" s="240"/>
      <c r="K3893" s="240"/>
      <c r="L3893" s="240"/>
      <c r="M3893" s="240"/>
      <c r="N3893" s="240"/>
      <c r="O3893" s="240"/>
      <c r="BC3893" s="226"/>
    </row>
    <row r="3894" spans="1:55" ht="15.75" customHeight="1" thickBot="1">
      <c r="A3894" s="238"/>
      <c r="B3894" s="238"/>
      <c r="C3894" s="240"/>
      <c r="D3894" s="240"/>
      <c r="E3894" s="240"/>
      <c r="F3894" s="240"/>
      <c r="G3894" s="240"/>
      <c r="H3894" s="240"/>
      <c r="I3894" s="240"/>
      <c r="J3894" s="240"/>
      <c r="K3894" s="240"/>
      <c r="L3894" s="240"/>
      <c r="M3894" s="240"/>
      <c r="N3894" s="240"/>
      <c r="O3894" s="240"/>
      <c r="BC3894" s="226"/>
    </row>
    <row r="3895" spans="1:55" ht="15.75" customHeight="1" thickBot="1">
      <c r="A3895" s="238"/>
      <c r="B3895" s="238"/>
      <c r="C3895" s="240"/>
      <c r="D3895" s="240"/>
      <c r="E3895" s="240"/>
      <c r="F3895" s="240"/>
      <c r="G3895" s="240"/>
      <c r="H3895" s="240"/>
      <c r="I3895" s="240"/>
      <c r="J3895" s="240"/>
      <c r="K3895" s="240"/>
      <c r="L3895" s="240"/>
      <c r="M3895" s="240"/>
      <c r="N3895" s="240"/>
      <c r="O3895" s="240"/>
      <c r="BC3895" s="226"/>
    </row>
    <row r="3896" spans="1:55" ht="15.75" customHeight="1" thickBot="1">
      <c r="A3896" s="238"/>
      <c r="B3896" s="238"/>
      <c r="C3896" s="240"/>
      <c r="D3896" s="240"/>
      <c r="E3896" s="240"/>
      <c r="F3896" s="240"/>
      <c r="G3896" s="240"/>
      <c r="H3896" s="240"/>
      <c r="I3896" s="240"/>
      <c r="J3896" s="240"/>
      <c r="K3896" s="240"/>
      <c r="L3896" s="240"/>
      <c r="M3896" s="240"/>
      <c r="N3896" s="240"/>
      <c r="O3896" s="240"/>
      <c r="BC3896" s="226"/>
    </row>
    <row r="3897" spans="1:55" ht="15.75" customHeight="1" thickBot="1">
      <c r="A3897" s="238"/>
      <c r="B3897" s="238"/>
      <c r="C3897" s="240"/>
      <c r="D3897" s="240"/>
      <c r="E3897" s="240"/>
      <c r="F3897" s="240"/>
      <c r="G3897" s="240"/>
      <c r="H3897" s="240"/>
      <c r="I3897" s="240"/>
      <c r="J3897" s="240"/>
      <c r="K3897" s="240"/>
      <c r="L3897" s="240"/>
      <c r="M3897" s="240"/>
      <c r="N3897" s="240"/>
      <c r="O3897" s="240"/>
      <c r="BC3897" s="226"/>
    </row>
    <row r="3898" spans="1:55" ht="15.75" customHeight="1" thickBot="1">
      <c r="A3898" s="238"/>
      <c r="B3898" s="238"/>
      <c r="C3898" s="240"/>
      <c r="D3898" s="240"/>
      <c r="E3898" s="240"/>
      <c r="F3898" s="240"/>
      <c r="G3898" s="240"/>
      <c r="H3898" s="240"/>
      <c r="I3898" s="240"/>
      <c r="J3898" s="240"/>
      <c r="K3898" s="240"/>
      <c r="L3898" s="240"/>
      <c r="M3898" s="240"/>
      <c r="N3898" s="240"/>
      <c r="O3898" s="240"/>
      <c r="BC3898" s="226"/>
    </row>
    <row r="3899" spans="1:55" ht="15.75" customHeight="1" thickBot="1">
      <c r="A3899" s="238"/>
      <c r="B3899" s="238"/>
      <c r="C3899" s="240"/>
      <c r="D3899" s="240"/>
      <c r="E3899" s="240"/>
      <c r="F3899" s="240"/>
      <c r="G3899" s="240"/>
      <c r="H3899" s="240"/>
      <c r="I3899" s="240"/>
      <c r="J3899" s="240"/>
      <c r="K3899" s="240"/>
      <c r="L3899" s="240"/>
      <c r="M3899" s="240"/>
      <c r="N3899" s="240"/>
      <c r="O3899" s="240"/>
      <c r="BC3899" s="226"/>
    </row>
    <row r="3900" spans="1:55" ht="15.75" customHeight="1" thickBot="1">
      <c r="A3900" s="238"/>
      <c r="B3900" s="238"/>
      <c r="C3900" s="240"/>
      <c r="D3900" s="240"/>
      <c r="E3900" s="240"/>
      <c r="F3900" s="240"/>
      <c r="G3900" s="240"/>
      <c r="H3900" s="240"/>
      <c r="I3900" s="240"/>
      <c r="J3900" s="240"/>
      <c r="K3900" s="240"/>
      <c r="L3900" s="240"/>
      <c r="M3900" s="240"/>
      <c r="N3900" s="240"/>
      <c r="O3900" s="240"/>
      <c r="BC3900" s="226"/>
    </row>
    <row r="3901" spans="1:55" ht="15.75" customHeight="1" thickBot="1">
      <c r="A3901" s="238"/>
      <c r="B3901" s="238"/>
      <c r="C3901" s="240"/>
      <c r="D3901" s="240"/>
      <c r="E3901" s="240"/>
      <c r="F3901" s="240"/>
      <c r="G3901" s="240"/>
      <c r="H3901" s="240"/>
      <c r="I3901" s="240"/>
      <c r="J3901" s="240"/>
      <c r="K3901" s="240"/>
      <c r="L3901" s="240"/>
      <c r="M3901" s="240"/>
      <c r="N3901" s="240"/>
      <c r="O3901" s="240"/>
      <c r="BC3901" s="226"/>
    </row>
    <row r="3902" spans="1:55" ht="15.75" customHeight="1" thickBot="1">
      <c r="A3902" s="238"/>
      <c r="B3902" s="238"/>
      <c r="C3902" s="240"/>
      <c r="D3902" s="240"/>
      <c r="E3902" s="240"/>
      <c r="F3902" s="240"/>
      <c r="G3902" s="240"/>
      <c r="H3902" s="240"/>
      <c r="I3902" s="240"/>
      <c r="J3902" s="240"/>
      <c r="K3902" s="240"/>
      <c r="L3902" s="240"/>
      <c r="M3902" s="240"/>
      <c r="N3902" s="240"/>
      <c r="O3902" s="240"/>
      <c r="BC3902" s="226"/>
    </row>
    <row r="3903" spans="1:55" ht="15.75" customHeight="1" thickBot="1">
      <c r="A3903" s="238"/>
      <c r="B3903" s="238"/>
      <c r="C3903" s="240"/>
      <c r="D3903" s="240"/>
      <c r="E3903" s="240"/>
      <c r="F3903" s="240"/>
      <c r="G3903" s="240"/>
      <c r="H3903" s="240"/>
      <c r="I3903" s="240"/>
      <c r="J3903" s="240"/>
      <c r="K3903" s="240"/>
      <c r="L3903" s="240"/>
      <c r="M3903" s="240"/>
      <c r="N3903" s="240"/>
      <c r="O3903" s="240"/>
      <c r="BC3903" s="226"/>
    </row>
    <row r="3904" spans="1:55" ht="15.75" customHeight="1" thickBot="1">
      <c r="A3904" s="238"/>
      <c r="B3904" s="238"/>
      <c r="C3904" s="240"/>
      <c r="D3904" s="240"/>
      <c r="E3904" s="240"/>
      <c r="F3904" s="240"/>
      <c r="G3904" s="240"/>
      <c r="H3904" s="240"/>
      <c r="I3904" s="240"/>
      <c r="J3904" s="240"/>
      <c r="K3904" s="240"/>
      <c r="L3904" s="240"/>
      <c r="M3904" s="240"/>
      <c r="N3904" s="240"/>
      <c r="O3904" s="240"/>
      <c r="BC3904" s="226"/>
    </row>
    <row r="3905" spans="1:55" ht="15.75" customHeight="1" thickBot="1">
      <c r="A3905" s="238"/>
      <c r="B3905" s="238"/>
      <c r="C3905" s="240"/>
      <c r="D3905" s="240"/>
      <c r="E3905" s="240"/>
      <c r="F3905" s="240"/>
      <c r="G3905" s="240"/>
      <c r="H3905" s="240"/>
      <c r="I3905" s="240"/>
      <c r="J3905" s="240"/>
      <c r="K3905" s="240"/>
      <c r="L3905" s="240"/>
      <c r="M3905" s="240"/>
      <c r="N3905" s="240"/>
      <c r="O3905" s="240"/>
      <c r="BC3905" s="226"/>
    </row>
    <row r="3906" spans="1:55" ht="15.75" customHeight="1" thickBot="1">
      <c r="A3906" s="238"/>
      <c r="B3906" s="238"/>
      <c r="C3906" s="240"/>
      <c r="D3906" s="240"/>
      <c r="E3906" s="240"/>
      <c r="F3906" s="240"/>
      <c r="G3906" s="240"/>
      <c r="H3906" s="240"/>
      <c r="I3906" s="240"/>
      <c r="J3906" s="240"/>
      <c r="K3906" s="240"/>
      <c r="L3906" s="240"/>
      <c r="M3906" s="240"/>
      <c r="N3906" s="240"/>
      <c r="O3906" s="240"/>
      <c r="BC3906" s="226"/>
    </row>
    <row r="3907" spans="1:55" ht="15.75" customHeight="1" thickBot="1">
      <c r="A3907" s="238"/>
      <c r="B3907" s="238"/>
      <c r="C3907" s="240"/>
      <c r="D3907" s="240"/>
      <c r="E3907" s="240"/>
      <c r="F3907" s="240"/>
      <c r="G3907" s="240"/>
      <c r="H3907" s="240"/>
      <c r="I3907" s="240"/>
      <c r="J3907" s="240"/>
      <c r="K3907" s="240"/>
      <c r="L3907" s="240"/>
      <c r="M3907" s="240"/>
      <c r="N3907" s="240"/>
      <c r="O3907" s="240"/>
      <c r="BC3907" s="226"/>
    </row>
    <row r="3908" spans="1:55" ht="15.75" customHeight="1" thickBot="1">
      <c r="A3908" s="238"/>
      <c r="B3908" s="238"/>
      <c r="C3908" s="240"/>
      <c r="D3908" s="240"/>
      <c r="E3908" s="240"/>
      <c r="F3908" s="240"/>
      <c r="G3908" s="240"/>
      <c r="H3908" s="240"/>
      <c r="I3908" s="240"/>
      <c r="J3908" s="240"/>
      <c r="K3908" s="240"/>
      <c r="L3908" s="240"/>
      <c r="M3908" s="240"/>
      <c r="N3908" s="240"/>
      <c r="O3908" s="240"/>
      <c r="BC3908" s="226"/>
    </row>
    <row r="3909" spans="1:55" ht="15.75" customHeight="1" thickBot="1">
      <c r="A3909" s="238"/>
      <c r="B3909" s="238"/>
      <c r="C3909" s="240"/>
      <c r="D3909" s="240"/>
      <c r="E3909" s="240"/>
      <c r="F3909" s="240"/>
      <c r="G3909" s="240"/>
      <c r="H3909" s="240"/>
      <c r="I3909" s="240"/>
      <c r="J3909" s="240"/>
      <c r="K3909" s="240"/>
      <c r="L3909" s="240"/>
      <c r="M3909" s="240"/>
      <c r="N3909" s="240"/>
      <c r="O3909" s="240"/>
      <c r="BC3909" s="226"/>
    </row>
    <row r="3910" spans="1:55" ht="15.75" customHeight="1" thickBot="1">
      <c r="A3910" s="238"/>
      <c r="B3910" s="238"/>
      <c r="C3910" s="240"/>
      <c r="D3910" s="240"/>
      <c r="E3910" s="240"/>
      <c r="F3910" s="240"/>
      <c r="G3910" s="240"/>
      <c r="H3910" s="240"/>
      <c r="I3910" s="240"/>
      <c r="J3910" s="240"/>
      <c r="K3910" s="240"/>
      <c r="L3910" s="240"/>
      <c r="M3910" s="240"/>
      <c r="N3910" s="240"/>
      <c r="O3910" s="240"/>
      <c r="BC3910" s="226"/>
    </row>
    <row r="3911" spans="1:55" ht="15.75" customHeight="1" thickBot="1">
      <c r="A3911" s="238"/>
      <c r="B3911" s="238"/>
      <c r="C3911" s="240"/>
      <c r="D3911" s="240"/>
      <c r="E3911" s="240"/>
      <c r="F3911" s="240"/>
      <c r="G3911" s="240"/>
      <c r="H3911" s="240"/>
      <c r="I3911" s="240"/>
      <c r="J3911" s="240"/>
      <c r="K3911" s="240"/>
      <c r="L3911" s="240"/>
      <c r="M3911" s="240"/>
      <c r="N3911" s="240"/>
      <c r="O3911" s="240"/>
      <c r="BC3911" s="226"/>
    </row>
    <row r="3912" spans="1:55" ht="15.75" customHeight="1" thickBot="1">
      <c r="A3912" s="238"/>
      <c r="B3912" s="238"/>
      <c r="C3912" s="240"/>
      <c r="D3912" s="240"/>
      <c r="E3912" s="240"/>
      <c r="F3912" s="240"/>
      <c r="G3912" s="240"/>
      <c r="H3912" s="240"/>
      <c r="I3912" s="240"/>
      <c r="J3912" s="240"/>
      <c r="K3912" s="240"/>
      <c r="L3912" s="240"/>
      <c r="M3912" s="240"/>
      <c r="N3912" s="240"/>
      <c r="O3912" s="240"/>
      <c r="BC3912" s="226"/>
    </row>
    <row r="3913" spans="1:55" ht="15.75" customHeight="1" thickBot="1">
      <c r="A3913" s="238"/>
      <c r="B3913" s="238"/>
      <c r="C3913" s="240"/>
      <c r="D3913" s="240"/>
      <c r="E3913" s="240"/>
      <c r="F3913" s="240"/>
      <c r="G3913" s="240"/>
      <c r="H3913" s="240"/>
      <c r="I3913" s="240"/>
      <c r="J3913" s="240"/>
      <c r="K3913" s="240"/>
      <c r="L3913" s="240"/>
      <c r="M3913" s="240"/>
      <c r="N3913" s="240"/>
      <c r="O3913" s="240"/>
      <c r="BC3913" s="226"/>
    </row>
    <row r="3914" spans="1:55" ht="15.75" customHeight="1" thickBot="1">
      <c r="A3914" s="238"/>
      <c r="B3914" s="238"/>
      <c r="C3914" s="240"/>
      <c r="D3914" s="240"/>
      <c r="E3914" s="240"/>
      <c r="F3914" s="240"/>
      <c r="G3914" s="240"/>
      <c r="H3914" s="240"/>
      <c r="I3914" s="240"/>
      <c r="J3914" s="240"/>
      <c r="K3914" s="240"/>
      <c r="L3914" s="240"/>
      <c r="M3914" s="240"/>
      <c r="N3914" s="240"/>
      <c r="O3914" s="240"/>
      <c r="BC3914" s="226"/>
    </row>
    <row r="3915" spans="1:55" ht="15.75" customHeight="1" thickBot="1">
      <c r="A3915" s="238"/>
      <c r="B3915" s="238"/>
      <c r="C3915" s="240"/>
      <c r="D3915" s="240"/>
      <c r="E3915" s="240"/>
      <c r="F3915" s="240"/>
      <c r="G3915" s="240"/>
      <c r="H3915" s="240"/>
      <c r="I3915" s="240"/>
      <c r="J3915" s="240"/>
      <c r="K3915" s="240"/>
      <c r="L3915" s="240"/>
      <c r="M3915" s="240"/>
      <c r="N3915" s="240"/>
      <c r="O3915" s="240"/>
      <c r="BC3915" s="226"/>
    </row>
    <row r="3916" spans="1:55" ht="15.75" customHeight="1" thickBot="1">
      <c r="A3916" s="238"/>
      <c r="B3916" s="238"/>
      <c r="C3916" s="240"/>
      <c r="D3916" s="240"/>
      <c r="E3916" s="240"/>
      <c r="F3916" s="240"/>
      <c r="G3916" s="240"/>
      <c r="H3916" s="240"/>
      <c r="I3916" s="240"/>
      <c r="J3916" s="240"/>
      <c r="K3916" s="240"/>
      <c r="L3916" s="240"/>
      <c r="M3916" s="240"/>
      <c r="N3916" s="240"/>
      <c r="O3916" s="240"/>
      <c r="BC3916" s="226"/>
    </row>
    <row r="3917" spans="1:55" ht="15.75" customHeight="1" thickBot="1">
      <c r="A3917" s="238"/>
      <c r="B3917" s="238"/>
      <c r="C3917" s="240"/>
      <c r="D3917" s="240"/>
      <c r="E3917" s="240"/>
      <c r="F3917" s="240"/>
      <c r="G3917" s="240"/>
      <c r="H3917" s="240"/>
      <c r="I3917" s="240"/>
      <c r="J3917" s="240"/>
      <c r="K3917" s="240"/>
      <c r="L3917" s="240"/>
      <c r="M3917" s="240"/>
      <c r="N3917" s="240"/>
      <c r="O3917" s="240"/>
      <c r="BC3917" s="226"/>
    </row>
    <row r="3918" spans="1:55" ht="15.75" customHeight="1" thickBot="1">
      <c r="A3918" s="238"/>
      <c r="B3918" s="238"/>
      <c r="C3918" s="240"/>
      <c r="D3918" s="240"/>
      <c r="E3918" s="240"/>
      <c r="F3918" s="240"/>
      <c r="G3918" s="240"/>
      <c r="H3918" s="240"/>
      <c r="I3918" s="240"/>
      <c r="J3918" s="240"/>
      <c r="K3918" s="240"/>
      <c r="L3918" s="240"/>
      <c r="M3918" s="240"/>
      <c r="N3918" s="240"/>
      <c r="O3918" s="240"/>
      <c r="BC3918" s="226"/>
    </row>
    <row r="3919" spans="1:55" ht="15.75" customHeight="1" thickBot="1">
      <c r="A3919" s="238"/>
      <c r="B3919" s="238"/>
      <c r="C3919" s="240"/>
      <c r="D3919" s="240"/>
      <c r="E3919" s="240"/>
      <c r="F3919" s="240"/>
      <c r="G3919" s="240"/>
      <c r="H3919" s="240"/>
      <c r="I3919" s="240"/>
      <c r="J3919" s="240"/>
      <c r="K3919" s="240"/>
      <c r="L3919" s="240"/>
      <c r="M3919" s="240"/>
      <c r="N3919" s="240"/>
      <c r="O3919" s="240"/>
      <c r="BC3919" s="226"/>
    </row>
    <row r="3920" spans="1:55" ht="15.75" customHeight="1" thickBot="1">
      <c r="A3920" s="238"/>
      <c r="B3920" s="238"/>
      <c r="C3920" s="240"/>
      <c r="D3920" s="240"/>
      <c r="E3920" s="240"/>
      <c r="F3920" s="240"/>
      <c r="G3920" s="240"/>
      <c r="H3920" s="240"/>
      <c r="I3920" s="240"/>
      <c r="J3920" s="240"/>
      <c r="K3920" s="240"/>
      <c r="L3920" s="240"/>
      <c r="M3920" s="240"/>
      <c r="N3920" s="240"/>
      <c r="O3920" s="240"/>
      <c r="BC3920" s="226"/>
    </row>
    <row r="3921" spans="1:55" ht="15.75" customHeight="1" thickBot="1">
      <c r="A3921" s="238"/>
      <c r="B3921" s="238"/>
      <c r="C3921" s="240"/>
      <c r="D3921" s="240"/>
      <c r="E3921" s="240"/>
      <c r="F3921" s="240"/>
      <c r="G3921" s="240"/>
      <c r="H3921" s="240"/>
      <c r="I3921" s="240"/>
      <c r="J3921" s="240"/>
      <c r="K3921" s="240"/>
      <c r="L3921" s="240"/>
      <c r="M3921" s="240"/>
      <c r="N3921" s="240"/>
      <c r="O3921" s="240"/>
      <c r="BC3921" s="226"/>
    </row>
    <row r="3922" spans="1:55" ht="15.75" customHeight="1" thickBot="1">
      <c r="A3922" s="238"/>
      <c r="B3922" s="238"/>
      <c r="C3922" s="240"/>
      <c r="D3922" s="240"/>
      <c r="E3922" s="240"/>
      <c r="F3922" s="240"/>
      <c r="G3922" s="240"/>
      <c r="H3922" s="240"/>
      <c r="I3922" s="240"/>
      <c r="J3922" s="240"/>
      <c r="K3922" s="240"/>
      <c r="L3922" s="240"/>
      <c r="M3922" s="240"/>
      <c r="N3922" s="240"/>
      <c r="O3922" s="240"/>
      <c r="BC3922" s="226"/>
    </row>
    <row r="3923" spans="1:55" ht="15.75" customHeight="1" thickBot="1">
      <c r="A3923" s="238"/>
      <c r="B3923" s="238"/>
      <c r="C3923" s="240"/>
      <c r="D3923" s="240"/>
      <c r="E3923" s="240"/>
      <c r="F3923" s="240"/>
      <c r="G3923" s="240"/>
      <c r="H3923" s="240"/>
      <c r="I3923" s="240"/>
      <c r="J3923" s="240"/>
      <c r="K3923" s="240"/>
      <c r="L3923" s="240"/>
      <c r="M3923" s="240"/>
      <c r="N3923" s="240"/>
      <c r="O3923" s="240"/>
      <c r="BC3923" s="226"/>
    </row>
    <row r="3924" spans="1:55" ht="15.75" customHeight="1" thickBot="1">
      <c r="A3924" s="238"/>
      <c r="B3924" s="238"/>
      <c r="C3924" s="240"/>
      <c r="D3924" s="240"/>
      <c r="E3924" s="240"/>
      <c r="F3924" s="240"/>
      <c r="G3924" s="240"/>
      <c r="H3924" s="240"/>
      <c r="I3924" s="240"/>
      <c r="J3924" s="240"/>
      <c r="K3924" s="240"/>
      <c r="L3924" s="240"/>
      <c r="M3924" s="240"/>
      <c r="N3924" s="240"/>
      <c r="O3924" s="240"/>
      <c r="BC3924" s="226"/>
    </row>
    <row r="3925" spans="1:55" ht="15.75" customHeight="1" thickBot="1">
      <c r="A3925" s="238"/>
      <c r="B3925" s="238"/>
      <c r="C3925" s="240"/>
      <c r="D3925" s="240"/>
      <c r="E3925" s="240"/>
      <c r="F3925" s="240"/>
      <c r="G3925" s="240"/>
      <c r="H3925" s="240"/>
      <c r="I3925" s="240"/>
      <c r="J3925" s="240"/>
      <c r="K3925" s="240"/>
      <c r="L3925" s="240"/>
      <c r="M3925" s="240"/>
      <c r="N3925" s="240"/>
      <c r="O3925" s="240"/>
      <c r="BC3925" s="226"/>
    </row>
    <row r="3926" spans="1:55" ht="15.75" customHeight="1" thickBot="1">
      <c r="A3926" s="238"/>
      <c r="B3926" s="238"/>
      <c r="C3926" s="240"/>
      <c r="D3926" s="240"/>
      <c r="E3926" s="240"/>
      <c r="F3926" s="240"/>
      <c r="G3926" s="240"/>
      <c r="H3926" s="240"/>
      <c r="I3926" s="240"/>
      <c r="J3926" s="240"/>
      <c r="K3926" s="240"/>
      <c r="L3926" s="240"/>
      <c r="M3926" s="240"/>
      <c r="N3926" s="240"/>
      <c r="O3926" s="240"/>
      <c r="BC3926" s="226"/>
    </row>
    <row r="3927" spans="1:55" ht="15.75" customHeight="1" thickBot="1">
      <c r="A3927" s="238"/>
      <c r="B3927" s="238"/>
      <c r="C3927" s="240"/>
      <c r="D3927" s="240"/>
      <c r="E3927" s="240"/>
      <c r="F3927" s="240"/>
      <c r="G3927" s="240"/>
      <c r="H3927" s="240"/>
      <c r="I3927" s="240"/>
      <c r="J3927" s="240"/>
      <c r="K3927" s="240"/>
      <c r="L3927" s="240"/>
      <c r="M3927" s="240"/>
      <c r="N3927" s="240"/>
      <c r="O3927" s="240"/>
      <c r="BC3927" s="226"/>
    </row>
    <row r="3928" spans="1:55" ht="15.75" customHeight="1" thickBot="1">
      <c r="A3928" s="238"/>
      <c r="B3928" s="238"/>
      <c r="C3928" s="240"/>
      <c r="D3928" s="240"/>
      <c r="E3928" s="240"/>
      <c r="F3928" s="240"/>
      <c r="G3928" s="240"/>
      <c r="H3928" s="240"/>
      <c r="I3928" s="240"/>
      <c r="J3928" s="240"/>
      <c r="K3928" s="240"/>
      <c r="L3928" s="240"/>
      <c r="M3928" s="240"/>
      <c r="N3928" s="240"/>
      <c r="O3928" s="240"/>
      <c r="BC3928" s="226"/>
    </row>
    <row r="3929" spans="1:55" ht="15.75" customHeight="1" thickBot="1">
      <c r="A3929" s="238"/>
      <c r="B3929" s="238"/>
      <c r="C3929" s="240"/>
      <c r="D3929" s="240"/>
      <c r="E3929" s="240"/>
      <c r="F3929" s="240"/>
      <c r="G3929" s="240"/>
      <c r="H3929" s="240"/>
      <c r="I3929" s="240"/>
      <c r="J3929" s="240"/>
      <c r="K3929" s="240"/>
      <c r="L3929" s="240"/>
      <c r="M3929" s="240"/>
      <c r="N3929" s="240"/>
      <c r="O3929" s="240"/>
      <c r="BC3929" s="226"/>
    </row>
    <row r="3930" spans="1:55" ht="15.75" customHeight="1" thickBot="1">
      <c r="A3930" s="238"/>
      <c r="B3930" s="238"/>
      <c r="C3930" s="240"/>
      <c r="D3930" s="240"/>
      <c r="E3930" s="240"/>
      <c r="F3930" s="240"/>
      <c r="G3930" s="240"/>
      <c r="H3930" s="240"/>
      <c r="I3930" s="240"/>
      <c r="J3930" s="240"/>
      <c r="K3930" s="240"/>
      <c r="L3930" s="240"/>
      <c r="M3930" s="240"/>
      <c r="N3930" s="240"/>
      <c r="O3930" s="240"/>
      <c r="BC3930" s="226"/>
    </row>
    <row r="3931" spans="1:55" ht="15.75" customHeight="1" thickBot="1">
      <c r="A3931" s="238"/>
      <c r="B3931" s="238"/>
      <c r="C3931" s="240"/>
      <c r="D3931" s="240"/>
      <c r="E3931" s="240"/>
      <c r="F3931" s="240"/>
      <c r="G3931" s="240"/>
      <c r="H3931" s="240"/>
      <c r="I3931" s="240"/>
      <c r="J3931" s="240"/>
      <c r="K3931" s="240"/>
      <c r="L3931" s="240"/>
      <c r="M3931" s="240"/>
      <c r="N3931" s="240"/>
      <c r="O3931" s="240"/>
      <c r="BC3931" s="226"/>
    </row>
    <row r="3932" spans="1:55" ht="15.75" customHeight="1" thickBot="1">
      <c r="A3932" s="238"/>
      <c r="B3932" s="238"/>
      <c r="C3932" s="240"/>
      <c r="D3932" s="240"/>
      <c r="E3932" s="240"/>
      <c r="F3932" s="240"/>
      <c r="G3932" s="240"/>
      <c r="H3932" s="240"/>
      <c r="I3932" s="240"/>
      <c r="J3932" s="240"/>
      <c r="K3932" s="240"/>
      <c r="L3932" s="240"/>
      <c r="M3932" s="240"/>
      <c r="N3932" s="240"/>
      <c r="O3932" s="240"/>
      <c r="BC3932" s="226"/>
    </row>
    <row r="3933" spans="1:55" ht="15.75" customHeight="1" thickBot="1">
      <c r="A3933" s="238"/>
      <c r="B3933" s="238"/>
      <c r="C3933" s="240"/>
      <c r="D3933" s="240"/>
      <c r="E3933" s="240"/>
      <c r="F3933" s="240"/>
      <c r="G3933" s="240"/>
      <c r="H3933" s="240"/>
      <c r="I3933" s="240"/>
      <c r="J3933" s="240"/>
      <c r="K3933" s="240"/>
      <c r="L3933" s="240"/>
      <c r="M3933" s="240"/>
      <c r="N3933" s="240"/>
      <c r="O3933" s="240"/>
      <c r="BC3933" s="226"/>
    </row>
    <row r="3934" spans="1:55" ht="15.75" customHeight="1" thickBot="1">
      <c r="A3934" s="238"/>
      <c r="B3934" s="238"/>
      <c r="C3934" s="240"/>
      <c r="D3934" s="240"/>
      <c r="E3934" s="240"/>
      <c r="F3934" s="240"/>
      <c r="G3934" s="240"/>
      <c r="H3934" s="240"/>
      <c r="I3934" s="240"/>
      <c r="J3934" s="240"/>
      <c r="K3934" s="240"/>
      <c r="L3934" s="240"/>
      <c r="M3934" s="240"/>
      <c r="N3934" s="240"/>
      <c r="O3934" s="240"/>
      <c r="BC3934" s="226"/>
    </row>
    <row r="3935" spans="1:55" ht="15.75" customHeight="1" thickBot="1">
      <c r="A3935" s="238"/>
      <c r="B3935" s="238"/>
      <c r="C3935" s="240"/>
      <c r="D3935" s="240"/>
      <c r="E3935" s="240"/>
      <c r="F3935" s="240"/>
      <c r="G3935" s="240"/>
      <c r="H3935" s="240"/>
      <c r="I3935" s="240"/>
      <c r="J3935" s="240"/>
      <c r="K3935" s="240"/>
      <c r="L3935" s="240"/>
      <c r="M3935" s="240"/>
      <c r="N3935" s="240"/>
      <c r="O3935" s="240"/>
      <c r="BC3935" s="226"/>
    </row>
    <row r="3936" spans="1:55" ht="15.75" customHeight="1" thickBot="1">
      <c r="A3936" s="238"/>
      <c r="B3936" s="238"/>
      <c r="C3936" s="240"/>
      <c r="D3936" s="240"/>
      <c r="E3936" s="240"/>
      <c r="F3936" s="240"/>
      <c r="G3936" s="240"/>
      <c r="H3936" s="240"/>
      <c r="I3936" s="240"/>
      <c r="J3936" s="240"/>
      <c r="K3936" s="240"/>
      <c r="L3936" s="240"/>
      <c r="M3936" s="240"/>
      <c r="N3936" s="240"/>
      <c r="O3936" s="240"/>
      <c r="BC3936" s="226"/>
    </row>
    <row r="3937" spans="1:55" ht="15.75" customHeight="1" thickBot="1">
      <c r="A3937" s="238"/>
      <c r="B3937" s="238"/>
      <c r="C3937" s="240"/>
      <c r="D3937" s="240"/>
      <c r="E3937" s="240"/>
      <c r="F3937" s="240"/>
      <c r="G3937" s="240"/>
      <c r="H3937" s="240"/>
      <c r="I3937" s="240"/>
      <c r="J3937" s="240"/>
      <c r="K3937" s="240"/>
      <c r="L3937" s="240"/>
      <c r="M3937" s="240"/>
      <c r="N3937" s="240"/>
      <c r="O3937" s="240"/>
      <c r="BC3937" s="226"/>
    </row>
    <row r="3938" spans="1:55" ht="15.75" customHeight="1" thickBot="1">
      <c r="A3938" s="238"/>
      <c r="B3938" s="238"/>
      <c r="C3938" s="240"/>
      <c r="D3938" s="240"/>
      <c r="E3938" s="240"/>
      <c r="F3938" s="240"/>
      <c r="G3938" s="240"/>
      <c r="H3938" s="240"/>
      <c r="I3938" s="240"/>
      <c r="J3938" s="240"/>
      <c r="K3938" s="240"/>
      <c r="L3938" s="240"/>
      <c r="M3938" s="240"/>
      <c r="N3938" s="240"/>
      <c r="O3938" s="240"/>
      <c r="BC3938" s="226"/>
    </row>
    <row r="3939" spans="1:55" ht="15.75" customHeight="1" thickBot="1">
      <c r="A3939" s="238"/>
      <c r="B3939" s="238"/>
      <c r="C3939" s="240"/>
      <c r="D3939" s="240"/>
      <c r="E3939" s="240"/>
      <c r="F3939" s="240"/>
      <c r="G3939" s="240"/>
      <c r="H3939" s="240"/>
      <c r="I3939" s="240"/>
      <c r="J3939" s="240"/>
      <c r="K3939" s="240"/>
      <c r="L3939" s="240"/>
      <c r="M3939" s="240"/>
      <c r="N3939" s="240"/>
      <c r="O3939" s="240"/>
      <c r="BC3939" s="226"/>
    </row>
    <row r="3940" spans="1:55" ht="15.75" customHeight="1" thickBot="1">
      <c r="A3940" s="238"/>
      <c r="B3940" s="238"/>
      <c r="C3940" s="240"/>
      <c r="D3940" s="240"/>
      <c r="E3940" s="240"/>
      <c r="F3940" s="240"/>
      <c r="G3940" s="240"/>
      <c r="H3940" s="240"/>
      <c r="I3940" s="240"/>
      <c r="J3940" s="240"/>
      <c r="K3940" s="240"/>
      <c r="L3940" s="240"/>
      <c r="M3940" s="240"/>
      <c r="N3940" s="240"/>
      <c r="O3940" s="240"/>
      <c r="BC3940" s="226"/>
    </row>
    <row r="3941" spans="1:55" ht="15.75" customHeight="1" thickBot="1">
      <c r="A3941" s="238"/>
      <c r="B3941" s="238"/>
      <c r="C3941" s="240"/>
      <c r="D3941" s="240"/>
      <c r="E3941" s="240"/>
      <c r="F3941" s="240"/>
      <c r="G3941" s="240"/>
      <c r="H3941" s="240"/>
      <c r="I3941" s="240"/>
      <c r="J3941" s="240"/>
      <c r="K3941" s="240"/>
      <c r="L3941" s="240"/>
      <c r="M3941" s="240"/>
      <c r="N3941" s="240"/>
      <c r="O3941" s="240"/>
      <c r="BC3941" s="226"/>
    </row>
    <row r="3942" spans="1:55" ht="15.75" customHeight="1" thickBot="1">
      <c r="A3942" s="238"/>
      <c r="B3942" s="238"/>
      <c r="C3942" s="240"/>
      <c r="D3942" s="240"/>
      <c r="E3942" s="240"/>
      <c r="F3942" s="240"/>
      <c r="G3942" s="240"/>
      <c r="H3942" s="240"/>
      <c r="I3942" s="240"/>
      <c r="J3942" s="240"/>
      <c r="K3942" s="240"/>
      <c r="L3942" s="240"/>
      <c r="M3942" s="240"/>
      <c r="N3942" s="240"/>
      <c r="O3942" s="240"/>
      <c r="BC3942" s="226"/>
    </row>
    <row r="3943" spans="1:55" ht="15.75" customHeight="1" thickBot="1">
      <c r="A3943" s="238"/>
      <c r="B3943" s="238"/>
      <c r="C3943" s="240"/>
      <c r="D3943" s="240"/>
      <c r="E3943" s="240"/>
      <c r="F3943" s="240"/>
      <c r="G3943" s="240"/>
      <c r="H3943" s="240"/>
      <c r="I3943" s="240"/>
      <c r="J3943" s="240"/>
      <c r="K3943" s="240"/>
      <c r="L3943" s="240"/>
      <c r="M3943" s="240"/>
      <c r="N3943" s="240"/>
      <c r="O3943" s="240"/>
      <c r="BC3943" s="226"/>
    </row>
    <row r="3944" spans="1:55" ht="15.75" customHeight="1" thickBot="1">
      <c r="A3944" s="238"/>
      <c r="B3944" s="238"/>
      <c r="C3944" s="240"/>
      <c r="D3944" s="240"/>
      <c r="E3944" s="240"/>
      <c r="F3944" s="240"/>
      <c r="G3944" s="240"/>
      <c r="H3944" s="240"/>
      <c r="I3944" s="240"/>
      <c r="J3944" s="240"/>
      <c r="K3944" s="240"/>
      <c r="L3944" s="240"/>
      <c r="M3944" s="240"/>
      <c r="N3944" s="240"/>
      <c r="O3944" s="240"/>
      <c r="BC3944" s="226"/>
    </row>
    <row r="3945" spans="1:55" ht="15.75" customHeight="1" thickBot="1">
      <c r="A3945" s="238"/>
      <c r="B3945" s="238"/>
      <c r="C3945" s="240"/>
      <c r="D3945" s="240"/>
      <c r="E3945" s="240"/>
      <c r="F3945" s="240"/>
      <c r="G3945" s="240"/>
      <c r="H3945" s="240"/>
      <c r="I3945" s="240"/>
      <c r="J3945" s="240"/>
      <c r="K3945" s="240"/>
      <c r="L3945" s="240"/>
      <c r="M3945" s="240"/>
      <c r="N3945" s="240"/>
      <c r="O3945" s="240"/>
      <c r="BC3945" s="226"/>
    </row>
    <row r="3946" spans="1:55" ht="15.75" customHeight="1" thickBot="1">
      <c r="A3946" s="238"/>
      <c r="B3946" s="238"/>
      <c r="C3946" s="240"/>
      <c r="D3946" s="240"/>
      <c r="E3946" s="240"/>
      <c r="F3946" s="240"/>
      <c r="G3946" s="240"/>
      <c r="H3946" s="240"/>
      <c r="I3946" s="240"/>
      <c r="J3946" s="240"/>
      <c r="K3946" s="240"/>
      <c r="L3946" s="240"/>
      <c r="M3946" s="240"/>
      <c r="N3946" s="240"/>
      <c r="O3946" s="240"/>
      <c r="BC3946" s="226"/>
    </row>
    <row r="3947" spans="1:55" ht="15.75" customHeight="1" thickBot="1">
      <c r="A3947" s="238"/>
      <c r="B3947" s="238"/>
      <c r="C3947" s="240"/>
      <c r="D3947" s="240"/>
      <c r="E3947" s="240"/>
      <c r="F3947" s="240"/>
      <c r="G3947" s="240"/>
      <c r="H3947" s="240"/>
      <c r="I3947" s="240"/>
      <c r="J3947" s="240"/>
      <c r="K3947" s="240"/>
      <c r="L3947" s="240"/>
      <c r="M3947" s="240"/>
      <c r="N3947" s="240"/>
      <c r="O3947" s="240"/>
      <c r="BC3947" s="226"/>
    </row>
    <row r="3948" spans="1:55" ht="15.75" customHeight="1" thickBot="1">
      <c r="A3948" s="238"/>
      <c r="B3948" s="238"/>
      <c r="C3948" s="240"/>
      <c r="D3948" s="240"/>
      <c r="E3948" s="240"/>
      <c r="F3948" s="240"/>
      <c r="G3948" s="240"/>
      <c r="H3948" s="240"/>
      <c r="I3948" s="240"/>
      <c r="J3948" s="240"/>
      <c r="K3948" s="240"/>
      <c r="L3948" s="240"/>
      <c r="M3948" s="240"/>
      <c r="N3948" s="240"/>
      <c r="O3948" s="240"/>
      <c r="BC3948" s="226"/>
    </row>
    <row r="3949" spans="1:55" ht="15.75" customHeight="1" thickBot="1">
      <c r="A3949" s="238"/>
      <c r="B3949" s="238"/>
      <c r="C3949" s="240"/>
      <c r="D3949" s="240"/>
      <c r="E3949" s="240"/>
      <c r="F3949" s="240"/>
      <c r="G3949" s="240"/>
      <c r="H3949" s="240"/>
      <c r="I3949" s="240"/>
      <c r="J3949" s="240"/>
      <c r="K3949" s="240"/>
      <c r="L3949" s="240"/>
      <c r="M3949" s="240"/>
      <c r="N3949" s="240"/>
      <c r="O3949" s="240"/>
      <c r="BC3949" s="226"/>
    </row>
    <row r="3950" spans="1:55" ht="15.75" customHeight="1" thickBot="1">
      <c r="A3950" s="238"/>
      <c r="B3950" s="238"/>
      <c r="C3950" s="240"/>
      <c r="D3950" s="240"/>
      <c r="E3950" s="240"/>
      <c r="F3950" s="240"/>
      <c r="G3950" s="240"/>
      <c r="H3950" s="240"/>
      <c r="I3950" s="240"/>
      <c r="J3950" s="240"/>
      <c r="K3950" s="240"/>
      <c r="L3950" s="240"/>
      <c r="M3950" s="240"/>
      <c r="N3950" s="240"/>
      <c r="O3950" s="240"/>
      <c r="BC3950" s="226"/>
    </row>
    <row r="3951" spans="1:55" ht="15.75" customHeight="1" thickBot="1">
      <c r="A3951" s="238"/>
      <c r="B3951" s="238"/>
      <c r="C3951" s="240"/>
      <c r="D3951" s="240"/>
      <c r="E3951" s="240"/>
      <c r="F3951" s="240"/>
      <c r="G3951" s="240"/>
      <c r="H3951" s="240"/>
      <c r="I3951" s="240"/>
      <c r="J3951" s="240"/>
      <c r="K3951" s="240"/>
      <c r="L3951" s="240"/>
      <c r="M3951" s="240"/>
      <c r="N3951" s="240"/>
      <c r="O3951" s="240"/>
      <c r="BC3951" s="226"/>
    </row>
    <row r="3952" spans="1:55" ht="15.75" customHeight="1" thickBot="1">
      <c r="A3952" s="238"/>
      <c r="B3952" s="238"/>
      <c r="C3952" s="240"/>
      <c r="D3952" s="240"/>
      <c r="E3952" s="240"/>
      <c r="F3952" s="240"/>
      <c r="G3952" s="240"/>
      <c r="H3952" s="240"/>
      <c r="I3952" s="240"/>
      <c r="J3952" s="240"/>
      <c r="K3952" s="240"/>
      <c r="L3952" s="240"/>
      <c r="M3952" s="240"/>
      <c r="N3952" s="240"/>
      <c r="O3952" s="240"/>
      <c r="BC3952" s="226"/>
    </row>
    <row r="3953" spans="1:55" ht="15.75" customHeight="1" thickBot="1">
      <c r="A3953" s="238"/>
      <c r="B3953" s="238"/>
      <c r="C3953" s="240"/>
      <c r="D3953" s="240"/>
      <c r="E3953" s="240"/>
      <c r="F3953" s="240"/>
      <c r="G3953" s="240"/>
      <c r="H3953" s="240"/>
      <c r="I3953" s="240"/>
      <c r="J3953" s="240"/>
      <c r="K3953" s="240"/>
      <c r="L3953" s="240"/>
      <c r="M3953" s="240"/>
      <c r="N3953" s="240"/>
      <c r="O3953" s="240"/>
      <c r="BC3953" s="226"/>
    </row>
    <row r="3954" spans="1:55" ht="15.75" customHeight="1" thickBot="1">
      <c r="A3954" s="238"/>
      <c r="B3954" s="238"/>
      <c r="C3954" s="240"/>
      <c r="D3954" s="240"/>
      <c r="E3954" s="240"/>
      <c r="F3954" s="240"/>
      <c r="G3954" s="240"/>
      <c r="H3954" s="240"/>
      <c r="I3954" s="240"/>
      <c r="J3954" s="240"/>
      <c r="K3954" s="240"/>
      <c r="L3954" s="240"/>
      <c r="M3954" s="240"/>
      <c r="N3954" s="240"/>
      <c r="O3954" s="240"/>
      <c r="BC3954" s="226"/>
    </row>
    <row r="3955" spans="1:55" ht="15.75" customHeight="1" thickBot="1">
      <c r="A3955" s="238"/>
      <c r="B3955" s="238"/>
      <c r="C3955" s="240"/>
      <c r="D3955" s="240"/>
      <c r="E3955" s="240"/>
      <c r="F3955" s="240"/>
      <c r="G3955" s="240"/>
      <c r="H3955" s="240"/>
      <c r="I3955" s="240"/>
      <c r="J3955" s="240"/>
      <c r="K3955" s="240"/>
      <c r="L3955" s="240"/>
      <c r="M3955" s="240"/>
      <c r="N3955" s="240"/>
      <c r="O3955" s="240"/>
      <c r="BC3955" s="226"/>
    </row>
    <row r="3956" spans="1:55" ht="15.75" customHeight="1" thickBot="1">
      <c r="A3956" s="238"/>
      <c r="B3956" s="238"/>
      <c r="C3956" s="240"/>
      <c r="D3956" s="240"/>
      <c r="E3956" s="240"/>
      <c r="F3956" s="240"/>
      <c r="G3956" s="240"/>
      <c r="H3956" s="240"/>
      <c r="I3956" s="240"/>
      <c r="J3956" s="240"/>
      <c r="K3956" s="240"/>
      <c r="L3956" s="240"/>
      <c r="M3956" s="240"/>
      <c r="N3956" s="240"/>
      <c r="O3956" s="240"/>
      <c r="BC3956" s="226"/>
    </row>
    <row r="3957" spans="1:55" ht="15.75" customHeight="1" thickBot="1">
      <c r="A3957" s="238"/>
      <c r="B3957" s="238"/>
      <c r="C3957" s="240"/>
      <c r="D3957" s="240"/>
      <c r="E3957" s="240"/>
      <c r="F3957" s="240"/>
      <c r="G3957" s="240"/>
      <c r="H3957" s="240"/>
      <c r="I3957" s="240"/>
      <c r="J3957" s="240"/>
      <c r="K3957" s="240"/>
      <c r="L3957" s="240"/>
      <c r="M3957" s="240"/>
      <c r="N3957" s="240"/>
      <c r="O3957" s="240"/>
      <c r="BC3957" s="226"/>
    </row>
    <row r="3958" spans="1:55" ht="15.75" customHeight="1" thickBot="1">
      <c r="A3958" s="238"/>
      <c r="B3958" s="238"/>
      <c r="C3958" s="240"/>
      <c r="D3958" s="240"/>
      <c r="E3958" s="240"/>
      <c r="F3958" s="240"/>
      <c r="G3958" s="240"/>
      <c r="H3958" s="240"/>
      <c r="I3958" s="240"/>
      <c r="J3958" s="240"/>
      <c r="K3958" s="240"/>
      <c r="L3958" s="240"/>
      <c r="M3958" s="240"/>
      <c r="N3958" s="240"/>
      <c r="O3958" s="240"/>
      <c r="BC3958" s="226"/>
    </row>
    <row r="3959" spans="1:55" ht="15.75" customHeight="1" thickBot="1">
      <c r="A3959" s="238"/>
      <c r="B3959" s="238"/>
      <c r="C3959" s="240"/>
      <c r="D3959" s="240"/>
      <c r="E3959" s="240"/>
      <c r="F3959" s="240"/>
      <c r="G3959" s="240"/>
      <c r="H3959" s="240"/>
      <c r="I3959" s="240"/>
      <c r="J3959" s="240"/>
      <c r="K3959" s="240"/>
      <c r="L3959" s="240"/>
      <c r="M3959" s="240"/>
      <c r="N3959" s="240"/>
      <c r="O3959" s="240"/>
      <c r="BC3959" s="226"/>
    </row>
    <row r="3960" spans="1:55" ht="15.75" customHeight="1" thickBot="1">
      <c r="A3960" s="238"/>
      <c r="B3960" s="238"/>
      <c r="C3960" s="240"/>
      <c r="D3960" s="240"/>
      <c r="E3960" s="240"/>
      <c r="F3960" s="240"/>
      <c r="G3960" s="240"/>
      <c r="H3960" s="240"/>
      <c r="I3960" s="240"/>
      <c r="J3960" s="240"/>
      <c r="K3960" s="240"/>
      <c r="L3960" s="240"/>
      <c r="M3960" s="240"/>
      <c r="N3960" s="240"/>
      <c r="O3960" s="240"/>
      <c r="BC3960" s="226"/>
    </row>
    <row r="3961" spans="1:55" ht="15.75" customHeight="1" thickBot="1">
      <c r="A3961" s="238"/>
      <c r="B3961" s="238"/>
      <c r="C3961" s="240"/>
      <c r="D3961" s="240"/>
      <c r="E3961" s="240"/>
      <c r="F3961" s="240"/>
      <c r="G3961" s="240"/>
      <c r="H3961" s="240"/>
      <c r="I3961" s="240"/>
      <c r="J3961" s="240"/>
      <c r="K3961" s="240"/>
      <c r="L3961" s="240"/>
      <c r="M3961" s="240"/>
      <c r="N3961" s="240"/>
      <c r="O3961" s="240"/>
      <c r="BC3961" s="226"/>
    </row>
    <row r="3962" spans="1:55" ht="15.75" customHeight="1" thickBot="1">
      <c r="A3962" s="238"/>
      <c r="B3962" s="238"/>
      <c r="C3962" s="240"/>
      <c r="D3962" s="240"/>
      <c r="E3962" s="240"/>
      <c r="F3962" s="240"/>
      <c r="G3962" s="240"/>
      <c r="H3962" s="240"/>
      <c r="I3962" s="240"/>
      <c r="J3962" s="240"/>
      <c r="K3962" s="240"/>
      <c r="L3962" s="240"/>
      <c r="M3962" s="240"/>
      <c r="N3962" s="240"/>
      <c r="O3962" s="240"/>
      <c r="BC3962" s="226"/>
    </row>
    <row r="3963" spans="1:55" ht="15.75" customHeight="1" thickBot="1">
      <c r="A3963" s="238"/>
      <c r="B3963" s="238"/>
      <c r="C3963" s="240"/>
      <c r="D3963" s="240"/>
      <c r="E3963" s="240"/>
      <c r="F3963" s="240"/>
      <c r="G3963" s="240"/>
      <c r="H3963" s="240"/>
      <c r="I3963" s="240"/>
      <c r="J3963" s="240"/>
      <c r="K3963" s="240"/>
      <c r="L3963" s="240"/>
      <c r="M3963" s="240"/>
      <c r="N3963" s="240"/>
      <c r="O3963" s="240"/>
      <c r="BC3963" s="226"/>
    </row>
    <row r="3964" spans="1:55" ht="15.75" customHeight="1" thickBot="1">
      <c r="A3964" s="238"/>
      <c r="B3964" s="238"/>
      <c r="C3964" s="240"/>
      <c r="D3964" s="240"/>
      <c r="E3964" s="240"/>
      <c r="F3964" s="240"/>
      <c r="G3964" s="240"/>
      <c r="H3964" s="240"/>
      <c r="I3964" s="240"/>
      <c r="J3964" s="240"/>
      <c r="K3964" s="240"/>
      <c r="L3964" s="240"/>
      <c r="M3964" s="240"/>
      <c r="N3964" s="240"/>
      <c r="O3964" s="240"/>
      <c r="BC3964" s="226"/>
    </row>
    <row r="3965" spans="1:55" ht="15.75" customHeight="1" thickBot="1">
      <c r="A3965" s="238"/>
      <c r="B3965" s="238"/>
      <c r="C3965" s="240"/>
      <c r="D3965" s="240"/>
      <c r="E3965" s="240"/>
      <c r="F3965" s="240"/>
      <c r="G3965" s="240"/>
      <c r="H3965" s="240"/>
      <c r="I3965" s="240"/>
      <c r="J3965" s="240"/>
      <c r="K3965" s="240"/>
      <c r="L3965" s="240"/>
      <c r="M3965" s="240"/>
      <c r="N3965" s="240"/>
      <c r="O3965" s="240"/>
      <c r="BC3965" s="226"/>
    </row>
    <row r="3966" spans="1:55" ht="15.75" customHeight="1" thickBot="1">
      <c r="A3966" s="238"/>
      <c r="B3966" s="238"/>
      <c r="C3966" s="240"/>
      <c r="D3966" s="240"/>
      <c r="E3966" s="240"/>
      <c r="F3966" s="240"/>
      <c r="G3966" s="240"/>
      <c r="H3966" s="240"/>
      <c r="I3966" s="240"/>
      <c r="J3966" s="240"/>
      <c r="K3966" s="240"/>
      <c r="L3966" s="240"/>
      <c r="M3966" s="240"/>
      <c r="N3966" s="240"/>
      <c r="O3966" s="240"/>
      <c r="BC3966" s="226"/>
    </row>
    <row r="3967" spans="1:55" ht="15.75" customHeight="1" thickBot="1">
      <c r="A3967" s="238"/>
      <c r="B3967" s="238"/>
      <c r="C3967" s="240"/>
      <c r="D3967" s="240"/>
      <c r="E3967" s="240"/>
      <c r="F3967" s="240"/>
      <c r="G3967" s="240"/>
      <c r="H3967" s="240"/>
      <c r="I3967" s="240"/>
      <c r="J3967" s="240"/>
      <c r="K3967" s="240"/>
      <c r="L3967" s="240"/>
      <c r="M3967" s="240"/>
      <c r="N3967" s="240"/>
      <c r="O3967" s="240"/>
      <c r="BC3967" s="226"/>
    </row>
    <row r="3968" spans="1:55" ht="15.75" customHeight="1" thickBot="1">
      <c r="A3968" s="238"/>
      <c r="B3968" s="238"/>
      <c r="C3968" s="240"/>
      <c r="D3968" s="240"/>
      <c r="E3968" s="240"/>
      <c r="F3968" s="240"/>
      <c r="G3968" s="240"/>
      <c r="H3968" s="240"/>
      <c r="I3968" s="240"/>
      <c r="J3968" s="240"/>
      <c r="K3968" s="240"/>
      <c r="L3968" s="240"/>
      <c r="M3968" s="240"/>
      <c r="N3968" s="240"/>
      <c r="O3968" s="240"/>
      <c r="BC3968" s="226"/>
    </row>
    <row r="3969" spans="1:55" ht="15.75" customHeight="1" thickBot="1">
      <c r="A3969" s="238"/>
      <c r="B3969" s="238"/>
      <c r="C3969" s="240"/>
      <c r="D3969" s="240"/>
      <c r="E3969" s="240"/>
      <c r="F3969" s="240"/>
      <c r="G3969" s="240"/>
      <c r="H3969" s="240"/>
      <c r="I3969" s="240"/>
      <c r="J3969" s="240"/>
      <c r="K3969" s="240"/>
      <c r="L3969" s="240"/>
      <c r="M3969" s="240"/>
      <c r="N3969" s="240"/>
      <c r="O3969" s="240"/>
      <c r="BC3969" s="226"/>
    </row>
    <row r="3970" spans="1:55" ht="15.75" customHeight="1" thickBot="1">
      <c r="A3970" s="238"/>
      <c r="B3970" s="238"/>
      <c r="C3970" s="240"/>
      <c r="D3970" s="240"/>
      <c r="E3970" s="240"/>
      <c r="F3970" s="240"/>
      <c r="G3970" s="240"/>
      <c r="H3970" s="240"/>
      <c r="I3970" s="240"/>
      <c r="J3970" s="240"/>
      <c r="K3970" s="240"/>
      <c r="L3970" s="240"/>
      <c r="M3970" s="240"/>
      <c r="N3970" s="240"/>
      <c r="O3970" s="240"/>
      <c r="BC3970" s="226"/>
    </row>
    <row r="3971" spans="1:55" ht="15.75" customHeight="1" thickBot="1">
      <c r="A3971" s="238"/>
      <c r="B3971" s="238"/>
      <c r="C3971" s="240"/>
      <c r="D3971" s="240"/>
      <c r="E3971" s="240"/>
      <c r="F3971" s="240"/>
      <c r="G3971" s="240"/>
      <c r="H3971" s="240"/>
      <c r="I3971" s="240"/>
      <c r="J3971" s="240"/>
      <c r="K3971" s="240"/>
      <c r="L3971" s="240"/>
      <c r="M3971" s="240"/>
      <c r="N3971" s="240"/>
      <c r="O3971" s="240"/>
      <c r="BC3971" s="226"/>
    </row>
    <row r="3972" spans="1:55" ht="15.75" customHeight="1" thickBot="1">
      <c r="A3972" s="238"/>
      <c r="B3972" s="238"/>
      <c r="C3972" s="240"/>
      <c r="D3972" s="240"/>
      <c r="E3972" s="240"/>
      <c r="F3972" s="240"/>
      <c r="G3972" s="240"/>
      <c r="H3972" s="240"/>
      <c r="I3972" s="240"/>
      <c r="J3972" s="240"/>
      <c r="K3972" s="240"/>
      <c r="L3972" s="240"/>
      <c r="M3972" s="240"/>
      <c r="N3972" s="240"/>
      <c r="O3972" s="240"/>
      <c r="BC3972" s="226"/>
    </row>
    <row r="3973" spans="1:55" ht="15.75" customHeight="1" thickBot="1">
      <c r="A3973" s="238"/>
      <c r="B3973" s="238"/>
      <c r="C3973" s="240"/>
      <c r="D3973" s="240"/>
      <c r="E3973" s="240"/>
      <c r="F3973" s="240"/>
      <c r="G3973" s="240"/>
      <c r="H3973" s="240"/>
      <c r="I3973" s="240"/>
      <c r="J3973" s="240"/>
      <c r="K3973" s="240"/>
      <c r="L3973" s="240"/>
      <c r="M3973" s="240"/>
      <c r="N3973" s="240"/>
      <c r="O3973" s="240"/>
      <c r="BC3973" s="226"/>
    </row>
    <row r="3974" spans="1:55" ht="15.75" customHeight="1" thickBot="1">
      <c r="A3974" s="238"/>
      <c r="B3974" s="238"/>
      <c r="C3974" s="240"/>
      <c r="D3974" s="240"/>
      <c r="E3974" s="240"/>
      <c r="F3974" s="240"/>
      <c r="G3974" s="240"/>
      <c r="H3974" s="240"/>
      <c r="I3974" s="240"/>
      <c r="J3974" s="240"/>
      <c r="K3974" s="240"/>
      <c r="L3974" s="240"/>
      <c r="M3974" s="240"/>
      <c r="N3974" s="240"/>
      <c r="O3974" s="240"/>
      <c r="BC3974" s="226"/>
    </row>
    <row r="3975" spans="1:55" ht="15.75" customHeight="1" thickBot="1">
      <c r="A3975" s="238"/>
      <c r="B3975" s="238"/>
      <c r="C3975" s="240"/>
      <c r="D3975" s="240"/>
      <c r="E3975" s="240"/>
      <c r="F3975" s="240"/>
      <c r="G3975" s="240"/>
      <c r="H3975" s="240"/>
      <c r="I3975" s="240"/>
      <c r="J3975" s="240"/>
      <c r="K3975" s="240"/>
      <c r="L3975" s="240"/>
      <c r="M3975" s="240"/>
      <c r="N3975" s="240"/>
      <c r="O3975" s="240"/>
      <c r="BC3975" s="226"/>
    </row>
    <row r="3976" spans="1:55" ht="15.75" customHeight="1" thickBot="1">
      <c r="A3976" s="238"/>
      <c r="B3976" s="238"/>
      <c r="C3976" s="240"/>
      <c r="D3976" s="240"/>
      <c r="E3976" s="240"/>
      <c r="F3976" s="240"/>
      <c r="G3976" s="240"/>
      <c r="H3976" s="240"/>
      <c r="I3976" s="240"/>
      <c r="J3976" s="240"/>
      <c r="K3976" s="240"/>
      <c r="L3976" s="240"/>
      <c r="M3976" s="240"/>
      <c r="N3976" s="240"/>
      <c r="O3976" s="240"/>
      <c r="BC3976" s="226"/>
    </row>
    <row r="3977" spans="1:55" ht="15.75" customHeight="1" thickBot="1">
      <c r="A3977" s="238"/>
      <c r="B3977" s="238"/>
      <c r="C3977" s="240"/>
      <c r="D3977" s="240"/>
      <c r="E3977" s="240"/>
      <c r="F3977" s="240"/>
      <c r="G3977" s="240"/>
      <c r="H3977" s="240"/>
      <c r="I3977" s="240"/>
      <c r="J3977" s="240"/>
      <c r="K3977" s="240"/>
      <c r="L3977" s="240"/>
      <c r="M3977" s="240"/>
      <c r="N3977" s="240"/>
      <c r="O3977" s="240"/>
      <c r="BC3977" s="226"/>
    </row>
    <row r="3978" spans="1:55" ht="15.75" customHeight="1" thickBot="1">
      <c r="A3978" s="238"/>
      <c r="B3978" s="238"/>
      <c r="C3978" s="240"/>
      <c r="D3978" s="240"/>
      <c r="E3978" s="240"/>
      <c r="F3978" s="240"/>
      <c r="G3978" s="240"/>
      <c r="H3978" s="240"/>
      <c r="I3978" s="240"/>
      <c r="J3978" s="240"/>
      <c r="K3978" s="240"/>
      <c r="L3978" s="240"/>
      <c r="M3978" s="240"/>
      <c r="N3978" s="240"/>
      <c r="O3978" s="240"/>
      <c r="BC3978" s="226"/>
    </row>
    <row r="3979" spans="1:55" ht="15.75" customHeight="1" thickBot="1">
      <c r="A3979" s="238"/>
      <c r="B3979" s="238"/>
      <c r="C3979" s="240"/>
      <c r="D3979" s="240"/>
      <c r="E3979" s="240"/>
      <c r="F3979" s="240"/>
      <c r="G3979" s="240"/>
      <c r="H3979" s="240"/>
      <c r="I3979" s="240"/>
      <c r="J3979" s="240"/>
      <c r="K3979" s="240"/>
      <c r="L3979" s="240"/>
      <c r="M3979" s="240"/>
      <c r="N3979" s="240"/>
      <c r="O3979" s="240"/>
      <c r="BC3979" s="226"/>
    </row>
    <row r="3980" spans="1:55" ht="15.75" customHeight="1" thickBot="1">
      <c r="A3980" s="238"/>
      <c r="B3980" s="238"/>
      <c r="C3980" s="240"/>
      <c r="D3980" s="240"/>
      <c r="E3980" s="240"/>
      <c r="F3980" s="240"/>
      <c r="G3980" s="240"/>
      <c r="H3980" s="240"/>
      <c r="I3980" s="240"/>
      <c r="J3980" s="240"/>
      <c r="K3980" s="240"/>
      <c r="L3980" s="240"/>
      <c r="M3980" s="240"/>
      <c r="N3980" s="240"/>
      <c r="O3980" s="240"/>
      <c r="BC3980" s="226"/>
    </row>
    <row r="3981" spans="1:55" ht="15.75" customHeight="1" thickBot="1">
      <c r="A3981" s="238"/>
      <c r="B3981" s="238"/>
      <c r="C3981" s="240"/>
      <c r="D3981" s="240"/>
      <c r="E3981" s="240"/>
      <c r="F3981" s="240"/>
      <c r="G3981" s="240"/>
      <c r="H3981" s="240"/>
      <c r="I3981" s="240"/>
      <c r="J3981" s="240"/>
      <c r="K3981" s="240"/>
      <c r="L3981" s="240"/>
      <c r="M3981" s="240"/>
      <c r="N3981" s="240"/>
      <c r="O3981" s="240"/>
      <c r="BC3981" s="226"/>
    </row>
    <row r="3982" spans="1:55" ht="15.75" customHeight="1" thickBot="1">
      <c r="A3982" s="238"/>
      <c r="B3982" s="238"/>
      <c r="C3982" s="240"/>
      <c r="D3982" s="240"/>
      <c r="E3982" s="240"/>
      <c r="F3982" s="240"/>
      <c r="G3982" s="240"/>
      <c r="H3982" s="240"/>
      <c r="I3982" s="240"/>
      <c r="J3982" s="240"/>
      <c r="K3982" s="240"/>
      <c r="L3982" s="240"/>
      <c r="M3982" s="240"/>
      <c r="N3982" s="240"/>
      <c r="O3982" s="240"/>
      <c r="BC3982" s="226"/>
    </row>
    <row r="3983" spans="1:55" ht="15.75" customHeight="1" thickBot="1">
      <c r="A3983" s="238"/>
      <c r="B3983" s="238"/>
      <c r="C3983" s="240"/>
      <c r="D3983" s="240"/>
      <c r="E3983" s="240"/>
      <c r="F3983" s="240"/>
      <c r="G3983" s="240"/>
      <c r="H3983" s="240"/>
      <c r="I3983" s="240"/>
      <c r="J3983" s="240"/>
      <c r="K3983" s="240"/>
      <c r="L3983" s="240"/>
      <c r="M3983" s="240"/>
      <c r="N3983" s="240"/>
      <c r="O3983" s="240"/>
      <c r="BC3983" s="226"/>
    </row>
    <row r="3984" spans="1:55" ht="15.75" customHeight="1" thickBot="1">
      <c r="A3984" s="238"/>
      <c r="B3984" s="238"/>
      <c r="C3984" s="240"/>
      <c r="D3984" s="240"/>
      <c r="E3984" s="240"/>
      <c r="F3984" s="240"/>
      <c r="G3984" s="240"/>
      <c r="H3984" s="240"/>
      <c r="I3984" s="240"/>
      <c r="J3984" s="240"/>
      <c r="K3984" s="240"/>
      <c r="L3984" s="240"/>
      <c r="M3984" s="240"/>
      <c r="N3984" s="240"/>
      <c r="O3984" s="240"/>
      <c r="BC3984" s="226"/>
    </row>
    <row r="3985" spans="1:55" ht="15.75" customHeight="1" thickBot="1">
      <c r="A3985" s="238"/>
      <c r="B3985" s="238"/>
      <c r="C3985" s="240"/>
      <c r="D3985" s="240"/>
      <c r="E3985" s="240"/>
      <c r="F3985" s="240"/>
      <c r="G3985" s="240"/>
      <c r="H3985" s="240"/>
      <c r="I3985" s="240"/>
      <c r="J3985" s="240"/>
      <c r="K3985" s="240"/>
      <c r="L3985" s="240"/>
      <c r="M3985" s="240"/>
      <c r="N3985" s="240"/>
      <c r="O3985" s="240"/>
      <c r="BC3985" s="226"/>
    </row>
    <row r="3986" spans="1:55" ht="15.75" customHeight="1" thickBot="1">
      <c r="A3986" s="238"/>
      <c r="B3986" s="238"/>
      <c r="C3986" s="240"/>
      <c r="D3986" s="240"/>
      <c r="E3986" s="240"/>
      <c r="F3986" s="240"/>
      <c r="G3986" s="240"/>
      <c r="H3986" s="240"/>
      <c r="I3986" s="240"/>
      <c r="J3986" s="240"/>
      <c r="K3986" s="240"/>
      <c r="L3986" s="240"/>
      <c r="M3986" s="240"/>
      <c r="N3986" s="240"/>
      <c r="O3986" s="240"/>
      <c r="BC3986" s="226"/>
    </row>
    <row r="3987" spans="1:55" ht="15.75" customHeight="1" thickBot="1">
      <c r="A3987" s="238"/>
      <c r="B3987" s="238"/>
      <c r="C3987" s="240"/>
      <c r="D3987" s="240"/>
      <c r="E3987" s="240"/>
      <c r="F3987" s="240"/>
      <c r="G3987" s="240"/>
      <c r="H3987" s="240"/>
      <c r="I3987" s="240"/>
      <c r="J3987" s="240"/>
      <c r="K3987" s="240"/>
      <c r="L3987" s="240"/>
      <c r="M3987" s="240"/>
      <c r="N3987" s="240"/>
      <c r="O3987" s="240"/>
      <c r="BC3987" s="226"/>
    </row>
    <row r="3988" spans="1:55" ht="15.75" customHeight="1" thickBot="1">
      <c r="A3988" s="238"/>
      <c r="B3988" s="238"/>
      <c r="C3988" s="240"/>
      <c r="D3988" s="240"/>
      <c r="E3988" s="240"/>
      <c r="F3988" s="240"/>
      <c r="G3988" s="240"/>
      <c r="H3988" s="240"/>
      <c r="I3988" s="240"/>
      <c r="J3988" s="240"/>
      <c r="K3988" s="240"/>
      <c r="L3988" s="240"/>
      <c r="M3988" s="240"/>
      <c r="N3988" s="240"/>
      <c r="O3988" s="240"/>
      <c r="BC3988" s="226"/>
    </row>
    <row r="3989" spans="1:55" ht="15.75" customHeight="1" thickBot="1">
      <c r="A3989" s="238"/>
      <c r="B3989" s="238"/>
      <c r="C3989" s="240"/>
      <c r="D3989" s="240"/>
      <c r="E3989" s="240"/>
      <c r="F3989" s="240"/>
      <c r="G3989" s="240"/>
      <c r="H3989" s="240"/>
      <c r="I3989" s="240"/>
      <c r="J3989" s="240"/>
      <c r="K3989" s="240"/>
      <c r="L3989" s="240"/>
      <c r="M3989" s="240"/>
      <c r="N3989" s="240"/>
      <c r="O3989" s="240"/>
      <c r="BC3989" s="226"/>
    </row>
    <row r="3990" spans="1:55" ht="15.75" customHeight="1" thickBot="1">
      <c r="A3990" s="238"/>
      <c r="B3990" s="238"/>
      <c r="C3990" s="240"/>
      <c r="D3990" s="240"/>
      <c r="E3990" s="240"/>
      <c r="F3990" s="240"/>
      <c r="G3990" s="240"/>
      <c r="H3990" s="240"/>
      <c r="I3990" s="240"/>
      <c r="J3990" s="240"/>
      <c r="K3990" s="240"/>
      <c r="L3990" s="240"/>
      <c r="M3990" s="240"/>
      <c r="N3990" s="240"/>
      <c r="O3990" s="240"/>
      <c r="BC3990" s="226"/>
    </row>
    <row r="3991" spans="1:55" ht="15.75" customHeight="1" thickBot="1">
      <c r="A3991" s="238"/>
      <c r="B3991" s="238"/>
      <c r="C3991" s="240"/>
      <c r="D3991" s="240"/>
      <c r="E3991" s="240"/>
      <c r="F3991" s="240"/>
      <c r="G3991" s="240"/>
      <c r="H3991" s="240"/>
      <c r="I3991" s="240"/>
      <c r="J3991" s="240"/>
      <c r="K3991" s="240"/>
      <c r="L3991" s="240"/>
      <c r="M3991" s="240"/>
      <c r="N3991" s="240"/>
      <c r="O3991" s="240"/>
      <c r="BC3991" s="226"/>
    </row>
    <row r="3992" spans="1:55" ht="15.75" customHeight="1" thickBot="1">
      <c r="A3992" s="238"/>
      <c r="B3992" s="238"/>
      <c r="C3992" s="240"/>
      <c r="D3992" s="240"/>
      <c r="E3992" s="240"/>
      <c r="F3992" s="240"/>
      <c r="G3992" s="240"/>
      <c r="H3992" s="240"/>
      <c r="I3992" s="240"/>
      <c r="J3992" s="240"/>
      <c r="K3992" s="240"/>
      <c r="L3992" s="240"/>
      <c r="M3992" s="240"/>
      <c r="N3992" s="240"/>
      <c r="O3992" s="240"/>
      <c r="BC3992" s="226"/>
    </row>
    <row r="3993" spans="1:55" ht="15.75" customHeight="1" thickBot="1">
      <c r="A3993" s="238"/>
      <c r="B3993" s="238"/>
      <c r="C3993" s="240"/>
      <c r="D3993" s="240"/>
      <c r="E3993" s="240"/>
      <c r="F3993" s="240"/>
      <c r="G3993" s="240"/>
      <c r="H3993" s="240"/>
      <c r="I3993" s="240"/>
      <c r="J3993" s="240"/>
      <c r="K3993" s="240"/>
      <c r="L3993" s="240"/>
      <c r="M3993" s="240"/>
      <c r="N3993" s="240"/>
      <c r="O3993" s="240"/>
      <c r="BC3993" s="226"/>
    </row>
    <row r="3994" spans="1:55" ht="15.75" customHeight="1" thickBot="1">
      <c r="A3994" s="238"/>
      <c r="B3994" s="238"/>
      <c r="C3994" s="240"/>
      <c r="D3994" s="240"/>
      <c r="E3994" s="240"/>
      <c r="F3994" s="240"/>
      <c r="G3994" s="240"/>
      <c r="H3994" s="240"/>
      <c r="I3994" s="240"/>
      <c r="J3994" s="240"/>
      <c r="K3994" s="240"/>
      <c r="L3994" s="240"/>
      <c r="M3994" s="240"/>
      <c r="N3994" s="240"/>
      <c r="O3994" s="240"/>
      <c r="BC3994" s="226"/>
    </row>
    <row r="3995" spans="1:55" ht="15.75" customHeight="1" thickBot="1">
      <c r="A3995" s="238"/>
      <c r="B3995" s="238"/>
      <c r="C3995" s="240"/>
      <c r="D3995" s="240"/>
      <c r="E3995" s="240"/>
      <c r="F3995" s="240"/>
      <c r="G3995" s="240"/>
      <c r="H3995" s="240"/>
      <c r="I3995" s="240"/>
      <c r="J3995" s="240"/>
      <c r="K3995" s="240"/>
      <c r="L3995" s="240"/>
      <c r="M3995" s="240"/>
      <c r="N3995" s="240"/>
      <c r="O3995" s="240"/>
      <c r="BC3995" s="226"/>
    </row>
    <row r="3996" spans="1:55" ht="15.75" customHeight="1" thickBot="1">
      <c r="A3996" s="238"/>
      <c r="B3996" s="238"/>
      <c r="C3996" s="240"/>
      <c r="D3996" s="240"/>
      <c r="E3996" s="240"/>
      <c r="F3996" s="240"/>
      <c r="G3996" s="240"/>
      <c r="H3996" s="240"/>
      <c r="I3996" s="240"/>
      <c r="J3996" s="240"/>
      <c r="K3996" s="240"/>
      <c r="L3996" s="240"/>
      <c r="M3996" s="240"/>
      <c r="N3996" s="240"/>
      <c r="O3996" s="240"/>
      <c r="BC3996" s="226"/>
    </row>
    <row r="3997" spans="1:55" ht="15.75" customHeight="1" thickBot="1">
      <c r="A3997" s="238"/>
      <c r="B3997" s="238"/>
      <c r="C3997" s="240"/>
      <c r="D3997" s="240"/>
      <c r="E3997" s="240"/>
      <c r="F3997" s="240"/>
      <c r="G3997" s="240"/>
      <c r="H3997" s="240"/>
      <c r="I3997" s="240"/>
      <c r="J3997" s="240"/>
      <c r="K3997" s="240"/>
      <c r="L3997" s="240"/>
      <c r="M3997" s="240"/>
      <c r="N3997" s="240"/>
      <c r="O3997" s="240"/>
      <c r="BC3997" s="226"/>
    </row>
    <row r="3998" spans="1:55" ht="15.75" customHeight="1" thickBot="1">
      <c r="A3998" s="238"/>
      <c r="B3998" s="238"/>
      <c r="C3998" s="240"/>
      <c r="D3998" s="240"/>
      <c r="E3998" s="240"/>
      <c r="F3998" s="240"/>
      <c r="G3998" s="240"/>
      <c r="H3998" s="240"/>
      <c r="I3998" s="240"/>
      <c r="J3998" s="240"/>
      <c r="K3998" s="240"/>
      <c r="L3998" s="240"/>
      <c r="M3998" s="240"/>
      <c r="N3998" s="240"/>
      <c r="O3998" s="240"/>
      <c r="BC3998" s="226"/>
    </row>
    <row r="3999" spans="1:55" ht="15.75" customHeight="1" thickBot="1">
      <c r="A3999" s="238"/>
      <c r="B3999" s="238"/>
      <c r="C3999" s="240"/>
      <c r="D3999" s="240"/>
      <c r="E3999" s="240"/>
      <c r="F3999" s="240"/>
      <c r="G3999" s="240"/>
      <c r="H3999" s="240"/>
      <c r="I3999" s="240"/>
      <c r="J3999" s="240"/>
      <c r="K3999" s="240"/>
      <c r="L3999" s="240"/>
      <c r="M3999" s="240"/>
      <c r="N3999" s="240"/>
      <c r="O3999" s="240"/>
      <c r="BC3999" s="226"/>
    </row>
    <row r="4000" spans="1:55" ht="15.75" customHeight="1" thickBot="1">
      <c r="A4000" s="238"/>
      <c r="B4000" s="238"/>
      <c r="C4000" s="240"/>
      <c r="D4000" s="240"/>
      <c r="E4000" s="240"/>
      <c r="F4000" s="240"/>
      <c r="G4000" s="240"/>
      <c r="H4000" s="240"/>
      <c r="I4000" s="240"/>
      <c r="J4000" s="240"/>
      <c r="K4000" s="240"/>
      <c r="L4000" s="240"/>
      <c r="M4000" s="240"/>
      <c r="N4000" s="240"/>
      <c r="O4000" s="240"/>
      <c r="BC4000" s="226"/>
    </row>
    <row r="4001" spans="1:55" ht="15.75" customHeight="1" thickBot="1">
      <c r="A4001" s="238"/>
      <c r="B4001" s="238"/>
      <c r="C4001" s="240"/>
      <c r="D4001" s="240"/>
      <c r="E4001" s="240"/>
      <c r="F4001" s="240"/>
      <c r="G4001" s="240"/>
      <c r="H4001" s="240"/>
      <c r="I4001" s="240"/>
      <c r="J4001" s="240"/>
      <c r="K4001" s="240"/>
      <c r="L4001" s="240"/>
      <c r="M4001" s="240"/>
      <c r="N4001" s="240"/>
      <c r="O4001" s="240"/>
      <c r="BC4001" s="226"/>
    </row>
    <row r="4002" spans="1:55" ht="15.75" customHeight="1" thickBot="1">
      <c r="A4002" s="238"/>
      <c r="B4002" s="238"/>
      <c r="C4002" s="240"/>
      <c r="D4002" s="240"/>
      <c r="E4002" s="240"/>
      <c r="F4002" s="240"/>
      <c r="G4002" s="240"/>
      <c r="H4002" s="240"/>
      <c r="I4002" s="240"/>
      <c r="J4002" s="240"/>
      <c r="K4002" s="240"/>
      <c r="L4002" s="240"/>
      <c r="M4002" s="240"/>
      <c r="N4002" s="240"/>
      <c r="O4002" s="240"/>
      <c r="BC4002" s="226"/>
    </row>
    <row r="4003" spans="1:55" ht="15.75" customHeight="1" thickBot="1">
      <c r="A4003" s="238"/>
      <c r="B4003" s="238"/>
      <c r="C4003" s="240"/>
      <c r="D4003" s="240"/>
      <c r="E4003" s="240"/>
      <c r="F4003" s="240"/>
      <c r="G4003" s="240"/>
      <c r="H4003" s="240"/>
      <c r="I4003" s="240"/>
      <c r="J4003" s="240"/>
      <c r="K4003" s="240"/>
      <c r="L4003" s="240"/>
      <c r="M4003" s="240"/>
      <c r="N4003" s="240"/>
      <c r="O4003" s="240"/>
      <c r="BC4003" s="226"/>
    </row>
    <row r="4004" spans="1:55" ht="15.75" customHeight="1" thickBot="1">
      <c r="A4004" s="238"/>
      <c r="B4004" s="238"/>
      <c r="C4004" s="240"/>
      <c r="D4004" s="240"/>
      <c r="E4004" s="240"/>
      <c r="F4004" s="240"/>
      <c r="G4004" s="240"/>
      <c r="H4004" s="240"/>
      <c r="I4004" s="240"/>
      <c r="J4004" s="240"/>
      <c r="K4004" s="240"/>
      <c r="L4004" s="240"/>
      <c r="M4004" s="240"/>
      <c r="N4004" s="240"/>
      <c r="O4004" s="240"/>
      <c r="BC4004" s="226"/>
    </row>
    <row r="4005" spans="1:55" ht="15.75" customHeight="1" thickBot="1">
      <c r="A4005" s="238"/>
      <c r="B4005" s="238"/>
      <c r="C4005" s="240"/>
      <c r="D4005" s="240"/>
      <c r="E4005" s="240"/>
      <c r="F4005" s="240"/>
      <c r="G4005" s="240"/>
      <c r="H4005" s="240"/>
      <c r="I4005" s="240"/>
      <c r="J4005" s="240"/>
      <c r="K4005" s="240"/>
      <c r="L4005" s="240"/>
      <c r="M4005" s="240"/>
      <c r="N4005" s="240"/>
      <c r="O4005" s="240"/>
      <c r="BC4005" s="226"/>
    </row>
    <row r="4006" spans="1:55" ht="15.75" customHeight="1" thickBot="1">
      <c r="A4006" s="238"/>
      <c r="B4006" s="238"/>
      <c r="C4006" s="240"/>
      <c r="D4006" s="240"/>
      <c r="E4006" s="240"/>
      <c r="F4006" s="240"/>
      <c r="G4006" s="240"/>
      <c r="H4006" s="240"/>
      <c r="I4006" s="240"/>
      <c r="J4006" s="240"/>
      <c r="K4006" s="240"/>
      <c r="L4006" s="240"/>
      <c r="M4006" s="240"/>
      <c r="N4006" s="240"/>
      <c r="O4006" s="240"/>
      <c r="BC4006" s="226"/>
    </row>
    <row r="4007" spans="1:55" ht="15.75" customHeight="1" thickBot="1">
      <c r="A4007" s="238"/>
      <c r="B4007" s="238"/>
      <c r="C4007" s="240"/>
      <c r="D4007" s="240"/>
      <c r="E4007" s="240"/>
      <c r="F4007" s="240"/>
      <c r="G4007" s="240"/>
      <c r="H4007" s="240"/>
      <c r="I4007" s="240"/>
      <c r="J4007" s="240"/>
      <c r="K4007" s="240"/>
      <c r="L4007" s="240"/>
      <c r="M4007" s="240"/>
      <c r="N4007" s="240"/>
      <c r="O4007" s="240"/>
      <c r="BC4007" s="226"/>
    </row>
    <row r="4008" spans="1:55" ht="15.75" customHeight="1" thickBot="1">
      <c r="A4008" s="238"/>
      <c r="B4008" s="238"/>
      <c r="C4008" s="240"/>
      <c r="D4008" s="240"/>
      <c r="E4008" s="240"/>
      <c r="F4008" s="240"/>
      <c r="G4008" s="240"/>
      <c r="H4008" s="240"/>
      <c r="I4008" s="240"/>
      <c r="J4008" s="240"/>
      <c r="K4008" s="240"/>
      <c r="L4008" s="240"/>
      <c r="M4008" s="240"/>
      <c r="N4008" s="240"/>
      <c r="O4008" s="240"/>
      <c r="BC4008" s="226"/>
    </row>
    <row r="4009" spans="1:55" ht="15.75" customHeight="1" thickBot="1">
      <c r="A4009" s="238"/>
      <c r="B4009" s="238"/>
      <c r="C4009" s="240"/>
      <c r="D4009" s="240"/>
      <c r="E4009" s="240"/>
      <c r="F4009" s="240"/>
      <c r="G4009" s="240"/>
      <c r="H4009" s="240"/>
      <c r="I4009" s="240"/>
      <c r="J4009" s="240"/>
      <c r="K4009" s="240"/>
      <c r="L4009" s="240"/>
      <c r="M4009" s="240"/>
      <c r="N4009" s="240"/>
      <c r="O4009" s="240"/>
      <c r="BC4009" s="226"/>
    </row>
    <row r="4010" spans="1:55" ht="15.75" customHeight="1" thickBot="1">
      <c r="A4010" s="238"/>
      <c r="B4010" s="238"/>
      <c r="C4010" s="240"/>
      <c r="D4010" s="240"/>
      <c r="E4010" s="240"/>
      <c r="F4010" s="240"/>
      <c r="G4010" s="240"/>
      <c r="H4010" s="240"/>
      <c r="I4010" s="240"/>
      <c r="J4010" s="240"/>
      <c r="K4010" s="240"/>
      <c r="L4010" s="240"/>
      <c r="M4010" s="240"/>
      <c r="N4010" s="240"/>
      <c r="O4010" s="240"/>
      <c r="BC4010" s="226"/>
    </row>
    <row r="4011" spans="1:55" ht="15.75" customHeight="1" thickBot="1">
      <c r="A4011" s="238"/>
      <c r="B4011" s="238"/>
      <c r="C4011" s="240"/>
      <c r="D4011" s="240"/>
      <c r="E4011" s="240"/>
      <c r="F4011" s="240"/>
      <c r="G4011" s="240"/>
      <c r="H4011" s="240"/>
      <c r="I4011" s="240"/>
      <c r="J4011" s="240"/>
      <c r="K4011" s="240"/>
      <c r="L4011" s="240"/>
      <c r="M4011" s="240"/>
      <c r="N4011" s="240"/>
      <c r="O4011" s="240"/>
      <c r="BC4011" s="226"/>
    </row>
    <row r="4012" spans="1:55" ht="15.75" customHeight="1" thickBot="1">
      <c r="A4012" s="238"/>
      <c r="B4012" s="238"/>
      <c r="C4012" s="240"/>
      <c r="D4012" s="240"/>
      <c r="E4012" s="240"/>
      <c r="F4012" s="240"/>
      <c r="G4012" s="240"/>
      <c r="H4012" s="240"/>
      <c r="I4012" s="240"/>
      <c r="J4012" s="240"/>
      <c r="K4012" s="240"/>
      <c r="L4012" s="240"/>
      <c r="M4012" s="240"/>
      <c r="N4012" s="240"/>
      <c r="O4012" s="240"/>
      <c r="BC4012" s="226"/>
    </row>
    <row r="4013" spans="1:55" ht="15.75" customHeight="1" thickBot="1">
      <c r="A4013" s="238"/>
      <c r="B4013" s="238"/>
      <c r="C4013" s="240"/>
      <c r="D4013" s="240"/>
      <c r="E4013" s="240"/>
      <c r="F4013" s="240"/>
      <c r="G4013" s="240"/>
      <c r="H4013" s="240"/>
      <c r="I4013" s="240"/>
      <c r="J4013" s="240"/>
      <c r="K4013" s="240"/>
      <c r="L4013" s="240"/>
      <c r="M4013" s="240"/>
      <c r="N4013" s="240"/>
      <c r="O4013" s="240"/>
      <c r="BC4013" s="226"/>
    </row>
    <row r="4014" spans="1:55" ht="15.75" customHeight="1" thickBot="1">
      <c r="A4014" s="238"/>
      <c r="B4014" s="238"/>
      <c r="C4014" s="240"/>
      <c r="D4014" s="240"/>
      <c r="E4014" s="240"/>
      <c r="F4014" s="240"/>
      <c r="G4014" s="240"/>
      <c r="H4014" s="240"/>
      <c r="I4014" s="240"/>
      <c r="J4014" s="240"/>
      <c r="K4014" s="240"/>
      <c r="L4014" s="240"/>
      <c r="M4014" s="240"/>
      <c r="N4014" s="240"/>
      <c r="O4014" s="240"/>
      <c r="BC4014" s="226"/>
    </row>
    <row r="4015" spans="1:55" ht="15.75" customHeight="1" thickBot="1">
      <c r="A4015" s="238"/>
      <c r="B4015" s="238"/>
      <c r="C4015" s="240"/>
      <c r="D4015" s="240"/>
      <c r="E4015" s="240"/>
      <c r="F4015" s="240"/>
      <c r="G4015" s="240"/>
      <c r="H4015" s="240"/>
      <c r="I4015" s="240"/>
      <c r="J4015" s="240"/>
      <c r="K4015" s="240"/>
      <c r="L4015" s="240"/>
      <c r="M4015" s="240"/>
      <c r="N4015" s="240"/>
      <c r="O4015" s="240"/>
      <c r="BC4015" s="226"/>
    </row>
    <row r="4016" spans="1:55" ht="15.75" customHeight="1" thickBot="1">
      <c r="A4016" s="238"/>
      <c r="B4016" s="238"/>
      <c r="C4016" s="240"/>
      <c r="D4016" s="240"/>
      <c r="E4016" s="240"/>
      <c r="F4016" s="240"/>
      <c r="G4016" s="240"/>
      <c r="H4016" s="240"/>
      <c r="I4016" s="240"/>
      <c r="J4016" s="240"/>
      <c r="K4016" s="240"/>
      <c r="L4016" s="240"/>
      <c r="M4016" s="240"/>
      <c r="N4016" s="240"/>
      <c r="O4016" s="240"/>
      <c r="BC4016" s="226"/>
    </row>
    <row r="4017" spans="1:55" ht="15.75" customHeight="1" thickBot="1">
      <c r="A4017" s="238"/>
      <c r="B4017" s="238"/>
      <c r="C4017" s="240"/>
      <c r="D4017" s="240"/>
      <c r="E4017" s="240"/>
      <c r="F4017" s="240"/>
      <c r="G4017" s="240"/>
      <c r="H4017" s="240"/>
      <c r="I4017" s="240"/>
      <c r="J4017" s="240"/>
      <c r="K4017" s="240"/>
      <c r="L4017" s="240"/>
      <c r="M4017" s="240"/>
      <c r="N4017" s="240"/>
      <c r="O4017" s="240"/>
      <c r="BC4017" s="226"/>
    </row>
    <row r="4018" spans="1:55" ht="15.75" customHeight="1" thickBot="1">
      <c r="A4018" s="238"/>
      <c r="B4018" s="238"/>
      <c r="C4018" s="240"/>
      <c r="D4018" s="240"/>
      <c r="E4018" s="240"/>
      <c r="F4018" s="240"/>
      <c r="G4018" s="240"/>
      <c r="H4018" s="240"/>
      <c r="I4018" s="240"/>
      <c r="J4018" s="240"/>
      <c r="K4018" s="240"/>
      <c r="L4018" s="240"/>
      <c r="M4018" s="240"/>
      <c r="N4018" s="240"/>
      <c r="O4018" s="240"/>
      <c r="BC4018" s="226"/>
    </row>
    <row r="4019" spans="1:55" ht="15.75" customHeight="1" thickBot="1">
      <c r="A4019" s="238"/>
      <c r="B4019" s="238"/>
      <c r="C4019" s="240"/>
      <c r="D4019" s="240"/>
      <c r="E4019" s="240"/>
      <c r="F4019" s="240"/>
      <c r="G4019" s="240"/>
      <c r="H4019" s="240"/>
      <c r="I4019" s="240"/>
      <c r="J4019" s="240"/>
      <c r="K4019" s="240"/>
      <c r="L4019" s="240"/>
      <c r="M4019" s="240"/>
      <c r="N4019" s="240"/>
      <c r="O4019" s="240"/>
      <c r="BC4019" s="226"/>
    </row>
    <row r="4020" spans="1:55" ht="15.75" customHeight="1" thickBot="1">
      <c r="A4020" s="238"/>
      <c r="B4020" s="238"/>
      <c r="C4020" s="240"/>
      <c r="D4020" s="240"/>
      <c r="E4020" s="240"/>
      <c r="F4020" s="240"/>
      <c r="G4020" s="240"/>
      <c r="H4020" s="240"/>
      <c r="I4020" s="240"/>
      <c r="J4020" s="240"/>
      <c r="K4020" s="240"/>
      <c r="L4020" s="240"/>
      <c r="M4020" s="240"/>
      <c r="N4020" s="240"/>
      <c r="O4020" s="240"/>
      <c r="BC4020" s="226"/>
    </row>
    <row r="4021" spans="1:55" ht="15.75" customHeight="1" thickBot="1">
      <c r="A4021" s="238"/>
      <c r="B4021" s="238"/>
      <c r="C4021" s="240"/>
      <c r="D4021" s="240"/>
      <c r="E4021" s="240"/>
      <c r="F4021" s="240"/>
      <c r="G4021" s="240"/>
      <c r="H4021" s="240"/>
      <c r="I4021" s="240"/>
      <c r="J4021" s="240"/>
      <c r="K4021" s="240"/>
      <c r="L4021" s="240"/>
      <c r="M4021" s="240"/>
      <c r="N4021" s="240"/>
      <c r="O4021" s="240"/>
      <c r="BC4021" s="226"/>
    </row>
    <row r="4022" spans="1:55" ht="15.75" customHeight="1" thickBot="1">
      <c r="A4022" s="238"/>
      <c r="B4022" s="238"/>
      <c r="C4022" s="240"/>
      <c r="D4022" s="240"/>
      <c r="E4022" s="240"/>
      <c r="F4022" s="240"/>
      <c r="G4022" s="240"/>
      <c r="H4022" s="240"/>
      <c r="I4022" s="240"/>
      <c r="J4022" s="240"/>
      <c r="K4022" s="240"/>
      <c r="L4022" s="240"/>
      <c r="M4022" s="240"/>
      <c r="N4022" s="240"/>
      <c r="O4022" s="240"/>
      <c r="BC4022" s="226"/>
    </row>
    <row r="4023" spans="1:55" ht="15.75" customHeight="1" thickBot="1">
      <c r="A4023" s="238"/>
      <c r="B4023" s="238"/>
      <c r="C4023" s="240"/>
      <c r="D4023" s="240"/>
      <c r="E4023" s="240"/>
      <c r="F4023" s="240"/>
      <c r="G4023" s="240"/>
      <c r="H4023" s="240"/>
      <c r="I4023" s="240"/>
      <c r="J4023" s="240"/>
      <c r="K4023" s="240"/>
      <c r="L4023" s="240"/>
      <c r="M4023" s="240"/>
      <c r="N4023" s="240"/>
      <c r="O4023" s="240"/>
      <c r="BC4023" s="226"/>
    </row>
    <row r="4024" spans="1:55" ht="15.75" customHeight="1" thickBot="1">
      <c r="A4024" s="238"/>
      <c r="B4024" s="238"/>
      <c r="C4024" s="240"/>
      <c r="D4024" s="240"/>
      <c r="E4024" s="240"/>
      <c r="F4024" s="240"/>
      <c r="G4024" s="240"/>
      <c r="H4024" s="240"/>
      <c r="I4024" s="240"/>
      <c r="J4024" s="240"/>
      <c r="K4024" s="240"/>
      <c r="L4024" s="240"/>
      <c r="M4024" s="240"/>
      <c r="N4024" s="240"/>
      <c r="O4024" s="240"/>
      <c r="BC4024" s="226"/>
    </row>
    <row r="4025" spans="1:55" ht="15.75" customHeight="1" thickBot="1">
      <c r="A4025" s="238"/>
      <c r="B4025" s="238"/>
      <c r="C4025" s="240"/>
      <c r="D4025" s="240"/>
      <c r="E4025" s="240"/>
      <c r="F4025" s="240"/>
      <c r="G4025" s="240"/>
      <c r="H4025" s="240"/>
      <c r="I4025" s="240"/>
      <c r="J4025" s="240"/>
      <c r="K4025" s="240"/>
      <c r="L4025" s="240"/>
      <c r="M4025" s="240"/>
      <c r="N4025" s="240"/>
      <c r="O4025" s="240"/>
      <c r="BC4025" s="226"/>
    </row>
    <row r="4026" spans="1:55" ht="15.75" customHeight="1" thickBot="1">
      <c r="A4026" s="238"/>
      <c r="B4026" s="238"/>
      <c r="C4026" s="240"/>
      <c r="D4026" s="240"/>
      <c r="E4026" s="240"/>
      <c r="F4026" s="240"/>
      <c r="G4026" s="240"/>
      <c r="H4026" s="240"/>
      <c r="I4026" s="240"/>
      <c r="J4026" s="240"/>
      <c r="K4026" s="240"/>
      <c r="L4026" s="240"/>
      <c r="M4026" s="240"/>
      <c r="N4026" s="240"/>
      <c r="O4026" s="240"/>
      <c r="BC4026" s="226"/>
    </row>
    <row r="4027" spans="1:55" ht="15.75" customHeight="1" thickBot="1">
      <c r="A4027" s="238"/>
      <c r="B4027" s="238"/>
      <c r="C4027" s="240"/>
      <c r="D4027" s="240"/>
      <c r="E4027" s="240"/>
      <c r="F4027" s="240"/>
      <c r="G4027" s="240"/>
      <c r="H4027" s="240"/>
      <c r="I4027" s="240"/>
      <c r="J4027" s="240"/>
      <c r="K4027" s="240"/>
      <c r="L4027" s="240"/>
      <c r="M4027" s="240"/>
      <c r="N4027" s="240"/>
      <c r="O4027" s="240"/>
      <c r="BC4027" s="226"/>
    </row>
    <row r="4028" spans="1:55" ht="15.75" customHeight="1" thickBot="1">
      <c r="A4028" s="238"/>
      <c r="B4028" s="238"/>
      <c r="C4028" s="240"/>
      <c r="D4028" s="240"/>
      <c r="E4028" s="240"/>
      <c r="F4028" s="240"/>
      <c r="G4028" s="240"/>
      <c r="H4028" s="240"/>
      <c r="I4028" s="240"/>
      <c r="J4028" s="240"/>
      <c r="K4028" s="240"/>
      <c r="L4028" s="240"/>
      <c r="M4028" s="240"/>
      <c r="N4028" s="240"/>
      <c r="O4028" s="240"/>
      <c r="BC4028" s="226"/>
    </row>
    <row r="4029" spans="1:55" ht="15.75" customHeight="1" thickBot="1">
      <c r="A4029" s="238"/>
      <c r="B4029" s="238"/>
      <c r="C4029" s="240"/>
      <c r="D4029" s="240"/>
      <c r="E4029" s="240"/>
      <c r="F4029" s="240"/>
      <c r="G4029" s="240"/>
      <c r="H4029" s="240"/>
      <c r="I4029" s="240"/>
      <c r="J4029" s="240"/>
      <c r="K4029" s="240"/>
      <c r="L4029" s="240"/>
      <c r="M4029" s="240"/>
      <c r="N4029" s="240"/>
      <c r="O4029" s="240"/>
      <c r="BC4029" s="226"/>
    </row>
    <row r="4030" spans="1:55" ht="15.75" customHeight="1" thickBot="1">
      <c r="A4030" s="238"/>
      <c r="B4030" s="238"/>
      <c r="C4030" s="240"/>
      <c r="D4030" s="240"/>
      <c r="E4030" s="240"/>
      <c r="F4030" s="240"/>
      <c r="G4030" s="240"/>
      <c r="H4030" s="240"/>
      <c r="I4030" s="240"/>
      <c r="J4030" s="240"/>
      <c r="K4030" s="240"/>
      <c r="L4030" s="240"/>
      <c r="M4030" s="240"/>
      <c r="N4030" s="240"/>
      <c r="O4030" s="240"/>
      <c r="BC4030" s="226"/>
    </row>
    <row r="4031" spans="1:55" ht="15.75" customHeight="1" thickBot="1">
      <c r="A4031" s="238"/>
      <c r="B4031" s="238"/>
      <c r="C4031" s="240"/>
      <c r="D4031" s="240"/>
      <c r="E4031" s="240"/>
      <c r="F4031" s="240"/>
      <c r="G4031" s="240"/>
      <c r="H4031" s="240"/>
      <c r="I4031" s="240"/>
      <c r="J4031" s="240"/>
      <c r="K4031" s="240"/>
      <c r="L4031" s="240"/>
      <c r="M4031" s="240"/>
      <c r="N4031" s="240"/>
      <c r="O4031" s="240"/>
      <c r="BC4031" s="226"/>
    </row>
    <row r="4032" spans="1:55" ht="15.75" customHeight="1" thickBot="1">
      <c r="A4032" s="238"/>
      <c r="B4032" s="238"/>
      <c r="C4032" s="240"/>
      <c r="D4032" s="240"/>
      <c r="E4032" s="240"/>
      <c r="F4032" s="240"/>
      <c r="G4032" s="240"/>
      <c r="H4032" s="240"/>
      <c r="I4032" s="240"/>
      <c r="J4032" s="240"/>
      <c r="K4032" s="240"/>
      <c r="L4032" s="240"/>
      <c r="M4032" s="240"/>
      <c r="N4032" s="240"/>
      <c r="O4032" s="240"/>
      <c r="BC4032" s="226"/>
    </row>
    <row r="4033" spans="1:55" ht="15.75" customHeight="1" thickBot="1">
      <c r="A4033" s="238"/>
      <c r="B4033" s="238"/>
      <c r="C4033" s="240"/>
      <c r="D4033" s="240"/>
      <c r="E4033" s="240"/>
      <c r="F4033" s="240"/>
      <c r="G4033" s="240"/>
      <c r="H4033" s="240"/>
      <c r="I4033" s="240"/>
      <c r="J4033" s="240"/>
      <c r="K4033" s="240"/>
      <c r="L4033" s="240"/>
      <c r="M4033" s="240"/>
      <c r="N4033" s="240"/>
      <c r="O4033" s="240"/>
      <c r="BC4033" s="226"/>
    </row>
    <row r="4034" spans="1:55" ht="15.75" customHeight="1" thickBot="1">
      <c r="A4034" s="238"/>
      <c r="B4034" s="238"/>
      <c r="C4034" s="240"/>
      <c r="D4034" s="240"/>
      <c r="E4034" s="240"/>
      <c r="F4034" s="240"/>
      <c r="G4034" s="240"/>
      <c r="H4034" s="240"/>
      <c r="I4034" s="240"/>
      <c r="J4034" s="240"/>
      <c r="K4034" s="240"/>
      <c r="L4034" s="240"/>
      <c r="M4034" s="240"/>
      <c r="N4034" s="240"/>
      <c r="O4034" s="240"/>
      <c r="BC4034" s="226"/>
    </row>
    <row r="4035" spans="1:55" ht="15.75" customHeight="1" thickBot="1">
      <c r="A4035" s="238"/>
      <c r="B4035" s="238"/>
      <c r="C4035" s="240"/>
      <c r="D4035" s="240"/>
      <c r="E4035" s="240"/>
      <c r="F4035" s="240"/>
      <c r="G4035" s="240"/>
      <c r="H4035" s="240"/>
      <c r="I4035" s="240"/>
      <c r="J4035" s="240"/>
      <c r="K4035" s="240"/>
      <c r="L4035" s="240"/>
      <c r="M4035" s="240"/>
      <c r="N4035" s="240"/>
      <c r="O4035" s="240"/>
      <c r="BC4035" s="226"/>
    </row>
    <row r="4036" spans="1:55" ht="15.75" customHeight="1" thickBot="1">
      <c r="A4036" s="238"/>
      <c r="B4036" s="238"/>
      <c r="C4036" s="240"/>
      <c r="D4036" s="240"/>
      <c r="E4036" s="240"/>
      <c r="F4036" s="240"/>
      <c r="G4036" s="240"/>
      <c r="H4036" s="240"/>
      <c r="I4036" s="240"/>
      <c r="J4036" s="240"/>
      <c r="K4036" s="240"/>
      <c r="L4036" s="240"/>
      <c r="M4036" s="240"/>
      <c r="N4036" s="240"/>
      <c r="O4036" s="240"/>
      <c r="BC4036" s="226"/>
    </row>
    <row r="4037" spans="1:55" ht="15.75" customHeight="1" thickBot="1">
      <c r="A4037" s="238"/>
      <c r="B4037" s="238"/>
      <c r="C4037" s="240"/>
      <c r="D4037" s="240"/>
      <c r="E4037" s="240"/>
      <c r="F4037" s="240"/>
      <c r="G4037" s="240"/>
      <c r="H4037" s="240"/>
      <c r="I4037" s="240"/>
      <c r="J4037" s="240"/>
      <c r="K4037" s="240"/>
      <c r="L4037" s="240"/>
      <c r="M4037" s="240"/>
      <c r="N4037" s="240"/>
      <c r="O4037" s="240"/>
      <c r="BC4037" s="226"/>
    </row>
    <row r="4038" spans="1:55" ht="15.75" customHeight="1" thickBot="1">
      <c r="A4038" s="238"/>
      <c r="B4038" s="238"/>
      <c r="C4038" s="240"/>
      <c r="D4038" s="240"/>
      <c r="E4038" s="240"/>
      <c r="F4038" s="240"/>
      <c r="G4038" s="240"/>
      <c r="H4038" s="240"/>
      <c r="I4038" s="240"/>
      <c r="J4038" s="240"/>
      <c r="K4038" s="240"/>
      <c r="L4038" s="240"/>
      <c r="M4038" s="240"/>
      <c r="N4038" s="240"/>
      <c r="O4038" s="240"/>
      <c r="BC4038" s="226"/>
    </row>
    <row r="4039" spans="1:55" ht="15.75" customHeight="1" thickBot="1">
      <c r="A4039" s="238"/>
      <c r="B4039" s="238"/>
      <c r="C4039" s="240"/>
      <c r="D4039" s="240"/>
      <c r="E4039" s="240"/>
      <c r="F4039" s="240"/>
      <c r="G4039" s="240"/>
      <c r="H4039" s="240"/>
      <c r="I4039" s="240"/>
      <c r="J4039" s="240"/>
      <c r="K4039" s="240"/>
      <c r="L4039" s="240"/>
      <c r="M4039" s="240"/>
      <c r="N4039" s="240"/>
      <c r="O4039" s="240"/>
      <c r="BC4039" s="226"/>
    </row>
    <row r="4040" spans="1:55" ht="15.75" customHeight="1" thickBot="1">
      <c r="A4040" s="238"/>
      <c r="B4040" s="238"/>
      <c r="C4040" s="240"/>
      <c r="D4040" s="240"/>
      <c r="E4040" s="240"/>
      <c r="F4040" s="240"/>
      <c r="G4040" s="240"/>
      <c r="H4040" s="240"/>
      <c r="I4040" s="240"/>
      <c r="J4040" s="240"/>
      <c r="K4040" s="240"/>
      <c r="L4040" s="240"/>
      <c r="M4040" s="240"/>
      <c r="N4040" s="240"/>
      <c r="O4040" s="240"/>
      <c r="BC4040" s="226"/>
    </row>
    <row r="4041" spans="1:55" ht="15.75" customHeight="1" thickBot="1">
      <c r="A4041" s="238"/>
      <c r="B4041" s="238"/>
      <c r="C4041" s="240"/>
      <c r="D4041" s="240"/>
      <c r="E4041" s="240"/>
      <c r="F4041" s="240"/>
      <c r="G4041" s="240"/>
      <c r="H4041" s="240"/>
      <c r="I4041" s="240"/>
      <c r="J4041" s="240"/>
      <c r="K4041" s="240"/>
      <c r="L4041" s="240"/>
      <c r="M4041" s="240"/>
      <c r="N4041" s="240"/>
      <c r="O4041" s="240"/>
      <c r="BC4041" s="226"/>
    </row>
    <row r="4042" spans="1:55" ht="15.75" customHeight="1" thickBot="1">
      <c r="A4042" s="238"/>
      <c r="B4042" s="238"/>
      <c r="C4042" s="240"/>
      <c r="D4042" s="240"/>
      <c r="E4042" s="240"/>
      <c r="F4042" s="240"/>
      <c r="G4042" s="240"/>
      <c r="H4042" s="240"/>
      <c r="I4042" s="240"/>
      <c r="J4042" s="240"/>
      <c r="K4042" s="240"/>
      <c r="L4042" s="240"/>
      <c r="M4042" s="240"/>
      <c r="N4042" s="240"/>
      <c r="O4042" s="240"/>
      <c r="BC4042" s="226"/>
    </row>
    <row r="4043" spans="1:55" ht="15.75" customHeight="1" thickBot="1">
      <c r="A4043" s="238"/>
      <c r="B4043" s="238"/>
      <c r="C4043" s="240"/>
      <c r="D4043" s="240"/>
      <c r="E4043" s="240"/>
      <c r="F4043" s="240"/>
      <c r="G4043" s="240"/>
      <c r="H4043" s="240"/>
      <c r="I4043" s="240"/>
      <c r="J4043" s="240"/>
      <c r="K4043" s="240"/>
      <c r="L4043" s="240"/>
      <c r="M4043" s="240"/>
      <c r="N4043" s="240"/>
      <c r="O4043" s="240"/>
      <c r="BC4043" s="226"/>
    </row>
    <row r="4044" spans="1:55" ht="15.75" customHeight="1" thickBot="1">
      <c r="A4044" s="238"/>
      <c r="B4044" s="238"/>
      <c r="C4044" s="240"/>
      <c r="D4044" s="240"/>
      <c r="E4044" s="240"/>
      <c r="F4044" s="240"/>
      <c r="G4044" s="240"/>
      <c r="H4044" s="240"/>
      <c r="I4044" s="240"/>
      <c r="J4044" s="240"/>
      <c r="K4044" s="240"/>
      <c r="L4044" s="240"/>
      <c r="M4044" s="240"/>
      <c r="N4044" s="240"/>
      <c r="O4044" s="240"/>
      <c r="BC4044" s="226"/>
    </row>
    <row r="4045" spans="1:55" ht="15.75" customHeight="1" thickBot="1">
      <c r="A4045" s="238"/>
      <c r="B4045" s="238"/>
      <c r="C4045" s="240"/>
      <c r="D4045" s="240"/>
      <c r="E4045" s="240"/>
      <c r="F4045" s="240"/>
      <c r="G4045" s="240"/>
      <c r="H4045" s="240"/>
      <c r="I4045" s="240"/>
      <c r="J4045" s="240"/>
      <c r="K4045" s="240"/>
      <c r="L4045" s="240"/>
      <c r="M4045" s="240"/>
      <c r="N4045" s="240"/>
      <c r="O4045" s="240"/>
      <c r="BC4045" s="226"/>
    </row>
    <row r="4046" spans="1:55" ht="15.75" customHeight="1" thickBot="1">
      <c r="A4046" s="238"/>
      <c r="B4046" s="238"/>
      <c r="C4046" s="240"/>
      <c r="D4046" s="240"/>
      <c r="E4046" s="240"/>
      <c r="F4046" s="240"/>
      <c r="G4046" s="240"/>
      <c r="H4046" s="240"/>
      <c r="I4046" s="240"/>
      <c r="J4046" s="240"/>
      <c r="K4046" s="240"/>
      <c r="L4046" s="240"/>
      <c r="M4046" s="240"/>
      <c r="N4046" s="240"/>
      <c r="O4046" s="240"/>
      <c r="BC4046" s="226"/>
    </row>
    <row r="4047" spans="1:55" ht="15.75" customHeight="1" thickBot="1">
      <c r="A4047" s="238"/>
      <c r="B4047" s="238"/>
      <c r="C4047" s="240"/>
      <c r="D4047" s="240"/>
      <c r="E4047" s="240"/>
      <c r="F4047" s="240"/>
      <c r="G4047" s="240"/>
      <c r="H4047" s="240"/>
      <c r="I4047" s="240"/>
      <c r="J4047" s="240"/>
      <c r="K4047" s="240"/>
      <c r="L4047" s="240"/>
      <c r="M4047" s="240"/>
      <c r="N4047" s="240"/>
      <c r="O4047" s="240"/>
      <c r="BC4047" s="226"/>
    </row>
    <row r="4048" spans="1:55" ht="15.75" customHeight="1" thickBot="1">
      <c r="A4048" s="238"/>
      <c r="B4048" s="238"/>
      <c r="C4048" s="240"/>
      <c r="D4048" s="240"/>
      <c r="E4048" s="240"/>
      <c r="F4048" s="240"/>
      <c r="G4048" s="240"/>
      <c r="H4048" s="240"/>
      <c r="I4048" s="240"/>
      <c r="J4048" s="240"/>
      <c r="K4048" s="240"/>
      <c r="L4048" s="240"/>
      <c r="M4048" s="240"/>
      <c r="N4048" s="240"/>
      <c r="O4048" s="240"/>
      <c r="BC4048" s="226"/>
    </row>
    <row r="4049" spans="1:55" ht="15.75" customHeight="1" thickBot="1">
      <c r="A4049" s="238"/>
      <c r="B4049" s="238"/>
      <c r="C4049" s="240"/>
      <c r="D4049" s="240"/>
      <c r="E4049" s="240"/>
      <c r="F4049" s="240"/>
      <c r="G4049" s="240"/>
      <c r="H4049" s="240"/>
      <c r="I4049" s="240"/>
      <c r="J4049" s="240"/>
      <c r="K4049" s="240"/>
      <c r="L4049" s="240"/>
      <c r="M4049" s="240"/>
      <c r="N4049" s="240"/>
      <c r="O4049" s="240"/>
      <c r="BC4049" s="226"/>
    </row>
    <row r="4050" spans="1:55" ht="15.75" customHeight="1" thickBot="1">
      <c r="A4050" s="238"/>
      <c r="B4050" s="238"/>
      <c r="C4050" s="240"/>
      <c r="D4050" s="240"/>
      <c r="E4050" s="240"/>
      <c r="F4050" s="240"/>
      <c r="G4050" s="240"/>
      <c r="H4050" s="240"/>
      <c r="I4050" s="240"/>
      <c r="J4050" s="240"/>
      <c r="K4050" s="240"/>
      <c r="L4050" s="240"/>
      <c r="M4050" s="240"/>
      <c r="N4050" s="240"/>
      <c r="O4050" s="240"/>
      <c r="BC4050" s="226"/>
    </row>
    <row r="4051" spans="1:55" ht="15.75" customHeight="1" thickBot="1">
      <c r="A4051" s="238"/>
      <c r="B4051" s="238"/>
      <c r="C4051" s="240"/>
      <c r="D4051" s="240"/>
      <c r="E4051" s="240"/>
      <c r="F4051" s="240"/>
      <c r="G4051" s="240"/>
      <c r="H4051" s="240"/>
      <c r="I4051" s="240"/>
      <c r="J4051" s="240"/>
      <c r="K4051" s="240"/>
      <c r="L4051" s="240"/>
      <c r="M4051" s="240"/>
      <c r="N4051" s="240"/>
      <c r="O4051" s="240"/>
      <c r="BC4051" s="226"/>
    </row>
    <row r="4052" spans="1:55" ht="15.75" customHeight="1" thickBot="1">
      <c r="A4052" s="238"/>
      <c r="B4052" s="238"/>
      <c r="C4052" s="240"/>
      <c r="D4052" s="240"/>
      <c r="E4052" s="240"/>
      <c r="F4052" s="240"/>
      <c r="G4052" s="240"/>
      <c r="H4052" s="240"/>
      <c r="I4052" s="240"/>
      <c r="J4052" s="240"/>
      <c r="K4052" s="240"/>
      <c r="L4052" s="240"/>
      <c r="M4052" s="240"/>
      <c r="N4052" s="240"/>
      <c r="O4052" s="240"/>
      <c r="BC4052" s="226"/>
    </row>
    <row r="4053" spans="1:55" ht="15.75" customHeight="1" thickBot="1">
      <c r="A4053" s="238"/>
      <c r="B4053" s="238"/>
      <c r="C4053" s="240"/>
      <c r="D4053" s="240"/>
      <c r="E4053" s="240"/>
      <c r="F4053" s="240"/>
      <c r="G4053" s="240"/>
      <c r="H4053" s="240"/>
      <c r="I4053" s="240"/>
      <c r="J4053" s="240"/>
      <c r="K4053" s="240"/>
      <c r="L4053" s="240"/>
      <c r="M4053" s="240"/>
      <c r="N4053" s="240"/>
      <c r="O4053" s="240"/>
      <c r="BC4053" s="226"/>
    </row>
    <row r="4054" spans="1:55" ht="15.75" customHeight="1" thickBot="1">
      <c r="A4054" s="238"/>
      <c r="B4054" s="238"/>
      <c r="C4054" s="240"/>
      <c r="D4054" s="240"/>
      <c r="E4054" s="240"/>
      <c r="F4054" s="240"/>
      <c r="G4054" s="240"/>
      <c r="H4054" s="240"/>
      <c r="I4054" s="240"/>
      <c r="J4054" s="240"/>
      <c r="K4054" s="240"/>
      <c r="L4054" s="240"/>
      <c r="M4054" s="240"/>
      <c r="N4054" s="240"/>
      <c r="O4054" s="240"/>
      <c r="BC4054" s="226"/>
    </row>
    <row r="4055" spans="1:55" ht="15.75" customHeight="1" thickBot="1">
      <c r="A4055" s="238"/>
      <c r="B4055" s="238"/>
      <c r="C4055" s="240"/>
      <c r="D4055" s="240"/>
      <c r="E4055" s="240"/>
      <c r="F4055" s="240"/>
      <c r="G4055" s="240"/>
      <c r="H4055" s="240"/>
      <c r="I4055" s="240"/>
      <c r="J4055" s="240"/>
      <c r="K4055" s="240"/>
      <c r="L4055" s="240"/>
      <c r="M4055" s="240"/>
      <c r="N4055" s="240"/>
      <c r="O4055" s="240"/>
      <c r="BC4055" s="226"/>
    </row>
    <row r="4056" spans="1:55" ht="15.75" customHeight="1" thickBot="1">
      <c r="A4056" s="238"/>
      <c r="B4056" s="238"/>
      <c r="C4056" s="240"/>
      <c r="D4056" s="240"/>
      <c r="E4056" s="240"/>
      <c r="F4056" s="240"/>
      <c r="G4056" s="240"/>
      <c r="H4056" s="240"/>
      <c r="I4056" s="240"/>
      <c r="J4056" s="240"/>
      <c r="K4056" s="240"/>
      <c r="L4056" s="240"/>
      <c r="M4056" s="240"/>
      <c r="N4056" s="240"/>
      <c r="O4056" s="240"/>
      <c r="BC4056" s="226"/>
    </row>
    <row r="4057" spans="1:55" ht="15.75" customHeight="1" thickBot="1">
      <c r="A4057" s="238"/>
      <c r="B4057" s="238"/>
      <c r="C4057" s="240"/>
      <c r="D4057" s="240"/>
      <c r="E4057" s="240"/>
      <c r="F4057" s="240"/>
      <c r="G4057" s="240"/>
      <c r="H4057" s="240"/>
      <c r="I4057" s="240"/>
      <c r="J4057" s="240"/>
      <c r="K4057" s="240"/>
      <c r="L4057" s="240"/>
      <c r="M4057" s="240"/>
      <c r="N4057" s="240"/>
      <c r="O4057" s="240"/>
      <c r="BC4057" s="226"/>
    </row>
    <row r="4058" spans="1:55" ht="15.75" customHeight="1" thickBot="1">
      <c r="A4058" s="238"/>
      <c r="B4058" s="238"/>
      <c r="C4058" s="240"/>
      <c r="D4058" s="240"/>
      <c r="E4058" s="240"/>
      <c r="F4058" s="240"/>
      <c r="G4058" s="240"/>
      <c r="H4058" s="240"/>
      <c r="I4058" s="240"/>
      <c r="J4058" s="240"/>
      <c r="K4058" s="240"/>
      <c r="L4058" s="240"/>
      <c r="M4058" s="240"/>
      <c r="N4058" s="240"/>
      <c r="O4058" s="240"/>
      <c r="BC4058" s="226"/>
    </row>
    <row r="4059" spans="1:55" ht="15.75" customHeight="1" thickBot="1">
      <c r="A4059" s="238"/>
      <c r="B4059" s="238"/>
      <c r="C4059" s="240"/>
      <c r="D4059" s="240"/>
      <c r="E4059" s="240"/>
      <c r="F4059" s="240"/>
      <c r="G4059" s="240"/>
      <c r="H4059" s="240"/>
      <c r="I4059" s="240"/>
      <c r="J4059" s="240"/>
      <c r="K4059" s="240"/>
      <c r="L4059" s="240"/>
      <c r="M4059" s="240"/>
      <c r="N4059" s="240"/>
      <c r="O4059" s="240"/>
      <c r="BC4059" s="226"/>
    </row>
    <row r="4060" spans="1:55" ht="15.75" customHeight="1" thickBot="1">
      <c r="A4060" s="238"/>
      <c r="B4060" s="238"/>
      <c r="C4060" s="240"/>
      <c r="D4060" s="240"/>
      <c r="E4060" s="240"/>
      <c r="F4060" s="240"/>
      <c r="G4060" s="240"/>
      <c r="H4060" s="240"/>
      <c r="I4060" s="240"/>
      <c r="J4060" s="240"/>
      <c r="K4060" s="240"/>
      <c r="L4060" s="240"/>
      <c r="M4060" s="240"/>
      <c r="N4060" s="240"/>
      <c r="O4060" s="240"/>
      <c r="BC4060" s="226"/>
    </row>
    <row r="4061" spans="1:55" ht="15.75" customHeight="1" thickBot="1">
      <c r="A4061" s="238"/>
      <c r="B4061" s="238"/>
      <c r="C4061" s="240"/>
      <c r="D4061" s="240"/>
      <c r="E4061" s="240"/>
      <c r="F4061" s="240"/>
      <c r="G4061" s="240"/>
      <c r="H4061" s="240"/>
      <c r="I4061" s="240"/>
      <c r="J4061" s="240"/>
      <c r="K4061" s="240"/>
      <c r="L4061" s="240"/>
      <c r="M4061" s="240"/>
      <c r="N4061" s="240"/>
      <c r="O4061" s="240"/>
      <c r="BC4061" s="226"/>
    </row>
    <row r="4062" spans="1:55" ht="15.75" customHeight="1" thickBot="1">
      <c r="A4062" s="238"/>
      <c r="B4062" s="238"/>
      <c r="C4062" s="240"/>
      <c r="D4062" s="240"/>
      <c r="E4062" s="240"/>
      <c r="F4062" s="240"/>
      <c r="G4062" s="240"/>
      <c r="H4062" s="240"/>
      <c r="I4062" s="240"/>
      <c r="J4062" s="240"/>
      <c r="K4062" s="240"/>
      <c r="L4062" s="240"/>
      <c r="M4062" s="240"/>
      <c r="N4062" s="240"/>
      <c r="O4062" s="240"/>
      <c r="BC4062" s="226"/>
    </row>
    <row r="4063" spans="1:55" ht="15.75" customHeight="1" thickBot="1">
      <c r="A4063" s="238"/>
      <c r="B4063" s="238"/>
      <c r="C4063" s="240"/>
      <c r="D4063" s="240"/>
      <c r="E4063" s="240"/>
      <c r="F4063" s="240"/>
      <c r="G4063" s="240"/>
      <c r="H4063" s="240"/>
      <c r="I4063" s="240"/>
      <c r="J4063" s="240"/>
      <c r="K4063" s="240"/>
      <c r="L4063" s="240"/>
      <c r="M4063" s="240"/>
      <c r="N4063" s="240"/>
      <c r="O4063" s="240"/>
      <c r="BC4063" s="226"/>
    </row>
    <row r="4064" spans="1:55" ht="15.75" customHeight="1" thickBot="1">
      <c r="A4064" s="238"/>
      <c r="B4064" s="238"/>
      <c r="C4064" s="240"/>
      <c r="D4064" s="240"/>
      <c r="E4064" s="240"/>
      <c r="F4064" s="240"/>
      <c r="G4064" s="240"/>
      <c r="H4064" s="240"/>
      <c r="I4064" s="240"/>
      <c r="J4064" s="240"/>
      <c r="K4064" s="240"/>
      <c r="L4064" s="240"/>
      <c r="M4064" s="240"/>
      <c r="N4064" s="240"/>
      <c r="O4064" s="240"/>
      <c r="BC4064" s="226"/>
    </row>
    <row r="4065" spans="1:55" ht="15.75" customHeight="1" thickBot="1">
      <c r="A4065" s="238"/>
      <c r="B4065" s="238"/>
      <c r="C4065" s="240"/>
      <c r="D4065" s="240"/>
      <c r="E4065" s="240"/>
      <c r="F4065" s="240"/>
      <c r="G4065" s="240"/>
      <c r="H4065" s="240"/>
      <c r="I4065" s="240"/>
      <c r="J4065" s="240"/>
      <c r="K4065" s="240"/>
      <c r="L4065" s="240"/>
      <c r="M4065" s="240"/>
      <c r="N4065" s="240"/>
      <c r="O4065" s="240"/>
      <c r="BC4065" s="226"/>
    </row>
    <row r="4066" spans="1:55" ht="15.75" customHeight="1" thickBot="1">
      <c r="A4066" s="238"/>
      <c r="B4066" s="238"/>
      <c r="C4066" s="240"/>
      <c r="D4066" s="240"/>
      <c r="E4066" s="240"/>
      <c r="F4066" s="240"/>
      <c r="G4066" s="240"/>
      <c r="H4066" s="240"/>
      <c r="I4066" s="240"/>
      <c r="J4066" s="240"/>
      <c r="K4066" s="240"/>
      <c r="L4066" s="240"/>
      <c r="M4066" s="240"/>
      <c r="N4066" s="240"/>
      <c r="O4066" s="240"/>
      <c r="BC4066" s="226"/>
    </row>
    <row r="4067" spans="1:55" ht="15.75" customHeight="1" thickBot="1">
      <c r="A4067" s="238"/>
      <c r="B4067" s="238"/>
      <c r="C4067" s="240"/>
      <c r="D4067" s="240"/>
      <c r="E4067" s="240"/>
      <c r="F4067" s="240"/>
      <c r="G4067" s="240"/>
      <c r="H4067" s="240"/>
      <c r="I4067" s="240"/>
      <c r="J4067" s="240"/>
      <c r="K4067" s="240"/>
      <c r="L4067" s="240"/>
      <c r="M4067" s="240"/>
      <c r="N4067" s="240"/>
      <c r="O4067" s="240"/>
      <c r="BC4067" s="226"/>
    </row>
    <row r="4068" spans="1:55" ht="15.75" customHeight="1" thickBot="1">
      <c r="A4068" s="238"/>
      <c r="B4068" s="238"/>
      <c r="C4068" s="240"/>
      <c r="D4068" s="240"/>
      <c r="E4068" s="240"/>
      <c r="F4068" s="240"/>
      <c r="G4068" s="240"/>
      <c r="H4068" s="240"/>
      <c r="I4068" s="240"/>
      <c r="J4068" s="240"/>
      <c r="K4068" s="240"/>
      <c r="L4068" s="240"/>
      <c r="M4068" s="240"/>
      <c r="N4068" s="240"/>
      <c r="O4068" s="240"/>
      <c r="BC4068" s="226"/>
    </row>
    <row r="4069" spans="1:55" ht="15.75" customHeight="1" thickBot="1">
      <c r="A4069" s="238"/>
      <c r="B4069" s="238"/>
      <c r="C4069" s="240"/>
      <c r="D4069" s="240"/>
      <c r="E4069" s="240"/>
      <c r="F4069" s="240"/>
      <c r="G4069" s="240"/>
      <c r="H4069" s="240"/>
      <c r="I4069" s="240"/>
      <c r="J4069" s="240"/>
      <c r="K4069" s="240"/>
      <c r="L4069" s="240"/>
      <c r="M4069" s="240"/>
      <c r="N4069" s="240"/>
      <c r="O4069" s="240"/>
      <c r="BC4069" s="226"/>
    </row>
    <row r="4070" spans="1:55" ht="15.75" customHeight="1" thickBot="1">
      <c r="A4070" s="238"/>
      <c r="B4070" s="238"/>
      <c r="C4070" s="240"/>
      <c r="D4070" s="240"/>
      <c r="E4070" s="240"/>
      <c r="F4070" s="240"/>
      <c r="G4070" s="240"/>
      <c r="H4070" s="240"/>
      <c r="I4070" s="240"/>
      <c r="J4070" s="240"/>
      <c r="K4070" s="240"/>
      <c r="L4070" s="240"/>
      <c r="M4070" s="240"/>
      <c r="N4070" s="240"/>
      <c r="O4070" s="240"/>
      <c r="BC4070" s="226"/>
    </row>
    <row r="4071" spans="1:55" ht="15.75" customHeight="1" thickBot="1">
      <c r="A4071" s="238"/>
      <c r="B4071" s="238"/>
      <c r="C4071" s="240"/>
      <c r="D4071" s="240"/>
      <c r="E4071" s="240"/>
      <c r="F4071" s="240"/>
      <c r="G4071" s="240"/>
      <c r="H4071" s="240"/>
      <c r="I4071" s="240"/>
      <c r="J4071" s="240"/>
      <c r="K4071" s="240"/>
      <c r="L4071" s="240"/>
      <c r="M4071" s="240"/>
      <c r="N4071" s="240"/>
      <c r="O4071" s="240"/>
      <c r="BC4071" s="226"/>
    </row>
    <row r="4072" spans="1:55" ht="15.75" customHeight="1" thickBot="1">
      <c r="A4072" s="238"/>
      <c r="B4072" s="238"/>
      <c r="C4072" s="240"/>
      <c r="D4072" s="240"/>
      <c r="E4072" s="240"/>
      <c r="F4072" s="240"/>
      <c r="G4072" s="240"/>
      <c r="H4072" s="240"/>
      <c r="I4072" s="240"/>
      <c r="J4072" s="240"/>
      <c r="K4072" s="240"/>
      <c r="L4072" s="240"/>
      <c r="M4072" s="240"/>
      <c r="N4072" s="240"/>
      <c r="O4072" s="240"/>
      <c r="BC4072" s="226"/>
    </row>
    <row r="4073" spans="1:55" ht="15.75" customHeight="1" thickBot="1">
      <c r="A4073" s="238"/>
      <c r="B4073" s="238"/>
      <c r="C4073" s="240"/>
      <c r="D4073" s="240"/>
      <c r="E4073" s="240"/>
      <c r="F4073" s="240"/>
      <c r="G4073" s="240"/>
      <c r="H4073" s="240"/>
      <c r="I4073" s="240"/>
      <c r="J4073" s="240"/>
      <c r="K4073" s="240"/>
      <c r="L4073" s="240"/>
      <c r="M4073" s="240"/>
      <c r="N4073" s="240"/>
      <c r="O4073" s="240"/>
      <c r="BC4073" s="226"/>
    </row>
    <row r="4074" spans="1:55" ht="15.75" customHeight="1" thickBot="1">
      <c r="A4074" s="238"/>
      <c r="B4074" s="238"/>
      <c r="C4074" s="240"/>
      <c r="D4074" s="240"/>
      <c r="E4074" s="240"/>
      <c r="F4074" s="240"/>
      <c r="G4074" s="240"/>
      <c r="H4074" s="240"/>
      <c r="I4074" s="240"/>
      <c r="J4074" s="240"/>
      <c r="K4074" s="240"/>
      <c r="L4074" s="240"/>
      <c r="M4074" s="240"/>
      <c r="N4074" s="240"/>
      <c r="O4074" s="240"/>
      <c r="BC4074" s="226"/>
    </row>
    <row r="4075" spans="1:55" ht="15.75" customHeight="1" thickBot="1">
      <c r="A4075" s="238"/>
      <c r="B4075" s="238"/>
      <c r="C4075" s="240"/>
      <c r="D4075" s="240"/>
      <c r="E4075" s="240"/>
      <c r="F4075" s="240"/>
      <c r="G4075" s="240"/>
      <c r="H4075" s="240"/>
      <c r="I4075" s="240"/>
      <c r="J4075" s="240"/>
      <c r="K4075" s="240"/>
      <c r="L4075" s="240"/>
      <c r="M4075" s="240"/>
      <c r="N4075" s="240"/>
      <c r="O4075" s="240"/>
      <c r="BC4075" s="226"/>
    </row>
    <row r="4076" spans="1:55" ht="15.75" customHeight="1" thickBot="1">
      <c r="A4076" s="238"/>
      <c r="B4076" s="238"/>
      <c r="C4076" s="240"/>
      <c r="D4076" s="240"/>
      <c r="E4076" s="240"/>
      <c r="F4076" s="240"/>
      <c r="G4076" s="240"/>
      <c r="H4076" s="240"/>
      <c r="I4076" s="240"/>
      <c r="J4076" s="240"/>
      <c r="K4076" s="240"/>
      <c r="L4076" s="240"/>
      <c r="M4076" s="240"/>
      <c r="N4076" s="240"/>
      <c r="O4076" s="240"/>
      <c r="BC4076" s="226"/>
    </row>
    <row r="4077" spans="1:55" ht="15.75" customHeight="1" thickBot="1">
      <c r="A4077" s="238"/>
      <c r="B4077" s="238"/>
      <c r="C4077" s="240"/>
      <c r="D4077" s="240"/>
      <c r="E4077" s="240"/>
      <c r="F4077" s="240"/>
      <c r="G4077" s="240"/>
      <c r="H4077" s="240"/>
      <c r="I4077" s="240"/>
      <c r="J4077" s="240"/>
      <c r="K4077" s="240"/>
      <c r="L4077" s="240"/>
      <c r="M4077" s="240"/>
      <c r="N4077" s="240"/>
      <c r="O4077" s="240"/>
      <c r="BC4077" s="226"/>
    </row>
    <row r="4078" spans="1:55" ht="15.75" customHeight="1" thickBot="1">
      <c r="A4078" s="238"/>
      <c r="B4078" s="238"/>
      <c r="C4078" s="240"/>
      <c r="D4078" s="240"/>
      <c r="E4078" s="240"/>
      <c r="F4078" s="240"/>
      <c r="G4078" s="240"/>
      <c r="H4078" s="240"/>
      <c r="I4078" s="240"/>
      <c r="J4078" s="240"/>
      <c r="K4078" s="240"/>
      <c r="L4078" s="240"/>
      <c r="M4078" s="240"/>
      <c r="N4078" s="240"/>
      <c r="O4078" s="240"/>
      <c r="BC4078" s="226"/>
    </row>
    <row r="4079" spans="1:55" ht="15.75" customHeight="1" thickBot="1">
      <c r="A4079" s="238"/>
      <c r="B4079" s="238"/>
      <c r="C4079" s="240"/>
      <c r="D4079" s="240"/>
      <c r="E4079" s="240"/>
      <c r="F4079" s="240"/>
      <c r="G4079" s="240"/>
      <c r="H4079" s="240"/>
      <c r="I4079" s="240"/>
      <c r="J4079" s="240"/>
      <c r="K4079" s="240"/>
      <c r="L4079" s="240"/>
      <c r="M4079" s="240"/>
      <c r="N4079" s="240"/>
      <c r="O4079" s="240"/>
      <c r="BC4079" s="226"/>
    </row>
    <row r="4080" spans="1:55" ht="15.75" customHeight="1" thickBot="1">
      <c r="A4080" s="238"/>
      <c r="B4080" s="238"/>
      <c r="C4080" s="240"/>
      <c r="D4080" s="240"/>
      <c r="E4080" s="240"/>
      <c r="F4080" s="240"/>
      <c r="G4080" s="240"/>
      <c r="H4080" s="240"/>
      <c r="I4080" s="240"/>
      <c r="J4080" s="240"/>
      <c r="K4080" s="240"/>
      <c r="L4080" s="240"/>
      <c r="M4080" s="240"/>
      <c r="N4080" s="240"/>
      <c r="O4080" s="240"/>
      <c r="BC4080" s="226"/>
    </row>
    <row r="4081" spans="1:55" ht="15.75" customHeight="1" thickBot="1">
      <c r="A4081" s="238"/>
      <c r="B4081" s="238"/>
      <c r="C4081" s="240"/>
      <c r="D4081" s="240"/>
      <c r="E4081" s="240"/>
      <c r="F4081" s="240"/>
      <c r="G4081" s="240"/>
      <c r="H4081" s="240"/>
      <c r="I4081" s="240"/>
      <c r="J4081" s="240"/>
      <c r="K4081" s="240"/>
      <c r="L4081" s="240"/>
      <c r="M4081" s="240"/>
      <c r="N4081" s="240"/>
      <c r="O4081" s="240"/>
      <c r="BC4081" s="226"/>
    </row>
    <row r="4082" spans="1:55" ht="15.75" customHeight="1" thickBot="1">
      <c r="A4082" s="238"/>
      <c r="B4082" s="238"/>
      <c r="C4082" s="240"/>
      <c r="D4082" s="240"/>
      <c r="E4082" s="240"/>
      <c r="F4082" s="240"/>
      <c r="G4082" s="240"/>
      <c r="H4082" s="240"/>
      <c r="I4082" s="240"/>
      <c r="J4082" s="240"/>
      <c r="K4082" s="240"/>
      <c r="L4082" s="240"/>
      <c r="M4082" s="240"/>
      <c r="N4082" s="240"/>
      <c r="O4082" s="240"/>
      <c r="BC4082" s="226"/>
    </row>
    <row r="4083" spans="1:55" ht="15.75" customHeight="1" thickBot="1">
      <c r="A4083" s="238"/>
      <c r="B4083" s="238"/>
      <c r="C4083" s="240"/>
      <c r="D4083" s="240"/>
      <c r="E4083" s="240"/>
      <c r="F4083" s="240"/>
      <c r="G4083" s="240"/>
      <c r="H4083" s="240"/>
      <c r="I4083" s="240"/>
      <c r="J4083" s="240"/>
      <c r="K4083" s="240"/>
      <c r="L4083" s="240"/>
      <c r="M4083" s="240"/>
      <c r="N4083" s="240"/>
      <c r="O4083" s="240"/>
      <c r="BC4083" s="226"/>
    </row>
    <row r="4084" spans="1:55" ht="15.75" customHeight="1" thickBot="1">
      <c r="A4084" s="238"/>
      <c r="B4084" s="238"/>
      <c r="C4084" s="240"/>
      <c r="D4084" s="240"/>
      <c r="E4084" s="240"/>
      <c r="F4084" s="240"/>
      <c r="G4084" s="240"/>
      <c r="H4084" s="240"/>
      <c r="I4084" s="240"/>
      <c r="J4084" s="240"/>
      <c r="K4084" s="240"/>
      <c r="L4084" s="240"/>
      <c r="M4084" s="240"/>
      <c r="N4084" s="240"/>
      <c r="O4084" s="240"/>
      <c r="BC4084" s="226"/>
    </row>
    <row r="4085" spans="1:55" ht="15.75" customHeight="1" thickBot="1">
      <c r="A4085" s="238"/>
      <c r="B4085" s="238"/>
      <c r="C4085" s="240"/>
      <c r="D4085" s="240"/>
      <c r="E4085" s="240"/>
      <c r="F4085" s="240"/>
      <c r="G4085" s="240"/>
      <c r="H4085" s="240"/>
      <c r="I4085" s="240"/>
      <c r="J4085" s="240"/>
      <c r="K4085" s="240"/>
      <c r="L4085" s="240"/>
      <c r="M4085" s="240"/>
      <c r="N4085" s="240"/>
      <c r="O4085" s="240"/>
      <c r="BC4085" s="226"/>
    </row>
    <row r="4086" spans="1:55" ht="15.75" customHeight="1" thickBot="1">
      <c r="A4086" s="238"/>
      <c r="B4086" s="238"/>
      <c r="C4086" s="240"/>
      <c r="D4086" s="240"/>
      <c r="E4086" s="240"/>
      <c r="F4086" s="240"/>
      <c r="G4086" s="240"/>
      <c r="H4086" s="240"/>
      <c r="I4086" s="240"/>
      <c r="J4086" s="240"/>
      <c r="K4086" s="240"/>
      <c r="L4086" s="240"/>
      <c r="M4086" s="240"/>
      <c r="N4086" s="240"/>
      <c r="O4086" s="240"/>
      <c r="BC4086" s="226"/>
    </row>
    <row r="4087" spans="1:55" ht="15.75" customHeight="1" thickBot="1">
      <c r="A4087" s="238"/>
      <c r="B4087" s="238"/>
      <c r="C4087" s="240"/>
      <c r="D4087" s="240"/>
      <c r="E4087" s="240"/>
      <c r="F4087" s="240"/>
      <c r="G4087" s="240"/>
      <c r="H4087" s="240"/>
      <c r="I4087" s="240"/>
      <c r="J4087" s="240"/>
      <c r="K4087" s="240"/>
      <c r="L4087" s="240"/>
      <c r="M4087" s="240"/>
      <c r="N4087" s="240"/>
      <c r="O4087" s="240"/>
      <c r="BC4087" s="226"/>
    </row>
    <row r="4088" spans="1:55" ht="15.75" customHeight="1" thickBot="1">
      <c r="A4088" s="238"/>
      <c r="B4088" s="238"/>
      <c r="C4088" s="240"/>
      <c r="D4088" s="240"/>
      <c r="E4088" s="240"/>
      <c r="F4088" s="240"/>
      <c r="G4088" s="240"/>
      <c r="H4088" s="240"/>
      <c r="I4088" s="240"/>
      <c r="J4088" s="240"/>
      <c r="K4088" s="240"/>
      <c r="L4088" s="240"/>
      <c r="M4088" s="240"/>
      <c r="N4088" s="240"/>
      <c r="O4088" s="240"/>
      <c r="BC4088" s="226"/>
    </row>
    <row r="4089" spans="1:55" ht="15.75" customHeight="1" thickBot="1">
      <c r="A4089" s="238"/>
      <c r="B4089" s="238"/>
      <c r="C4089" s="240"/>
      <c r="D4089" s="240"/>
      <c r="E4089" s="240"/>
      <c r="F4089" s="240"/>
      <c r="G4089" s="240"/>
      <c r="H4089" s="240"/>
      <c r="I4089" s="240"/>
      <c r="J4089" s="240"/>
      <c r="K4089" s="240"/>
      <c r="L4089" s="240"/>
      <c r="M4089" s="240"/>
      <c r="N4089" s="240"/>
      <c r="O4089" s="240"/>
      <c r="BC4089" s="226"/>
    </row>
    <row r="4090" spans="1:55" ht="15.75" customHeight="1" thickBot="1">
      <c r="A4090" s="238"/>
      <c r="B4090" s="238"/>
      <c r="C4090" s="240"/>
      <c r="D4090" s="240"/>
      <c r="E4090" s="240"/>
      <c r="F4090" s="240"/>
      <c r="G4090" s="240"/>
      <c r="H4090" s="240"/>
      <c r="I4090" s="240"/>
      <c r="J4090" s="240"/>
      <c r="K4090" s="240"/>
      <c r="L4090" s="240"/>
      <c r="M4090" s="240"/>
      <c r="N4090" s="240"/>
      <c r="O4090" s="240"/>
      <c r="BC4090" s="226"/>
    </row>
    <row r="4091" spans="1:55" ht="15.75" customHeight="1" thickBot="1">
      <c r="A4091" s="238"/>
      <c r="B4091" s="238"/>
      <c r="C4091" s="240"/>
      <c r="D4091" s="240"/>
      <c r="E4091" s="240"/>
      <c r="F4091" s="240"/>
      <c r="G4091" s="240"/>
      <c r="H4091" s="240"/>
      <c r="I4091" s="240"/>
      <c r="J4091" s="240"/>
      <c r="K4091" s="240"/>
      <c r="L4091" s="240"/>
      <c r="M4091" s="240"/>
      <c r="N4091" s="240"/>
      <c r="O4091" s="240"/>
      <c r="BC4091" s="226"/>
    </row>
    <row r="4092" spans="1:55" ht="15.75" customHeight="1" thickBot="1">
      <c r="A4092" s="238"/>
      <c r="B4092" s="238"/>
      <c r="C4092" s="240"/>
      <c r="D4092" s="240"/>
      <c r="E4092" s="240"/>
      <c r="F4092" s="240"/>
      <c r="G4092" s="240"/>
      <c r="H4092" s="240"/>
      <c r="I4092" s="240"/>
      <c r="J4092" s="240"/>
      <c r="K4092" s="240"/>
      <c r="L4092" s="240"/>
      <c r="M4092" s="240"/>
      <c r="N4092" s="240"/>
      <c r="O4092" s="240"/>
      <c r="BC4092" s="226"/>
    </row>
    <row r="4093" spans="1:55" ht="15.75" customHeight="1" thickBot="1">
      <c r="A4093" s="238"/>
      <c r="B4093" s="238"/>
      <c r="C4093" s="240"/>
      <c r="D4093" s="240"/>
      <c r="E4093" s="240"/>
      <c r="F4093" s="240"/>
      <c r="G4093" s="240"/>
      <c r="H4093" s="240"/>
      <c r="I4093" s="240"/>
      <c r="J4093" s="240"/>
      <c r="K4093" s="240"/>
      <c r="L4093" s="240"/>
      <c r="M4093" s="240"/>
      <c r="N4093" s="240"/>
      <c r="O4093" s="240"/>
      <c r="BC4093" s="226"/>
    </row>
    <row r="4094" spans="1:55" ht="15.75" customHeight="1" thickBot="1">
      <c r="A4094" s="238"/>
      <c r="B4094" s="238"/>
      <c r="C4094" s="240"/>
      <c r="D4094" s="240"/>
      <c r="E4094" s="240"/>
      <c r="F4094" s="240"/>
      <c r="G4094" s="240"/>
      <c r="H4094" s="240"/>
      <c r="I4094" s="240"/>
      <c r="J4094" s="240"/>
      <c r="K4094" s="240"/>
      <c r="L4094" s="240"/>
      <c r="M4094" s="240"/>
      <c r="N4094" s="240"/>
      <c r="O4094" s="240"/>
      <c r="BC4094" s="226"/>
    </row>
    <row r="4095" spans="1:55" ht="15.75" customHeight="1" thickBot="1">
      <c r="A4095" s="238"/>
      <c r="B4095" s="238"/>
      <c r="C4095" s="240"/>
      <c r="D4095" s="240"/>
      <c r="E4095" s="240"/>
      <c r="F4095" s="240"/>
      <c r="G4095" s="240"/>
      <c r="H4095" s="240"/>
      <c r="I4095" s="240"/>
      <c r="J4095" s="240"/>
      <c r="K4095" s="240"/>
      <c r="L4095" s="240"/>
      <c r="M4095" s="240"/>
      <c r="N4095" s="240"/>
      <c r="O4095" s="240"/>
      <c r="BC4095" s="226"/>
    </row>
    <row r="4096" spans="1:55" ht="15.75" customHeight="1" thickBot="1">
      <c r="A4096" s="238"/>
      <c r="B4096" s="238"/>
      <c r="C4096" s="240"/>
      <c r="D4096" s="240"/>
      <c r="E4096" s="240"/>
      <c r="F4096" s="240"/>
      <c r="G4096" s="240"/>
      <c r="H4096" s="240"/>
      <c r="I4096" s="240"/>
      <c r="J4096" s="240"/>
      <c r="K4096" s="240"/>
      <c r="L4096" s="240"/>
      <c r="M4096" s="240"/>
      <c r="N4096" s="240"/>
      <c r="O4096" s="240"/>
      <c r="BC4096" s="226"/>
    </row>
    <row r="4097" spans="1:55" ht="15.75" customHeight="1" thickBot="1">
      <c r="A4097" s="238"/>
      <c r="B4097" s="238"/>
      <c r="C4097" s="240"/>
      <c r="D4097" s="240"/>
      <c r="E4097" s="240"/>
      <c r="F4097" s="240"/>
      <c r="G4097" s="240"/>
      <c r="H4097" s="240"/>
      <c r="I4097" s="240"/>
      <c r="J4097" s="240"/>
      <c r="K4097" s="240"/>
      <c r="L4097" s="240"/>
      <c r="M4097" s="240"/>
      <c r="N4097" s="240"/>
      <c r="O4097" s="240"/>
      <c r="BC4097" s="226"/>
    </row>
    <row r="4098" spans="1:55" ht="15.75" customHeight="1" thickBot="1">
      <c r="A4098" s="238"/>
      <c r="B4098" s="238"/>
      <c r="C4098" s="240"/>
      <c r="D4098" s="240"/>
      <c r="E4098" s="240"/>
      <c r="F4098" s="240"/>
      <c r="G4098" s="240"/>
      <c r="H4098" s="240"/>
      <c r="I4098" s="240"/>
      <c r="J4098" s="240"/>
      <c r="K4098" s="240"/>
      <c r="L4098" s="240"/>
      <c r="M4098" s="240"/>
      <c r="N4098" s="240"/>
      <c r="O4098" s="240"/>
      <c r="BC4098" s="226"/>
    </row>
    <row r="4099" spans="1:55" ht="15.75" customHeight="1" thickBot="1">
      <c r="A4099" s="238"/>
      <c r="B4099" s="238"/>
      <c r="C4099" s="240"/>
      <c r="D4099" s="240"/>
      <c r="E4099" s="240"/>
      <c r="F4099" s="240"/>
      <c r="G4099" s="240"/>
      <c r="H4099" s="240"/>
      <c r="I4099" s="240"/>
      <c r="J4099" s="240"/>
      <c r="K4099" s="240"/>
      <c r="L4099" s="240"/>
      <c r="M4099" s="240"/>
      <c r="N4099" s="240"/>
      <c r="O4099" s="240"/>
      <c r="BC4099" s="226"/>
    </row>
    <row r="4100" spans="1:55" ht="15.75" customHeight="1" thickBot="1">
      <c r="A4100" s="238"/>
      <c r="B4100" s="238"/>
      <c r="C4100" s="240"/>
      <c r="D4100" s="240"/>
      <c r="E4100" s="240"/>
      <c r="F4100" s="240"/>
      <c r="G4100" s="240"/>
      <c r="H4100" s="240"/>
      <c r="I4100" s="240"/>
      <c r="J4100" s="240"/>
      <c r="K4100" s="240"/>
      <c r="L4100" s="240"/>
      <c r="M4100" s="240"/>
      <c r="N4100" s="240"/>
      <c r="O4100" s="240"/>
      <c r="BC4100" s="226"/>
    </row>
    <row r="4101" spans="1:55" ht="15.75" customHeight="1" thickBot="1">
      <c r="A4101" s="238"/>
      <c r="B4101" s="238"/>
      <c r="C4101" s="240"/>
      <c r="D4101" s="240"/>
      <c r="E4101" s="240"/>
      <c r="F4101" s="240"/>
      <c r="G4101" s="240"/>
      <c r="H4101" s="240"/>
      <c r="I4101" s="240"/>
      <c r="J4101" s="240"/>
      <c r="K4101" s="240"/>
      <c r="L4101" s="240"/>
      <c r="M4101" s="240"/>
      <c r="N4101" s="240"/>
      <c r="O4101" s="240"/>
      <c r="BC4101" s="226"/>
    </row>
    <row r="4102" spans="1:55" ht="15.75" customHeight="1" thickBot="1">
      <c r="A4102" s="238"/>
      <c r="B4102" s="238"/>
      <c r="C4102" s="240"/>
      <c r="D4102" s="240"/>
      <c r="E4102" s="240"/>
      <c r="F4102" s="240"/>
      <c r="G4102" s="240"/>
      <c r="H4102" s="240"/>
      <c r="I4102" s="240"/>
      <c r="J4102" s="240"/>
      <c r="K4102" s="240"/>
      <c r="L4102" s="240"/>
      <c r="M4102" s="240"/>
      <c r="N4102" s="240"/>
      <c r="O4102" s="240"/>
      <c r="BC4102" s="226"/>
    </row>
    <row r="4103" spans="1:55" ht="15.75" customHeight="1" thickBot="1">
      <c r="A4103" s="238"/>
      <c r="B4103" s="238"/>
      <c r="C4103" s="240"/>
      <c r="D4103" s="240"/>
      <c r="E4103" s="240"/>
      <c r="F4103" s="240"/>
      <c r="G4103" s="240"/>
      <c r="H4103" s="240"/>
      <c r="I4103" s="240"/>
      <c r="J4103" s="240"/>
      <c r="K4103" s="240"/>
      <c r="L4103" s="240"/>
      <c r="M4103" s="240"/>
      <c r="N4103" s="240"/>
      <c r="O4103" s="240"/>
      <c r="BC4103" s="226"/>
    </row>
    <row r="4104" spans="1:55" ht="15.75" customHeight="1" thickBot="1">
      <c r="A4104" s="238"/>
      <c r="B4104" s="238"/>
      <c r="C4104" s="240"/>
      <c r="D4104" s="240"/>
      <c r="E4104" s="240"/>
      <c r="F4104" s="240"/>
      <c r="G4104" s="240"/>
      <c r="H4104" s="240"/>
      <c r="I4104" s="240"/>
      <c r="J4104" s="240"/>
      <c r="K4104" s="240"/>
      <c r="L4104" s="240"/>
      <c r="M4104" s="240"/>
      <c r="N4104" s="240"/>
      <c r="O4104" s="240"/>
      <c r="BC4104" s="226"/>
    </row>
    <row r="4105" spans="1:55" ht="15.75" customHeight="1" thickBot="1">
      <c r="A4105" s="238"/>
      <c r="B4105" s="238"/>
      <c r="C4105" s="240"/>
      <c r="D4105" s="240"/>
      <c r="E4105" s="240"/>
      <c r="F4105" s="240"/>
      <c r="G4105" s="240"/>
      <c r="H4105" s="240"/>
      <c r="I4105" s="240"/>
      <c r="J4105" s="240"/>
      <c r="K4105" s="240"/>
      <c r="L4105" s="240"/>
      <c r="M4105" s="240"/>
      <c r="N4105" s="240"/>
      <c r="O4105" s="240"/>
      <c r="BC4105" s="226"/>
    </row>
    <row r="4106" spans="1:55" ht="15.75" customHeight="1" thickBot="1">
      <c r="A4106" s="238"/>
      <c r="B4106" s="238"/>
      <c r="C4106" s="240"/>
      <c r="D4106" s="240"/>
      <c r="E4106" s="240"/>
      <c r="F4106" s="240"/>
      <c r="G4106" s="240"/>
      <c r="H4106" s="240"/>
      <c r="I4106" s="240"/>
      <c r="J4106" s="240"/>
      <c r="K4106" s="240"/>
      <c r="L4106" s="240"/>
      <c r="M4106" s="240"/>
      <c r="N4106" s="240"/>
      <c r="O4106" s="240"/>
      <c r="BC4106" s="226"/>
    </row>
    <row r="4107" spans="1:55" ht="15.75" customHeight="1" thickBot="1">
      <c r="A4107" s="238"/>
      <c r="B4107" s="238"/>
      <c r="C4107" s="240"/>
      <c r="D4107" s="240"/>
      <c r="E4107" s="240"/>
      <c r="F4107" s="240"/>
      <c r="G4107" s="240"/>
      <c r="H4107" s="240"/>
      <c r="I4107" s="240"/>
      <c r="J4107" s="240"/>
      <c r="K4107" s="240"/>
      <c r="L4107" s="240"/>
      <c r="M4107" s="240"/>
      <c r="N4107" s="240"/>
      <c r="O4107" s="240"/>
      <c r="BC4107" s="226"/>
    </row>
    <row r="4108" spans="1:55" ht="15.75" customHeight="1" thickBot="1">
      <c r="A4108" s="238"/>
      <c r="B4108" s="238"/>
      <c r="C4108" s="240"/>
      <c r="D4108" s="240"/>
      <c r="E4108" s="240"/>
      <c r="F4108" s="240"/>
      <c r="G4108" s="240"/>
      <c r="H4108" s="240"/>
      <c r="I4108" s="240"/>
      <c r="J4108" s="240"/>
      <c r="K4108" s="240"/>
      <c r="L4108" s="240"/>
      <c r="M4108" s="240"/>
      <c r="N4108" s="240"/>
      <c r="O4108" s="240"/>
      <c r="BC4108" s="226"/>
    </row>
    <row r="4109" spans="1:55" ht="15.75" customHeight="1" thickBot="1">
      <c r="A4109" s="238"/>
      <c r="B4109" s="238"/>
      <c r="C4109" s="240"/>
      <c r="D4109" s="240"/>
      <c r="E4109" s="240"/>
      <c r="F4109" s="240"/>
      <c r="G4109" s="240"/>
      <c r="H4109" s="240"/>
      <c r="I4109" s="240"/>
      <c r="J4109" s="240"/>
      <c r="K4109" s="240"/>
      <c r="L4109" s="240"/>
      <c r="M4109" s="240"/>
      <c r="N4109" s="240"/>
      <c r="O4109" s="240"/>
      <c r="BC4109" s="226"/>
    </row>
    <row r="4110" spans="1:55" ht="15.75" customHeight="1" thickBot="1">
      <c r="A4110" s="238"/>
      <c r="B4110" s="238"/>
      <c r="C4110" s="240"/>
      <c r="D4110" s="240"/>
      <c r="E4110" s="240"/>
      <c r="F4110" s="240"/>
      <c r="G4110" s="240"/>
      <c r="H4110" s="240"/>
      <c r="I4110" s="240"/>
      <c r="J4110" s="240"/>
      <c r="K4110" s="240"/>
      <c r="L4110" s="240"/>
      <c r="M4110" s="240"/>
      <c r="N4110" s="240"/>
      <c r="O4110" s="240"/>
      <c r="BC4110" s="226"/>
    </row>
    <row r="4111" spans="1:55" ht="15.75" customHeight="1" thickBot="1">
      <c r="A4111" s="238"/>
      <c r="B4111" s="238"/>
      <c r="C4111" s="240"/>
      <c r="D4111" s="240"/>
      <c r="E4111" s="240"/>
      <c r="F4111" s="240"/>
      <c r="G4111" s="240"/>
      <c r="H4111" s="240"/>
      <c r="I4111" s="240"/>
      <c r="J4111" s="240"/>
      <c r="K4111" s="240"/>
      <c r="L4111" s="240"/>
      <c r="M4111" s="240"/>
      <c r="N4111" s="240"/>
      <c r="O4111" s="240"/>
      <c r="BC4111" s="226"/>
    </row>
    <row r="4112" spans="1:55" ht="15.75" customHeight="1" thickBot="1">
      <c r="A4112" s="238"/>
      <c r="B4112" s="238"/>
      <c r="C4112" s="240"/>
      <c r="D4112" s="240"/>
      <c r="E4112" s="240"/>
      <c r="F4112" s="240"/>
      <c r="G4112" s="240"/>
      <c r="H4112" s="240"/>
      <c r="I4112" s="240"/>
      <c r="J4112" s="240"/>
      <c r="K4112" s="240"/>
      <c r="L4112" s="240"/>
      <c r="M4112" s="240"/>
      <c r="N4112" s="240"/>
      <c r="O4112" s="240"/>
      <c r="BC4112" s="226"/>
    </row>
    <row r="4113" spans="1:55" ht="15.75" customHeight="1" thickBot="1">
      <c r="A4113" s="238"/>
      <c r="B4113" s="238"/>
      <c r="C4113" s="240"/>
      <c r="D4113" s="240"/>
      <c r="E4113" s="240"/>
      <c r="F4113" s="240"/>
      <c r="G4113" s="240"/>
      <c r="H4113" s="240"/>
      <c r="I4113" s="240"/>
      <c r="J4113" s="240"/>
      <c r="K4113" s="240"/>
      <c r="L4113" s="240"/>
      <c r="M4113" s="240"/>
      <c r="N4113" s="240"/>
      <c r="O4113" s="240"/>
      <c r="BC4113" s="226"/>
    </row>
    <row r="4114" spans="1:55" ht="15.75" customHeight="1" thickBot="1">
      <c r="A4114" s="238"/>
      <c r="B4114" s="238"/>
      <c r="C4114" s="240"/>
      <c r="D4114" s="240"/>
      <c r="E4114" s="240"/>
      <c r="F4114" s="240"/>
      <c r="G4114" s="240"/>
      <c r="H4114" s="240"/>
      <c r="I4114" s="240"/>
      <c r="J4114" s="240"/>
      <c r="K4114" s="240"/>
      <c r="L4114" s="240"/>
      <c r="M4114" s="240"/>
      <c r="N4114" s="240"/>
      <c r="O4114" s="240"/>
      <c r="BC4114" s="226"/>
    </row>
    <row r="4115" spans="1:55" ht="15.75" customHeight="1" thickBot="1">
      <c r="A4115" s="238"/>
      <c r="B4115" s="238"/>
      <c r="C4115" s="240"/>
      <c r="D4115" s="240"/>
      <c r="E4115" s="240"/>
      <c r="F4115" s="240"/>
      <c r="G4115" s="240"/>
      <c r="H4115" s="240"/>
      <c r="I4115" s="240"/>
      <c r="J4115" s="240"/>
      <c r="K4115" s="240"/>
      <c r="L4115" s="240"/>
      <c r="M4115" s="240"/>
      <c r="N4115" s="240"/>
      <c r="O4115" s="240"/>
      <c r="BC4115" s="226"/>
    </row>
    <row r="4116" spans="1:55" ht="15.75" customHeight="1" thickBot="1">
      <c r="A4116" s="238"/>
      <c r="B4116" s="238"/>
      <c r="C4116" s="240"/>
      <c r="D4116" s="240"/>
      <c r="E4116" s="240"/>
      <c r="F4116" s="240"/>
      <c r="G4116" s="240"/>
      <c r="H4116" s="240"/>
      <c r="I4116" s="240"/>
      <c r="J4116" s="240"/>
      <c r="K4116" s="240"/>
      <c r="L4116" s="240"/>
      <c r="M4116" s="240"/>
      <c r="N4116" s="240"/>
      <c r="O4116" s="240"/>
      <c r="BC4116" s="226"/>
    </row>
    <row r="4117" spans="1:55" ht="15.75" customHeight="1" thickBot="1">
      <c r="A4117" s="238"/>
      <c r="B4117" s="238"/>
      <c r="C4117" s="240"/>
      <c r="D4117" s="240"/>
      <c r="E4117" s="240"/>
      <c r="F4117" s="240"/>
      <c r="G4117" s="240"/>
      <c r="H4117" s="240"/>
      <c r="I4117" s="240"/>
      <c r="J4117" s="240"/>
      <c r="K4117" s="240"/>
      <c r="L4117" s="240"/>
      <c r="M4117" s="240"/>
      <c r="N4117" s="240"/>
      <c r="O4117" s="240"/>
      <c r="BC4117" s="226"/>
    </row>
    <row r="4118" spans="1:55" ht="15.75" customHeight="1" thickBot="1">
      <c r="A4118" s="238"/>
      <c r="B4118" s="238"/>
      <c r="C4118" s="240"/>
      <c r="D4118" s="240"/>
      <c r="E4118" s="240"/>
      <c r="F4118" s="240"/>
      <c r="G4118" s="240"/>
      <c r="H4118" s="240"/>
      <c r="I4118" s="240"/>
      <c r="J4118" s="240"/>
      <c r="K4118" s="240"/>
      <c r="L4118" s="240"/>
      <c r="M4118" s="240"/>
      <c r="N4118" s="240"/>
      <c r="O4118" s="240"/>
      <c r="BC4118" s="226"/>
    </row>
    <row r="4119" spans="1:55" ht="15.75" customHeight="1" thickBot="1">
      <c r="A4119" s="238"/>
      <c r="B4119" s="238"/>
      <c r="C4119" s="240"/>
      <c r="D4119" s="240"/>
      <c r="E4119" s="240"/>
      <c r="F4119" s="240"/>
      <c r="G4119" s="240"/>
      <c r="H4119" s="240"/>
      <c r="I4119" s="240"/>
      <c r="J4119" s="240"/>
      <c r="K4119" s="240"/>
      <c r="L4119" s="240"/>
      <c r="M4119" s="240"/>
      <c r="N4119" s="240"/>
      <c r="O4119" s="240"/>
      <c r="BC4119" s="226"/>
    </row>
    <row r="4120" spans="1:55" ht="15.75" customHeight="1" thickBot="1">
      <c r="A4120" s="238"/>
      <c r="B4120" s="238"/>
      <c r="C4120" s="240"/>
      <c r="D4120" s="240"/>
      <c r="E4120" s="240"/>
      <c r="F4120" s="240"/>
      <c r="G4120" s="240"/>
      <c r="H4120" s="240"/>
      <c r="I4120" s="240"/>
      <c r="J4120" s="240"/>
      <c r="K4120" s="240"/>
      <c r="L4120" s="240"/>
      <c r="M4120" s="240"/>
      <c r="N4120" s="240"/>
      <c r="O4120" s="240"/>
      <c r="BC4120" s="226"/>
    </row>
    <row r="4121" spans="1:55" ht="15.75" customHeight="1" thickBot="1">
      <c r="A4121" s="238"/>
      <c r="B4121" s="238"/>
      <c r="C4121" s="240"/>
      <c r="D4121" s="240"/>
      <c r="E4121" s="240"/>
      <c r="F4121" s="240"/>
      <c r="G4121" s="240"/>
      <c r="H4121" s="240"/>
      <c r="I4121" s="240"/>
      <c r="J4121" s="240"/>
      <c r="K4121" s="240"/>
      <c r="L4121" s="240"/>
      <c r="M4121" s="240"/>
      <c r="N4121" s="240"/>
      <c r="O4121" s="240"/>
      <c r="BC4121" s="226"/>
    </row>
    <row r="4122" spans="1:55" ht="15.75" customHeight="1" thickBot="1">
      <c r="A4122" s="238"/>
      <c r="B4122" s="238"/>
      <c r="C4122" s="240"/>
      <c r="D4122" s="240"/>
      <c r="E4122" s="240"/>
      <c r="F4122" s="240"/>
      <c r="G4122" s="240"/>
      <c r="H4122" s="240"/>
      <c r="I4122" s="240"/>
      <c r="J4122" s="240"/>
      <c r="K4122" s="240"/>
      <c r="L4122" s="240"/>
      <c r="M4122" s="240"/>
      <c r="N4122" s="240"/>
      <c r="O4122" s="240"/>
      <c r="BC4122" s="226"/>
    </row>
    <row r="4123" spans="1:55" ht="15.75" customHeight="1" thickBot="1">
      <c r="A4123" s="238"/>
      <c r="B4123" s="238"/>
      <c r="C4123" s="240"/>
      <c r="D4123" s="240"/>
      <c r="E4123" s="240"/>
      <c r="F4123" s="240"/>
      <c r="G4123" s="240"/>
      <c r="H4123" s="240"/>
      <c r="I4123" s="240"/>
      <c r="J4123" s="240"/>
      <c r="K4123" s="240"/>
      <c r="L4123" s="240"/>
      <c r="M4123" s="240"/>
      <c r="N4123" s="240"/>
      <c r="O4123" s="240"/>
      <c r="BC4123" s="226"/>
    </row>
    <row r="4124" spans="1:55" ht="15.75" customHeight="1" thickBot="1">
      <c r="A4124" s="238"/>
      <c r="B4124" s="238"/>
      <c r="C4124" s="240"/>
      <c r="D4124" s="240"/>
      <c r="E4124" s="240"/>
      <c r="F4124" s="240"/>
      <c r="G4124" s="240"/>
      <c r="H4124" s="240"/>
      <c r="I4124" s="240"/>
      <c r="J4124" s="240"/>
      <c r="K4124" s="240"/>
      <c r="L4124" s="240"/>
      <c r="M4124" s="240"/>
      <c r="N4124" s="240"/>
      <c r="O4124" s="240"/>
      <c r="BC4124" s="226"/>
    </row>
    <row r="4125" spans="1:55" ht="15.75" customHeight="1" thickBot="1">
      <c r="A4125" s="238"/>
      <c r="B4125" s="238"/>
      <c r="C4125" s="240"/>
      <c r="D4125" s="240"/>
      <c r="E4125" s="240"/>
      <c r="F4125" s="240"/>
      <c r="G4125" s="240"/>
      <c r="H4125" s="240"/>
      <c r="I4125" s="240"/>
      <c r="J4125" s="240"/>
      <c r="K4125" s="240"/>
      <c r="L4125" s="240"/>
      <c r="M4125" s="240"/>
      <c r="N4125" s="240"/>
      <c r="O4125" s="240"/>
      <c r="BC4125" s="226"/>
    </row>
    <row r="4126" spans="1:55" ht="15.75" customHeight="1" thickBot="1">
      <c r="A4126" s="238"/>
      <c r="B4126" s="238"/>
      <c r="C4126" s="240"/>
      <c r="D4126" s="240"/>
      <c r="E4126" s="240"/>
      <c r="F4126" s="240"/>
      <c r="G4126" s="240"/>
      <c r="H4126" s="240"/>
      <c r="I4126" s="240"/>
      <c r="J4126" s="240"/>
      <c r="K4126" s="240"/>
      <c r="L4126" s="240"/>
      <c r="M4126" s="240"/>
      <c r="N4126" s="240"/>
      <c r="O4126" s="240"/>
      <c r="BC4126" s="226"/>
    </row>
    <row r="4127" spans="1:55" ht="15.75" customHeight="1" thickBot="1">
      <c r="A4127" s="238"/>
      <c r="B4127" s="238"/>
      <c r="C4127" s="240"/>
      <c r="D4127" s="240"/>
      <c r="E4127" s="240"/>
      <c r="F4127" s="240"/>
      <c r="G4127" s="240"/>
      <c r="H4127" s="240"/>
      <c r="I4127" s="240"/>
      <c r="J4127" s="240"/>
      <c r="K4127" s="240"/>
      <c r="L4127" s="240"/>
      <c r="M4127" s="240"/>
      <c r="N4127" s="240"/>
      <c r="O4127" s="240"/>
      <c r="BC4127" s="226"/>
    </row>
    <row r="4128" spans="1:55" ht="15.75" customHeight="1" thickBot="1">
      <c r="A4128" s="238"/>
      <c r="B4128" s="238"/>
      <c r="C4128" s="240"/>
      <c r="D4128" s="240"/>
      <c r="E4128" s="240"/>
      <c r="F4128" s="240"/>
      <c r="G4128" s="240"/>
      <c r="H4128" s="240"/>
      <c r="I4128" s="240"/>
      <c r="J4128" s="240"/>
      <c r="K4128" s="240"/>
      <c r="L4128" s="240"/>
      <c r="M4128" s="240"/>
      <c r="N4128" s="240"/>
      <c r="O4128" s="240"/>
      <c r="BC4128" s="226"/>
    </row>
    <row r="4129" spans="1:55" ht="15.75" customHeight="1" thickBot="1">
      <c r="A4129" s="238"/>
      <c r="B4129" s="238"/>
      <c r="C4129" s="240"/>
      <c r="D4129" s="240"/>
      <c r="E4129" s="240"/>
      <c r="F4129" s="240"/>
      <c r="G4129" s="240"/>
      <c r="H4129" s="240"/>
      <c r="I4129" s="240"/>
      <c r="J4129" s="240"/>
      <c r="K4129" s="240"/>
      <c r="L4129" s="240"/>
      <c r="M4129" s="240"/>
      <c r="N4129" s="240"/>
      <c r="O4129" s="240"/>
      <c r="BC4129" s="226"/>
    </row>
    <row r="4130" spans="1:55" ht="15.75" customHeight="1" thickBot="1">
      <c r="A4130" s="238"/>
      <c r="B4130" s="238"/>
      <c r="C4130" s="240"/>
      <c r="D4130" s="240"/>
      <c r="E4130" s="240"/>
      <c r="F4130" s="240"/>
      <c r="G4130" s="240"/>
      <c r="H4130" s="240"/>
      <c r="I4130" s="240"/>
      <c r="J4130" s="240"/>
      <c r="K4130" s="240"/>
      <c r="L4130" s="240"/>
      <c r="M4130" s="240"/>
      <c r="N4130" s="240"/>
      <c r="O4130" s="240"/>
      <c r="BC4130" s="226"/>
    </row>
    <row r="4131" spans="1:55" ht="15.75" customHeight="1" thickBot="1">
      <c r="A4131" s="238"/>
      <c r="B4131" s="238"/>
      <c r="C4131" s="240"/>
      <c r="D4131" s="240"/>
      <c r="E4131" s="240"/>
      <c r="F4131" s="240"/>
      <c r="G4131" s="240"/>
      <c r="H4131" s="240"/>
      <c r="I4131" s="240"/>
      <c r="J4131" s="240"/>
      <c r="K4131" s="240"/>
      <c r="L4131" s="240"/>
      <c r="M4131" s="240"/>
      <c r="N4131" s="240"/>
      <c r="O4131" s="240"/>
      <c r="BC4131" s="226"/>
    </row>
    <row r="4132" spans="1:55" ht="15.75" customHeight="1" thickBot="1">
      <c r="A4132" s="238"/>
      <c r="B4132" s="238"/>
      <c r="C4132" s="240"/>
      <c r="D4132" s="240"/>
      <c r="E4132" s="240"/>
      <c r="F4132" s="240"/>
      <c r="G4132" s="240"/>
      <c r="H4132" s="240"/>
      <c r="I4132" s="240"/>
      <c r="J4132" s="240"/>
      <c r="K4132" s="240"/>
      <c r="L4132" s="240"/>
      <c r="M4132" s="240"/>
      <c r="N4132" s="240"/>
      <c r="O4132" s="240"/>
      <c r="BC4132" s="226"/>
    </row>
    <row r="4133" spans="1:55" ht="15.75" customHeight="1" thickBot="1">
      <c r="A4133" s="238"/>
      <c r="B4133" s="238"/>
      <c r="C4133" s="240"/>
      <c r="D4133" s="240"/>
      <c r="E4133" s="240"/>
      <c r="F4133" s="240"/>
      <c r="G4133" s="240"/>
      <c r="H4133" s="240"/>
      <c r="I4133" s="240"/>
      <c r="J4133" s="240"/>
      <c r="K4133" s="240"/>
      <c r="L4133" s="240"/>
      <c r="M4133" s="240"/>
      <c r="N4133" s="240"/>
      <c r="O4133" s="240"/>
      <c r="BC4133" s="226"/>
    </row>
    <row r="4134" spans="1:55" ht="15.75" customHeight="1" thickBot="1">
      <c r="A4134" s="238"/>
      <c r="B4134" s="238"/>
      <c r="C4134" s="240"/>
      <c r="D4134" s="240"/>
      <c r="E4134" s="240"/>
      <c r="F4134" s="240"/>
      <c r="G4134" s="240"/>
      <c r="H4134" s="240"/>
      <c r="I4134" s="240"/>
      <c r="J4134" s="240"/>
      <c r="K4134" s="240"/>
      <c r="L4134" s="240"/>
      <c r="M4134" s="240"/>
      <c r="N4134" s="240"/>
      <c r="O4134" s="240"/>
      <c r="BC4134" s="226"/>
    </row>
    <row r="4135" spans="1:55" ht="15.75" customHeight="1" thickBot="1">
      <c r="A4135" s="238"/>
      <c r="B4135" s="238"/>
      <c r="C4135" s="240"/>
      <c r="D4135" s="240"/>
      <c r="E4135" s="240"/>
      <c r="F4135" s="240"/>
      <c r="G4135" s="240"/>
      <c r="H4135" s="240"/>
      <c r="I4135" s="240"/>
      <c r="J4135" s="240"/>
      <c r="K4135" s="240"/>
      <c r="L4135" s="240"/>
      <c r="M4135" s="240"/>
      <c r="N4135" s="240"/>
      <c r="O4135" s="240"/>
      <c r="BC4135" s="226"/>
    </row>
    <row r="4136" spans="1:55" ht="15.75" customHeight="1" thickBot="1">
      <c r="A4136" s="238"/>
      <c r="B4136" s="238"/>
      <c r="C4136" s="240"/>
      <c r="D4136" s="240"/>
      <c r="E4136" s="240"/>
      <c r="F4136" s="240"/>
      <c r="G4136" s="240"/>
      <c r="H4136" s="240"/>
      <c r="I4136" s="240"/>
      <c r="J4136" s="240"/>
      <c r="K4136" s="240"/>
      <c r="L4136" s="240"/>
      <c r="M4136" s="240"/>
      <c r="N4136" s="240"/>
      <c r="O4136" s="240"/>
      <c r="BC4136" s="226"/>
    </row>
    <row r="4137" spans="1:55" ht="15.75" customHeight="1" thickBot="1">
      <c r="A4137" s="238"/>
      <c r="B4137" s="238"/>
      <c r="C4137" s="240"/>
      <c r="D4137" s="240"/>
      <c r="E4137" s="240"/>
      <c r="F4137" s="240"/>
      <c r="G4137" s="240"/>
      <c r="H4137" s="240"/>
      <c r="I4137" s="240"/>
      <c r="J4137" s="240"/>
      <c r="K4137" s="240"/>
      <c r="L4137" s="240"/>
      <c r="M4137" s="240"/>
      <c r="N4137" s="240"/>
      <c r="O4137" s="240"/>
      <c r="BC4137" s="226"/>
    </row>
    <row r="4138" spans="1:55" ht="15.75" customHeight="1" thickBot="1">
      <c r="A4138" s="238"/>
      <c r="B4138" s="238"/>
      <c r="C4138" s="240"/>
      <c r="D4138" s="240"/>
      <c r="E4138" s="240"/>
      <c r="F4138" s="240"/>
      <c r="G4138" s="240"/>
      <c r="H4138" s="240"/>
      <c r="I4138" s="240"/>
      <c r="J4138" s="240"/>
      <c r="K4138" s="240"/>
      <c r="L4138" s="240"/>
      <c r="M4138" s="240"/>
      <c r="N4138" s="240"/>
      <c r="O4138" s="240"/>
      <c r="BC4138" s="226"/>
    </row>
    <row r="4139" spans="1:55" ht="15.75" customHeight="1" thickBot="1">
      <c r="A4139" s="238"/>
      <c r="B4139" s="238"/>
      <c r="C4139" s="240"/>
      <c r="D4139" s="240"/>
      <c r="E4139" s="240"/>
      <c r="F4139" s="240"/>
      <c r="G4139" s="240"/>
      <c r="H4139" s="240"/>
      <c r="I4139" s="240"/>
      <c r="J4139" s="240"/>
      <c r="K4139" s="240"/>
      <c r="L4139" s="240"/>
      <c r="M4139" s="240"/>
      <c r="N4139" s="240"/>
      <c r="O4139" s="240"/>
      <c r="BC4139" s="226"/>
    </row>
    <row r="4140" spans="1:55" ht="15.75" customHeight="1" thickBot="1">
      <c r="A4140" s="238"/>
      <c r="B4140" s="238"/>
      <c r="C4140" s="240"/>
      <c r="D4140" s="240"/>
      <c r="E4140" s="240"/>
      <c r="F4140" s="240"/>
      <c r="G4140" s="240"/>
      <c r="H4140" s="240"/>
      <c r="I4140" s="240"/>
      <c r="J4140" s="240"/>
      <c r="K4140" s="240"/>
      <c r="L4140" s="240"/>
      <c r="M4140" s="240"/>
      <c r="N4140" s="240"/>
      <c r="O4140" s="240"/>
      <c r="BC4140" s="226"/>
    </row>
    <row r="4141" spans="1:55" ht="15.75" customHeight="1" thickBot="1">
      <c r="A4141" s="238"/>
      <c r="B4141" s="238"/>
      <c r="C4141" s="240"/>
      <c r="D4141" s="240"/>
      <c r="E4141" s="240"/>
      <c r="F4141" s="240"/>
      <c r="G4141" s="240"/>
      <c r="H4141" s="240"/>
      <c r="I4141" s="240"/>
      <c r="J4141" s="240"/>
      <c r="K4141" s="240"/>
      <c r="L4141" s="240"/>
      <c r="M4141" s="240"/>
      <c r="N4141" s="240"/>
      <c r="O4141" s="240"/>
      <c r="BC4141" s="226"/>
    </row>
    <row r="4142" spans="1:55" ht="15.75" customHeight="1" thickBot="1">
      <c r="A4142" s="238"/>
      <c r="B4142" s="238"/>
      <c r="C4142" s="240"/>
      <c r="D4142" s="240"/>
      <c r="E4142" s="240"/>
      <c r="F4142" s="240"/>
      <c r="G4142" s="240"/>
      <c r="H4142" s="240"/>
      <c r="I4142" s="240"/>
      <c r="J4142" s="240"/>
      <c r="K4142" s="240"/>
      <c r="L4142" s="240"/>
      <c r="M4142" s="240"/>
      <c r="N4142" s="240"/>
      <c r="O4142" s="240"/>
      <c r="BC4142" s="226"/>
    </row>
    <row r="4143" spans="1:55" ht="15.75" customHeight="1" thickBot="1">
      <c r="A4143" s="238"/>
      <c r="B4143" s="238"/>
      <c r="C4143" s="240"/>
      <c r="D4143" s="240"/>
      <c r="E4143" s="240"/>
      <c r="F4143" s="240"/>
      <c r="G4143" s="240"/>
      <c r="H4143" s="240"/>
      <c r="I4143" s="240"/>
      <c r="J4143" s="240"/>
      <c r="K4143" s="240"/>
      <c r="L4143" s="240"/>
      <c r="M4143" s="240"/>
      <c r="N4143" s="240"/>
      <c r="O4143" s="240"/>
      <c r="BC4143" s="226"/>
    </row>
    <row r="4144" spans="1:55" ht="15.75" customHeight="1" thickBot="1">
      <c r="A4144" s="238"/>
      <c r="B4144" s="238"/>
      <c r="C4144" s="240"/>
      <c r="D4144" s="240"/>
      <c r="E4144" s="240"/>
      <c r="F4144" s="240"/>
      <c r="G4144" s="240"/>
      <c r="H4144" s="240"/>
      <c r="I4144" s="240"/>
      <c r="J4144" s="240"/>
      <c r="K4144" s="240"/>
      <c r="L4144" s="240"/>
      <c r="M4144" s="240"/>
      <c r="N4144" s="240"/>
      <c r="O4144" s="240"/>
      <c r="BC4144" s="226"/>
    </row>
    <row r="4145" spans="1:55" ht="15.75" customHeight="1" thickBot="1">
      <c r="A4145" s="238"/>
      <c r="B4145" s="238"/>
      <c r="C4145" s="240"/>
      <c r="D4145" s="240"/>
      <c r="E4145" s="240"/>
      <c r="F4145" s="240"/>
      <c r="G4145" s="240"/>
      <c r="H4145" s="240"/>
      <c r="I4145" s="240"/>
      <c r="J4145" s="240"/>
      <c r="K4145" s="240"/>
      <c r="L4145" s="240"/>
      <c r="M4145" s="240"/>
      <c r="N4145" s="240"/>
      <c r="O4145" s="240"/>
      <c r="BC4145" s="226"/>
    </row>
    <row r="4146" spans="1:55" ht="15.75" customHeight="1" thickBot="1">
      <c r="A4146" s="238"/>
      <c r="B4146" s="238"/>
      <c r="C4146" s="240"/>
      <c r="D4146" s="240"/>
      <c r="E4146" s="240"/>
      <c r="F4146" s="240"/>
      <c r="G4146" s="240"/>
      <c r="H4146" s="240"/>
      <c r="I4146" s="240"/>
      <c r="J4146" s="240"/>
      <c r="K4146" s="240"/>
      <c r="L4146" s="240"/>
      <c r="M4146" s="240"/>
      <c r="N4146" s="240"/>
      <c r="O4146" s="240"/>
      <c r="BC4146" s="226"/>
    </row>
    <row r="4147" spans="1:55" ht="15.75" customHeight="1" thickBot="1">
      <c r="A4147" s="238"/>
      <c r="B4147" s="238"/>
      <c r="C4147" s="240"/>
      <c r="D4147" s="240"/>
      <c r="E4147" s="240"/>
      <c r="F4147" s="240"/>
      <c r="G4147" s="240"/>
      <c r="H4147" s="240"/>
      <c r="I4147" s="240"/>
      <c r="J4147" s="240"/>
      <c r="K4147" s="240"/>
      <c r="L4147" s="240"/>
      <c r="M4147" s="240"/>
      <c r="N4147" s="240"/>
      <c r="O4147" s="240"/>
      <c r="BC4147" s="226"/>
    </row>
    <row r="4148" spans="1:55" ht="15.75" customHeight="1" thickBot="1">
      <c r="A4148" s="238"/>
      <c r="B4148" s="238"/>
      <c r="C4148" s="240"/>
      <c r="D4148" s="240"/>
      <c r="E4148" s="240"/>
      <c r="F4148" s="240"/>
      <c r="G4148" s="240"/>
      <c r="H4148" s="240"/>
      <c r="I4148" s="240"/>
      <c r="J4148" s="240"/>
      <c r="K4148" s="240"/>
      <c r="L4148" s="240"/>
      <c r="M4148" s="240"/>
      <c r="N4148" s="240"/>
      <c r="O4148" s="240"/>
      <c r="BC4148" s="226"/>
    </row>
    <row r="4149" spans="1:55" ht="15.75" customHeight="1" thickBot="1">
      <c r="A4149" s="238"/>
      <c r="B4149" s="238"/>
      <c r="C4149" s="240"/>
      <c r="D4149" s="240"/>
      <c r="E4149" s="240"/>
      <c r="F4149" s="240"/>
      <c r="G4149" s="240"/>
      <c r="H4149" s="240"/>
      <c r="I4149" s="240"/>
      <c r="J4149" s="240"/>
      <c r="K4149" s="240"/>
      <c r="L4149" s="240"/>
      <c r="M4149" s="240"/>
      <c r="N4149" s="240"/>
      <c r="O4149" s="240"/>
      <c r="BC4149" s="226"/>
    </row>
    <row r="4150" spans="1:55" ht="15.75" customHeight="1" thickBot="1">
      <c r="A4150" s="238"/>
      <c r="B4150" s="238"/>
      <c r="C4150" s="240"/>
      <c r="D4150" s="240"/>
      <c r="E4150" s="240"/>
      <c r="F4150" s="240"/>
      <c r="G4150" s="240"/>
      <c r="H4150" s="240"/>
      <c r="I4150" s="240"/>
      <c r="J4150" s="240"/>
      <c r="K4150" s="240"/>
      <c r="L4150" s="240"/>
      <c r="M4150" s="240"/>
      <c r="N4150" s="240"/>
      <c r="O4150" s="240"/>
      <c r="BC4150" s="226"/>
    </row>
    <row r="4151" spans="1:55" ht="15.75" customHeight="1" thickBot="1">
      <c r="A4151" s="238"/>
      <c r="B4151" s="238"/>
      <c r="C4151" s="240"/>
      <c r="D4151" s="240"/>
      <c r="E4151" s="240"/>
      <c r="F4151" s="240"/>
      <c r="G4151" s="240"/>
      <c r="H4151" s="240"/>
      <c r="I4151" s="240"/>
      <c r="J4151" s="240"/>
      <c r="K4151" s="240"/>
      <c r="L4151" s="240"/>
      <c r="M4151" s="240"/>
      <c r="N4151" s="240"/>
      <c r="O4151" s="240"/>
      <c r="BC4151" s="226"/>
    </row>
    <row r="4152" spans="1:55" ht="15.75" customHeight="1" thickBot="1">
      <c r="A4152" s="238"/>
      <c r="B4152" s="238"/>
      <c r="C4152" s="240"/>
      <c r="D4152" s="240"/>
      <c r="E4152" s="240"/>
      <c r="F4152" s="240"/>
      <c r="G4152" s="240"/>
      <c r="H4152" s="240"/>
      <c r="I4152" s="240"/>
      <c r="J4152" s="240"/>
      <c r="K4152" s="240"/>
      <c r="L4152" s="240"/>
      <c r="M4152" s="240"/>
      <c r="N4152" s="240"/>
      <c r="O4152" s="240"/>
      <c r="BC4152" s="226"/>
    </row>
    <row r="4153" spans="1:55" ht="15.75" customHeight="1" thickBot="1">
      <c r="A4153" s="238"/>
      <c r="B4153" s="238"/>
      <c r="C4153" s="240"/>
      <c r="D4153" s="240"/>
      <c r="E4153" s="240"/>
      <c r="F4153" s="240"/>
      <c r="G4153" s="240"/>
      <c r="H4153" s="240"/>
      <c r="I4153" s="240"/>
      <c r="J4153" s="240"/>
      <c r="K4153" s="240"/>
      <c r="L4153" s="240"/>
      <c r="M4153" s="240"/>
      <c r="N4153" s="240"/>
      <c r="O4153" s="240"/>
      <c r="BC4153" s="226"/>
    </row>
    <row r="4154" spans="1:55" ht="15.75" customHeight="1" thickBot="1">
      <c r="A4154" s="238"/>
      <c r="B4154" s="238"/>
      <c r="C4154" s="240"/>
      <c r="D4154" s="240"/>
      <c r="E4154" s="240"/>
      <c r="F4154" s="240"/>
      <c r="G4154" s="240"/>
      <c r="H4154" s="240"/>
      <c r="I4154" s="240"/>
      <c r="J4154" s="240"/>
      <c r="K4154" s="240"/>
      <c r="L4154" s="240"/>
      <c r="M4154" s="240"/>
      <c r="N4154" s="240"/>
      <c r="O4154" s="240"/>
      <c r="BC4154" s="226"/>
    </row>
    <row r="4155" spans="1:55" ht="15.75" customHeight="1" thickBot="1">
      <c r="A4155" s="238"/>
      <c r="B4155" s="238"/>
      <c r="C4155" s="240"/>
      <c r="D4155" s="240"/>
      <c r="E4155" s="240"/>
      <c r="F4155" s="240"/>
      <c r="G4155" s="240"/>
      <c r="H4155" s="240"/>
      <c r="I4155" s="240"/>
      <c r="J4155" s="240"/>
      <c r="K4155" s="240"/>
      <c r="L4155" s="240"/>
      <c r="M4155" s="240"/>
      <c r="N4155" s="240"/>
      <c r="O4155" s="240"/>
      <c r="BC4155" s="226"/>
    </row>
    <row r="4156" spans="1:55" ht="15.75" customHeight="1" thickBot="1">
      <c r="A4156" s="238"/>
      <c r="B4156" s="238"/>
      <c r="C4156" s="240"/>
      <c r="D4156" s="240"/>
      <c r="E4156" s="240"/>
      <c r="F4156" s="240"/>
      <c r="G4156" s="240"/>
      <c r="H4156" s="240"/>
      <c r="I4156" s="240"/>
      <c r="J4156" s="240"/>
      <c r="K4156" s="240"/>
      <c r="L4156" s="240"/>
      <c r="M4156" s="240"/>
      <c r="N4156" s="240"/>
      <c r="O4156" s="240"/>
      <c r="BC4156" s="226"/>
    </row>
    <row r="4157" spans="1:55" ht="15.75" customHeight="1" thickBot="1">
      <c r="A4157" s="238"/>
      <c r="B4157" s="238"/>
      <c r="C4157" s="240"/>
      <c r="D4157" s="240"/>
      <c r="E4157" s="240"/>
      <c r="F4157" s="240"/>
      <c r="G4157" s="240"/>
      <c r="H4157" s="240"/>
      <c r="I4157" s="240"/>
      <c r="J4157" s="240"/>
      <c r="K4157" s="240"/>
      <c r="L4157" s="240"/>
      <c r="M4157" s="240"/>
      <c r="N4157" s="240"/>
      <c r="O4157" s="240"/>
      <c r="BC4157" s="226"/>
    </row>
    <row r="4158" spans="1:55" ht="15.75" customHeight="1" thickBot="1">
      <c r="A4158" s="238"/>
      <c r="B4158" s="238"/>
      <c r="C4158" s="240"/>
      <c r="D4158" s="240"/>
      <c r="E4158" s="240"/>
      <c r="F4158" s="240"/>
      <c r="G4158" s="240"/>
      <c r="H4158" s="240"/>
      <c r="I4158" s="240"/>
      <c r="J4158" s="240"/>
      <c r="K4158" s="240"/>
      <c r="L4158" s="240"/>
      <c r="M4158" s="240"/>
      <c r="N4158" s="240"/>
      <c r="O4158" s="240"/>
      <c r="BC4158" s="226"/>
    </row>
    <row r="4159" spans="1:55" ht="15.75" customHeight="1" thickBot="1">
      <c r="A4159" s="238"/>
      <c r="B4159" s="238"/>
      <c r="C4159" s="240"/>
      <c r="D4159" s="240"/>
      <c r="E4159" s="240"/>
      <c r="F4159" s="240"/>
      <c r="G4159" s="240"/>
      <c r="H4159" s="240"/>
      <c r="I4159" s="240"/>
      <c r="J4159" s="240"/>
      <c r="K4159" s="240"/>
      <c r="L4159" s="240"/>
      <c r="M4159" s="240"/>
      <c r="N4159" s="240"/>
      <c r="O4159" s="240"/>
      <c r="BC4159" s="226"/>
    </row>
    <row r="4160" spans="1:55" ht="15.75" customHeight="1" thickBot="1">
      <c r="A4160" s="238"/>
      <c r="B4160" s="238"/>
      <c r="C4160" s="240"/>
      <c r="D4160" s="240"/>
      <c r="E4160" s="240"/>
      <c r="F4160" s="240"/>
      <c r="G4160" s="240"/>
      <c r="H4160" s="240"/>
      <c r="I4160" s="240"/>
      <c r="J4160" s="240"/>
      <c r="K4160" s="240"/>
      <c r="L4160" s="240"/>
      <c r="M4160" s="240"/>
      <c r="N4160" s="240"/>
      <c r="O4160" s="240"/>
      <c r="BC4160" s="226"/>
    </row>
    <row r="4161" spans="1:55" ht="15.75" customHeight="1" thickBot="1">
      <c r="A4161" s="238"/>
      <c r="B4161" s="238"/>
      <c r="C4161" s="240"/>
      <c r="D4161" s="240"/>
      <c r="E4161" s="240"/>
      <c r="F4161" s="240"/>
      <c r="G4161" s="240"/>
      <c r="H4161" s="240"/>
      <c r="I4161" s="240"/>
      <c r="J4161" s="240"/>
      <c r="K4161" s="240"/>
      <c r="L4161" s="240"/>
      <c r="M4161" s="240"/>
      <c r="N4161" s="240"/>
      <c r="O4161" s="240"/>
      <c r="BC4161" s="226"/>
    </row>
    <row r="4162" spans="1:55" ht="15.75" customHeight="1" thickBot="1">
      <c r="A4162" s="238"/>
      <c r="B4162" s="238"/>
      <c r="C4162" s="240"/>
      <c r="D4162" s="240"/>
      <c r="E4162" s="240"/>
      <c r="F4162" s="240"/>
      <c r="G4162" s="240"/>
      <c r="H4162" s="240"/>
      <c r="I4162" s="240"/>
      <c r="J4162" s="240"/>
      <c r="K4162" s="240"/>
      <c r="L4162" s="240"/>
      <c r="M4162" s="240"/>
      <c r="N4162" s="240"/>
      <c r="O4162" s="240"/>
      <c r="BC4162" s="226"/>
    </row>
    <row r="4163" spans="1:55" ht="15.75" customHeight="1" thickBot="1">
      <c r="A4163" s="238"/>
      <c r="B4163" s="238"/>
      <c r="C4163" s="240"/>
      <c r="D4163" s="240"/>
      <c r="E4163" s="240"/>
      <c r="F4163" s="240"/>
      <c r="G4163" s="240"/>
      <c r="H4163" s="240"/>
      <c r="I4163" s="240"/>
      <c r="J4163" s="240"/>
      <c r="K4163" s="240"/>
      <c r="L4163" s="240"/>
      <c r="M4163" s="240"/>
      <c r="N4163" s="240"/>
      <c r="O4163" s="240"/>
      <c r="BC4163" s="226"/>
    </row>
    <row r="4164" spans="1:55" ht="15.75" customHeight="1" thickBot="1">
      <c r="A4164" s="238"/>
      <c r="B4164" s="238"/>
      <c r="C4164" s="240"/>
      <c r="D4164" s="240"/>
      <c r="E4164" s="240"/>
      <c r="F4164" s="240"/>
      <c r="G4164" s="240"/>
      <c r="H4164" s="240"/>
      <c r="I4164" s="240"/>
      <c r="J4164" s="240"/>
      <c r="K4164" s="240"/>
      <c r="L4164" s="240"/>
      <c r="M4164" s="240"/>
      <c r="N4164" s="240"/>
      <c r="O4164" s="240"/>
      <c r="BC4164" s="226"/>
    </row>
    <row r="4165" spans="1:55" ht="15.75" customHeight="1" thickBot="1">
      <c r="A4165" s="238"/>
      <c r="B4165" s="238"/>
      <c r="C4165" s="240"/>
      <c r="D4165" s="240"/>
      <c r="E4165" s="240"/>
      <c r="F4165" s="240"/>
      <c r="G4165" s="240"/>
      <c r="H4165" s="240"/>
      <c r="I4165" s="240"/>
      <c r="J4165" s="240"/>
      <c r="K4165" s="240"/>
      <c r="L4165" s="240"/>
      <c r="M4165" s="240"/>
      <c r="N4165" s="240"/>
      <c r="O4165" s="240"/>
      <c r="BC4165" s="226"/>
    </row>
    <row r="4166" spans="1:55" ht="15.75" customHeight="1" thickBot="1">
      <c r="A4166" s="238"/>
      <c r="B4166" s="238"/>
      <c r="C4166" s="240"/>
      <c r="D4166" s="240"/>
      <c r="E4166" s="240"/>
      <c r="F4166" s="240"/>
      <c r="G4166" s="240"/>
      <c r="H4166" s="240"/>
      <c r="I4166" s="240"/>
      <c r="J4166" s="240"/>
      <c r="K4166" s="240"/>
      <c r="L4166" s="240"/>
      <c r="M4166" s="240"/>
      <c r="N4166" s="240"/>
      <c r="O4166" s="240"/>
      <c r="BC4166" s="226"/>
    </row>
    <row r="4167" spans="1:55" ht="15.75" customHeight="1" thickBot="1">
      <c r="A4167" s="238"/>
      <c r="B4167" s="238"/>
      <c r="C4167" s="240"/>
      <c r="D4167" s="240"/>
      <c r="E4167" s="240"/>
      <c r="F4167" s="240"/>
      <c r="G4167" s="240"/>
      <c r="H4167" s="240"/>
      <c r="I4167" s="240"/>
      <c r="J4167" s="240"/>
      <c r="K4167" s="240"/>
      <c r="L4167" s="240"/>
      <c r="M4167" s="240"/>
      <c r="N4167" s="240"/>
      <c r="O4167" s="240"/>
      <c r="BC4167" s="226"/>
    </row>
    <row r="4168" spans="1:55" ht="15.75" customHeight="1" thickBot="1">
      <c r="A4168" s="238"/>
      <c r="B4168" s="238"/>
      <c r="C4168" s="240"/>
      <c r="D4168" s="240"/>
      <c r="E4168" s="240"/>
      <c r="F4168" s="240"/>
      <c r="G4168" s="240"/>
      <c r="H4168" s="240"/>
      <c r="I4168" s="240"/>
      <c r="J4168" s="240"/>
      <c r="K4168" s="240"/>
      <c r="L4168" s="240"/>
      <c r="M4168" s="240"/>
      <c r="N4168" s="240"/>
      <c r="O4168" s="240"/>
      <c r="BC4168" s="226"/>
    </row>
    <row r="4169" spans="1:55" ht="15.75" customHeight="1" thickBot="1">
      <c r="A4169" s="238"/>
      <c r="B4169" s="238"/>
      <c r="C4169" s="240"/>
      <c r="D4169" s="240"/>
      <c r="E4169" s="240"/>
      <c r="F4169" s="240"/>
      <c r="G4169" s="240"/>
      <c r="H4169" s="240"/>
      <c r="I4169" s="240"/>
      <c r="J4169" s="240"/>
      <c r="K4169" s="240"/>
      <c r="L4169" s="240"/>
      <c r="M4169" s="240"/>
      <c r="N4169" s="240"/>
      <c r="O4169" s="240"/>
      <c r="BC4169" s="226"/>
    </row>
    <row r="4170" spans="1:55" ht="15.75" customHeight="1" thickBot="1">
      <c r="A4170" s="238"/>
      <c r="B4170" s="238"/>
      <c r="C4170" s="240"/>
      <c r="D4170" s="240"/>
      <c r="E4170" s="240"/>
      <c r="F4170" s="240"/>
      <c r="G4170" s="240"/>
      <c r="H4170" s="240"/>
      <c r="I4170" s="240"/>
      <c r="J4170" s="240"/>
      <c r="K4170" s="240"/>
      <c r="L4170" s="240"/>
      <c r="M4170" s="240"/>
      <c r="N4170" s="240"/>
      <c r="O4170" s="240"/>
      <c r="BC4170" s="226"/>
    </row>
    <row r="4171" spans="1:55" ht="15.75" customHeight="1" thickBot="1">
      <c r="A4171" s="238"/>
      <c r="B4171" s="238"/>
      <c r="C4171" s="240"/>
      <c r="D4171" s="240"/>
      <c r="E4171" s="240"/>
      <c r="F4171" s="240"/>
      <c r="G4171" s="240"/>
      <c r="H4171" s="240"/>
      <c r="I4171" s="240"/>
      <c r="J4171" s="240"/>
      <c r="K4171" s="240"/>
      <c r="L4171" s="240"/>
      <c r="M4171" s="240"/>
      <c r="N4171" s="240"/>
      <c r="O4171" s="240"/>
      <c r="BC4171" s="226"/>
    </row>
    <row r="4172" spans="1:55" ht="15.75" customHeight="1" thickBot="1">
      <c r="A4172" s="238"/>
      <c r="B4172" s="238"/>
      <c r="C4172" s="240"/>
      <c r="D4172" s="240"/>
      <c r="E4172" s="240"/>
      <c r="F4172" s="240"/>
      <c r="G4172" s="240"/>
      <c r="H4172" s="240"/>
      <c r="I4172" s="240"/>
      <c r="J4172" s="240"/>
      <c r="K4172" s="240"/>
      <c r="L4172" s="240"/>
      <c r="M4172" s="240"/>
      <c r="N4172" s="240"/>
      <c r="O4172" s="240"/>
      <c r="BC4172" s="226"/>
    </row>
    <row r="4173" spans="1:55" ht="15.75" customHeight="1" thickBot="1">
      <c r="A4173" s="238"/>
      <c r="B4173" s="238"/>
      <c r="C4173" s="240"/>
      <c r="D4173" s="240"/>
      <c r="E4173" s="240"/>
      <c r="F4173" s="240"/>
      <c r="G4173" s="240"/>
      <c r="H4173" s="240"/>
      <c r="I4173" s="240"/>
      <c r="J4173" s="240"/>
      <c r="K4173" s="240"/>
      <c r="L4173" s="240"/>
      <c r="M4173" s="240"/>
      <c r="N4173" s="240"/>
      <c r="O4173" s="240"/>
      <c r="BC4173" s="226"/>
    </row>
    <row r="4174" spans="1:55" ht="15.75" customHeight="1" thickBot="1">
      <c r="A4174" s="238"/>
      <c r="B4174" s="238"/>
      <c r="C4174" s="240"/>
      <c r="D4174" s="240"/>
      <c r="E4174" s="240"/>
      <c r="F4174" s="240"/>
      <c r="G4174" s="240"/>
      <c r="H4174" s="240"/>
      <c r="I4174" s="240"/>
      <c r="J4174" s="240"/>
      <c r="K4174" s="240"/>
      <c r="L4174" s="240"/>
      <c r="M4174" s="240"/>
      <c r="N4174" s="240"/>
      <c r="O4174" s="240"/>
      <c r="BC4174" s="226"/>
    </row>
    <row r="4175" spans="1:55" ht="15.75" customHeight="1" thickBot="1">
      <c r="A4175" s="238"/>
      <c r="B4175" s="238"/>
      <c r="C4175" s="240"/>
      <c r="D4175" s="240"/>
      <c r="E4175" s="240"/>
      <c r="F4175" s="240"/>
      <c r="G4175" s="240"/>
      <c r="H4175" s="240"/>
      <c r="I4175" s="240"/>
      <c r="J4175" s="240"/>
      <c r="K4175" s="240"/>
      <c r="L4175" s="240"/>
      <c r="M4175" s="240"/>
      <c r="N4175" s="240"/>
      <c r="O4175" s="240"/>
      <c r="BC4175" s="226"/>
    </row>
    <row r="4176" spans="1:55" ht="15.75" customHeight="1" thickBot="1">
      <c r="A4176" s="238"/>
      <c r="B4176" s="238"/>
      <c r="C4176" s="240"/>
      <c r="D4176" s="240"/>
      <c r="E4176" s="240"/>
      <c r="F4176" s="240"/>
      <c r="G4176" s="240"/>
      <c r="H4176" s="240"/>
      <c r="I4176" s="240"/>
      <c r="J4176" s="240"/>
      <c r="K4176" s="240"/>
      <c r="L4176" s="240"/>
      <c r="M4176" s="240"/>
      <c r="N4176" s="240"/>
      <c r="O4176" s="240"/>
      <c r="BC4176" s="226"/>
    </row>
    <row r="4177" spans="1:55" ht="15.75" customHeight="1" thickBot="1">
      <c r="A4177" s="238"/>
      <c r="B4177" s="238"/>
      <c r="C4177" s="240"/>
      <c r="D4177" s="240"/>
      <c r="E4177" s="240"/>
      <c r="F4177" s="240"/>
      <c r="G4177" s="240"/>
      <c r="H4177" s="240"/>
      <c r="I4177" s="240"/>
      <c r="J4177" s="240"/>
      <c r="K4177" s="240"/>
      <c r="L4177" s="240"/>
      <c r="M4177" s="240"/>
      <c r="N4177" s="240"/>
      <c r="O4177" s="240"/>
      <c r="BC4177" s="226"/>
    </row>
    <row r="4178" spans="1:55" ht="15.75" customHeight="1" thickBot="1">
      <c r="A4178" s="238"/>
      <c r="B4178" s="238"/>
      <c r="C4178" s="240"/>
      <c r="D4178" s="240"/>
      <c r="E4178" s="240"/>
      <c r="F4178" s="240"/>
      <c r="G4178" s="240"/>
      <c r="H4178" s="240"/>
      <c r="I4178" s="240"/>
      <c r="J4178" s="240"/>
      <c r="K4178" s="240"/>
      <c r="L4178" s="240"/>
      <c r="M4178" s="240"/>
      <c r="N4178" s="240"/>
      <c r="O4178" s="240"/>
      <c r="BC4178" s="226"/>
    </row>
    <row r="4179" spans="1:55" ht="15.75" customHeight="1" thickBot="1">
      <c r="A4179" s="238"/>
      <c r="B4179" s="238"/>
      <c r="C4179" s="240"/>
      <c r="D4179" s="240"/>
      <c r="E4179" s="240"/>
      <c r="F4179" s="240"/>
      <c r="G4179" s="240"/>
      <c r="H4179" s="240"/>
      <c r="I4179" s="240"/>
      <c r="J4179" s="240"/>
      <c r="K4179" s="240"/>
      <c r="L4179" s="240"/>
      <c r="M4179" s="240"/>
      <c r="N4179" s="240"/>
      <c r="O4179" s="240"/>
      <c r="BC4179" s="226"/>
    </row>
    <row r="4180" spans="1:55" ht="15.75" customHeight="1" thickBot="1">
      <c r="A4180" s="238"/>
      <c r="B4180" s="238"/>
      <c r="C4180" s="240"/>
      <c r="D4180" s="240"/>
      <c r="E4180" s="240"/>
      <c r="F4180" s="240"/>
      <c r="G4180" s="240"/>
      <c r="H4180" s="240"/>
      <c r="I4180" s="240"/>
      <c r="J4180" s="240"/>
      <c r="K4180" s="240"/>
      <c r="L4180" s="240"/>
      <c r="M4180" s="240"/>
      <c r="N4180" s="240"/>
      <c r="O4180" s="240"/>
      <c r="BC4180" s="226"/>
    </row>
    <row r="4181" spans="1:55" ht="15.75" customHeight="1" thickBot="1">
      <c r="A4181" s="238"/>
      <c r="B4181" s="238"/>
      <c r="C4181" s="240"/>
      <c r="D4181" s="240"/>
      <c r="E4181" s="240"/>
      <c r="F4181" s="240"/>
      <c r="G4181" s="240"/>
      <c r="H4181" s="240"/>
      <c r="I4181" s="240"/>
      <c r="J4181" s="240"/>
      <c r="K4181" s="240"/>
      <c r="L4181" s="240"/>
      <c r="M4181" s="240"/>
      <c r="N4181" s="240"/>
      <c r="O4181" s="240"/>
      <c r="BC4181" s="226"/>
    </row>
    <row r="4182" spans="1:55" ht="15.75" customHeight="1" thickBot="1">
      <c r="A4182" s="238"/>
      <c r="B4182" s="238"/>
      <c r="C4182" s="240"/>
      <c r="D4182" s="240"/>
      <c r="E4182" s="240"/>
      <c r="F4182" s="240"/>
      <c r="G4182" s="240"/>
      <c r="H4182" s="240"/>
      <c r="I4182" s="240"/>
      <c r="J4182" s="240"/>
      <c r="K4182" s="240"/>
      <c r="L4182" s="240"/>
      <c r="M4182" s="240"/>
      <c r="N4182" s="240"/>
      <c r="O4182" s="240"/>
      <c r="BC4182" s="226"/>
    </row>
    <row r="4183" spans="1:55" ht="15.75" customHeight="1" thickBot="1">
      <c r="A4183" s="238"/>
      <c r="B4183" s="238"/>
      <c r="C4183" s="240"/>
      <c r="D4183" s="240"/>
      <c r="E4183" s="240"/>
      <c r="F4183" s="240"/>
      <c r="G4183" s="240"/>
      <c r="H4183" s="240"/>
      <c r="I4183" s="240"/>
      <c r="J4183" s="240"/>
      <c r="K4183" s="240"/>
      <c r="L4183" s="240"/>
      <c r="M4183" s="240"/>
      <c r="N4183" s="240"/>
      <c r="O4183" s="240"/>
      <c r="BC4183" s="226"/>
    </row>
    <row r="4184" spans="1:55" ht="15.75" customHeight="1" thickBot="1">
      <c r="A4184" s="238"/>
      <c r="B4184" s="238"/>
      <c r="C4184" s="240"/>
      <c r="D4184" s="240"/>
      <c r="E4184" s="240"/>
      <c r="F4184" s="240"/>
      <c r="G4184" s="240"/>
      <c r="H4184" s="240"/>
      <c r="I4184" s="240"/>
      <c r="J4184" s="240"/>
      <c r="K4184" s="240"/>
      <c r="L4184" s="240"/>
      <c r="M4184" s="240"/>
      <c r="N4184" s="240"/>
      <c r="O4184" s="240"/>
      <c r="BC4184" s="226"/>
    </row>
    <row r="4185" spans="1:55" ht="15.75" customHeight="1" thickBot="1">
      <c r="A4185" s="238"/>
      <c r="B4185" s="238"/>
      <c r="C4185" s="240"/>
      <c r="D4185" s="240"/>
      <c r="E4185" s="240"/>
      <c r="F4185" s="240"/>
      <c r="G4185" s="240"/>
      <c r="H4185" s="240"/>
      <c r="I4185" s="240"/>
      <c r="J4185" s="240"/>
      <c r="K4185" s="240"/>
      <c r="L4185" s="240"/>
      <c r="M4185" s="240"/>
      <c r="N4185" s="240"/>
      <c r="O4185" s="240"/>
      <c r="BC4185" s="226"/>
    </row>
    <row r="4186" spans="1:55" ht="15.75" customHeight="1" thickBot="1">
      <c r="A4186" s="238"/>
      <c r="B4186" s="238"/>
      <c r="C4186" s="240"/>
      <c r="D4186" s="240"/>
      <c r="E4186" s="240"/>
      <c r="F4186" s="240"/>
      <c r="G4186" s="240"/>
      <c r="H4186" s="240"/>
      <c r="I4186" s="240"/>
      <c r="J4186" s="240"/>
      <c r="K4186" s="240"/>
      <c r="L4186" s="240"/>
      <c r="M4186" s="240"/>
      <c r="N4186" s="240"/>
      <c r="O4186" s="240"/>
      <c r="BC4186" s="226"/>
    </row>
    <row r="4187" spans="1:55" ht="15.75" customHeight="1" thickBot="1">
      <c r="A4187" s="238"/>
      <c r="B4187" s="238"/>
      <c r="C4187" s="240"/>
      <c r="D4187" s="240"/>
      <c r="E4187" s="240"/>
      <c r="F4187" s="240"/>
      <c r="G4187" s="240"/>
      <c r="H4187" s="240"/>
      <c r="I4187" s="240"/>
      <c r="J4187" s="240"/>
      <c r="K4187" s="240"/>
      <c r="L4187" s="240"/>
      <c r="M4187" s="240"/>
      <c r="N4187" s="240"/>
      <c r="O4187" s="240"/>
      <c r="BC4187" s="226"/>
    </row>
    <row r="4188" spans="1:55" ht="15.75" customHeight="1" thickBot="1">
      <c r="A4188" s="238"/>
      <c r="B4188" s="238"/>
      <c r="C4188" s="240"/>
      <c r="D4188" s="240"/>
      <c r="E4188" s="240"/>
      <c r="F4188" s="240"/>
      <c r="G4188" s="240"/>
      <c r="H4188" s="240"/>
      <c r="I4188" s="240"/>
      <c r="J4188" s="240"/>
      <c r="K4188" s="240"/>
      <c r="L4188" s="240"/>
      <c r="M4188" s="240"/>
      <c r="N4188" s="240"/>
      <c r="O4188" s="240"/>
      <c r="BC4188" s="226"/>
    </row>
    <row r="4189" spans="1:55" ht="15.75" customHeight="1" thickBot="1">
      <c r="A4189" s="238"/>
      <c r="B4189" s="238"/>
      <c r="C4189" s="240"/>
      <c r="D4189" s="240"/>
      <c r="E4189" s="240"/>
      <c r="F4189" s="240"/>
      <c r="G4189" s="240"/>
      <c r="H4189" s="240"/>
      <c r="I4189" s="240"/>
      <c r="J4189" s="240"/>
      <c r="K4189" s="240"/>
      <c r="L4189" s="240"/>
      <c r="M4189" s="240"/>
      <c r="N4189" s="240"/>
      <c r="O4189" s="240"/>
      <c r="BC4189" s="226"/>
    </row>
    <row r="4190" spans="1:55" ht="15.75" customHeight="1" thickBot="1">
      <c r="A4190" s="238"/>
      <c r="B4190" s="238"/>
      <c r="C4190" s="240"/>
      <c r="D4190" s="240"/>
      <c r="E4190" s="240"/>
      <c r="F4190" s="240"/>
      <c r="G4190" s="240"/>
      <c r="H4190" s="240"/>
      <c r="I4190" s="240"/>
      <c r="J4190" s="240"/>
      <c r="K4190" s="240"/>
      <c r="L4190" s="240"/>
      <c r="M4190" s="240"/>
      <c r="N4190" s="240"/>
      <c r="O4190" s="240"/>
      <c r="BC4190" s="226"/>
    </row>
    <row r="4191" spans="1:55" ht="15.75" customHeight="1" thickBot="1">
      <c r="A4191" s="238"/>
      <c r="B4191" s="238"/>
      <c r="C4191" s="240"/>
      <c r="D4191" s="240"/>
      <c r="E4191" s="240"/>
      <c r="F4191" s="240"/>
      <c r="G4191" s="240"/>
      <c r="H4191" s="240"/>
      <c r="I4191" s="240"/>
      <c r="J4191" s="240"/>
      <c r="K4191" s="240"/>
      <c r="L4191" s="240"/>
      <c r="M4191" s="240"/>
      <c r="N4191" s="240"/>
      <c r="O4191" s="240"/>
      <c r="BC4191" s="226"/>
    </row>
    <row r="4192" spans="1:55" ht="15.75" customHeight="1" thickBot="1">
      <c r="A4192" s="238"/>
      <c r="B4192" s="238"/>
      <c r="C4192" s="240"/>
      <c r="D4192" s="240"/>
      <c r="E4192" s="240"/>
      <c r="F4192" s="240"/>
      <c r="G4192" s="240"/>
      <c r="H4192" s="240"/>
      <c r="I4192" s="240"/>
      <c r="J4192" s="240"/>
      <c r="K4192" s="240"/>
      <c r="L4192" s="240"/>
      <c r="M4192" s="240"/>
      <c r="N4192" s="240"/>
      <c r="O4192" s="240"/>
      <c r="BC4192" s="226"/>
    </row>
    <row r="4193" spans="1:55" ht="15.75" customHeight="1" thickBot="1">
      <c r="A4193" s="238"/>
      <c r="B4193" s="238"/>
      <c r="C4193" s="240"/>
      <c r="D4193" s="240"/>
      <c r="E4193" s="240"/>
      <c r="F4193" s="240"/>
      <c r="G4193" s="240"/>
      <c r="H4193" s="240"/>
      <c r="I4193" s="240"/>
      <c r="J4193" s="240"/>
      <c r="K4193" s="240"/>
      <c r="L4193" s="240"/>
      <c r="M4193" s="240"/>
      <c r="N4193" s="240"/>
      <c r="O4193" s="240"/>
      <c r="BC4193" s="226"/>
    </row>
    <row r="4194" spans="1:55" ht="15.75" customHeight="1" thickBot="1">
      <c r="A4194" s="238"/>
      <c r="B4194" s="238"/>
      <c r="C4194" s="240"/>
      <c r="D4194" s="240"/>
      <c r="E4194" s="240"/>
      <c r="F4194" s="240"/>
      <c r="G4194" s="240"/>
      <c r="H4194" s="240"/>
      <c r="I4194" s="240"/>
      <c r="J4194" s="240"/>
      <c r="K4194" s="240"/>
      <c r="L4194" s="240"/>
      <c r="M4194" s="240"/>
      <c r="N4194" s="240"/>
      <c r="O4194" s="240"/>
      <c r="BC4194" s="226"/>
    </row>
    <row r="4195" spans="1:55" ht="15.75" customHeight="1" thickBot="1">
      <c r="A4195" s="238"/>
      <c r="B4195" s="238"/>
      <c r="C4195" s="240"/>
      <c r="D4195" s="240"/>
      <c r="E4195" s="240"/>
      <c r="F4195" s="240"/>
      <c r="G4195" s="240"/>
      <c r="H4195" s="240"/>
      <c r="I4195" s="240"/>
      <c r="J4195" s="240"/>
      <c r="K4195" s="240"/>
      <c r="L4195" s="240"/>
      <c r="M4195" s="240"/>
      <c r="N4195" s="240"/>
      <c r="O4195" s="240"/>
      <c r="BC4195" s="226"/>
    </row>
    <row r="4196" spans="1:55" ht="15.75" customHeight="1" thickBot="1">
      <c r="A4196" s="238"/>
      <c r="B4196" s="238"/>
      <c r="C4196" s="240"/>
      <c r="D4196" s="240"/>
      <c r="E4196" s="240"/>
      <c r="F4196" s="240"/>
      <c r="G4196" s="240"/>
      <c r="H4196" s="240"/>
      <c r="I4196" s="240"/>
      <c r="J4196" s="240"/>
      <c r="K4196" s="240"/>
      <c r="L4196" s="240"/>
      <c r="M4196" s="240"/>
      <c r="N4196" s="240"/>
      <c r="O4196" s="240"/>
      <c r="BC4196" s="226"/>
    </row>
    <row r="4197" spans="1:55" ht="15.75" customHeight="1" thickBot="1">
      <c r="A4197" s="238"/>
      <c r="B4197" s="238"/>
      <c r="C4197" s="240"/>
      <c r="D4197" s="240"/>
      <c r="E4197" s="240"/>
      <c r="F4197" s="240"/>
      <c r="G4197" s="240"/>
      <c r="H4197" s="240"/>
      <c r="I4197" s="240"/>
      <c r="J4197" s="240"/>
      <c r="K4197" s="240"/>
      <c r="L4197" s="240"/>
      <c r="M4197" s="240"/>
      <c r="N4197" s="240"/>
      <c r="O4197" s="240"/>
      <c r="BC4197" s="226"/>
    </row>
    <row r="4198" spans="1:55" ht="15.75" customHeight="1" thickBot="1">
      <c r="A4198" s="238"/>
      <c r="B4198" s="238"/>
      <c r="C4198" s="240"/>
      <c r="D4198" s="240"/>
      <c r="E4198" s="240"/>
      <c r="F4198" s="240"/>
      <c r="G4198" s="240"/>
      <c r="H4198" s="240"/>
      <c r="I4198" s="240"/>
      <c r="J4198" s="240"/>
      <c r="K4198" s="240"/>
      <c r="L4198" s="240"/>
      <c r="M4198" s="240"/>
      <c r="N4198" s="240"/>
      <c r="O4198" s="240"/>
      <c r="BC4198" s="226"/>
    </row>
    <row r="4199" spans="1:55" ht="15.75" customHeight="1" thickBot="1">
      <c r="A4199" s="238"/>
      <c r="B4199" s="238"/>
      <c r="C4199" s="240"/>
      <c r="D4199" s="240"/>
      <c r="E4199" s="240"/>
      <c r="F4199" s="240"/>
      <c r="G4199" s="240"/>
      <c r="H4199" s="240"/>
      <c r="I4199" s="240"/>
      <c r="J4199" s="240"/>
      <c r="K4199" s="240"/>
      <c r="L4199" s="240"/>
      <c r="M4199" s="240"/>
      <c r="N4199" s="240"/>
      <c r="O4199" s="240"/>
      <c r="BC4199" s="226"/>
    </row>
    <row r="4200" spans="1:55" ht="15.75" customHeight="1" thickBot="1">
      <c r="A4200" s="238"/>
      <c r="B4200" s="238"/>
      <c r="C4200" s="240"/>
      <c r="D4200" s="240"/>
      <c r="E4200" s="240"/>
      <c r="F4200" s="240"/>
      <c r="G4200" s="240"/>
      <c r="H4200" s="240"/>
      <c r="I4200" s="240"/>
      <c r="J4200" s="240"/>
      <c r="K4200" s="240"/>
      <c r="L4200" s="240"/>
      <c r="M4200" s="240"/>
      <c r="N4200" s="240"/>
      <c r="O4200" s="240"/>
      <c r="BC4200" s="226"/>
    </row>
    <row r="4201" spans="1:55" ht="15.75" customHeight="1" thickBot="1">
      <c r="A4201" s="238"/>
      <c r="B4201" s="238"/>
      <c r="C4201" s="240"/>
      <c r="D4201" s="240"/>
      <c r="E4201" s="240"/>
      <c r="F4201" s="240"/>
      <c r="G4201" s="240"/>
      <c r="H4201" s="240"/>
      <c r="I4201" s="240"/>
      <c r="J4201" s="240"/>
      <c r="K4201" s="240"/>
      <c r="L4201" s="240"/>
      <c r="M4201" s="240"/>
      <c r="N4201" s="240"/>
      <c r="O4201" s="240"/>
      <c r="BC4201" s="226"/>
    </row>
    <row r="4202" spans="1:55" ht="15.75" customHeight="1" thickBot="1">
      <c r="A4202" s="238"/>
      <c r="B4202" s="238"/>
      <c r="C4202" s="240"/>
      <c r="D4202" s="240"/>
      <c r="E4202" s="240"/>
      <c r="F4202" s="240"/>
      <c r="G4202" s="240"/>
      <c r="H4202" s="240"/>
      <c r="I4202" s="240"/>
      <c r="J4202" s="240"/>
      <c r="K4202" s="240"/>
      <c r="L4202" s="240"/>
      <c r="M4202" s="240"/>
      <c r="N4202" s="240"/>
      <c r="O4202" s="240"/>
      <c r="BC4202" s="226"/>
    </row>
    <row r="4203" spans="1:55" ht="15.75" customHeight="1" thickBot="1">
      <c r="A4203" s="238"/>
      <c r="B4203" s="238"/>
      <c r="C4203" s="240"/>
      <c r="D4203" s="240"/>
      <c r="E4203" s="240"/>
      <c r="F4203" s="240"/>
      <c r="G4203" s="240"/>
      <c r="H4203" s="240"/>
      <c r="I4203" s="240"/>
      <c r="J4203" s="240"/>
      <c r="K4203" s="240"/>
      <c r="L4203" s="240"/>
      <c r="M4203" s="240"/>
      <c r="N4203" s="240"/>
      <c r="O4203" s="240"/>
      <c r="BC4203" s="226"/>
    </row>
    <row r="4204" spans="1:55" ht="15.75" customHeight="1" thickBot="1">
      <c r="A4204" s="238"/>
      <c r="B4204" s="238"/>
      <c r="C4204" s="240"/>
      <c r="D4204" s="240"/>
      <c r="E4204" s="240"/>
      <c r="F4204" s="240"/>
      <c r="G4204" s="240"/>
      <c r="H4204" s="240"/>
      <c r="I4204" s="240"/>
      <c r="J4204" s="240"/>
      <c r="K4204" s="240"/>
      <c r="L4204" s="240"/>
      <c r="M4204" s="240"/>
      <c r="N4204" s="240"/>
      <c r="O4204" s="240"/>
      <c r="BC4204" s="226"/>
    </row>
    <row r="4205" spans="1:55" ht="15.75" customHeight="1" thickBot="1">
      <c r="A4205" s="238"/>
      <c r="B4205" s="238"/>
      <c r="C4205" s="240"/>
      <c r="D4205" s="240"/>
      <c r="E4205" s="240"/>
      <c r="F4205" s="240"/>
      <c r="G4205" s="240"/>
      <c r="H4205" s="240"/>
      <c r="I4205" s="240"/>
      <c r="J4205" s="240"/>
      <c r="K4205" s="240"/>
      <c r="L4205" s="240"/>
      <c r="M4205" s="240"/>
      <c r="N4205" s="240"/>
      <c r="O4205" s="240"/>
      <c r="BC4205" s="226"/>
    </row>
    <row r="4206" spans="1:55" ht="15.75" customHeight="1" thickBot="1">
      <c r="A4206" s="238"/>
      <c r="B4206" s="238"/>
      <c r="C4206" s="240"/>
      <c r="D4206" s="240"/>
      <c r="E4206" s="240"/>
      <c r="F4206" s="240"/>
      <c r="G4206" s="240"/>
      <c r="H4206" s="240"/>
      <c r="I4206" s="240"/>
      <c r="J4206" s="240"/>
      <c r="K4206" s="240"/>
      <c r="L4206" s="240"/>
      <c r="M4206" s="240"/>
      <c r="N4206" s="240"/>
      <c r="O4206" s="240"/>
      <c r="BC4206" s="226"/>
    </row>
    <row r="4207" spans="1:55" ht="15.75" customHeight="1" thickBot="1">
      <c r="A4207" s="238"/>
      <c r="B4207" s="238"/>
      <c r="C4207" s="240"/>
      <c r="D4207" s="240"/>
      <c r="E4207" s="240"/>
      <c r="F4207" s="240"/>
      <c r="G4207" s="240"/>
      <c r="H4207" s="240"/>
      <c r="I4207" s="240"/>
      <c r="J4207" s="240"/>
      <c r="K4207" s="240"/>
      <c r="L4207" s="240"/>
      <c r="M4207" s="240"/>
      <c r="N4207" s="240"/>
      <c r="O4207" s="240"/>
      <c r="BC4207" s="226"/>
    </row>
    <row r="4208" spans="1:55" ht="15.75" customHeight="1" thickBot="1">
      <c r="A4208" s="238"/>
      <c r="B4208" s="238"/>
      <c r="C4208" s="240"/>
      <c r="D4208" s="240"/>
      <c r="E4208" s="240"/>
      <c r="F4208" s="240"/>
      <c r="G4208" s="240"/>
      <c r="H4208" s="240"/>
      <c r="I4208" s="240"/>
      <c r="J4208" s="240"/>
      <c r="K4208" s="240"/>
      <c r="L4208" s="240"/>
      <c r="M4208" s="240"/>
      <c r="N4208" s="240"/>
      <c r="O4208" s="240"/>
      <c r="BC4208" s="226"/>
    </row>
    <row r="4209" spans="1:55" ht="15.75" customHeight="1" thickBot="1">
      <c r="A4209" s="238"/>
      <c r="B4209" s="238"/>
      <c r="C4209" s="240"/>
      <c r="D4209" s="240"/>
      <c r="E4209" s="240"/>
      <c r="F4209" s="240"/>
      <c r="G4209" s="240"/>
      <c r="H4209" s="240"/>
      <c r="I4209" s="240"/>
      <c r="J4209" s="240"/>
      <c r="K4209" s="240"/>
      <c r="L4209" s="240"/>
      <c r="M4209" s="240"/>
      <c r="N4209" s="240"/>
      <c r="O4209" s="240"/>
      <c r="BC4209" s="226"/>
    </row>
    <row r="4210" spans="1:55" ht="15.75" customHeight="1" thickBot="1">
      <c r="A4210" s="238"/>
      <c r="B4210" s="238"/>
      <c r="C4210" s="240"/>
      <c r="D4210" s="240"/>
      <c r="E4210" s="240"/>
      <c r="F4210" s="240"/>
      <c r="G4210" s="240"/>
      <c r="H4210" s="240"/>
      <c r="I4210" s="240"/>
      <c r="J4210" s="240"/>
      <c r="K4210" s="240"/>
      <c r="L4210" s="240"/>
      <c r="M4210" s="240"/>
      <c r="N4210" s="240"/>
      <c r="O4210" s="240"/>
      <c r="BC4210" s="226"/>
    </row>
    <row r="4211" spans="1:55" ht="15.75" customHeight="1" thickBot="1">
      <c r="A4211" s="238"/>
      <c r="B4211" s="238"/>
      <c r="C4211" s="240"/>
      <c r="D4211" s="240"/>
      <c r="E4211" s="240"/>
      <c r="F4211" s="240"/>
      <c r="G4211" s="240"/>
      <c r="H4211" s="240"/>
      <c r="I4211" s="240"/>
      <c r="J4211" s="240"/>
      <c r="K4211" s="240"/>
      <c r="L4211" s="240"/>
      <c r="M4211" s="240"/>
      <c r="N4211" s="240"/>
      <c r="O4211" s="240"/>
      <c r="BC4211" s="226"/>
    </row>
    <row r="4212" spans="1:55" ht="15.75" customHeight="1" thickBot="1">
      <c r="A4212" s="238"/>
      <c r="B4212" s="238"/>
      <c r="C4212" s="240"/>
      <c r="D4212" s="240"/>
      <c r="E4212" s="240"/>
      <c r="F4212" s="240"/>
      <c r="G4212" s="240"/>
      <c r="H4212" s="240"/>
      <c r="I4212" s="240"/>
      <c r="J4212" s="240"/>
      <c r="K4212" s="240"/>
      <c r="L4212" s="240"/>
      <c r="M4212" s="240"/>
      <c r="N4212" s="240"/>
      <c r="O4212" s="240"/>
      <c r="BC4212" s="226"/>
    </row>
    <row r="4213" spans="1:55" ht="15.75" customHeight="1" thickBot="1">
      <c r="A4213" s="238"/>
      <c r="B4213" s="238"/>
      <c r="C4213" s="240"/>
      <c r="D4213" s="240"/>
      <c r="E4213" s="240"/>
      <c r="F4213" s="240"/>
      <c r="G4213" s="240"/>
      <c r="H4213" s="240"/>
      <c r="I4213" s="240"/>
      <c r="J4213" s="240"/>
      <c r="K4213" s="240"/>
      <c r="L4213" s="240"/>
      <c r="M4213" s="240"/>
      <c r="N4213" s="240"/>
      <c r="O4213" s="240"/>
      <c r="BC4213" s="226"/>
    </row>
    <row r="4214" spans="1:55" ht="15.75" customHeight="1" thickBot="1">
      <c r="A4214" s="238"/>
      <c r="B4214" s="238"/>
      <c r="C4214" s="240"/>
      <c r="D4214" s="240"/>
      <c r="E4214" s="240"/>
      <c r="F4214" s="240"/>
      <c r="G4214" s="240"/>
      <c r="H4214" s="240"/>
      <c r="I4214" s="240"/>
      <c r="J4214" s="240"/>
      <c r="K4214" s="240"/>
      <c r="L4214" s="240"/>
      <c r="M4214" s="240"/>
      <c r="N4214" s="240"/>
      <c r="O4214" s="240"/>
      <c r="BC4214" s="226"/>
    </row>
    <row r="4215" spans="1:55" ht="15.75" customHeight="1" thickBot="1">
      <c r="A4215" s="238"/>
      <c r="B4215" s="238"/>
      <c r="C4215" s="240"/>
      <c r="D4215" s="240"/>
      <c r="E4215" s="240"/>
      <c r="F4215" s="240"/>
      <c r="G4215" s="240"/>
      <c r="H4215" s="240"/>
      <c r="I4215" s="240"/>
      <c r="J4215" s="240"/>
      <c r="K4215" s="240"/>
      <c r="L4215" s="240"/>
      <c r="M4215" s="240"/>
      <c r="N4215" s="240"/>
      <c r="O4215" s="240"/>
      <c r="BC4215" s="226"/>
    </row>
    <row r="4216" spans="1:55" ht="15.75" customHeight="1" thickBot="1">
      <c r="A4216" s="238"/>
      <c r="B4216" s="238"/>
      <c r="C4216" s="240"/>
      <c r="D4216" s="240"/>
      <c r="E4216" s="240"/>
      <c r="F4216" s="240"/>
      <c r="G4216" s="240"/>
      <c r="H4216" s="240"/>
      <c r="I4216" s="240"/>
      <c r="J4216" s="240"/>
      <c r="K4216" s="240"/>
      <c r="L4216" s="240"/>
      <c r="M4216" s="240"/>
      <c r="N4216" s="240"/>
      <c r="O4216" s="240"/>
      <c r="BC4216" s="226"/>
    </row>
    <row r="4217" spans="1:55" ht="15.75" customHeight="1" thickBot="1">
      <c r="A4217" s="238"/>
      <c r="B4217" s="238"/>
      <c r="C4217" s="240"/>
      <c r="D4217" s="240"/>
      <c r="E4217" s="240"/>
      <c r="F4217" s="240"/>
      <c r="G4217" s="240"/>
      <c r="H4217" s="240"/>
      <c r="I4217" s="240"/>
      <c r="J4217" s="240"/>
      <c r="K4217" s="240"/>
      <c r="L4217" s="240"/>
      <c r="M4217" s="240"/>
      <c r="N4217" s="240"/>
      <c r="O4217" s="240"/>
      <c r="BC4217" s="226"/>
    </row>
    <row r="4218" spans="1:55" ht="15.75" customHeight="1" thickBot="1">
      <c r="A4218" s="238"/>
      <c r="B4218" s="238"/>
      <c r="C4218" s="240"/>
      <c r="D4218" s="240"/>
      <c r="E4218" s="240"/>
      <c r="F4218" s="240"/>
      <c r="G4218" s="240"/>
      <c r="H4218" s="240"/>
      <c r="I4218" s="240"/>
      <c r="J4218" s="240"/>
      <c r="K4218" s="240"/>
      <c r="L4218" s="240"/>
      <c r="M4218" s="240"/>
      <c r="N4218" s="240"/>
      <c r="O4218" s="240"/>
      <c r="BC4218" s="226"/>
    </row>
    <row r="4219" spans="1:55" ht="15.75" customHeight="1" thickBot="1">
      <c r="A4219" s="238"/>
      <c r="B4219" s="238"/>
      <c r="C4219" s="240"/>
      <c r="D4219" s="240"/>
      <c r="E4219" s="240"/>
      <c r="F4219" s="240"/>
      <c r="G4219" s="240"/>
      <c r="H4219" s="240"/>
      <c r="I4219" s="240"/>
      <c r="J4219" s="240"/>
      <c r="K4219" s="240"/>
      <c r="L4219" s="240"/>
      <c r="M4219" s="240"/>
      <c r="N4219" s="240"/>
      <c r="O4219" s="240"/>
      <c r="BC4219" s="226"/>
    </row>
    <row r="4220" spans="1:55" ht="15.75" customHeight="1" thickBot="1">
      <c r="A4220" s="238"/>
      <c r="B4220" s="238"/>
      <c r="C4220" s="240"/>
      <c r="D4220" s="240"/>
      <c r="E4220" s="240"/>
      <c r="F4220" s="240"/>
      <c r="G4220" s="240"/>
      <c r="H4220" s="240"/>
      <c r="I4220" s="240"/>
      <c r="J4220" s="240"/>
      <c r="K4220" s="240"/>
      <c r="L4220" s="240"/>
      <c r="M4220" s="240"/>
      <c r="N4220" s="240"/>
      <c r="O4220" s="240"/>
      <c r="BC4220" s="226"/>
    </row>
    <row r="4221" spans="1:55" ht="15.75" customHeight="1" thickBot="1">
      <c r="A4221" s="238"/>
      <c r="B4221" s="238"/>
      <c r="C4221" s="240"/>
      <c r="D4221" s="240"/>
      <c r="E4221" s="240"/>
      <c r="F4221" s="240"/>
      <c r="G4221" s="240"/>
      <c r="H4221" s="240"/>
      <c r="I4221" s="240"/>
      <c r="J4221" s="240"/>
      <c r="K4221" s="240"/>
      <c r="L4221" s="240"/>
      <c r="M4221" s="240"/>
      <c r="N4221" s="240"/>
      <c r="O4221" s="240"/>
      <c r="BC4221" s="226"/>
    </row>
    <row r="4222" spans="1:55" ht="15.75" customHeight="1" thickBot="1">
      <c r="A4222" s="238"/>
      <c r="B4222" s="238"/>
      <c r="C4222" s="240"/>
      <c r="D4222" s="240"/>
      <c r="E4222" s="240"/>
      <c r="F4222" s="240"/>
      <c r="G4222" s="240"/>
      <c r="H4222" s="240"/>
      <c r="I4222" s="240"/>
      <c r="J4222" s="240"/>
      <c r="K4222" s="240"/>
      <c r="L4222" s="240"/>
      <c r="M4222" s="240"/>
      <c r="N4222" s="240"/>
      <c r="O4222" s="240"/>
      <c r="BC4222" s="226"/>
    </row>
    <row r="4223" spans="1:55" ht="15.75" customHeight="1" thickBot="1">
      <c r="A4223" s="238"/>
      <c r="B4223" s="238"/>
      <c r="C4223" s="240"/>
      <c r="D4223" s="240"/>
      <c r="E4223" s="240"/>
      <c r="F4223" s="240"/>
      <c r="G4223" s="240"/>
      <c r="H4223" s="240"/>
      <c r="I4223" s="240"/>
      <c r="J4223" s="240"/>
      <c r="K4223" s="240"/>
      <c r="L4223" s="240"/>
      <c r="M4223" s="240"/>
      <c r="N4223" s="240"/>
      <c r="O4223" s="240"/>
      <c r="BC4223" s="226"/>
    </row>
    <row r="4224" spans="1:55" ht="15.75" customHeight="1" thickBot="1">
      <c r="A4224" s="238"/>
      <c r="B4224" s="238"/>
      <c r="C4224" s="240"/>
      <c r="D4224" s="240"/>
      <c r="E4224" s="240"/>
      <c r="F4224" s="240"/>
      <c r="G4224" s="240"/>
      <c r="H4224" s="240"/>
      <c r="I4224" s="240"/>
      <c r="J4224" s="240"/>
      <c r="K4224" s="240"/>
      <c r="L4224" s="240"/>
      <c r="M4224" s="240"/>
      <c r="N4224" s="240"/>
      <c r="O4224" s="240"/>
      <c r="BC4224" s="226"/>
    </row>
    <row r="4225" spans="1:55" ht="15.75" customHeight="1" thickBot="1">
      <c r="A4225" s="238"/>
      <c r="B4225" s="238"/>
      <c r="C4225" s="240"/>
      <c r="D4225" s="240"/>
      <c r="E4225" s="240"/>
      <c r="F4225" s="240"/>
      <c r="G4225" s="240"/>
      <c r="H4225" s="240"/>
      <c r="I4225" s="240"/>
      <c r="J4225" s="240"/>
      <c r="K4225" s="240"/>
      <c r="L4225" s="240"/>
      <c r="M4225" s="240"/>
      <c r="N4225" s="240"/>
      <c r="O4225" s="240"/>
      <c r="BC4225" s="226"/>
    </row>
    <row r="4226" spans="1:55" ht="15.75" customHeight="1" thickBot="1">
      <c r="A4226" s="238"/>
      <c r="B4226" s="238"/>
      <c r="C4226" s="240"/>
      <c r="D4226" s="240"/>
      <c r="E4226" s="240"/>
      <c r="F4226" s="240"/>
      <c r="G4226" s="240"/>
      <c r="H4226" s="240"/>
      <c r="I4226" s="240"/>
      <c r="J4226" s="240"/>
      <c r="K4226" s="240"/>
      <c r="L4226" s="240"/>
      <c r="M4226" s="240"/>
      <c r="N4226" s="240"/>
      <c r="O4226" s="240"/>
      <c r="BC4226" s="226"/>
    </row>
    <row r="4227" spans="1:55" ht="15.75" customHeight="1" thickBot="1">
      <c r="A4227" s="238"/>
      <c r="B4227" s="238"/>
      <c r="C4227" s="240"/>
      <c r="D4227" s="240"/>
      <c r="E4227" s="240"/>
      <c r="F4227" s="240"/>
      <c r="G4227" s="240"/>
      <c r="H4227" s="240"/>
      <c r="I4227" s="240"/>
      <c r="J4227" s="240"/>
      <c r="K4227" s="240"/>
      <c r="L4227" s="240"/>
      <c r="M4227" s="240"/>
      <c r="N4227" s="240"/>
      <c r="O4227" s="240"/>
      <c r="BC4227" s="226"/>
    </row>
    <row r="4228" spans="1:55" ht="15.75" customHeight="1" thickBot="1">
      <c r="A4228" s="238"/>
      <c r="B4228" s="238"/>
      <c r="C4228" s="240"/>
      <c r="D4228" s="240"/>
      <c r="E4228" s="240"/>
      <c r="F4228" s="240"/>
      <c r="G4228" s="240"/>
      <c r="H4228" s="240"/>
      <c r="I4228" s="240"/>
      <c r="J4228" s="240"/>
      <c r="K4228" s="240"/>
      <c r="L4228" s="240"/>
      <c r="M4228" s="240"/>
      <c r="N4228" s="240"/>
      <c r="O4228" s="240"/>
      <c r="BC4228" s="226"/>
    </row>
    <row r="4229" spans="1:55" ht="15.75" customHeight="1" thickBot="1">
      <c r="A4229" s="238"/>
      <c r="B4229" s="238"/>
      <c r="C4229" s="240"/>
      <c r="D4229" s="240"/>
      <c r="E4229" s="240"/>
      <c r="F4229" s="240"/>
      <c r="G4229" s="240"/>
      <c r="H4229" s="240"/>
      <c r="I4229" s="240"/>
      <c r="J4229" s="240"/>
      <c r="K4229" s="240"/>
      <c r="L4229" s="240"/>
      <c r="M4229" s="240"/>
      <c r="N4229" s="240"/>
      <c r="O4229" s="240"/>
      <c r="BC4229" s="226"/>
    </row>
    <row r="4230" spans="1:55" ht="15.75" customHeight="1" thickBot="1">
      <c r="A4230" s="238"/>
      <c r="B4230" s="238"/>
      <c r="C4230" s="240"/>
      <c r="D4230" s="240"/>
      <c r="E4230" s="240"/>
      <c r="F4230" s="240"/>
      <c r="G4230" s="240"/>
      <c r="H4230" s="240"/>
      <c r="I4230" s="240"/>
      <c r="J4230" s="240"/>
      <c r="K4230" s="240"/>
      <c r="L4230" s="240"/>
      <c r="M4230" s="240"/>
      <c r="N4230" s="240"/>
      <c r="O4230" s="240"/>
      <c r="BC4230" s="226"/>
    </row>
    <row r="4231" spans="1:55" ht="15.75" customHeight="1" thickBot="1">
      <c r="A4231" s="238"/>
      <c r="B4231" s="238"/>
      <c r="C4231" s="240"/>
      <c r="D4231" s="240"/>
      <c r="E4231" s="240"/>
      <c r="F4231" s="240"/>
      <c r="G4231" s="240"/>
      <c r="H4231" s="240"/>
      <c r="I4231" s="240"/>
      <c r="J4231" s="240"/>
      <c r="K4231" s="240"/>
      <c r="L4231" s="240"/>
      <c r="M4231" s="240"/>
      <c r="N4231" s="240"/>
      <c r="O4231" s="240"/>
      <c r="BC4231" s="226"/>
    </row>
    <row r="4232" spans="1:55" ht="15.75" customHeight="1" thickBot="1">
      <c r="A4232" s="238"/>
      <c r="B4232" s="238"/>
      <c r="C4232" s="240"/>
      <c r="D4232" s="240"/>
      <c r="E4232" s="240"/>
      <c r="F4232" s="240"/>
      <c r="G4232" s="240"/>
      <c r="H4232" s="240"/>
      <c r="I4232" s="240"/>
      <c r="J4232" s="240"/>
      <c r="K4232" s="240"/>
      <c r="L4232" s="240"/>
      <c r="M4232" s="240"/>
      <c r="N4232" s="240"/>
      <c r="O4232" s="240"/>
      <c r="BC4232" s="226"/>
    </row>
    <row r="4233" spans="1:55" ht="15.75" customHeight="1" thickBot="1">
      <c r="A4233" s="238"/>
      <c r="B4233" s="238"/>
      <c r="C4233" s="240"/>
      <c r="D4233" s="240"/>
      <c r="E4233" s="240"/>
      <c r="F4233" s="240"/>
      <c r="G4233" s="240"/>
      <c r="H4233" s="240"/>
      <c r="I4233" s="240"/>
      <c r="J4233" s="240"/>
      <c r="K4233" s="240"/>
      <c r="L4233" s="240"/>
      <c r="M4233" s="240"/>
      <c r="N4233" s="240"/>
      <c r="O4233" s="240"/>
      <c r="BC4233" s="226"/>
    </row>
    <row r="4234" spans="1:55" ht="15.75" customHeight="1" thickBot="1">
      <c r="A4234" s="238"/>
      <c r="B4234" s="238"/>
      <c r="C4234" s="240"/>
      <c r="D4234" s="240"/>
      <c r="E4234" s="240"/>
      <c r="F4234" s="240"/>
      <c r="G4234" s="240"/>
      <c r="H4234" s="240"/>
      <c r="I4234" s="240"/>
      <c r="J4234" s="240"/>
      <c r="K4234" s="240"/>
      <c r="L4234" s="240"/>
      <c r="M4234" s="240"/>
      <c r="N4234" s="240"/>
      <c r="O4234" s="240"/>
      <c r="BC4234" s="226"/>
    </row>
    <row r="4235" spans="1:55" ht="15.75" customHeight="1" thickBot="1">
      <c r="A4235" s="238"/>
      <c r="B4235" s="238"/>
      <c r="C4235" s="240"/>
      <c r="D4235" s="240"/>
      <c r="E4235" s="240"/>
      <c r="F4235" s="240"/>
      <c r="G4235" s="240"/>
      <c r="H4235" s="240"/>
      <c r="I4235" s="240"/>
      <c r="J4235" s="240"/>
      <c r="K4235" s="240"/>
      <c r="L4235" s="240"/>
      <c r="M4235" s="240"/>
      <c r="N4235" s="240"/>
      <c r="O4235" s="240"/>
      <c r="BC4235" s="226"/>
    </row>
    <row r="4236" spans="1:55" ht="15.75" customHeight="1" thickBot="1">
      <c r="A4236" s="238"/>
      <c r="B4236" s="238"/>
      <c r="C4236" s="240"/>
      <c r="D4236" s="240"/>
      <c r="E4236" s="240"/>
      <c r="F4236" s="240"/>
      <c r="G4236" s="240"/>
      <c r="H4236" s="240"/>
      <c r="I4236" s="240"/>
      <c r="J4236" s="240"/>
      <c r="K4236" s="240"/>
      <c r="L4236" s="240"/>
      <c r="M4236" s="240"/>
      <c r="N4236" s="240"/>
      <c r="O4236" s="240"/>
      <c r="BC4236" s="226"/>
    </row>
    <row r="4237" spans="1:55" ht="15.75" customHeight="1" thickBot="1">
      <c r="A4237" s="238"/>
      <c r="B4237" s="238"/>
      <c r="C4237" s="240"/>
      <c r="D4237" s="240"/>
      <c r="E4237" s="240"/>
      <c r="F4237" s="240"/>
      <c r="G4237" s="240"/>
      <c r="H4237" s="240"/>
      <c r="I4237" s="240"/>
      <c r="J4237" s="240"/>
      <c r="K4237" s="240"/>
      <c r="L4237" s="240"/>
      <c r="M4237" s="240"/>
      <c r="N4237" s="240"/>
      <c r="O4237" s="240"/>
      <c r="BC4237" s="226"/>
    </row>
    <row r="4238" spans="1:55" ht="15.75" customHeight="1" thickBot="1">
      <c r="A4238" s="238"/>
      <c r="B4238" s="238"/>
      <c r="C4238" s="240"/>
      <c r="D4238" s="240"/>
      <c r="E4238" s="240"/>
      <c r="F4238" s="240"/>
      <c r="G4238" s="240"/>
      <c r="H4238" s="240"/>
      <c r="I4238" s="240"/>
      <c r="J4238" s="240"/>
      <c r="K4238" s="240"/>
      <c r="L4238" s="240"/>
      <c r="M4238" s="240"/>
      <c r="N4238" s="240"/>
      <c r="O4238" s="240"/>
      <c r="BC4238" s="226"/>
    </row>
    <row r="4239" spans="1:55" ht="15.75" customHeight="1" thickBot="1">
      <c r="A4239" s="238"/>
      <c r="B4239" s="238"/>
      <c r="C4239" s="240"/>
      <c r="D4239" s="240"/>
      <c r="E4239" s="240"/>
      <c r="F4239" s="240"/>
      <c r="G4239" s="240"/>
      <c r="H4239" s="240"/>
      <c r="I4239" s="240"/>
      <c r="J4239" s="240"/>
      <c r="K4239" s="240"/>
      <c r="L4239" s="240"/>
      <c r="M4239" s="240"/>
      <c r="N4239" s="240"/>
      <c r="O4239" s="240"/>
      <c r="BC4239" s="226"/>
    </row>
    <row r="4240" spans="1:55" ht="15.75" customHeight="1" thickBot="1">
      <c r="A4240" s="238"/>
      <c r="B4240" s="238"/>
      <c r="C4240" s="240"/>
      <c r="D4240" s="240"/>
      <c r="E4240" s="240"/>
      <c r="F4240" s="240"/>
      <c r="G4240" s="240"/>
      <c r="H4240" s="240"/>
      <c r="I4240" s="240"/>
      <c r="J4240" s="240"/>
      <c r="K4240" s="240"/>
      <c r="L4240" s="240"/>
      <c r="M4240" s="240"/>
      <c r="N4240" s="240"/>
      <c r="O4240" s="240"/>
      <c r="BC4240" s="226"/>
    </row>
    <row r="4241" spans="1:55" ht="15.75" customHeight="1" thickBot="1">
      <c r="A4241" s="238"/>
      <c r="B4241" s="238"/>
      <c r="C4241" s="240"/>
      <c r="D4241" s="240"/>
      <c r="E4241" s="240"/>
      <c r="F4241" s="240"/>
      <c r="G4241" s="240"/>
      <c r="H4241" s="240"/>
      <c r="I4241" s="240"/>
      <c r="J4241" s="240"/>
      <c r="K4241" s="240"/>
      <c r="L4241" s="240"/>
      <c r="M4241" s="240"/>
      <c r="N4241" s="240"/>
      <c r="O4241" s="240"/>
      <c r="BC4241" s="226"/>
    </row>
    <row r="4242" spans="1:55" ht="15.75" customHeight="1" thickBot="1">
      <c r="A4242" s="238"/>
      <c r="B4242" s="238"/>
      <c r="C4242" s="240"/>
      <c r="D4242" s="240"/>
      <c r="E4242" s="240"/>
      <c r="F4242" s="240"/>
      <c r="G4242" s="240"/>
      <c r="H4242" s="240"/>
      <c r="I4242" s="240"/>
      <c r="J4242" s="240"/>
      <c r="K4242" s="240"/>
      <c r="L4242" s="240"/>
      <c r="M4242" s="240"/>
      <c r="N4242" s="240"/>
      <c r="O4242" s="240"/>
      <c r="BC4242" s="226"/>
    </row>
    <row r="4243" spans="1:55" ht="15.75" customHeight="1" thickBot="1">
      <c r="A4243" s="238"/>
      <c r="B4243" s="238"/>
      <c r="C4243" s="240"/>
      <c r="D4243" s="240"/>
      <c r="E4243" s="240"/>
      <c r="F4243" s="240"/>
      <c r="G4243" s="240"/>
      <c r="H4243" s="240"/>
      <c r="I4243" s="240"/>
      <c r="J4243" s="240"/>
      <c r="K4243" s="240"/>
      <c r="L4243" s="240"/>
      <c r="M4243" s="240"/>
      <c r="N4243" s="240"/>
      <c r="O4243" s="240"/>
      <c r="BC4243" s="226"/>
    </row>
    <row r="4244" spans="1:55" ht="15.75" customHeight="1" thickBot="1">
      <c r="A4244" s="238"/>
      <c r="B4244" s="238"/>
      <c r="C4244" s="240"/>
      <c r="D4244" s="240"/>
      <c r="E4244" s="240"/>
      <c r="F4244" s="240"/>
      <c r="G4244" s="240"/>
      <c r="H4244" s="240"/>
      <c r="I4244" s="240"/>
      <c r="J4244" s="240"/>
      <c r="K4244" s="240"/>
      <c r="L4244" s="240"/>
      <c r="M4244" s="240"/>
      <c r="N4244" s="240"/>
      <c r="O4244" s="240"/>
      <c r="BC4244" s="226"/>
    </row>
    <row r="4245" spans="1:55" ht="15.75" customHeight="1" thickBot="1">
      <c r="A4245" s="238"/>
      <c r="B4245" s="238"/>
      <c r="C4245" s="240"/>
      <c r="D4245" s="240"/>
      <c r="E4245" s="240"/>
      <c r="F4245" s="240"/>
      <c r="G4245" s="240"/>
      <c r="H4245" s="240"/>
      <c r="I4245" s="240"/>
      <c r="J4245" s="240"/>
      <c r="K4245" s="240"/>
      <c r="L4245" s="240"/>
      <c r="M4245" s="240"/>
      <c r="N4245" s="240"/>
      <c r="O4245" s="240"/>
      <c r="BC4245" s="226"/>
    </row>
    <row r="4246" spans="1:55" ht="15.75" customHeight="1" thickBot="1">
      <c r="A4246" s="238"/>
      <c r="B4246" s="238"/>
      <c r="C4246" s="240"/>
      <c r="D4246" s="240"/>
      <c r="E4246" s="240"/>
      <c r="F4246" s="240"/>
      <c r="G4246" s="240"/>
      <c r="H4246" s="240"/>
      <c r="I4246" s="240"/>
      <c r="J4246" s="240"/>
      <c r="K4246" s="240"/>
      <c r="L4246" s="240"/>
      <c r="M4246" s="240"/>
      <c r="N4246" s="240"/>
      <c r="O4246" s="240"/>
      <c r="BC4246" s="226"/>
    </row>
    <row r="4247" spans="1:55" ht="15.75" customHeight="1" thickBot="1">
      <c r="A4247" s="238"/>
      <c r="B4247" s="238"/>
      <c r="C4247" s="240"/>
      <c r="D4247" s="240"/>
      <c r="E4247" s="240"/>
      <c r="F4247" s="240"/>
      <c r="G4247" s="240"/>
      <c r="H4247" s="240"/>
      <c r="I4247" s="240"/>
      <c r="J4247" s="240"/>
      <c r="K4247" s="240"/>
      <c r="L4247" s="240"/>
      <c r="M4247" s="240"/>
      <c r="N4247" s="240"/>
      <c r="O4247" s="240"/>
      <c r="BC4247" s="226"/>
    </row>
    <row r="4248" spans="1:55" ht="15.75" customHeight="1" thickBot="1">
      <c r="A4248" s="238"/>
      <c r="B4248" s="238"/>
      <c r="C4248" s="240"/>
      <c r="D4248" s="240"/>
      <c r="E4248" s="240"/>
      <c r="F4248" s="240"/>
      <c r="G4248" s="240"/>
      <c r="H4248" s="240"/>
      <c r="I4248" s="240"/>
      <c r="J4248" s="240"/>
      <c r="K4248" s="240"/>
      <c r="L4248" s="240"/>
      <c r="M4248" s="240"/>
      <c r="N4248" s="240"/>
      <c r="O4248" s="240"/>
      <c r="BC4248" s="226"/>
    </row>
    <row r="4249" spans="1:55" ht="15.75" customHeight="1" thickBot="1">
      <c r="A4249" s="238"/>
      <c r="B4249" s="238"/>
      <c r="C4249" s="240"/>
      <c r="D4249" s="240"/>
      <c r="E4249" s="240"/>
      <c r="F4249" s="240"/>
      <c r="G4249" s="240"/>
      <c r="H4249" s="240"/>
      <c r="I4249" s="240"/>
      <c r="J4249" s="240"/>
      <c r="K4249" s="240"/>
      <c r="L4249" s="240"/>
      <c r="M4249" s="240"/>
      <c r="N4249" s="240"/>
      <c r="O4249" s="240"/>
      <c r="BC4249" s="226"/>
    </row>
    <row r="4250" spans="1:55" ht="15.75" customHeight="1" thickBot="1">
      <c r="A4250" s="238"/>
      <c r="B4250" s="238"/>
      <c r="C4250" s="240"/>
      <c r="D4250" s="240"/>
      <c r="E4250" s="240"/>
      <c r="F4250" s="240"/>
      <c r="G4250" s="240"/>
      <c r="H4250" s="240"/>
      <c r="I4250" s="240"/>
      <c r="J4250" s="240"/>
      <c r="K4250" s="240"/>
      <c r="L4250" s="240"/>
      <c r="M4250" s="240"/>
      <c r="N4250" s="240"/>
      <c r="O4250" s="240"/>
      <c r="BC4250" s="226"/>
    </row>
    <row r="4251" spans="1:55" ht="15.75" customHeight="1" thickBot="1">
      <c r="A4251" s="238"/>
      <c r="B4251" s="238"/>
      <c r="C4251" s="240"/>
      <c r="D4251" s="240"/>
      <c r="E4251" s="240"/>
      <c r="F4251" s="240"/>
      <c r="G4251" s="240"/>
      <c r="H4251" s="240"/>
      <c r="I4251" s="240"/>
      <c r="J4251" s="240"/>
      <c r="K4251" s="240"/>
      <c r="L4251" s="240"/>
      <c r="M4251" s="240"/>
      <c r="N4251" s="240"/>
      <c r="O4251" s="240"/>
      <c r="BC4251" s="226"/>
    </row>
    <row r="4252" spans="1:55" ht="15.75" customHeight="1" thickBot="1">
      <c r="A4252" s="238"/>
      <c r="B4252" s="238"/>
      <c r="C4252" s="240"/>
      <c r="D4252" s="240"/>
      <c r="E4252" s="240"/>
      <c r="F4252" s="240"/>
      <c r="G4252" s="240"/>
      <c r="H4252" s="240"/>
      <c r="I4252" s="240"/>
      <c r="J4252" s="240"/>
      <c r="K4252" s="240"/>
      <c r="L4252" s="240"/>
      <c r="M4252" s="240"/>
      <c r="N4252" s="240"/>
      <c r="O4252" s="240"/>
      <c r="BC4252" s="226"/>
    </row>
    <row r="4253" spans="1:55" ht="15.75" customHeight="1" thickBot="1">
      <c r="A4253" s="238"/>
      <c r="B4253" s="238"/>
      <c r="C4253" s="240"/>
      <c r="D4253" s="240"/>
      <c r="E4253" s="240"/>
      <c r="F4253" s="240"/>
      <c r="G4253" s="240"/>
      <c r="H4253" s="240"/>
      <c r="I4253" s="240"/>
      <c r="J4253" s="240"/>
      <c r="K4253" s="240"/>
      <c r="L4253" s="240"/>
      <c r="M4253" s="240"/>
      <c r="N4253" s="240"/>
      <c r="O4253" s="240"/>
      <c r="BC4253" s="226"/>
    </row>
    <row r="4254" spans="1:55" ht="15.75" customHeight="1" thickBot="1">
      <c r="A4254" s="238"/>
      <c r="B4254" s="238"/>
      <c r="C4254" s="240"/>
      <c r="D4254" s="240"/>
      <c r="E4254" s="240"/>
      <c r="F4254" s="240"/>
      <c r="G4254" s="240"/>
      <c r="H4254" s="240"/>
      <c r="I4254" s="240"/>
      <c r="J4254" s="240"/>
      <c r="K4254" s="240"/>
      <c r="L4254" s="240"/>
      <c r="M4254" s="240"/>
      <c r="N4254" s="240"/>
      <c r="O4254" s="240"/>
      <c r="BC4254" s="226"/>
    </row>
    <row r="4255" spans="1:55" ht="15.75" customHeight="1" thickBot="1">
      <c r="A4255" s="238"/>
      <c r="B4255" s="238"/>
      <c r="C4255" s="240"/>
      <c r="D4255" s="240"/>
      <c r="E4255" s="240"/>
      <c r="F4255" s="240"/>
      <c r="G4255" s="240"/>
      <c r="H4255" s="240"/>
      <c r="I4255" s="240"/>
      <c r="J4255" s="240"/>
      <c r="K4255" s="240"/>
      <c r="L4255" s="240"/>
      <c r="M4255" s="240"/>
      <c r="N4255" s="240"/>
      <c r="O4255" s="240"/>
      <c r="BC4255" s="226"/>
    </row>
    <row r="4256" spans="1:55" ht="15.75" customHeight="1" thickBot="1">
      <c r="A4256" s="238"/>
      <c r="B4256" s="238"/>
      <c r="C4256" s="240"/>
      <c r="D4256" s="240"/>
      <c r="E4256" s="240"/>
      <c r="F4256" s="240"/>
      <c r="G4256" s="240"/>
      <c r="H4256" s="240"/>
      <c r="I4256" s="240"/>
      <c r="J4256" s="240"/>
      <c r="K4256" s="240"/>
      <c r="L4256" s="240"/>
      <c r="M4256" s="240"/>
      <c r="N4256" s="240"/>
      <c r="O4256" s="240"/>
      <c r="BC4256" s="226"/>
    </row>
    <row r="4257" spans="1:55" ht="15.75" customHeight="1" thickBot="1">
      <c r="A4257" s="238"/>
      <c r="B4257" s="238"/>
      <c r="C4257" s="240"/>
      <c r="D4257" s="240"/>
      <c r="E4257" s="240"/>
      <c r="F4257" s="240"/>
      <c r="G4257" s="240"/>
      <c r="H4257" s="240"/>
      <c r="I4257" s="240"/>
      <c r="J4257" s="240"/>
      <c r="K4257" s="240"/>
      <c r="L4257" s="240"/>
      <c r="M4257" s="240"/>
      <c r="N4257" s="240"/>
      <c r="O4257" s="240"/>
      <c r="BC4257" s="226"/>
    </row>
    <row r="4258" spans="1:55" ht="15.75" customHeight="1" thickBot="1">
      <c r="A4258" s="238"/>
      <c r="B4258" s="238"/>
      <c r="C4258" s="240"/>
      <c r="D4258" s="240"/>
      <c r="E4258" s="240"/>
      <c r="F4258" s="240"/>
      <c r="G4258" s="240"/>
      <c r="H4258" s="240"/>
      <c r="I4258" s="240"/>
      <c r="J4258" s="240"/>
      <c r="K4258" s="240"/>
      <c r="L4258" s="240"/>
      <c r="M4258" s="240"/>
      <c r="N4258" s="240"/>
      <c r="O4258" s="240"/>
      <c r="BC4258" s="226"/>
    </row>
    <row r="4259" spans="1:55" ht="15.75" customHeight="1" thickBot="1">
      <c r="A4259" s="238"/>
      <c r="B4259" s="238"/>
      <c r="C4259" s="240"/>
      <c r="D4259" s="240"/>
      <c r="E4259" s="240"/>
      <c r="F4259" s="240"/>
      <c r="G4259" s="240"/>
      <c r="H4259" s="240"/>
      <c r="I4259" s="240"/>
      <c r="J4259" s="240"/>
      <c r="K4259" s="240"/>
      <c r="L4259" s="240"/>
      <c r="M4259" s="240"/>
      <c r="N4259" s="240"/>
      <c r="O4259" s="240"/>
      <c r="BC4259" s="226"/>
    </row>
    <row r="4260" spans="1:55" ht="15.75" customHeight="1" thickBot="1">
      <c r="A4260" s="238"/>
      <c r="B4260" s="238"/>
      <c r="C4260" s="240"/>
      <c r="D4260" s="240"/>
      <c r="E4260" s="240"/>
      <c r="F4260" s="240"/>
      <c r="G4260" s="240"/>
      <c r="H4260" s="240"/>
      <c r="I4260" s="240"/>
      <c r="J4260" s="240"/>
      <c r="K4260" s="240"/>
      <c r="L4260" s="240"/>
      <c r="M4260" s="240"/>
      <c r="N4260" s="240"/>
      <c r="O4260" s="240"/>
      <c r="BC4260" s="226"/>
    </row>
    <row r="4261" spans="1:55" ht="15.75" customHeight="1" thickBot="1">
      <c r="A4261" s="238"/>
      <c r="B4261" s="238"/>
      <c r="C4261" s="240"/>
      <c r="D4261" s="240"/>
      <c r="E4261" s="240"/>
      <c r="F4261" s="240"/>
      <c r="G4261" s="240"/>
      <c r="H4261" s="240"/>
      <c r="I4261" s="240"/>
      <c r="J4261" s="240"/>
      <c r="K4261" s="240"/>
      <c r="L4261" s="240"/>
      <c r="M4261" s="240"/>
      <c r="N4261" s="240"/>
      <c r="O4261" s="240"/>
      <c r="BC4261" s="226"/>
    </row>
    <row r="4262" spans="1:55" ht="15.75" customHeight="1" thickBot="1">
      <c r="A4262" s="238"/>
      <c r="B4262" s="238"/>
      <c r="C4262" s="240"/>
      <c r="D4262" s="240"/>
      <c r="E4262" s="240"/>
      <c r="F4262" s="240"/>
      <c r="G4262" s="240"/>
      <c r="H4262" s="240"/>
      <c r="I4262" s="240"/>
      <c r="J4262" s="240"/>
      <c r="K4262" s="240"/>
      <c r="L4262" s="240"/>
      <c r="M4262" s="240"/>
      <c r="N4262" s="240"/>
      <c r="O4262" s="240"/>
      <c r="BC4262" s="226"/>
    </row>
    <row r="4263" spans="1:55" ht="15.75" customHeight="1" thickBot="1">
      <c r="A4263" s="238"/>
      <c r="B4263" s="238"/>
      <c r="C4263" s="240"/>
      <c r="D4263" s="240"/>
      <c r="E4263" s="240"/>
      <c r="F4263" s="240"/>
      <c r="G4263" s="240"/>
      <c r="H4263" s="240"/>
      <c r="I4263" s="240"/>
      <c r="J4263" s="240"/>
      <c r="K4263" s="240"/>
      <c r="L4263" s="240"/>
      <c r="M4263" s="240"/>
      <c r="N4263" s="240"/>
      <c r="O4263" s="240"/>
      <c r="BC4263" s="226"/>
    </row>
    <row r="4264" spans="1:55" ht="15.75" customHeight="1" thickBot="1">
      <c r="A4264" s="238"/>
      <c r="B4264" s="238"/>
      <c r="C4264" s="240"/>
      <c r="D4264" s="240"/>
      <c r="E4264" s="240"/>
      <c r="F4264" s="240"/>
      <c r="G4264" s="240"/>
      <c r="H4264" s="240"/>
      <c r="I4264" s="240"/>
      <c r="J4264" s="240"/>
      <c r="K4264" s="240"/>
      <c r="L4264" s="240"/>
      <c r="M4264" s="240"/>
      <c r="N4264" s="240"/>
      <c r="O4264" s="240"/>
      <c r="BC4264" s="226"/>
    </row>
    <row r="4265" spans="1:55" ht="15.75" customHeight="1" thickBot="1">
      <c r="A4265" s="238"/>
      <c r="B4265" s="238"/>
      <c r="C4265" s="240"/>
      <c r="D4265" s="240"/>
      <c r="E4265" s="240"/>
      <c r="F4265" s="240"/>
      <c r="G4265" s="240"/>
      <c r="H4265" s="240"/>
      <c r="I4265" s="240"/>
      <c r="J4265" s="240"/>
      <c r="K4265" s="240"/>
      <c r="L4265" s="240"/>
      <c r="M4265" s="240"/>
      <c r="N4265" s="240"/>
      <c r="O4265" s="240"/>
      <c r="BC4265" s="226"/>
    </row>
    <row r="4266" spans="1:55" ht="15.75" customHeight="1" thickBot="1">
      <c r="A4266" s="238"/>
      <c r="B4266" s="238"/>
      <c r="C4266" s="240"/>
      <c r="D4266" s="240"/>
      <c r="E4266" s="240"/>
      <c r="F4266" s="240"/>
      <c r="G4266" s="240"/>
      <c r="H4266" s="240"/>
      <c r="I4266" s="240"/>
      <c r="J4266" s="240"/>
      <c r="K4266" s="240"/>
      <c r="L4266" s="240"/>
      <c r="M4266" s="240"/>
      <c r="N4266" s="240"/>
      <c r="O4266" s="240"/>
      <c r="BC4266" s="226"/>
    </row>
    <row r="4267" spans="1:55" ht="15.75" customHeight="1" thickBot="1">
      <c r="A4267" s="238"/>
      <c r="B4267" s="238"/>
      <c r="C4267" s="240"/>
      <c r="D4267" s="240"/>
      <c r="E4267" s="240"/>
      <c r="F4267" s="240"/>
      <c r="G4267" s="240"/>
      <c r="H4267" s="240"/>
      <c r="I4267" s="240"/>
      <c r="J4267" s="240"/>
      <c r="K4267" s="240"/>
      <c r="L4267" s="240"/>
      <c r="M4267" s="240"/>
      <c r="N4267" s="240"/>
      <c r="O4267" s="240"/>
      <c r="BC4267" s="226"/>
    </row>
    <row r="4268" spans="1:55" ht="15.75" customHeight="1" thickBot="1">
      <c r="A4268" s="238"/>
      <c r="B4268" s="238"/>
      <c r="C4268" s="240"/>
      <c r="D4268" s="240"/>
      <c r="E4268" s="240"/>
      <c r="F4268" s="240"/>
      <c r="G4268" s="240"/>
      <c r="H4268" s="240"/>
      <c r="I4268" s="240"/>
      <c r="J4268" s="240"/>
      <c r="K4268" s="240"/>
      <c r="L4268" s="240"/>
      <c r="M4268" s="240"/>
      <c r="N4268" s="240"/>
      <c r="O4268" s="240"/>
      <c r="BC4268" s="226"/>
    </row>
    <row r="4269" spans="1:55" ht="15.75" customHeight="1" thickBot="1">
      <c r="A4269" s="238"/>
      <c r="B4269" s="238"/>
      <c r="C4269" s="240"/>
      <c r="D4269" s="240"/>
      <c r="E4269" s="240"/>
      <c r="F4269" s="240"/>
      <c r="G4269" s="240"/>
      <c r="H4269" s="240"/>
      <c r="I4269" s="240"/>
      <c r="J4269" s="240"/>
      <c r="K4269" s="240"/>
      <c r="L4269" s="240"/>
      <c r="M4269" s="240"/>
      <c r="N4269" s="240"/>
      <c r="O4269" s="240"/>
      <c r="BC4269" s="226"/>
    </row>
    <row r="4270" spans="1:55" ht="15.75" customHeight="1" thickBot="1">
      <c r="A4270" s="238"/>
      <c r="B4270" s="238"/>
      <c r="C4270" s="240"/>
      <c r="D4270" s="240"/>
      <c r="E4270" s="240"/>
      <c r="F4270" s="240"/>
      <c r="G4270" s="240"/>
      <c r="H4270" s="240"/>
      <c r="I4270" s="240"/>
      <c r="J4270" s="240"/>
      <c r="K4270" s="240"/>
      <c r="L4270" s="240"/>
      <c r="M4270" s="240"/>
      <c r="N4270" s="240"/>
      <c r="O4270" s="240"/>
      <c r="BC4270" s="226"/>
    </row>
    <row r="4271" spans="1:55" ht="15.75" customHeight="1" thickBot="1">
      <c r="A4271" s="238"/>
      <c r="B4271" s="238"/>
      <c r="C4271" s="240"/>
      <c r="D4271" s="240"/>
      <c r="E4271" s="240"/>
      <c r="F4271" s="240"/>
      <c r="G4271" s="240"/>
      <c r="H4271" s="240"/>
      <c r="I4271" s="240"/>
      <c r="J4271" s="240"/>
      <c r="K4271" s="240"/>
      <c r="L4271" s="240"/>
      <c r="M4271" s="240"/>
      <c r="N4271" s="240"/>
      <c r="O4271" s="240"/>
      <c r="BC4271" s="226"/>
    </row>
    <row r="4272" spans="1:55" ht="15.75" customHeight="1" thickBot="1">
      <c r="A4272" s="238"/>
      <c r="B4272" s="238"/>
      <c r="C4272" s="240"/>
      <c r="D4272" s="240"/>
      <c r="E4272" s="240"/>
      <c r="F4272" s="240"/>
      <c r="G4272" s="240"/>
      <c r="H4272" s="240"/>
      <c r="I4272" s="240"/>
      <c r="J4272" s="240"/>
      <c r="K4272" s="240"/>
      <c r="L4272" s="240"/>
      <c r="M4272" s="240"/>
      <c r="N4272" s="240"/>
      <c r="O4272" s="240"/>
      <c r="BC4272" s="226"/>
    </row>
    <row r="4273" spans="1:55" ht="15.75" customHeight="1" thickBot="1">
      <c r="A4273" s="238"/>
      <c r="B4273" s="238"/>
      <c r="C4273" s="240"/>
      <c r="D4273" s="240"/>
      <c r="E4273" s="240"/>
      <c r="F4273" s="240"/>
      <c r="G4273" s="240"/>
      <c r="H4273" s="240"/>
      <c r="I4273" s="240"/>
      <c r="J4273" s="240"/>
      <c r="K4273" s="240"/>
      <c r="L4273" s="240"/>
      <c r="M4273" s="240"/>
      <c r="N4273" s="240"/>
      <c r="O4273" s="240"/>
      <c r="BC4273" s="226"/>
    </row>
    <row r="4274" spans="1:55" ht="15.75" customHeight="1" thickBot="1">
      <c r="A4274" s="238"/>
      <c r="B4274" s="238"/>
      <c r="C4274" s="240"/>
      <c r="D4274" s="240"/>
      <c r="E4274" s="240"/>
      <c r="F4274" s="240"/>
      <c r="G4274" s="240"/>
      <c r="H4274" s="240"/>
      <c r="I4274" s="240"/>
      <c r="J4274" s="240"/>
      <c r="K4274" s="240"/>
      <c r="L4274" s="240"/>
      <c r="M4274" s="240"/>
      <c r="N4274" s="240"/>
      <c r="O4274" s="240"/>
      <c r="BC4274" s="226"/>
    </row>
    <row r="4275" spans="1:55" ht="15.75" customHeight="1" thickBot="1">
      <c r="A4275" s="238"/>
      <c r="B4275" s="238"/>
      <c r="C4275" s="240"/>
      <c r="D4275" s="240"/>
      <c r="E4275" s="240"/>
      <c r="F4275" s="240"/>
      <c r="G4275" s="240"/>
      <c r="H4275" s="240"/>
      <c r="I4275" s="240"/>
      <c r="J4275" s="240"/>
      <c r="K4275" s="240"/>
      <c r="L4275" s="240"/>
      <c r="M4275" s="240"/>
      <c r="N4275" s="240"/>
      <c r="O4275" s="240"/>
      <c r="BC4275" s="226"/>
    </row>
    <row r="4276" spans="1:55" ht="15.75" customHeight="1" thickBot="1">
      <c r="A4276" s="238"/>
      <c r="B4276" s="238"/>
      <c r="C4276" s="240"/>
      <c r="D4276" s="240"/>
      <c r="E4276" s="240"/>
      <c r="F4276" s="240"/>
      <c r="G4276" s="240"/>
      <c r="H4276" s="240"/>
      <c r="I4276" s="240"/>
      <c r="J4276" s="240"/>
      <c r="K4276" s="240"/>
      <c r="L4276" s="240"/>
      <c r="M4276" s="240"/>
      <c r="N4276" s="240"/>
      <c r="O4276" s="240"/>
      <c r="BC4276" s="226"/>
    </row>
    <row r="4277" spans="1:55" ht="15.75" customHeight="1" thickBot="1">
      <c r="A4277" s="238"/>
      <c r="B4277" s="238"/>
      <c r="C4277" s="240"/>
      <c r="D4277" s="240"/>
      <c r="E4277" s="240"/>
      <c r="F4277" s="240"/>
      <c r="G4277" s="240"/>
      <c r="H4277" s="240"/>
      <c r="I4277" s="240"/>
      <c r="J4277" s="240"/>
      <c r="K4277" s="240"/>
      <c r="L4277" s="240"/>
      <c r="M4277" s="240"/>
      <c r="N4277" s="240"/>
      <c r="O4277" s="240"/>
      <c r="BC4277" s="226"/>
    </row>
    <row r="4278" spans="1:55" ht="15.75" customHeight="1" thickBot="1">
      <c r="A4278" s="238"/>
      <c r="B4278" s="238"/>
      <c r="C4278" s="240"/>
      <c r="D4278" s="240"/>
      <c r="E4278" s="240"/>
      <c r="F4278" s="240"/>
      <c r="G4278" s="240"/>
      <c r="H4278" s="240"/>
      <c r="I4278" s="240"/>
      <c r="J4278" s="240"/>
      <c r="K4278" s="240"/>
      <c r="L4278" s="240"/>
      <c r="M4278" s="240"/>
      <c r="N4278" s="240"/>
      <c r="O4278" s="240"/>
      <c r="BC4278" s="226"/>
    </row>
    <row r="4279" spans="1:55" ht="15.75" customHeight="1" thickBot="1">
      <c r="A4279" s="238"/>
      <c r="B4279" s="238"/>
      <c r="C4279" s="240"/>
      <c r="D4279" s="240"/>
      <c r="E4279" s="240"/>
      <c r="F4279" s="240"/>
      <c r="G4279" s="240"/>
      <c r="H4279" s="240"/>
      <c r="I4279" s="240"/>
      <c r="J4279" s="240"/>
      <c r="K4279" s="240"/>
      <c r="L4279" s="240"/>
      <c r="M4279" s="240"/>
      <c r="N4279" s="240"/>
      <c r="O4279" s="240"/>
      <c r="BC4279" s="226"/>
    </row>
    <row r="4280" spans="1:55" ht="15.75" customHeight="1" thickBot="1">
      <c r="A4280" s="238"/>
      <c r="B4280" s="238"/>
      <c r="C4280" s="240"/>
      <c r="D4280" s="240"/>
      <c r="E4280" s="240"/>
      <c r="F4280" s="240"/>
      <c r="G4280" s="240"/>
      <c r="H4280" s="240"/>
      <c r="I4280" s="240"/>
      <c r="J4280" s="240"/>
      <c r="K4280" s="240"/>
      <c r="L4280" s="240"/>
      <c r="M4280" s="240"/>
      <c r="N4280" s="240"/>
      <c r="O4280" s="240"/>
      <c r="BC4280" s="226"/>
    </row>
    <row r="4281" spans="1:55" ht="15.75" customHeight="1" thickBot="1">
      <c r="A4281" s="238"/>
      <c r="B4281" s="238"/>
      <c r="C4281" s="240"/>
      <c r="D4281" s="240"/>
      <c r="E4281" s="240"/>
      <c r="F4281" s="240"/>
      <c r="G4281" s="240"/>
      <c r="H4281" s="240"/>
      <c r="I4281" s="240"/>
      <c r="J4281" s="240"/>
      <c r="K4281" s="240"/>
      <c r="L4281" s="240"/>
      <c r="M4281" s="240"/>
      <c r="N4281" s="240"/>
      <c r="O4281" s="240"/>
      <c r="BC4281" s="226"/>
    </row>
    <row r="4282" spans="1:55" ht="15.75" customHeight="1" thickBot="1">
      <c r="A4282" s="238"/>
      <c r="B4282" s="238"/>
      <c r="C4282" s="240"/>
      <c r="D4282" s="240"/>
      <c r="E4282" s="240"/>
      <c r="F4282" s="240"/>
      <c r="G4282" s="240"/>
      <c r="H4282" s="240"/>
      <c r="I4282" s="240"/>
      <c r="J4282" s="240"/>
      <c r="K4282" s="240"/>
      <c r="L4282" s="240"/>
      <c r="M4282" s="240"/>
      <c r="N4282" s="240"/>
      <c r="O4282" s="240"/>
      <c r="BC4282" s="226"/>
    </row>
    <row r="4283" spans="1:55" ht="15.75" customHeight="1" thickBot="1">
      <c r="A4283" s="238"/>
      <c r="B4283" s="238"/>
      <c r="C4283" s="240"/>
      <c r="D4283" s="240"/>
      <c r="E4283" s="240"/>
      <c r="F4283" s="240"/>
      <c r="G4283" s="240"/>
      <c r="H4283" s="240"/>
      <c r="I4283" s="240"/>
      <c r="J4283" s="240"/>
      <c r="K4283" s="240"/>
      <c r="L4283" s="240"/>
      <c r="M4283" s="240"/>
      <c r="N4283" s="240"/>
      <c r="O4283" s="240"/>
      <c r="BC4283" s="226"/>
    </row>
    <row r="4284" spans="1:55" ht="15.75" customHeight="1" thickBot="1">
      <c r="A4284" s="238"/>
      <c r="B4284" s="238"/>
      <c r="C4284" s="240"/>
      <c r="D4284" s="240"/>
      <c r="E4284" s="240"/>
      <c r="F4284" s="240"/>
      <c r="G4284" s="240"/>
      <c r="H4284" s="240"/>
      <c r="I4284" s="240"/>
      <c r="J4284" s="240"/>
      <c r="K4284" s="240"/>
      <c r="L4284" s="240"/>
      <c r="M4284" s="240"/>
      <c r="N4284" s="240"/>
      <c r="O4284" s="240"/>
      <c r="BC4284" s="226"/>
    </row>
    <row r="4285" spans="1:55" ht="15.75" customHeight="1" thickBot="1">
      <c r="A4285" s="238"/>
      <c r="B4285" s="238"/>
      <c r="C4285" s="240"/>
      <c r="D4285" s="240"/>
      <c r="E4285" s="240"/>
      <c r="F4285" s="240"/>
      <c r="G4285" s="240"/>
      <c r="H4285" s="240"/>
      <c r="I4285" s="240"/>
      <c r="J4285" s="240"/>
      <c r="K4285" s="240"/>
      <c r="L4285" s="240"/>
      <c r="M4285" s="240"/>
      <c r="N4285" s="240"/>
      <c r="O4285" s="240"/>
      <c r="BC4285" s="226"/>
    </row>
    <row r="4286" spans="1:55" ht="15.75" customHeight="1" thickBot="1">
      <c r="A4286" s="238"/>
      <c r="B4286" s="238"/>
      <c r="C4286" s="240"/>
      <c r="D4286" s="240"/>
      <c r="E4286" s="240"/>
      <c r="F4286" s="240"/>
      <c r="G4286" s="240"/>
      <c r="H4286" s="240"/>
      <c r="I4286" s="240"/>
      <c r="J4286" s="240"/>
      <c r="K4286" s="240"/>
      <c r="L4286" s="240"/>
      <c r="M4286" s="240"/>
      <c r="N4286" s="240"/>
      <c r="O4286" s="240"/>
      <c r="BC4286" s="226"/>
    </row>
    <row r="4287" spans="1:55" ht="15.75" customHeight="1" thickBot="1">
      <c r="A4287" s="238"/>
      <c r="B4287" s="238"/>
      <c r="C4287" s="240"/>
      <c r="D4287" s="240"/>
      <c r="E4287" s="240"/>
      <c r="F4287" s="240"/>
      <c r="G4287" s="240"/>
      <c r="H4287" s="240"/>
      <c r="I4287" s="240"/>
      <c r="J4287" s="240"/>
      <c r="K4287" s="240"/>
      <c r="L4287" s="240"/>
      <c r="M4287" s="240"/>
      <c r="N4287" s="240"/>
      <c r="O4287" s="240"/>
      <c r="BC4287" s="226"/>
    </row>
    <row r="4288" spans="1:55" ht="15.75" customHeight="1" thickBot="1">
      <c r="A4288" s="238"/>
      <c r="B4288" s="238"/>
      <c r="C4288" s="240"/>
      <c r="D4288" s="240"/>
      <c r="E4288" s="240"/>
      <c r="F4288" s="240"/>
      <c r="G4288" s="240"/>
      <c r="H4288" s="240"/>
      <c r="I4288" s="240"/>
      <c r="J4288" s="240"/>
      <c r="K4288" s="240"/>
      <c r="L4288" s="240"/>
      <c r="M4288" s="240"/>
      <c r="N4288" s="240"/>
      <c r="O4288" s="240"/>
      <c r="BC4288" s="226"/>
    </row>
    <row r="4289" spans="1:55" ht="15.75" customHeight="1" thickBot="1">
      <c r="A4289" s="238"/>
      <c r="B4289" s="238"/>
      <c r="C4289" s="240"/>
      <c r="D4289" s="240"/>
      <c r="E4289" s="240"/>
      <c r="F4289" s="240"/>
      <c r="G4289" s="240"/>
      <c r="H4289" s="240"/>
      <c r="I4289" s="240"/>
      <c r="J4289" s="240"/>
      <c r="K4289" s="240"/>
      <c r="L4289" s="240"/>
      <c r="M4289" s="240"/>
      <c r="N4289" s="240"/>
      <c r="O4289" s="240"/>
      <c r="BC4289" s="226"/>
    </row>
    <row r="4290" spans="1:55" ht="15.75" customHeight="1" thickBot="1">
      <c r="A4290" s="238"/>
      <c r="B4290" s="238"/>
      <c r="C4290" s="240"/>
      <c r="D4290" s="240"/>
      <c r="E4290" s="240"/>
      <c r="F4290" s="240"/>
      <c r="G4290" s="240"/>
      <c r="H4290" s="240"/>
      <c r="I4290" s="240"/>
      <c r="J4290" s="240"/>
      <c r="K4290" s="240"/>
      <c r="L4290" s="240"/>
      <c r="M4290" s="240"/>
      <c r="N4290" s="240"/>
      <c r="O4290" s="240"/>
      <c r="BC4290" s="226"/>
    </row>
    <row r="4291" spans="1:55" ht="15.75" customHeight="1" thickBot="1">
      <c r="A4291" s="238"/>
      <c r="B4291" s="238"/>
      <c r="C4291" s="240"/>
      <c r="D4291" s="240"/>
      <c r="E4291" s="240"/>
      <c r="F4291" s="240"/>
      <c r="G4291" s="240"/>
      <c r="H4291" s="240"/>
      <c r="I4291" s="240"/>
      <c r="J4291" s="240"/>
      <c r="K4291" s="240"/>
      <c r="L4291" s="240"/>
      <c r="M4291" s="240"/>
      <c r="N4291" s="240"/>
      <c r="O4291" s="240"/>
      <c r="BC4291" s="226"/>
    </row>
    <row r="4292" spans="1:55" ht="15.75" customHeight="1" thickBot="1">
      <c r="A4292" s="238"/>
      <c r="B4292" s="238"/>
      <c r="C4292" s="240"/>
      <c r="D4292" s="240"/>
      <c r="E4292" s="240"/>
      <c r="F4292" s="240"/>
      <c r="G4292" s="240"/>
      <c r="H4292" s="240"/>
      <c r="I4292" s="240"/>
      <c r="J4292" s="240"/>
      <c r="K4292" s="240"/>
      <c r="L4292" s="240"/>
      <c r="M4292" s="240"/>
      <c r="N4292" s="240"/>
      <c r="O4292" s="240"/>
      <c r="BC4292" s="226"/>
    </row>
    <row r="4293" spans="1:55" ht="15.75" customHeight="1" thickBot="1">
      <c r="A4293" s="238"/>
      <c r="B4293" s="238"/>
      <c r="C4293" s="240"/>
      <c r="D4293" s="240"/>
      <c r="E4293" s="240"/>
      <c r="F4293" s="240"/>
      <c r="G4293" s="240"/>
      <c r="H4293" s="240"/>
      <c r="I4293" s="240"/>
      <c r="J4293" s="240"/>
      <c r="K4293" s="240"/>
      <c r="L4293" s="240"/>
      <c r="M4293" s="240"/>
      <c r="N4293" s="240"/>
      <c r="O4293" s="240"/>
      <c r="BC4293" s="226"/>
    </row>
    <row r="4294" spans="1:55" ht="15.75" customHeight="1" thickBot="1">
      <c r="A4294" s="238"/>
      <c r="B4294" s="238"/>
      <c r="C4294" s="240"/>
      <c r="D4294" s="240"/>
      <c r="E4294" s="240"/>
      <c r="F4294" s="240"/>
      <c r="G4294" s="240"/>
      <c r="H4294" s="240"/>
      <c r="I4294" s="240"/>
      <c r="J4294" s="240"/>
      <c r="K4294" s="240"/>
      <c r="L4294" s="240"/>
      <c r="M4294" s="240"/>
      <c r="N4294" s="240"/>
      <c r="O4294" s="240"/>
      <c r="BC4294" s="226"/>
    </row>
    <row r="4295" spans="1:55" ht="15.75" customHeight="1" thickBot="1">
      <c r="A4295" s="238"/>
      <c r="B4295" s="238"/>
      <c r="C4295" s="240"/>
      <c r="D4295" s="240"/>
      <c r="E4295" s="240"/>
      <c r="F4295" s="240"/>
      <c r="G4295" s="240"/>
      <c r="H4295" s="240"/>
      <c r="I4295" s="240"/>
      <c r="J4295" s="240"/>
      <c r="K4295" s="240"/>
      <c r="L4295" s="240"/>
      <c r="M4295" s="240"/>
      <c r="N4295" s="240"/>
      <c r="O4295" s="240"/>
      <c r="BC4295" s="226"/>
    </row>
    <row r="4296" spans="1:55" ht="15.75" customHeight="1" thickBot="1">
      <c r="A4296" s="238"/>
      <c r="B4296" s="238"/>
      <c r="C4296" s="240"/>
      <c r="D4296" s="240"/>
      <c r="E4296" s="240"/>
      <c r="F4296" s="240"/>
      <c r="G4296" s="240"/>
      <c r="H4296" s="240"/>
      <c r="I4296" s="240"/>
      <c r="J4296" s="240"/>
      <c r="K4296" s="240"/>
      <c r="L4296" s="240"/>
      <c r="M4296" s="240"/>
      <c r="N4296" s="240"/>
      <c r="O4296" s="240"/>
      <c r="BC4296" s="226"/>
    </row>
    <row r="4297" spans="1:55" ht="15.75" customHeight="1" thickBot="1">
      <c r="A4297" s="238"/>
      <c r="B4297" s="238"/>
      <c r="C4297" s="240"/>
      <c r="D4297" s="240"/>
      <c r="E4297" s="240"/>
      <c r="F4297" s="240"/>
      <c r="G4297" s="240"/>
      <c r="H4297" s="240"/>
      <c r="I4297" s="240"/>
      <c r="J4297" s="240"/>
      <c r="K4297" s="240"/>
      <c r="L4297" s="240"/>
      <c r="M4297" s="240"/>
      <c r="N4297" s="240"/>
      <c r="O4297" s="240"/>
      <c r="BC4297" s="226"/>
    </row>
    <row r="4298" spans="1:55" ht="15.75" customHeight="1" thickBot="1">
      <c r="A4298" s="238"/>
      <c r="B4298" s="238"/>
      <c r="C4298" s="240"/>
      <c r="D4298" s="240"/>
      <c r="E4298" s="240"/>
      <c r="F4298" s="240"/>
      <c r="G4298" s="240"/>
      <c r="H4298" s="240"/>
      <c r="I4298" s="240"/>
      <c r="J4298" s="240"/>
      <c r="K4298" s="240"/>
      <c r="L4298" s="240"/>
      <c r="M4298" s="240"/>
      <c r="N4298" s="240"/>
      <c r="O4298" s="240"/>
      <c r="BC4298" s="226"/>
    </row>
    <row r="4299" spans="1:55" ht="15.75" customHeight="1" thickBot="1">
      <c r="A4299" s="238"/>
      <c r="B4299" s="238"/>
      <c r="C4299" s="240"/>
      <c r="D4299" s="240"/>
      <c r="E4299" s="240"/>
      <c r="F4299" s="240"/>
      <c r="G4299" s="240"/>
      <c r="H4299" s="240"/>
      <c r="I4299" s="240"/>
      <c r="J4299" s="240"/>
      <c r="K4299" s="240"/>
      <c r="L4299" s="240"/>
      <c r="M4299" s="240"/>
      <c r="N4299" s="240"/>
      <c r="O4299" s="240"/>
      <c r="BC4299" s="226"/>
    </row>
    <row r="4300" spans="1:55" ht="15.75" customHeight="1" thickBot="1">
      <c r="A4300" s="238"/>
      <c r="B4300" s="238"/>
      <c r="C4300" s="240"/>
      <c r="D4300" s="240"/>
      <c r="E4300" s="240"/>
      <c r="F4300" s="240"/>
      <c r="G4300" s="240"/>
      <c r="H4300" s="240"/>
      <c r="I4300" s="240"/>
      <c r="J4300" s="240"/>
      <c r="K4300" s="240"/>
      <c r="L4300" s="240"/>
      <c r="M4300" s="240"/>
      <c r="N4300" s="240"/>
      <c r="O4300" s="240"/>
      <c r="BC4300" s="226"/>
    </row>
    <row r="4301" spans="1:55" ht="15.75" customHeight="1" thickBot="1">
      <c r="A4301" s="238"/>
      <c r="B4301" s="238"/>
      <c r="C4301" s="240"/>
      <c r="D4301" s="240"/>
      <c r="E4301" s="240"/>
      <c r="F4301" s="240"/>
      <c r="G4301" s="240"/>
      <c r="H4301" s="240"/>
      <c r="I4301" s="240"/>
      <c r="J4301" s="240"/>
      <c r="K4301" s="240"/>
      <c r="L4301" s="240"/>
      <c r="M4301" s="240"/>
      <c r="N4301" s="240"/>
      <c r="O4301" s="240"/>
      <c r="BC4301" s="226"/>
    </row>
    <row r="4302" spans="1:55" ht="15.75" customHeight="1" thickBot="1">
      <c r="A4302" s="238"/>
      <c r="B4302" s="238"/>
      <c r="C4302" s="240"/>
      <c r="D4302" s="240"/>
      <c r="E4302" s="240"/>
      <c r="F4302" s="240"/>
      <c r="G4302" s="240"/>
      <c r="H4302" s="240"/>
      <c r="I4302" s="240"/>
      <c r="J4302" s="240"/>
      <c r="K4302" s="240"/>
      <c r="L4302" s="240"/>
      <c r="M4302" s="240"/>
      <c r="N4302" s="240"/>
      <c r="O4302" s="240"/>
      <c r="BC4302" s="226"/>
    </row>
    <row r="4303" spans="1:55" ht="15.75" customHeight="1" thickBot="1">
      <c r="A4303" s="238"/>
      <c r="B4303" s="238"/>
      <c r="C4303" s="240"/>
      <c r="D4303" s="240"/>
      <c r="E4303" s="240"/>
      <c r="F4303" s="240"/>
      <c r="G4303" s="240"/>
      <c r="H4303" s="240"/>
      <c r="I4303" s="240"/>
      <c r="J4303" s="240"/>
      <c r="K4303" s="240"/>
      <c r="L4303" s="240"/>
      <c r="M4303" s="240"/>
      <c r="N4303" s="240"/>
      <c r="O4303" s="240"/>
      <c r="BC4303" s="226"/>
    </row>
    <row r="4304" spans="1:55" ht="15.75" customHeight="1" thickBot="1">
      <c r="A4304" s="238"/>
      <c r="B4304" s="238"/>
      <c r="C4304" s="240"/>
      <c r="D4304" s="240"/>
      <c r="E4304" s="240"/>
      <c r="F4304" s="240"/>
      <c r="G4304" s="240"/>
      <c r="H4304" s="240"/>
      <c r="I4304" s="240"/>
      <c r="J4304" s="240"/>
      <c r="K4304" s="240"/>
      <c r="L4304" s="240"/>
      <c r="M4304" s="240"/>
      <c r="N4304" s="240"/>
      <c r="O4304" s="240"/>
      <c r="BC4304" s="226"/>
    </row>
    <row r="4305" spans="1:55" ht="15.75" customHeight="1" thickBot="1">
      <c r="A4305" s="238"/>
      <c r="B4305" s="238"/>
      <c r="C4305" s="240"/>
      <c r="D4305" s="240"/>
      <c r="E4305" s="240"/>
      <c r="F4305" s="240"/>
      <c r="G4305" s="240"/>
      <c r="H4305" s="240"/>
      <c r="I4305" s="240"/>
      <c r="J4305" s="240"/>
      <c r="K4305" s="240"/>
      <c r="L4305" s="240"/>
      <c r="M4305" s="240"/>
      <c r="N4305" s="240"/>
      <c r="O4305" s="240"/>
      <c r="BC4305" s="226"/>
    </row>
    <row r="4306" spans="1:55" ht="15.75" customHeight="1" thickBot="1">
      <c r="A4306" s="238"/>
      <c r="B4306" s="238"/>
      <c r="C4306" s="240"/>
      <c r="D4306" s="240"/>
      <c r="E4306" s="240"/>
      <c r="F4306" s="240"/>
      <c r="G4306" s="240"/>
      <c r="H4306" s="240"/>
      <c r="I4306" s="240"/>
      <c r="J4306" s="240"/>
      <c r="K4306" s="240"/>
      <c r="L4306" s="240"/>
      <c r="M4306" s="240"/>
      <c r="N4306" s="240"/>
      <c r="O4306" s="240"/>
      <c r="BC4306" s="226"/>
    </row>
    <row r="4307" spans="1:55" ht="15.75" customHeight="1" thickBot="1">
      <c r="A4307" s="238"/>
      <c r="B4307" s="238"/>
      <c r="C4307" s="240"/>
      <c r="D4307" s="240"/>
      <c r="E4307" s="240"/>
      <c r="F4307" s="240"/>
      <c r="G4307" s="240"/>
      <c r="H4307" s="240"/>
      <c r="I4307" s="240"/>
      <c r="J4307" s="240"/>
      <c r="K4307" s="240"/>
      <c r="L4307" s="240"/>
      <c r="M4307" s="240"/>
      <c r="N4307" s="240"/>
      <c r="O4307" s="240"/>
      <c r="BC4307" s="226"/>
    </row>
    <row r="4308" spans="1:55" ht="15.75" customHeight="1" thickBot="1">
      <c r="A4308" s="238"/>
      <c r="B4308" s="238"/>
      <c r="C4308" s="240"/>
      <c r="D4308" s="240"/>
      <c r="E4308" s="240"/>
      <c r="F4308" s="240"/>
      <c r="G4308" s="240"/>
      <c r="H4308" s="240"/>
      <c r="I4308" s="240"/>
      <c r="J4308" s="240"/>
      <c r="K4308" s="240"/>
      <c r="L4308" s="240"/>
      <c r="M4308" s="240"/>
      <c r="N4308" s="240"/>
      <c r="O4308" s="240"/>
      <c r="BC4308" s="226"/>
    </row>
    <row r="4309" spans="1:55" ht="15.75" customHeight="1" thickBot="1">
      <c r="A4309" s="238"/>
      <c r="B4309" s="238"/>
      <c r="C4309" s="240"/>
      <c r="D4309" s="240"/>
      <c r="E4309" s="240"/>
      <c r="F4309" s="240"/>
      <c r="G4309" s="240"/>
      <c r="H4309" s="240"/>
      <c r="I4309" s="240"/>
      <c r="J4309" s="240"/>
      <c r="K4309" s="240"/>
      <c r="L4309" s="240"/>
      <c r="M4309" s="240"/>
      <c r="N4309" s="240"/>
      <c r="O4309" s="240"/>
      <c r="BC4309" s="226"/>
    </row>
    <row r="4310" spans="1:55" ht="15.75" customHeight="1" thickBot="1">
      <c r="A4310" s="238"/>
      <c r="B4310" s="238"/>
      <c r="C4310" s="240"/>
      <c r="D4310" s="240"/>
      <c r="E4310" s="240"/>
      <c r="F4310" s="240"/>
      <c r="G4310" s="240"/>
      <c r="H4310" s="240"/>
      <c r="I4310" s="240"/>
      <c r="J4310" s="240"/>
      <c r="K4310" s="240"/>
      <c r="L4310" s="240"/>
      <c r="M4310" s="240"/>
      <c r="N4310" s="240"/>
      <c r="O4310" s="240"/>
      <c r="BC4310" s="226"/>
    </row>
    <row r="4311" spans="1:55" ht="15.75" customHeight="1" thickBot="1">
      <c r="A4311" s="238"/>
      <c r="B4311" s="238"/>
      <c r="C4311" s="240"/>
      <c r="D4311" s="240"/>
      <c r="E4311" s="240"/>
      <c r="F4311" s="240"/>
      <c r="G4311" s="240"/>
      <c r="H4311" s="240"/>
      <c r="I4311" s="240"/>
      <c r="J4311" s="240"/>
      <c r="K4311" s="240"/>
      <c r="L4311" s="240"/>
      <c r="M4311" s="240"/>
      <c r="N4311" s="240"/>
      <c r="O4311" s="240"/>
      <c r="BC4311" s="226"/>
    </row>
    <row r="4312" spans="1:55" ht="15.75" customHeight="1" thickBot="1">
      <c r="A4312" s="238"/>
      <c r="B4312" s="238"/>
      <c r="C4312" s="240"/>
      <c r="D4312" s="240"/>
      <c r="E4312" s="240"/>
      <c r="F4312" s="240"/>
      <c r="G4312" s="240"/>
      <c r="H4312" s="240"/>
      <c r="I4312" s="240"/>
      <c r="J4312" s="240"/>
      <c r="K4312" s="240"/>
      <c r="L4312" s="240"/>
      <c r="M4312" s="240"/>
      <c r="N4312" s="240"/>
      <c r="O4312" s="240"/>
      <c r="BC4312" s="226"/>
    </row>
    <row r="4313" spans="1:55" ht="15.75" customHeight="1" thickBot="1">
      <c r="A4313" s="238"/>
      <c r="B4313" s="238"/>
      <c r="C4313" s="240"/>
      <c r="D4313" s="240"/>
      <c r="E4313" s="240"/>
      <c r="F4313" s="240"/>
      <c r="G4313" s="240"/>
      <c r="H4313" s="240"/>
      <c r="I4313" s="240"/>
      <c r="J4313" s="240"/>
      <c r="K4313" s="240"/>
      <c r="L4313" s="240"/>
      <c r="M4313" s="240"/>
      <c r="N4313" s="240"/>
      <c r="O4313" s="240"/>
      <c r="BC4313" s="226"/>
    </row>
    <row r="4314" spans="1:55" ht="15.75" customHeight="1" thickBot="1">
      <c r="A4314" s="238"/>
      <c r="B4314" s="238"/>
      <c r="C4314" s="240"/>
      <c r="D4314" s="240"/>
      <c r="E4314" s="240"/>
      <c r="F4314" s="240"/>
      <c r="G4314" s="240"/>
      <c r="H4314" s="240"/>
      <c r="I4314" s="240"/>
      <c r="J4314" s="240"/>
      <c r="K4314" s="240"/>
      <c r="L4314" s="240"/>
      <c r="M4314" s="240"/>
      <c r="N4314" s="240"/>
      <c r="O4314" s="240"/>
      <c r="BC4314" s="226"/>
    </row>
    <row r="4315" spans="1:55" ht="15.75" customHeight="1" thickBot="1">
      <c r="A4315" s="238"/>
      <c r="B4315" s="238"/>
      <c r="C4315" s="240"/>
      <c r="D4315" s="240"/>
      <c r="E4315" s="240"/>
      <c r="F4315" s="240"/>
      <c r="G4315" s="240"/>
      <c r="H4315" s="240"/>
      <c r="I4315" s="240"/>
      <c r="J4315" s="240"/>
      <c r="K4315" s="240"/>
      <c r="L4315" s="240"/>
      <c r="M4315" s="240"/>
      <c r="N4315" s="240"/>
      <c r="O4315" s="240"/>
      <c r="BC4315" s="226"/>
    </row>
    <row r="4316" spans="1:55" ht="15.75" customHeight="1" thickBot="1">
      <c r="A4316" s="238"/>
      <c r="B4316" s="238"/>
      <c r="C4316" s="240"/>
      <c r="D4316" s="240"/>
      <c r="E4316" s="240"/>
      <c r="F4316" s="240"/>
      <c r="G4316" s="240"/>
      <c r="H4316" s="240"/>
      <c r="I4316" s="240"/>
      <c r="J4316" s="240"/>
      <c r="K4316" s="240"/>
      <c r="L4316" s="240"/>
      <c r="M4316" s="240"/>
      <c r="N4316" s="240"/>
      <c r="O4316" s="240"/>
      <c r="BC4316" s="226"/>
    </row>
    <row r="4317" spans="1:55" ht="15.75" customHeight="1" thickBot="1">
      <c r="A4317" s="238"/>
      <c r="B4317" s="238"/>
      <c r="C4317" s="240"/>
      <c r="D4317" s="240"/>
      <c r="E4317" s="240"/>
      <c r="F4317" s="240"/>
      <c r="G4317" s="240"/>
      <c r="H4317" s="240"/>
      <c r="I4317" s="240"/>
      <c r="J4317" s="240"/>
      <c r="K4317" s="240"/>
      <c r="L4317" s="240"/>
      <c r="M4317" s="240"/>
      <c r="N4317" s="240"/>
      <c r="O4317" s="240"/>
      <c r="BC4317" s="226"/>
    </row>
    <row r="4318" spans="1:55" ht="15.75" customHeight="1" thickBot="1">
      <c r="A4318" s="238"/>
      <c r="B4318" s="238"/>
      <c r="C4318" s="240"/>
      <c r="D4318" s="240"/>
      <c r="E4318" s="240"/>
      <c r="F4318" s="240"/>
      <c r="G4318" s="240"/>
      <c r="H4318" s="240"/>
      <c r="I4318" s="240"/>
      <c r="J4318" s="240"/>
      <c r="K4318" s="240"/>
      <c r="L4318" s="240"/>
      <c r="M4318" s="240"/>
      <c r="N4318" s="240"/>
      <c r="O4318" s="240"/>
      <c r="BC4318" s="226"/>
    </row>
    <row r="4319" spans="1:55" ht="15.75" customHeight="1" thickBot="1">
      <c r="A4319" s="238"/>
      <c r="B4319" s="238"/>
      <c r="C4319" s="240"/>
      <c r="D4319" s="240"/>
      <c r="E4319" s="240"/>
      <c r="F4319" s="240"/>
      <c r="G4319" s="240"/>
      <c r="H4319" s="240"/>
      <c r="I4319" s="240"/>
      <c r="J4319" s="240"/>
      <c r="K4319" s="240"/>
      <c r="L4319" s="240"/>
      <c r="M4319" s="240"/>
      <c r="N4319" s="240"/>
      <c r="O4319" s="240"/>
      <c r="BC4319" s="226"/>
    </row>
    <row r="4320" spans="1:55" ht="15.75" customHeight="1" thickBot="1">
      <c r="A4320" s="238"/>
      <c r="B4320" s="238"/>
      <c r="C4320" s="240"/>
      <c r="D4320" s="240"/>
      <c r="E4320" s="240"/>
      <c r="F4320" s="240"/>
      <c r="G4320" s="240"/>
      <c r="H4320" s="240"/>
      <c r="I4320" s="240"/>
      <c r="J4320" s="240"/>
      <c r="K4320" s="240"/>
      <c r="L4320" s="240"/>
      <c r="M4320" s="240"/>
      <c r="N4320" s="240"/>
      <c r="O4320" s="240"/>
      <c r="BC4320" s="226"/>
    </row>
    <row r="4321" spans="1:55" ht="15.75" customHeight="1" thickBot="1">
      <c r="A4321" s="238"/>
      <c r="B4321" s="238"/>
      <c r="C4321" s="240"/>
      <c r="D4321" s="240"/>
      <c r="E4321" s="240"/>
      <c r="F4321" s="240"/>
      <c r="G4321" s="240"/>
      <c r="H4321" s="240"/>
      <c r="I4321" s="240"/>
      <c r="J4321" s="240"/>
      <c r="K4321" s="240"/>
      <c r="L4321" s="240"/>
      <c r="M4321" s="240"/>
      <c r="N4321" s="240"/>
      <c r="O4321" s="240"/>
      <c r="BC4321" s="226"/>
    </row>
    <row r="4322" spans="1:55" ht="15.75" customHeight="1" thickBot="1">
      <c r="A4322" s="238"/>
      <c r="B4322" s="238"/>
      <c r="C4322" s="240"/>
      <c r="D4322" s="240"/>
      <c r="E4322" s="240"/>
      <c r="F4322" s="240"/>
      <c r="G4322" s="240"/>
      <c r="H4322" s="240"/>
      <c r="I4322" s="240"/>
      <c r="J4322" s="240"/>
      <c r="K4322" s="240"/>
      <c r="L4322" s="240"/>
      <c r="M4322" s="240"/>
      <c r="N4322" s="240"/>
      <c r="O4322" s="240"/>
      <c r="BC4322" s="226"/>
    </row>
    <row r="4323" spans="1:55" ht="15.75" customHeight="1" thickBot="1">
      <c r="A4323" s="238"/>
      <c r="B4323" s="238"/>
      <c r="C4323" s="240"/>
      <c r="D4323" s="240"/>
      <c r="E4323" s="240"/>
      <c r="F4323" s="240"/>
      <c r="G4323" s="240"/>
      <c r="H4323" s="240"/>
      <c r="I4323" s="240"/>
      <c r="J4323" s="240"/>
      <c r="K4323" s="240"/>
      <c r="L4323" s="240"/>
      <c r="M4323" s="240"/>
      <c r="N4323" s="240"/>
      <c r="O4323" s="240"/>
      <c r="BC4323" s="226"/>
    </row>
    <row r="4324" spans="1:55" ht="15.75" customHeight="1" thickBot="1">
      <c r="A4324" s="238"/>
      <c r="B4324" s="238"/>
      <c r="C4324" s="240"/>
      <c r="D4324" s="240"/>
      <c r="E4324" s="240"/>
      <c r="F4324" s="240"/>
      <c r="G4324" s="240"/>
      <c r="H4324" s="240"/>
      <c r="I4324" s="240"/>
      <c r="J4324" s="240"/>
      <c r="K4324" s="240"/>
      <c r="L4324" s="240"/>
      <c r="M4324" s="240"/>
      <c r="N4324" s="240"/>
      <c r="O4324" s="240"/>
      <c r="BC4324" s="226"/>
    </row>
    <row r="4325" spans="1:55" ht="15.75" customHeight="1" thickBot="1">
      <c r="A4325" s="238"/>
      <c r="B4325" s="238"/>
      <c r="C4325" s="240"/>
      <c r="D4325" s="240"/>
      <c r="E4325" s="240"/>
      <c r="F4325" s="240"/>
      <c r="G4325" s="240"/>
      <c r="H4325" s="240"/>
      <c r="I4325" s="240"/>
      <c r="J4325" s="240"/>
      <c r="K4325" s="240"/>
      <c r="L4325" s="240"/>
      <c r="M4325" s="240"/>
      <c r="N4325" s="240"/>
      <c r="O4325" s="240"/>
      <c r="BC4325" s="226"/>
    </row>
    <row r="4326" spans="1:55" ht="15.75" customHeight="1" thickBot="1">
      <c r="A4326" s="238"/>
      <c r="B4326" s="238"/>
      <c r="C4326" s="240"/>
      <c r="D4326" s="240"/>
      <c r="E4326" s="240"/>
      <c r="F4326" s="240"/>
      <c r="G4326" s="240"/>
      <c r="H4326" s="240"/>
      <c r="I4326" s="240"/>
      <c r="J4326" s="240"/>
      <c r="K4326" s="240"/>
      <c r="L4326" s="240"/>
      <c r="M4326" s="240"/>
      <c r="N4326" s="240"/>
      <c r="O4326" s="240"/>
      <c r="BC4326" s="226"/>
    </row>
    <row r="4327" spans="1:55" ht="15.75" customHeight="1" thickBot="1">
      <c r="A4327" s="238"/>
      <c r="B4327" s="238"/>
      <c r="C4327" s="240"/>
      <c r="D4327" s="240"/>
      <c r="E4327" s="240"/>
      <c r="F4327" s="240"/>
      <c r="G4327" s="240"/>
      <c r="H4327" s="240"/>
      <c r="I4327" s="240"/>
      <c r="J4327" s="240"/>
      <c r="K4327" s="240"/>
      <c r="L4327" s="240"/>
      <c r="M4327" s="240"/>
      <c r="N4327" s="240"/>
      <c r="O4327" s="240"/>
      <c r="BC4327" s="226"/>
    </row>
    <row r="4328" spans="1:55" ht="15.75" customHeight="1" thickBot="1">
      <c r="A4328" s="238"/>
      <c r="B4328" s="238"/>
      <c r="C4328" s="240"/>
      <c r="D4328" s="240"/>
      <c r="E4328" s="240"/>
      <c r="F4328" s="240"/>
      <c r="G4328" s="240"/>
      <c r="H4328" s="240"/>
      <c r="I4328" s="240"/>
      <c r="J4328" s="240"/>
      <c r="K4328" s="240"/>
      <c r="L4328" s="240"/>
      <c r="M4328" s="240"/>
      <c r="N4328" s="240"/>
      <c r="O4328" s="240"/>
      <c r="BC4328" s="226"/>
    </row>
    <row r="4329" spans="1:55" ht="15.75" customHeight="1" thickBot="1">
      <c r="A4329" s="238"/>
      <c r="B4329" s="238"/>
      <c r="C4329" s="240"/>
      <c r="D4329" s="240"/>
      <c r="E4329" s="240"/>
      <c r="F4329" s="240"/>
      <c r="G4329" s="240"/>
      <c r="H4329" s="240"/>
      <c r="I4329" s="240"/>
      <c r="J4329" s="240"/>
      <c r="K4329" s="240"/>
      <c r="L4329" s="240"/>
      <c r="M4329" s="240"/>
      <c r="N4329" s="240"/>
      <c r="O4329" s="240"/>
      <c r="BC4329" s="226"/>
    </row>
    <row r="4330" spans="1:55" ht="15.75" customHeight="1" thickBot="1">
      <c r="A4330" s="238"/>
      <c r="B4330" s="238"/>
      <c r="C4330" s="240"/>
      <c r="D4330" s="240"/>
      <c r="E4330" s="240"/>
      <c r="F4330" s="240"/>
      <c r="G4330" s="240"/>
      <c r="H4330" s="240"/>
      <c r="I4330" s="240"/>
      <c r="J4330" s="240"/>
      <c r="K4330" s="240"/>
      <c r="L4330" s="240"/>
      <c r="M4330" s="240"/>
      <c r="N4330" s="240"/>
      <c r="O4330" s="240"/>
      <c r="BC4330" s="226"/>
    </row>
    <row r="4331" spans="1:55" ht="15.75" customHeight="1" thickBot="1">
      <c r="A4331" s="238"/>
      <c r="B4331" s="238"/>
      <c r="C4331" s="240"/>
      <c r="D4331" s="240"/>
      <c r="E4331" s="240"/>
      <c r="F4331" s="240"/>
      <c r="G4331" s="240"/>
      <c r="H4331" s="240"/>
      <c r="I4331" s="240"/>
      <c r="J4331" s="240"/>
      <c r="K4331" s="240"/>
      <c r="L4331" s="240"/>
      <c r="M4331" s="240"/>
      <c r="N4331" s="240"/>
      <c r="O4331" s="240"/>
      <c r="BC4331" s="226"/>
    </row>
    <row r="4332" spans="1:55" ht="15.75" customHeight="1" thickBot="1">
      <c r="A4332" s="238"/>
      <c r="B4332" s="238"/>
      <c r="C4332" s="240"/>
      <c r="D4332" s="240"/>
      <c r="E4332" s="240"/>
      <c r="F4332" s="240"/>
      <c r="G4332" s="240"/>
      <c r="H4332" s="240"/>
      <c r="I4332" s="240"/>
      <c r="J4332" s="240"/>
      <c r="K4332" s="240"/>
      <c r="L4332" s="240"/>
      <c r="M4332" s="240"/>
      <c r="N4332" s="240"/>
      <c r="O4332" s="240"/>
      <c r="BC4332" s="226"/>
    </row>
    <row r="4333" spans="1:55" ht="15.75" customHeight="1" thickBot="1">
      <c r="A4333" s="238"/>
      <c r="B4333" s="238"/>
      <c r="C4333" s="240"/>
      <c r="D4333" s="240"/>
      <c r="E4333" s="240"/>
      <c r="F4333" s="240"/>
      <c r="G4333" s="240"/>
      <c r="H4333" s="240"/>
      <c r="I4333" s="240"/>
      <c r="J4333" s="240"/>
      <c r="K4333" s="240"/>
      <c r="L4333" s="240"/>
      <c r="M4333" s="240"/>
      <c r="N4333" s="240"/>
      <c r="O4333" s="240"/>
      <c r="BC4333" s="226"/>
    </row>
    <row r="4334" spans="1:55" ht="15.75" customHeight="1" thickBot="1">
      <c r="A4334" s="238"/>
      <c r="B4334" s="238"/>
      <c r="C4334" s="240"/>
      <c r="D4334" s="240"/>
      <c r="E4334" s="240"/>
      <c r="F4334" s="240"/>
      <c r="G4334" s="240"/>
      <c r="H4334" s="240"/>
      <c r="I4334" s="240"/>
      <c r="J4334" s="240"/>
      <c r="K4334" s="240"/>
      <c r="L4334" s="240"/>
      <c r="M4334" s="240"/>
      <c r="N4334" s="240"/>
      <c r="O4334" s="240"/>
      <c r="BC4334" s="226"/>
    </row>
    <row r="4335" spans="1:55" ht="15.75" customHeight="1" thickBot="1">
      <c r="A4335" s="238"/>
      <c r="B4335" s="238"/>
      <c r="C4335" s="240"/>
      <c r="D4335" s="240"/>
      <c r="E4335" s="240"/>
      <c r="F4335" s="240"/>
      <c r="G4335" s="240"/>
      <c r="H4335" s="240"/>
      <c r="I4335" s="240"/>
      <c r="J4335" s="240"/>
      <c r="K4335" s="240"/>
      <c r="L4335" s="240"/>
      <c r="M4335" s="240"/>
      <c r="N4335" s="240"/>
      <c r="O4335" s="240"/>
      <c r="BC4335" s="226"/>
    </row>
    <row r="4336" spans="1:55" ht="15.75" customHeight="1" thickBot="1">
      <c r="A4336" s="238"/>
      <c r="B4336" s="238"/>
      <c r="C4336" s="240"/>
      <c r="D4336" s="240"/>
      <c r="E4336" s="240"/>
      <c r="F4336" s="240"/>
      <c r="G4336" s="240"/>
      <c r="H4336" s="240"/>
      <c r="I4336" s="240"/>
      <c r="J4336" s="240"/>
      <c r="K4336" s="240"/>
      <c r="L4336" s="240"/>
      <c r="M4336" s="240"/>
      <c r="N4336" s="240"/>
      <c r="O4336" s="240"/>
      <c r="BC4336" s="226"/>
    </row>
    <row r="4337" spans="1:55" ht="15.75" customHeight="1" thickBot="1">
      <c r="A4337" s="238"/>
      <c r="B4337" s="238"/>
      <c r="C4337" s="240"/>
      <c r="D4337" s="240"/>
      <c r="E4337" s="240"/>
      <c r="F4337" s="240"/>
      <c r="G4337" s="240"/>
      <c r="H4337" s="240"/>
      <c r="I4337" s="240"/>
      <c r="J4337" s="240"/>
      <c r="K4337" s="240"/>
      <c r="L4337" s="240"/>
      <c r="M4337" s="240"/>
      <c r="N4337" s="240"/>
      <c r="O4337" s="240"/>
      <c r="BC4337" s="226"/>
    </row>
    <row r="4338" spans="1:55" ht="15.75" customHeight="1" thickBot="1">
      <c r="A4338" s="238"/>
      <c r="B4338" s="238"/>
      <c r="C4338" s="240"/>
      <c r="D4338" s="240"/>
      <c r="E4338" s="240"/>
      <c r="F4338" s="240"/>
      <c r="G4338" s="240"/>
      <c r="H4338" s="240"/>
      <c r="I4338" s="240"/>
      <c r="J4338" s="240"/>
      <c r="K4338" s="240"/>
      <c r="L4338" s="240"/>
      <c r="M4338" s="240"/>
      <c r="N4338" s="240"/>
      <c r="O4338" s="240"/>
      <c r="BC4338" s="226"/>
    </row>
    <row r="4339" spans="1:55" ht="15.75" customHeight="1" thickBot="1">
      <c r="A4339" s="238"/>
      <c r="B4339" s="238"/>
      <c r="C4339" s="240"/>
      <c r="D4339" s="240"/>
      <c r="E4339" s="240"/>
      <c r="F4339" s="240"/>
      <c r="G4339" s="240"/>
      <c r="H4339" s="240"/>
      <c r="I4339" s="240"/>
      <c r="J4339" s="240"/>
      <c r="K4339" s="240"/>
      <c r="L4339" s="240"/>
      <c r="M4339" s="240"/>
      <c r="N4339" s="240"/>
      <c r="O4339" s="240"/>
      <c r="BC4339" s="226"/>
    </row>
    <row r="4340" spans="1:55" ht="15.75" customHeight="1" thickBot="1">
      <c r="A4340" s="238"/>
      <c r="B4340" s="238"/>
      <c r="C4340" s="240"/>
      <c r="D4340" s="240"/>
      <c r="E4340" s="240"/>
      <c r="F4340" s="240"/>
      <c r="G4340" s="240"/>
      <c r="H4340" s="240"/>
      <c r="I4340" s="240"/>
      <c r="J4340" s="240"/>
      <c r="K4340" s="240"/>
      <c r="L4340" s="240"/>
      <c r="M4340" s="240"/>
      <c r="N4340" s="240"/>
      <c r="O4340" s="240"/>
      <c r="BC4340" s="226"/>
    </row>
    <row r="4341" spans="1:55" ht="15.75" customHeight="1" thickBot="1">
      <c r="A4341" s="238"/>
      <c r="B4341" s="238"/>
      <c r="C4341" s="240"/>
      <c r="D4341" s="240"/>
      <c r="E4341" s="240"/>
      <c r="F4341" s="240"/>
      <c r="G4341" s="240"/>
      <c r="H4341" s="240"/>
      <c r="I4341" s="240"/>
      <c r="J4341" s="240"/>
      <c r="K4341" s="240"/>
      <c r="L4341" s="240"/>
      <c r="M4341" s="240"/>
      <c r="N4341" s="240"/>
      <c r="O4341" s="240"/>
      <c r="BC4341" s="226"/>
    </row>
    <row r="4342" spans="1:55" ht="15.75" customHeight="1" thickBot="1">
      <c r="A4342" s="238"/>
      <c r="B4342" s="238"/>
      <c r="C4342" s="240"/>
      <c r="D4342" s="240"/>
      <c r="E4342" s="240"/>
      <c r="F4342" s="240"/>
      <c r="G4342" s="240"/>
      <c r="H4342" s="240"/>
      <c r="I4342" s="240"/>
      <c r="J4342" s="240"/>
      <c r="K4342" s="240"/>
      <c r="L4342" s="240"/>
      <c r="M4342" s="240"/>
      <c r="N4342" s="240"/>
      <c r="O4342" s="240"/>
      <c r="BC4342" s="226"/>
    </row>
    <row r="4343" spans="1:55" ht="15.75" customHeight="1" thickBot="1">
      <c r="A4343" s="238"/>
      <c r="B4343" s="238"/>
      <c r="C4343" s="240"/>
      <c r="D4343" s="240"/>
      <c r="E4343" s="240"/>
      <c r="F4343" s="240"/>
      <c r="G4343" s="240"/>
      <c r="H4343" s="240"/>
      <c r="I4343" s="240"/>
      <c r="J4343" s="240"/>
      <c r="K4343" s="240"/>
      <c r="L4343" s="240"/>
      <c r="M4343" s="240"/>
      <c r="N4343" s="240"/>
      <c r="O4343" s="240"/>
      <c r="BC4343" s="226"/>
    </row>
    <row r="4344" spans="1:55" ht="15.75" customHeight="1" thickBot="1">
      <c r="A4344" s="238"/>
      <c r="B4344" s="238"/>
      <c r="C4344" s="240"/>
      <c r="D4344" s="240"/>
      <c r="E4344" s="240"/>
      <c r="F4344" s="240"/>
      <c r="G4344" s="240"/>
      <c r="H4344" s="240"/>
      <c r="I4344" s="240"/>
      <c r="J4344" s="240"/>
      <c r="K4344" s="240"/>
      <c r="L4344" s="240"/>
      <c r="M4344" s="240"/>
      <c r="N4344" s="240"/>
      <c r="O4344" s="240"/>
      <c r="BC4344" s="226"/>
    </row>
    <row r="4345" spans="1:55" ht="15.75" customHeight="1" thickBot="1">
      <c r="A4345" s="238"/>
      <c r="B4345" s="238"/>
      <c r="C4345" s="240"/>
      <c r="D4345" s="240"/>
      <c r="E4345" s="240"/>
      <c r="F4345" s="240"/>
      <c r="G4345" s="240"/>
      <c r="H4345" s="240"/>
      <c r="I4345" s="240"/>
      <c r="J4345" s="240"/>
      <c r="K4345" s="240"/>
      <c r="L4345" s="240"/>
      <c r="M4345" s="240"/>
      <c r="N4345" s="240"/>
      <c r="O4345" s="240"/>
      <c r="BC4345" s="226"/>
    </row>
    <row r="4346" spans="1:55" ht="15.75" customHeight="1" thickBot="1">
      <c r="A4346" s="238"/>
      <c r="B4346" s="238"/>
      <c r="C4346" s="240"/>
      <c r="D4346" s="240"/>
      <c r="E4346" s="240"/>
      <c r="F4346" s="240"/>
      <c r="G4346" s="240"/>
      <c r="H4346" s="240"/>
      <c r="I4346" s="240"/>
      <c r="J4346" s="240"/>
      <c r="K4346" s="240"/>
      <c r="L4346" s="240"/>
      <c r="M4346" s="240"/>
      <c r="N4346" s="240"/>
      <c r="O4346" s="240"/>
      <c r="BC4346" s="226"/>
    </row>
    <row r="4347" spans="1:55" ht="15.75" customHeight="1" thickBot="1">
      <c r="A4347" s="238"/>
      <c r="B4347" s="238"/>
      <c r="C4347" s="240"/>
      <c r="D4347" s="240"/>
      <c r="E4347" s="240"/>
      <c r="F4347" s="240"/>
      <c r="G4347" s="240"/>
      <c r="H4347" s="240"/>
      <c r="I4347" s="240"/>
      <c r="J4347" s="240"/>
      <c r="K4347" s="240"/>
      <c r="L4347" s="240"/>
      <c r="M4347" s="240"/>
      <c r="N4347" s="240"/>
      <c r="O4347" s="240"/>
      <c r="BC4347" s="226"/>
    </row>
    <row r="4348" spans="1:55" ht="15.75" customHeight="1" thickBot="1">
      <c r="A4348" s="238"/>
      <c r="B4348" s="238"/>
      <c r="C4348" s="240"/>
      <c r="D4348" s="240"/>
      <c r="E4348" s="240"/>
      <c r="F4348" s="240"/>
      <c r="G4348" s="240"/>
      <c r="H4348" s="240"/>
      <c r="I4348" s="240"/>
      <c r="J4348" s="240"/>
      <c r="K4348" s="240"/>
      <c r="L4348" s="240"/>
      <c r="M4348" s="240"/>
      <c r="N4348" s="240"/>
      <c r="O4348" s="240"/>
      <c r="BC4348" s="226"/>
    </row>
    <row r="4349" spans="1:55" ht="15.75" customHeight="1" thickBot="1">
      <c r="A4349" s="238"/>
      <c r="B4349" s="238"/>
      <c r="C4349" s="240"/>
      <c r="D4349" s="240"/>
      <c r="E4349" s="240"/>
      <c r="F4349" s="240"/>
      <c r="G4349" s="240"/>
      <c r="H4349" s="240"/>
      <c r="I4349" s="240"/>
      <c r="J4349" s="240"/>
      <c r="K4349" s="240"/>
      <c r="L4349" s="240"/>
      <c r="M4349" s="240"/>
      <c r="N4349" s="240"/>
      <c r="O4349" s="240"/>
      <c r="BC4349" s="226"/>
    </row>
    <row r="4350" spans="1:55" ht="15.75" customHeight="1" thickBot="1">
      <c r="A4350" s="238"/>
      <c r="B4350" s="238"/>
      <c r="C4350" s="240"/>
      <c r="D4350" s="240"/>
      <c r="E4350" s="240"/>
      <c r="F4350" s="240"/>
      <c r="G4350" s="240"/>
      <c r="H4350" s="240"/>
      <c r="I4350" s="240"/>
      <c r="J4350" s="240"/>
      <c r="K4350" s="240"/>
      <c r="L4350" s="240"/>
      <c r="M4350" s="240"/>
      <c r="N4350" s="240"/>
      <c r="O4350" s="240"/>
      <c r="BC4350" s="226"/>
    </row>
    <row r="4351" spans="1:55" ht="15.75" customHeight="1" thickBot="1">
      <c r="A4351" s="238"/>
      <c r="B4351" s="238"/>
      <c r="C4351" s="240"/>
      <c r="D4351" s="240"/>
      <c r="E4351" s="240"/>
      <c r="F4351" s="240"/>
      <c r="G4351" s="240"/>
      <c r="H4351" s="240"/>
      <c r="I4351" s="240"/>
      <c r="J4351" s="240"/>
      <c r="K4351" s="240"/>
      <c r="L4351" s="240"/>
      <c r="M4351" s="240"/>
      <c r="N4351" s="240"/>
      <c r="O4351" s="240"/>
      <c r="BC4351" s="226"/>
    </row>
    <row r="4352" spans="1:55" ht="15.75" customHeight="1" thickBot="1">
      <c r="A4352" s="238"/>
      <c r="B4352" s="238"/>
      <c r="C4352" s="240"/>
      <c r="D4352" s="240"/>
      <c r="E4352" s="240"/>
      <c r="F4352" s="240"/>
      <c r="G4352" s="240"/>
      <c r="H4352" s="240"/>
      <c r="I4352" s="240"/>
      <c r="J4352" s="240"/>
      <c r="K4352" s="240"/>
      <c r="L4352" s="240"/>
      <c r="M4352" s="240"/>
      <c r="N4352" s="240"/>
      <c r="O4352" s="240"/>
      <c r="BC4352" s="226"/>
    </row>
    <row r="4353" spans="1:55" ht="15.75" customHeight="1" thickBot="1">
      <c r="A4353" s="238"/>
      <c r="B4353" s="238"/>
      <c r="C4353" s="240"/>
      <c r="D4353" s="240"/>
      <c r="E4353" s="240"/>
      <c r="F4353" s="240"/>
      <c r="G4353" s="240"/>
      <c r="H4353" s="240"/>
      <c r="I4353" s="240"/>
      <c r="J4353" s="240"/>
      <c r="K4353" s="240"/>
      <c r="L4353" s="240"/>
      <c r="M4353" s="240"/>
      <c r="N4353" s="240"/>
      <c r="O4353" s="240"/>
      <c r="BC4353" s="226"/>
    </row>
    <row r="4354" spans="1:55" ht="15.75" customHeight="1" thickBot="1">
      <c r="A4354" s="238"/>
      <c r="B4354" s="238"/>
      <c r="C4354" s="240"/>
      <c r="D4354" s="240"/>
      <c r="E4354" s="240"/>
      <c r="F4354" s="240"/>
      <c r="G4354" s="240"/>
      <c r="H4354" s="240"/>
      <c r="I4354" s="240"/>
      <c r="J4354" s="240"/>
      <c r="K4354" s="240"/>
      <c r="L4354" s="240"/>
      <c r="M4354" s="240"/>
      <c r="N4354" s="240"/>
      <c r="O4354" s="240"/>
      <c r="BC4354" s="226"/>
    </row>
    <row r="4355" spans="1:55" ht="15.75" customHeight="1" thickBot="1">
      <c r="A4355" s="238"/>
      <c r="B4355" s="238"/>
      <c r="C4355" s="240"/>
      <c r="D4355" s="240"/>
      <c r="E4355" s="240"/>
      <c r="F4355" s="240"/>
      <c r="G4355" s="240"/>
      <c r="H4355" s="240"/>
      <c r="I4355" s="240"/>
      <c r="J4355" s="240"/>
      <c r="K4355" s="240"/>
      <c r="L4355" s="240"/>
      <c r="M4355" s="240"/>
      <c r="N4355" s="240"/>
      <c r="O4355" s="240"/>
      <c r="BC4355" s="226"/>
    </row>
    <row r="4356" spans="1:55" ht="15.75" customHeight="1" thickBot="1">
      <c r="A4356" s="238"/>
      <c r="B4356" s="238"/>
      <c r="C4356" s="240"/>
      <c r="D4356" s="240"/>
      <c r="E4356" s="240"/>
      <c r="F4356" s="240"/>
      <c r="G4356" s="240"/>
      <c r="H4356" s="240"/>
      <c r="I4356" s="240"/>
      <c r="J4356" s="240"/>
      <c r="K4356" s="240"/>
      <c r="L4356" s="240"/>
      <c r="M4356" s="240"/>
      <c r="N4356" s="240"/>
      <c r="O4356" s="240"/>
      <c r="BC4356" s="226"/>
    </row>
    <row r="4357" spans="1:55" ht="15.75" customHeight="1" thickBot="1">
      <c r="A4357" s="238"/>
      <c r="B4357" s="238"/>
      <c r="C4357" s="240"/>
      <c r="D4357" s="240"/>
      <c r="E4357" s="240"/>
      <c r="F4357" s="240"/>
      <c r="G4357" s="240"/>
      <c r="H4357" s="240"/>
      <c r="I4357" s="240"/>
      <c r="J4357" s="240"/>
      <c r="K4357" s="240"/>
      <c r="L4357" s="240"/>
      <c r="M4357" s="240"/>
      <c r="N4357" s="240"/>
      <c r="O4357" s="240"/>
      <c r="BC4357" s="226"/>
    </row>
    <row r="4358" spans="1:55" ht="15.75" customHeight="1" thickBot="1">
      <c r="A4358" s="238"/>
      <c r="B4358" s="238"/>
      <c r="C4358" s="240"/>
      <c r="D4358" s="240"/>
      <c r="E4358" s="240"/>
      <c r="F4358" s="240"/>
      <c r="G4358" s="240"/>
      <c r="H4358" s="240"/>
      <c r="I4358" s="240"/>
      <c r="J4358" s="240"/>
      <c r="K4358" s="240"/>
      <c r="L4358" s="240"/>
      <c r="M4358" s="240"/>
      <c r="N4358" s="240"/>
      <c r="O4358" s="240"/>
      <c r="BC4358" s="226"/>
    </row>
    <row r="4359" spans="1:55" ht="15.75" customHeight="1" thickBot="1">
      <c r="A4359" s="238"/>
      <c r="B4359" s="238"/>
      <c r="C4359" s="240"/>
      <c r="D4359" s="240"/>
      <c r="E4359" s="240"/>
      <c r="F4359" s="240"/>
      <c r="G4359" s="240"/>
      <c r="H4359" s="240"/>
      <c r="I4359" s="240"/>
      <c r="J4359" s="240"/>
      <c r="K4359" s="240"/>
      <c r="L4359" s="240"/>
      <c r="M4359" s="240"/>
      <c r="N4359" s="240"/>
      <c r="O4359" s="240"/>
      <c r="BC4359" s="226"/>
    </row>
    <row r="4360" spans="1:55" ht="15.75" customHeight="1" thickBot="1">
      <c r="A4360" s="238"/>
      <c r="B4360" s="238"/>
      <c r="C4360" s="240"/>
      <c r="D4360" s="240"/>
      <c r="E4360" s="240"/>
      <c r="F4360" s="240"/>
      <c r="G4360" s="240"/>
      <c r="H4360" s="240"/>
      <c r="I4360" s="240"/>
      <c r="J4360" s="240"/>
      <c r="K4360" s="240"/>
      <c r="L4360" s="240"/>
      <c r="M4360" s="240"/>
      <c r="N4360" s="240"/>
      <c r="O4360" s="240"/>
      <c r="BC4360" s="226"/>
    </row>
    <row r="4361" spans="1:55" ht="15.75" customHeight="1" thickBot="1">
      <c r="A4361" s="238"/>
      <c r="B4361" s="238"/>
      <c r="C4361" s="240"/>
      <c r="D4361" s="240"/>
      <c r="E4361" s="240"/>
      <c r="F4361" s="240"/>
      <c r="G4361" s="240"/>
      <c r="H4361" s="240"/>
      <c r="I4361" s="240"/>
      <c r="J4361" s="240"/>
      <c r="K4361" s="240"/>
      <c r="L4361" s="240"/>
      <c r="M4361" s="240"/>
      <c r="N4361" s="240"/>
      <c r="O4361" s="240"/>
      <c r="BC4361" s="226"/>
    </row>
    <row r="4362" spans="1:55" ht="15.75" customHeight="1" thickBot="1">
      <c r="A4362" s="238"/>
      <c r="B4362" s="238"/>
      <c r="C4362" s="240"/>
      <c r="D4362" s="240"/>
      <c r="E4362" s="240"/>
      <c r="F4362" s="240"/>
      <c r="G4362" s="240"/>
      <c r="H4362" s="240"/>
      <c r="I4362" s="240"/>
      <c r="J4362" s="240"/>
      <c r="K4362" s="240"/>
      <c r="L4362" s="240"/>
      <c r="M4362" s="240"/>
      <c r="N4362" s="240"/>
      <c r="O4362" s="240"/>
      <c r="BC4362" s="226"/>
    </row>
    <row r="4363" spans="1:55" ht="15.75" customHeight="1" thickBot="1">
      <c r="A4363" s="238"/>
      <c r="B4363" s="238"/>
      <c r="C4363" s="240"/>
      <c r="D4363" s="240"/>
      <c r="E4363" s="240"/>
      <c r="F4363" s="240"/>
      <c r="G4363" s="240"/>
      <c r="H4363" s="240"/>
      <c r="I4363" s="240"/>
      <c r="J4363" s="240"/>
      <c r="K4363" s="240"/>
      <c r="L4363" s="240"/>
      <c r="M4363" s="240"/>
      <c r="N4363" s="240"/>
      <c r="O4363" s="240"/>
      <c r="BC4363" s="226"/>
    </row>
    <row r="4364" spans="1:55" ht="15.75" customHeight="1" thickBot="1">
      <c r="A4364" s="238"/>
      <c r="B4364" s="238"/>
      <c r="C4364" s="240"/>
      <c r="D4364" s="240"/>
      <c r="E4364" s="240"/>
      <c r="F4364" s="240"/>
      <c r="G4364" s="240"/>
      <c r="H4364" s="240"/>
      <c r="I4364" s="240"/>
      <c r="J4364" s="240"/>
      <c r="K4364" s="240"/>
      <c r="L4364" s="240"/>
      <c r="M4364" s="240"/>
      <c r="N4364" s="240"/>
      <c r="O4364" s="240"/>
      <c r="BC4364" s="226"/>
    </row>
    <row r="4365" spans="1:55" ht="15.75" customHeight="1" thickBot="1">
      <c r="A4365" s="238"/>
      <c r="B4365" s="238"/>
      <c r="C4365" s="240"/>
      <c r="D4365" s="240"/>
      <c r="E4365" s="240"/>
      <c r="F4365" s="240"/>
      <c r="G4365" s="240"/>
      <c r="H4365" s="240"/>
      <c r="I4365" s="240"/>
      <c r="J4365" s="240"/>
      <c r="K4365" s="240"/>
      <c r="L4365" s="240"/>
      <c r="M4365" s="240"/>
      <c r="N4365" s="240"/>
      <c r="O4365" s="240"/>
      <c r="BC4365" s="226"/>
    </row>
    <row r="4366" spans="1:55" ht="15.75" customHeight="1" thickBot="1">
      <c r="A4366" s="238"/>
      <c r="B4366" s="238"/>
      <c r="C4366" s="240"/>
      <c r="D4366" s="240"/>
      <c r="E4366" s="240"/>
      <c r="F4366" s="240"/>
      <c r="G4366" s="240"/>
      <c r="H4366" s="240"/>
      <c r="I4366" s="240"/>
      <c r="J4366" s="240"/>
      <c r="K4366" s="240"/>
      <c r="L4366" s="240"/>
      <c r="M4366" s="240"/>
      <c r="N4366" s="240"/>
      <c r="O4366" s="240"/>
      <c r="BC4366" s="226"/>
    </row>
    <row r="4367" spans="1:55" ht="15.75" customHeight="1" thickBot="1">
      <c r="A4367" s="238"/>
      <c r="B4367" s="238"/>
      <c r="C4367" s="240"/>
      <c r="D4367" s="240"/>
      <c r="E4367" s="240"/>
      <c r="F4367" s="240"/>
      <c r="G4367" s="240"/>
      <c r="H4367" s="240"/>
      <c r="I4367" s="240"/>
      <c r="J4367" s="240"/>
      <c r="K4367" s="240"/>
      <c r="L4367" s="240"/>
      <c r="M4367" s="240"/>
      <c r="N4367" s="240"/>
      <c r="O4367" s="240"/>
      <c r="BC4367" s="226"/>
    </row>
    <row r="4368" spans="1:55" ht="15.75" customHeight="1" thickBot="1">
      <c r="A4368" s="238"/>
      <c r="B4368" s="238"/>
      <c r="C4368" s="240"/>
      <c r="D4368" s="240"/>
      <c r="E4368" s="240"/>
      <c r="F4368" s="240"/>
      <c r="G4368" s="240"/>
      <c r="H4368" s="240"/>
      <c r="I4368" s="240"/>
      <c r="J4368" s="240"/>
      <c r="K4368" s="240"/>
      <c r="L4368" s="240"/>
      <c r="M4368" s="240"/>
      <c r="N4368" s="240"/>
      <c r="O4368" s="240"/>
      <c r="BC4368" s="226"/>
    </row>
    <row r="4369" spans="1:55" ht="15.75" customHeight="1" thickBot="1">
      <c r="A4369" s="238"/>
      <c r="B4369" s="238"/>
      <c r="C4369" s="240"/>
      <c r="D4369" s="240"/>
      <c r="E4369" s="240"/>
      <c r="F4369" s="240"/>
      <c r="G4369" s="240"/>
      <c r="H4369" s="240"/>
      <c r="I4369" s="240"/>
      <c r="J4369" s="240"/>
      <c r="K4369" s="240"/>
      <c r="L4369" s="240"/>
      <c r="M4369" s="240"/>
      <c r="N4369" s="240"/>
      <c r="O4369" s="240"/>
      <c r="BC4369" s="226"/>
    </row>
    <row r="4370" spans="1:55" ht="15.75" customHeight="1" thickBot="1">
      <c r="A4370" s="238"/>
      <c r="B4370" s="238"/>
      <c r="C4370" s="240"/>
      <c r="D4370" s="240"/>
      <c r="E4370" s="240"/>
      <c r="F4370" s="240"/>
      <c r="G4370" s="240"/>
      <c r="H4370" s="240"/>
      <c r="I4370" s="240"/>
      <c r="J4370" s="240"/>
      <c r="K4370" s="240"/>
      <c r="L4370" s="240"/>
      <c r="M4370" s="240"/>
      <c r="N4370" s="240"/>
      <c r="O4370" s="240"/>
      <c r="BC4370" s="226"/>
    </row>
    <row r="4371" spans="1:55" ht="15.75" customHeight="1" thickBot="1">
      <c r="A4371" s="238"/>
      <c r="B4371" s="238"/>
      <c r="C4371" s="240"/>
      <c r="D4371" s="240"/>
      <c r="E4371" s="240"/>
      <c r="F4371" s="240"/>
      <c r="G4371" s="240"/>
      <c r="H4371" s="240"/>
      <c r="I4371" s="240"/>
      <c r="J4371" s="240"/>
      <c r="K4371" s="240"/>
      <c r="L4371" s="240"/>
      <c r="M4371" s="240"/>
      <c r="N4371" s="240"/>
      <c r="O4371" s="240"/>
      <c r="BC4371" s="226"/>
    </row>
    <row r="4372" spans="1:55" ht="15.75" customHeight="1" thickBot="1">
      <c r="A4372" s="238"/>
      <c r="B4372" s="238"/>
      <c r="C4372" s="240"/>
      <c r="D4372" s="240"/>
      <c r="E4372" s="240"/>
      <c r="F4372" s="240"/>
      <c r="G4372" s="240"/>
      <c r="H4372" s="240"/>
      <c r="I4372" s="240"/>
      <c r="J4372" s="240"/>
      <c r="K4372" s="240"/>
      <c r="L4372" s="240"/>
      <c r="M4372" s="240"/>
      <c r="N4372" s="240"/>
      <c r="O4372" s="240"/>
      <c r="BC4372" s="226"/>
    </row>
    <row r="4373" spans="1:55" ht="15.75" customHeight="1" thickBot="1">
      <c r="A4373" s="238"/>
      <c r="B4373" s="238"/>
      <c r="C4373" s="240"/>
      <c r="D4373" s="240"/>
      <c r="E4373" s="240"/>
      <c r="F4373" s="240"/>
      <c r="G4373" s="240"/>
      <c r="H4373" s="240"/>
      <c r="I4373" s="240"/>
      <c r="J4373" s="240"/>
      <c r="K4373" s="240"/>
      <c r="L4373" s="240"/>
      <c r="M4373" s="240"/>
      <c r="N4373" s="240"/>
      <c r="O4373" s="240"/>
      <c r="BC4373" s="226"/>
    </row>
    <row r="4374" spans="1:55" ht="15.75" customHeight="1" thickBot="1">
      <c r="A4374" s="238"/>
      <c r="B4374" s="238"/>
      <c r="C4374" s="240"/>
      <c r="D4374" s="240"/>
      <c r="E4374" s="240"/>
      <c r="F4374" s="240"/>
      <c r="G4374" s="240"/>
      <c r="H4374" s="240"/>
      <c r="I4374" s="240"/>
      <c r="J4374" s="240"/>
      <c r="K4374" s="240"/>
      <c r="L4374" s="240"/>
      <c r="M4374" s="240"/>
      <c r="N4374" s="240"/>
      <c r="O4374" s="240"/>
      <c r="BC4374" s="226"/>
    </row>
    <row r="4375" spans="1:55" ht="15.75" customHeight="1" thickBot="1">
      <c r="A4375" s="238"/>
      <c r="B4375" s="238"/>
      <c r="C4375" s="240"/>
      <c r="D4375" s="240"/>
      <c r="E4375" s="240"/>
      <c r="F4375" s="240"/>
      <c r="G4375" s="240"/>
      <c r="H4375" s="240"/>
      <c r="I4375" s="240"/>
      <c r="J4375" s="240"/>
      <c r="K4375" s="240"/>
      <c r="L4375" s="240"/>
      <c r="M4375" s="240"/>
      <c r="N4375" s="240"/>
      <c r="O4375" s="240"/>
      <c r="BC4375" s="226"/>
    </row>
    <row r="4376" spans="1:55" ht="15.75" customHeight="1" thickBot="1">
      <c r="A4376" s="238"/>
      <c r="B4376" s="238"/>
      <c r="C4376" s="240"/>
      <c r="D4376" s="240"/>
      <c r="E4376" s="240"/>
      <c r="F4376" s="240"/>
      <c r="G4376" s="240"/>
      <c r="H4376" s="240"/>
      <c r="I4376" s="240"/>
      <c r="J4376" s="240"/>
      <c r="K4376" s="240"/>
      <c r="L4376" s="240"/>
      <c r="M4376" s="240"/>
      <c r="N4376" s="240"/>
      <c r="O4376" s="240"/>
      <c r="BC4376" s="226"/>
    </row>
    <row r="4377" spans="1:55" ht="15.75" customHeight="1" thickBot="1">
      <c r="A4377" s="238"/>
      <c r="B4377" s="238"/>
      <c r="C4377" s="240"/>
      <c r="D4377" s="240"/>
      <c r="E4377" s="240"/>
      <c r="F4377" s="240"/>
      <c r="G4377" s="240"/>
      <c r="H4377" s="240"/>
      <c r="I4377" s="240"/>
      <c r="J4377" s="240"/>
      <c r="K4377" s="240"/>
      <c r="L4377" s="240"/>
      <c r="M4377" s="240"/>
      <c r="N4377" s="240"/>
      <c r="O4377" s="240"/>
      <c r="BC4377" s="226"/>
    </row>
    <row r="4378" spans="1:55" ht="15.75" customHeight="1" thickBot="1">
      <c r="A4378" s="238"/>
      <c r="B4378" s="238"/>
      <c r="C4378" s="240"/>
      <c r="D4378" s="240"/>
      <c r="E4378" s="240"/>
      <c r="F4378" s="240"/>
      <c r="G4378" s="240"/>
      <c r="H4378" s="240"/>
      <c r="I4378" s="240"/>
      <c r="J4378" s="240"/>
      <c r="K4378" s="240"/>
      <c r="L4378" s="240"/>
      <c r="M4378" s="240"/>
      <c r="N4378" s="240"/>
      <c r="O4378" s="240"/>
      <c r="BC4378" s="226"/>
    </row>
    <row r="4379" spans="1:55" ht="15.75" customHeight="1" thickBot="1">
      <c r="A4379" s="238"/>
      <c r="B4379" s="238"/>
      <c r="C4379" s="240"/>
      <c r="D4379" s="240"/>
      <c r="E4379" s="240"/>
      <c r="F4379" s="240"/>
      <c r="G4379" s="240"/>
      <c r="H4379" s="240"/>
      <c r="I4379" s="240"/>
      <c r="J4379" s="240"/>
      <c r="K4379" s="240"/>
      <c r="L4379" s="240"/>
      <c r="M4379" s="240"/>
      <c r="N4379" s="240"/>
      <c r="O4379" s="240"/>
      <c r="BC4379" s="226"/>
    </row>
    <row r="4380" spans="1:55" ht="15.75" customHeight="1" thickBot="1">
      <c r="A4380" s="238"/>
      <c r="B4380" s="238"/>
      <c r="C4380" s="240"/>
      <c r="D4380" s="240"/>
      <c r="E4380" s="240"/>
      <c r="F4380" s="240"/>
      <c r="G4380" s="240"/>
      <c r="H4380" s="240"/>
      <c r="I4380" s="240"/>
      <c r="J4380" s="240"/>
      <c r="K4380" s="240"/>
      <c r="L4380" s="240"/>
      <c r="M4380" s="240"/>
      <c r="N4380" s="240"/>
      <c r="O4380" s="240"/>
      <c r="BC4380" s="226"/>
    </row>
    <row r="4381" spans="1:55" ht="15.75" customHeight="1" thickBot="1">
      <c r="A4381" s="238"/>
      <c r="B4381" s="238"/>
      <c r="C4381" s="240"/>
      <c r="D4381" s="240"/>
      <c r="E4381" s="240"/>
      <c r="F4381" s="240"/>
      <c r="G4381" s="240"/>
      <c r="H4381" s="240"/>
      <c r="I4381" s="240"/>
      <c r="J4381" s="240"/>
      <c r="K4381" s="240"/>
      <c r="L4381" s="240"/>
      <c r="M4381" s="240"/>
      <c r="N4381" s="240"/>
      <c r="O4381" s="240"/>
      <c r="BC4381" s="226"/>
    </row>
    <row r="4382" spans="1:55" ht="15.75" customHeight="1" thickBot="1">
      <c r="A4382" s="238"/>
      <c r="B4382" s="238"/>
      <c r="C4382" s="240"/>
      <c r="D4382" s="240"/>
      <c r="E4382" s="240"/>
      <c r="F4382" s="240"/>
      <c r="G4382" s="240"/>
      <c r="H4382" s="240"/>
      <c r="I4382" s="240"/>
      <c r="J4382" s="240"/>
      <c r="K4382" s="240"/>
      <c r="L4382" s="240"/>
      <c r="M4382" s="240"/>
      <c r="N4382" s="240"/>
      <c r="O4382" s="240"/>
      <c r="BC4382" s="226"/>
    </row>
    <row r="4383" spans="1:55" ht="15.75" customHeight="1" thickBot="1">
      <c r="A4383" s="238"/>
      <c r="B4383" s="238"/>
      <c r="C4383" s="240"/>
      <c r="D4383" s="240"/>
      <c r="E4383" s="240"/>
      <c r="F4383" s="240"/>
      <c r="G4383" s="240"/>
      <c r="H4383" s="240"/>
      <c r="I4383" s="240"/>
      <c r="J4383" s="240"/>
      <c r="K4383" s="240"/>
      <c r="L4383" s="240"/>
      <c r="M4383" s="240"/>
      <c r="N4383" s="240"/>
      <c r="O4383" s="240"/>
      <c r="BC4383" s="226"/>
    </row>
    <row r="4384" spans="1:55" ht="15.75" customHeight="1" thickBot="1">
      <c r="A4384" s="238"/>
      <c r="B4384" s="238"/>
      <c r="C4384" s="240"/>
      <c r="D4384" s="240"/>
      <c r="E4384" s="240"/>
      <c r="F4384" s="240"/>
      <c r="G4384" s="240"/>
      <c r="H4384" s="240"/>
      <c r="I4384" s="240"/>
      <c r="J4384" s="240"/>
      <c r="K4384" s="240"/>
      <c r="L4384" s="240"/>
      <c r="M4384" s="240"/>
      <c r="N4384" s="240"/>
      <c r="O4384" s="240"/>
      <c r="BC4384" s="226"/>
    </row>
    <row r="4385" spans="1:55" ht="15.75" customHeight="1" thickBot="1">
      <c r="A4385" s="238"/>
      <c r="B4385" s="238"/>
      <c r="C4385" s="240"/>
      <c r="D4385" s="240"/>
      <c r="E4385" s="240"/>
      <c r="F4385" s="240"/>
      <c r="G4385" s="240"/>
      <c r="H4385" s="240"/>
      <c r="I4385" s="240"/>
      <c r="J4385" s="240"/>
      <c r="K4385" s="240"/>
      <c r="L4385" s="240"/>
      <c r="M4385" s="240"/>
      <c r="N4385" s="240"/>
      <c r="O4385" s="240"/>
      <c r="BC4385" s="226"/>
    </row>
    <row r="4386" spans="1:55" ht="15.75" customHeight="1" thickBot="1">
      <c r="A4386" s="238"/>
      <c r="B4386" s="238"/>
      <c r="C4386" s="240"/>
      <c r="D4386" s="240"/>
      <c r="E4386" s="240"/>
      <c r="F4386" s="240"/>
      <c r="G4386" s="240"/>
      <c r="H4386" s="240"/>
      <c r="I4386" s="240"/>
      <c r="J4386" s="240"/>
      <c r="K4386" s="240"/>
      <c r="L4386" s="240"/>
      <c r="M4386" s="240"/>
      <c r="N4386" s="240"/>
      <c r="O4386" s="240"/>
      <c r="BC4386" s="226"/>
    </row>
    <row r="4387" spans="1:55" ht="15.75" customHeight="1" thickBot="1">
      <c r="A4387" s="238"/>
      <c r="B4387" s="238"/>
      <c r="C4387" s="240"/>
      <c r="D4387" s="240"/>
      <c r="E4387" s="240"/>
      <c r="F4387" s="240"/>
      <c r="G4387" s="240"/>
      <c r="H4387" s="240"/>
      <c r="I4387" s="240"/>
      <c r="J4387" s="240"/>
      <c r="K4387" s="240"/>
      <c r="L4387" s="240"/>
      <c r="M4387" s="240"/>
      <c r="N4387" s="240"/>
      <c r="O4387" s="240"/>
      <c r="BC4387" s="226"/>
    </row>
    <row r="4388" spans="1:55" ht="15.75" customHeight="1" thickBot="1">
      <c r="A4388" s="238"/>
      <c r="B4388" s="238"/>
      <c r="C4388" s="240"/>
      <c r="D4388" s="240"/>
      <c r="E4388" s="240"/>
      <c r="F4388" s="240"/>
      <c r="G4388" s="240"/>
      <c r="H4388" s="240"/>
      <c r="I4388" s="240"/>
      <c r="J4388" s="240"/>
      <c r="K4388" s="240"/>
      <c r="L4388" s="240"/>
      <c r="M4388" s="240"/>
      <c r="N4388" s="240"/>
      <c r="O4388" s="240"/>
      <c r="BC4388" s="226"/>
    </row>
    <row r="4389" spans="1:55" ht="15.75" customHeight="1" thickBot="1">
      <c r="A4389" s="238"/>
      <c r="B4389" s="238"/>
      <c r="C4389" s="240"/>
      <c r="D4389" s="240"/>
      <c r="E4389" s="240"/>
      <c r="F4389" s="240"/>
      <c r="G4389" s="240"/>
      <c r="H4389" s="240"/>
      <c r="I4389" s="240"/>
      <c r="J4389" s="240"/>
      <c r="K4389" s="240"/>
      <c r="L4389" s="240"/>
      <c r="M4389" s="240"/>
      <c r="N4389" s="240"/>
      <c r="O4389" s="240"/>
      <c r="BC4389" s="226"/>
    </row>
    <row r="4390" spans="1:55" ht="15.75" customHeight="1" thickBot="1">
      <c r="A4390" s="238"/>
      <c r="B4390" s="238"/>
      <c r="C4390" s="240"/>
      <c r="D4390" s="240"/>
      <c r="E4390" s="240"/>
      <c r="F4390" s="240"/>
      <c r="G4390" s="240"/>
      <c r="H4390" s="240"/>
      <c r="I4390" s="240"/>
      <c r="J4390" s="240"/>
      <c r="K4390" s="240"/>
      <c r="L4390" s="240"/>
      <c r="M4390" s="240"/>
      <c r="N4390" s="240"/>
      <c r="O4390" s="240"/>
      <c r="BC4390" s="226"/>
    </row>
    <row r="4391" spans="1:55" ht="15.75" customHeight="1" thickBot="1">
      <c r="A4391" s="238"/>
      <c r="B4391" s="238"/>
      <c r="C4391" s="240"/>
      <c r="D4391" s="240"/>
      <c r="E4391" s="240"/>
      <c r="F4391" s="240"/>
      <c r="G4391" s="240"/>
      <c r="H4391" s="240"/>
      <c r="I4391" s="240"/>
      <c r="J4391" s="240"/>
      <c r="K4391" s="240"/>
      <c r="L4391" s="240"/>
      <c r="M4391" s="240"/>
      <c r="N4391" s="240"/>
      <c r="O4391" s="240"/>
      <c r="BC4391" s="226"/>
    </row>
    <row r="4392" spans="1:55" ht="15.75" customHeight="1" thickBot="1">
      <c r="A4392" s="238"/>
      <c r="B4392" s="238"/>
      <c r="C4392" s="240"/>
      <c r="D4392" s="240"/>
      <c r="E4392" s="240"/>
      <c r="F4392" s="240"/>
      <c r="G4392" s="240"/>
      <c r="H4392" s="240"/>
      <c r="I4392" s="240"/>
      <c r="J4392" s="240"/>
      <c r="K4392" s="240"/>
      <c r="L4392" s="240"/>
      <c r="M4392" s="240"/>
      <c r="N4392" s="240"/>
      <c r="O4392" s="240"/>
      <c r="BC4392" s="226"/>
    </row>
    <row r="4393" spans="1:55" ht="15.75" customHeight="1" thickBot="1">
      <c r="A4393" s="238"/>
      <c r="B4393" s="238"/>
      <c r="C4393" s="240"/>
      <c r="D4393" s="240"/>
      <c r="E4393" s="240"/>
      <c r="F4393" s="240"/>
      <c r="G4393" s="240"/>
      <c r="H4393" s="240"/>
      <c r="I4393" s="240"/>
      <c r="J4393" s="240"/>
      <c r="K4393" s="240"/>
      <c r="L4393" s="240"/>
      <c r="M4393" s="240"/>
      <c r="N4393" s="240"/>
      <c r="O4393" s="240"/>
      <c r="BC4393" s="226"/>
    </row>
    <row r="4394" spans="1:55" ht="15.75" customHeight="1" thickBot="1">
      <c r="A4394" s="238"/>
      <c r="B4394" s="238"/>
      <c r="C4394" s="240"/>
      <c r="D4394" s="240"/>
      <c r="E4394" s="240"/>
      <c r="F4394" s="240"/>
      <c r="G4394" s="240"/>
      <c r="H4394" s="240"/>
      <c r="I4394" s="240"/>
      <c r="J4394" s="240"/>
      <c r="K4394" s="240"/>
      <c r="L4394" s="240"/>
      <c r="M4394" s="240"/>
      <c r="N4394" s="240"/>
      <c r="O4394" s="240"/>
      <c r="BC4394" s="226"/>
    </row>
    <row r="4395" spans="1:55" ht="15.75" customHeight="1" thickBot="1">
      <c r="A4395" s="238"/>
      <c r="B4395" s="238"/>
      <c r="C4395" s="240"/>
      <c r="D4395" s="240"/>
      <c r="E4395" s="240"/>
      <c r="F4395" s="240"/>
      <c r="G4395" s="240"/>
      <c r="H4395" s="240"/>
      <c r="I4395" s="240"/>
      <c r="J4395" s="240"/>
      <c r="K4395" s="240"/>
      <c r="L4395" s="240"/>
      <c r="M4395" s="240"/>
      <c r="N4395" s="240"/>
      <c r="O4395" s="240"/>
      <c r="BC4395" s="226"/>
    </row>
    <row r="4396" spans="1:55" ht="15.75" customHeight="1" thickBot="1">
      <c r="A4396" s="238"/>
      <c r="B4396" s="238"/>
      <c r="C4396" s="240"/>
      <c r="D4396" s="240"/>
      <c r="E4396" s="240"/>
      <c r="F4396" s="240"/>
      <c r="G4396" s="240"/>
      <c r="H4396" s="240"/>
      <c r="I4396" s="240"/>
      <c r="J4396" s="240"/>
      <c r="K4396" s="240"/>
      <c r="L4396" s="240"/>
      <c r="M4396" s="240"/>
      <c r="N4396" s="240"/>
      <c r="O4396" s="240"/>
      <c r="BC4396" s="226"/>
    </row>
    <row r="4397" spans="1:55" ht="15.75" customHeight="1" thickBot="1">
      <c r="A4397" s="238"/>
      <c r="B4397" s="238"/>
      <c r="C4397" s="240"/>
      <c r="D4397" s="240"/>
      <c r="E4397" s="240"/>
      <c r="F4397" s="240"/>
      <c r="G4397" s="240"/>
      <c r="H4397" s="240"/>
      <c r="I4397" s="240"/>
      <c r="J4397" s="240"/>
      <c r="K4397" s="240"/>
      <c r="L4397" s="240"/>
      <c r="M4397" s="240"/>
      <c r="N4397" s="240"/>
      <c r="O4397" s="240"/>
      <c r="BC4397" s="226"/>
    </row>
    <row r="4398" spans="1:55" ht="15.75" customHeight="1" thickBot="1">
      <c r="A4398" s="238"/>
      <c r="B4398" s="238"/>
      <c r="C4398" s="240"/>
      <c r="D4398" s="240"/>
      <c r="E4398" s="240"/>
      <c r="F4398" s="240"/>
      <c r="G4398" s="240"/>
      <c r="H4398" s="240"/>
      <c r="I4398" s="240"/>
      <c r="J4398" s="240"/>
      <c r="K4398" s="240"/>
      <c r="L4398" s="240"/>
      <c r="M4398" s="240"/>
      <c r="N4398" s="240"/>
      <c r="O4398" s="240"/>
      <c r="BC4398" s="226"/>
    </row>
    <row r="4399" spans="1:55" ht="15.75" customHeight="1" thickBot="1">
      <c r="A4399" s="238"/>
      <c r="B4399" s="238"/>
      <c r="C4399" s="240"/>
      <c r="D4399" s="240"/>
      <c r="E4399" s="240"/>
      <c r="F4399" s="240"/>
      <c r="G4399" s="240"/>
      <c r="H4399" s="240"/>
      <c r="I4399" s="240"/>
      <c r="J4399" s="240"/>
      <c r="K4399" s="240"/>
      <c r="L4399" s="240"/>
      <c r="M4399" s="240"/>
      <c r="N4399" s="240"/>
      <c r="O4399" s="240"/>
      <c r="BC4399" s="226"/>
    </row>
    <row r="4400" spans="1:55" ht="15.75" customHeight="1" thickBot="1">
      <c r="A4400" s="238"/>
      <c r="B4400" s="238"/>
      <c r="C4400" s="240"/>
      <c r="D4400" s="240"/>
      <c r="E4400" s="240"/>
      <c r="F4400" s="240"/>
      <c r="G4400" s="240"/>
      <c r="H4400" s="240"/>
      <c r="I4400" s="240"/>
      <c r="J4400" s="240"/>
      <c r="K4400" s="240"/>
      <c r="L4400" s="240"/>
      <c r="M4400" s="240"/>
      <c r="N4400" s="240"/>
      <c r="O4400" s="240"/>
      <c r="BC4400" s="226"/>
    </row>
    <row r="4401" spans="1:55" ht="15.75" customHeight="1" thickBot="1">
      <c r="A4401" s="238"/>
      <c r="B4401" s="238"/>
      <c r="C4401" s="240"/>
      <c r="D4401" s="240"/>
      <c r="E4401" s="240"/>
      <c r="F4401" s="240"/>
      <c r="G4401" s="240"/>
      <c r="H4401" s="240"/>
      <c r="I4401" s="240"/>
      <c r="J4401" s="240"/>
      <c r="K4401" s="240"/>
      <c r="L4401" s="240"/>
      <c r="M4401" s="240"/>
      <c r="N4401" s="240"/>
      <c r="O4401" s="240"/>
      <c r="BC4401" s="226"/>
    </row>
    <row r="4402" spans="1:55" ht="15.75" customHeight="1" thickBot="1">
      <c r="A4402" s="238"/>
      <c r="B4402" s="238"/>
      <c r="C4402" s="240"/>
      <c r="D4402" s="240"/>
      <c r="E4402" s="240"/>
      <c r="F4402" s="240"/>
      <c r="G4402" s="240"/>
      <c r="H4402" s="240"/>
      <c r="I4402" s="240"/>
      <c r="J4402" s="240"/>
      <c r="K4402" s="240"/>
      <c r="L4402" s="240"/>
      <c r="M4402" s="240"/>
      <c r="N4402" s="240"/>
      <c r="O4402" s="240"/>
      <c r="BC4402" s="226"/>
    </row>
    <row r="4403" spans="1:55" ht="15.75" customHeight="1" thickBot="1">
      <c r="A4403" s="238"/>
      <c r="B4403" s="238"/>
      <c r="C4403" s="240"/>
      <c r="D4403" s="240"/>
      <c r="E4403" s="240"/>
      <c r="F4403" s="240"/>
      <c r="G4403" s="240"/>
      <c r="H4403" s="240"/>
      <c r="I4403" s="240"/>
      <c r="J4403" s="240"/>
      <c r="K4403" s="240"/>
      <c r="L4403" s="240"/>
      <c r="M4403" s="240"/>
      <c r="N4403" s="240"/>
      <c r="O4403" s="240"/>
      <c r="BC4403" s="226"/>
    </row>
    <row r="4404" spans="1:55" ht="15.75" customHeight="1" thickBot="1">
      <c r="A4404" s="238"/>
      <c r="B4404" s="238"/>
      <c r="C4404" s="240"/>
      <c r="D4404" s="240"/>
      <c r="E4404" s="240"/>
      <c r="F4404" s="240"/>
      <c r="G4404" s="240"/>
      <c r="H4404" s="240"/>
      <c r="I4404" s="240"/>
      <c r="J4404" s="240"/>
      <c r="K4404" s="240"/>
      <c r="L4404" s="240"/>
      <c r="M4404" s="240"/>
      <c r="N4404" s="240"/>
      <c r="O4404" s="240"/>
      <c r="BC4404" s="226"/>
    </row>
    <row r="4405" spans="1:55" ht="15.75" customHeight="1" thickBot="1">
      <c r="A4405" s="238"/>
      <c r="B4405" s="238"/>
      <c r="C4405" s="240"/>
      <c r="D4405" s="240"/>
      <c r="E4405" s="240"/>
      <c r="F4405" s="240"/>
      <c r="G4405" s="240"/>
      <c r="H4405" s="240"/>
      <c r="I4405" s="240"/>
      <c r="J4405" s="240"/>
      <c r="K4405" s="240"/>
      <c r="L4405" s="240"/>
      <c r="M4405" s="240"/>
      <c r="N4405" s="240"/>
      <c r="O4405" s="240"/>
      <c r="BC4405" s="226"/>
    </row>
    <row r="4406" spans="1:55" ht="15.75" customHeight="1" thickBot="1">
      <c r="A4406" s="238"/>
      <c r="B4406" s="238"/>
      <c r="C4406" s="240"/>
      <c r="D4406" s="240"/>
      <c r="E4406" s="240"/>
      <c r="F4406" s="240"/>
      <c r="G4406" s="240"/>
      <c r="H4406" s="240"/>
      <c r="I4406" s="240"/>
      <c r="J4406" s="240"/>
      <c r="K4406" s="240"/>
      <c r="L4406" s="240"/>
      <c r="M4406" s="240"/>
      <c r="N4406" s="240"/>
      <c r="O4406" s="240"/>
      <c r="BC4406" s="226"/>
    </row>
    <row r="4407" spans="1:55" ht="15.75" customHeight="1" thickBot="1">
      <c r="A4407" s="238"/>
      <c r="B4407" s="238"/>
      <c r="C4407" s="240"/>
      <c r="D4407" s="240"/>
      <c r="E4407" s="240"/>
      <c r="F4407" s="240"/>
      <c r="G4407" s="240"/>
      <c r="H4407" s="240"/>
      <c r="I4407" s="240"/>
      <c r="J4407" s="240"/>
      <c r="K4407" s="240"/>
      <c r="L4407" s="240"/>
      <c r="M4407" s="240"/>
      <c r="N4407" s="240"/>
      <c r="O4407" s="240"/>
      <c r="BC4407" s="226"/>
    </row>
    <row r="4408" spans="1:55" ht="15.75" customHeight="1" thickBot="1">
      <c r="A4408" s="238"/>
      <c r="B4408" s="238"/>
      <c r="C4408" s="240"/>
      <c r="D4408" s="240"/>
      <c r="E4408" s="240"/>
      <c r="F4408" s="240"/>
      <c r="G4408" s="240"/>
      <c r="H4408" s="240"/>
      <c r="I4408" s="240"/>
      <c r="J4408" s="240"/>
      <c r="K4408" s="240"/>
      <c r="L4408" s="240"/>
      <c r="M4408" s="240"/>
      <c r="N4408" s="240"/>
      <c r="O4408" s="240"/>
      <c r="BC4408" s="226"/>
    </row>
    <row r="4409" spans="1:55" ht="15.75" customHeight="1" thickBot="1">
      <c r="A4409" s="238"/>
      <c r="B4409" s="238"/>
      <c r="C4409" s="240"/>
      <c r="D4409" s="240"/>
      <c r="E4409" s="240"/>
      <c r="F4409" s="240"/>
      <c r="G4409" s="240"/>
      <c r="H4409" s="240"/>
      <c r="I4409" s="240"/>
      <c r="J4409" s="240"/>
      <c r="K4409" s="240"/>
      <c r="L4409" s="240"/>
      <c r="M4409" s="240"/>
      <c r="N4409" s="240"/>
      <c r="O4409" s="240"/>
      <c r="BC4409" s="226"/>
    </row>
    <row r="4410" spans="1:55" ht="15.75" customHeight="1" thickBot="1">
      <c r="A4410" s="238"/>
      <c r="B4410" s="238"/>
      <c r="C4410" s="240"/>
      <c r="D4410" s="240"/>
      <c r="E4410" s="240"/>
      <c r="F4410" s="240"/>
      <c r="G4410" s="240"/>
      <c r="H4410" s="240"/>
      <c r="I4410" s="240"/>
      <c r="J4410" s="240"/>
      <c r="K4410" s="240"/>
      <c r="L4410" s="240"/>
      <c r="M4410" s="240"/>
      <c r="N4410" s="240"/>
      <c r="O4410" s="240"/>
      <c r="BC4410" s="226"/>
    </row>
    <row r="4411" spans="1:55" ht="15.75" customHeight="1" thickBot="1">
      <c r="A4411" s="238"/>
      <c r="B4411" s="238"/>
      <c r="C4411" s="240"/>
      <c r="D4411" s="240"/>
      <c r="E4411" s="240"/>
      <c r="F4411" s="240"/>
      <c r="G4411" s="240"/>
      <c r="H4411" s="240"/>
      <c r="I4411" s="240"/>
      <c r="J4411" s="240"/>
      <c r="K4411" s="240"/>
      <c r="L4411" s="240"/>
      <c r="M4411" s="240"/>
      <c r="N4411" s="240"/>
      <c r="O4411" s="240"/>
      <c r="BC4411" s="226"/>
    </row>
    <row r="4412" spans="1:55" ht="15.75" customHeight="1" thickBot="1">
      <c r="A4412" s="238"/>
      <c r="B4412" s="238"/>
      <c r="C4412" s="240"/>
      <c r="D4412" s="240"/>
      <c r="E4412" s="240"/>
      <c r="F4412" s="240"/>
      <c r="G4412" s="240"/>
      <c r="H4412" s="240"/>
      <c r="I4412" s="240"/>
      <c r="J4412" s="240"/>
      <c r="K4412" s="240"/>
      <c r="L4412" s="240"/>
      <c r="M4412" s="240"/>
      <c r="N4412" s="240"/>
      <c r="O4412" s="240"/>
      <c r="BC4412" s="226"/>
    </row>
    <row r="4413" spans="1:55" ht="15.75" customHeight="1" thickBot="1">
      <c r="A4413" s="238"/>
      <c r="B4413" s="238"/>
      <c r="C4413" s="240"/>
      <c r="D4413" s="240"/>
      <c r="E4413" s="240"/>
      <c r="F4413" s="240"/>
      <c r="G4413" s="240"/>
      <c r="H4413" s="240"/>
      <c r="I4413" s="240"/>
      <c r="J4413" s="240"/>
      <c r="K4413" s="240"/>
      <c r="L4413" s="240"/>
      <c r="M4413" s="240"/>
      <c r="N4413" s="240"/>
      <c r="O4413" s="240"/>
      <c r="BC4413" s="226"/>
    </row>
    <row r="4414" spans="1:55" ht="15.75" customHeight="1" thickBot="1">
      <c r="A4414" s="238"/>
      <c r="B4414" s="238"/>
      <c r="C4414" s="240"/>
      <c r="D4414" s="240"/>
      <c r="E4414" s="240"/>
      <c r="F4414" s="240"/>
      <c r="G4414" s="240"/>
      <c r="H4414" s="240"/>
      <c r="I4414" s="240"/>
      <c r="J4414" s="240"/>
      <c r="K4414" s="240"/>
      <c r="L4414" s="240"/>
      <c r="M4414" s="240"/>
      <c r="N4414" s="240"/>
      <c r="O4414" s="240"/>
      <c r="BC4414" s="226"/>
    </row>
    <row r="4415" spans="1:55" ht="15.75" customHeight="1" thickBot="1">
      <c r="A4415" s="238"/>
      <c r="B4415" s="238"/>
      <c r="C4415" s="240"/>
      <c r="D4415" s="240"/>
      <c r="E4415" s="240"/>
      <c r="F4415" s="240"/>
      <c r="G4415" s="240"/>
      <c r="H4415" s="240"/>
      <c r="I4415" s="240"/>
      <c r="J4415" s="240"/>
      <c r="K4415" s="240"/>
      <c r="L4415" s="240"/>
      <c r="M4415" s="240"/>
      <c r="N4415" s="240"/>
      <c r="O4415" s="240"/>
      <c r="BC4415" s="226"/>
    </row>
    <row r="4416" spans="1:55" ht="15.75" customHeight="1" thickBot="1">
      <c r="A4416" s="238"/>
      <c r="B4416" s="238"/>
      <c r="C4416" s="240"/>
      <c r="D4416" s="240"/>
      <c r="E4416" s="240"/>
      <c r="F4416" s="240"/>
      <c r="G4416" s="240"/>
      <c r="H4416" s="240"/>
      <c r="I4416" s="240"/>
      <c r="J4416" s="240"/>
      <c r="K4416" s="240"/>
      <c r="L4416" s="240"/>
      <c r="M4416" s="240"/>
      <c r="N4416" s="240"/>
      <c r="O4416" s="240"/>
      <c r="BC4416" s="226"/>
    </row>
    <row r="4417" spans="1:55" ht="15.75" customHeight="1" thickBot="1">
      <c r="A4417" s="238"/>
      <c r="B4417" s="238"/>
      <c r="C4417" s="240"/>
      <c r="D4417" s="240"/>
      <c r="E4417" s="240"/>
      <c r="F4417" s="240"/>
      <c r="G4417" s="240"/>
      <c r="H4417" s="240"/>
      <c r="I4417" s="240"/>
      <c r="J4417" s="240"/>
      <c r="K4417" s="240"/>
      <c r="L4417" s="240"/>
      <c r="M4417" s="240"/>
      <c r="N4417" s="240"/>
      <c r="O4417" s="240"/>
      <c r="BC4417" s="226"/>
    </row>
    <row r="4418" spans="1:55" ht="15.75" customHeight="1" thickBot="1">
      <c r="A4418" s="238"/>
      <c r="B4418" s="238"/>
      <c r="C4418" s="240"/>
      <c r="D4418" s="240"/>
      <c r="E4418" s="240"/>
      <c r="F4418" s="240"/>
      <c r="G4418" s="240"/>
      <c r="H4418" s="240"/>
      <c r="I4418" s="240"/>
      <c r="J4418" s="240"/>
      <c r="K4418" s="240"/>
      <c r="L4418" s="240"/>
      <c r="M4418" s="240"/>
      <c r="N4418" s="240"/>
      <c r="O4418" s="240"/>
      <c r="BC4418" s="226"/>
    </row>
    <row r="4419" spans="1:55" ht="15.75" customHeight="1" thickBot="1">
      <c r="A4419" s="238"/>
      <c r="B4419" s="238"/>
      <c r="C4419" s="240"/>
      <c r="D4419" s="240"/>
      <c r="E4419" s="240"/>
      <c r="F4419" s="240"/>
      <c r="G4419" s="240"/>
      <c r="H4419" s="240"/>
      <c r="I4419" s="240"/>
      <c r="J4419" s="240"/>
      <c r="K4419" s="240"/>
      <c r="L4419" s="240"/>
      <c r="M4419" s="240"/>
      <c r="N4419" s="240"/>
      <c r="O4419" s="240"/>
      <c r="BC4419" s="226"/>
    </row>
    <row r="4420" spans="1:55" ht="15.75" customHeight="1" thickBot="1">
      <c r="A4420" s="238"/>
      <c r="B4420" s="238"/>
      <c r="C4420" s="240"/>
      <c r="D4420" s="240"/>
      <c r="E4420" s="240"/>
      <c r="F4420" s="240"/>
      <c r="G4420" s="240"/>
      <c r="H4420" s="240"/>
      <c r="I4420" s="240"/>
      <c r="J4420" s="240"/>
      <c r="K4420" s="240"/>
      <c r="L4420" s="240"/>
      <c r="M4420" s="240"/>
      <c r="N4420" s="240"/>
      <c r="O4420" s="240"/>
      <c r="BC4420" s="226"/>
    </row>
    <row r="4421" spans="1:55" ht="15.75" customHeight="1" thickBot="1">
      <c r="A4421" s="238"/>
      <c r="B4421" s="238"/>
      <c r="C4421" s="240"/>
      <c r="D4421" s="240"/>
      <c r="E4421" s="240"/>
      <c r="F4421" s="240"/>
      <c r="G4421" s="240"/>
      <c r="H4421" s="240"/>
      <c r="I4421" s="240"/>
      <c r="J4421" s="240"/>
      <c r="K4421" s="240"/>
      <c r="L4421" s="240"/>
      <c r="M4421" s="240"/>
      <c r="N4421" s="240"/>
      <c r="O4421" s="240"/>
      <c r="BC4421" s="226"/>
    </row>
    <row r="4422" spans="1:55" ht="15.75" customHeight="1" thickBot="1">
      <c r="A4422" s="238"/>
      <c r="B4422" s="238"/>
      <c r="C4422" s="240"/>
      <c r="D4422" s="240"/>
      <c r="E4422" s="240"/>
      <c r="F4422" s="240"/>
      <c r="G4422" s="240"/>
      <c r="H4422" s="240"/>
      <c r="I4422" s="240"/>
      <c r="J4422" s="240"/>
      <c r="K4422" s="240"/>
      <c r="L4422" s="240"/>
      <c r="M4422" s="240"/>
      <c r="N4422" s="240"/>
      <c r="O4422" s="240"/>
      <c r="BC4422" s="226"/>
    </row>
    <row r="4423" spans="1:55" ht="15.75" customHeight="1" thickBot="1">
      <c r="A4423" s="238"/>
      <c r="B4423" s="238"/>
      <c r="C4423" s="240"/>
      <c r="D4423" s="240"/>
      <c r="E4423" s="240"/>
      <c r="F4423" s="240"/>
      <c r="G4423" s="240"/>
      <c r="H4423" s="240"/>
      <c r="I4423" s="240"/>
      <c r="J4423" s="240"/>
      <c r="K4423" s="240"/>
      <c r="L4423" s="240"/>
      <c r="M4423" s="240"/>
      <c r="N4423" s="240"/>
      <c r="O4423" s="240"/>
      <c r="BC4423" s="226"/>
    </row>
    <row r="4424" spans="1:55" ht="15.75" customHeight="1" thickBot="1">
      <c r="A4424" s="238"/>
      <c r="B4424" s="238"/>
      <c r="C4424" s="240"/>
      <c r="D4424" s="240"/>
      <c r="E4424" s="240"/>
      <c r="F4424" s="240"/>
      <c r="G4424" s="240"/>
      <c r="H4424" s="240"/>
      <c r="I4424" s="240"/>
      <c r="J4424" s="240"/>
      <c r="K4424" s="240"/>
      <c r="L4424" s="240"/>
      <c r="M4424" s="240"/>
      <c r="N4424" s="240"/>
      <c r="O4424" s="240"/>
      <c r="BC4424" s="226"/>
    </row>
    <row r="4425" spans="1:55" ht="15.75" customHeight="1" thickBot="1">
      <c r="A4425" s="238"/>
      <c r="B4425" s="238"/>
      <c r="C4425" s="240"/>
      <c r="D4425" s="240"/>
      <c r="E4425" s="240"/>
      <c r="F4425" s="240"/>
      <c r="G4425" s="240"/>
      <c r="H4425" s="240"/>
      <c r="I4425" s="240"/>
      <c r="J4425" s="240"/>
      <c r="K4425" s="240"/>
      <c r="L4425" s="240"/>
      <c r="M4425" s="240"/>
      <c r="N4425" s="240"/>
      <c r="O4425" s="240"/>
      <c r="BC4425" s="226"/>
    </row>
    <row r="4426" spans="1:55" ht="15.75" customHeight="1" thickBot="1">
      <c r="A4426" s="238"/>
      <c r="B4426" s="238"/>
      <c r="C4426" s="240"/>
      <c r="D4426" s="240"/>
      <c r="E4426" s="240"/>
      <c r="F4426" s="240"/>
      <c r="G4426" s="240"/>
      <c r="H4426" s="240"/>
      <c r="I4426" s="240"/>
      <c r="J4426" s="240"/>
      <c r="K4426" s="240"/>
      <c r="L4426" s="240"/>
      <c r="M4426" s="240"/>
      <c r="N4426" s="240"/>
      <c r="O4426" s="240"/>
      <c r="BC4426" s="226"/>
    </row>
    <row r="4427" spans="1:55" ht="15.75" customHeight="1" thickBot="1">
      <c r="A4427" s="238"/>
      <c r="B4427" s="238"/>
      <c r="C4427" s="240"/>
      <c r="D4427" s="240"/>
      <c r="E4427" s="240"/>
      <c r="F4427" s="240"/>
      <c r="G4427" s="240"/>
      <c r="H4427" s="240"/>
      <c r="I4427" s="240"/>
      <c r="J4427" s="240"/>
      <c r="K4427" s="240"/>
      <c r="L4427" s="240"/>
      <c r="M4427" s="240"/>
      <c r="N4427" s="240"/>
      <c r="O4427" s="240"/>
      <c r="BC4427" s="226"/>
    </row>
    <row r="4428" spans="1:55" ht="15.75" customHeight="1" thickBot="1">
      <c r="A4428" s="238"/>
      <c r="B4428" s="238"/>
      <c r="C4428" s="240"/>
      <c r="D4428" s="240"/>
      <c r="E4428" s="240"/>
      <c r="F4428" s="240"/>
      <c r="G4428" s="240"/>
      <c r="H4428" s="240"/>
      <c r="I4428" s="240"/>
      <c r="J4428" s="240"/>
      <c r="K4428" s="240"/>
      <c r="L4428" s="240"/>
      <c r="M4428" s="240"/>
      <c r="N4428" s="240"/>
      <c r="O4428" s="240"/>
      <c r="BC4428" s="226"/>
    </row>
    <row r="4429" spans="1:55" ht="15.75" customHeight="1" thickBot="1">
      <c r="A4429" s="238"/>
      <c r="B4429" s="238"/>
      <c r="C4429" s="240"/>
      <c r="D4429" s="240"/>
      <c r="E4429" s="240"/>
      <c r="F4429" s="240"/>
      <c r="G4429" s="240"/>
      <c r="H4429" s="240"/>
      <c r="I4429" s="240"/>
      <c r="J4429" s="240"/>
      <c r="K4429" s="240"/>
      <c r="L4429" s="240"/>
      <c r="M4429" s="240"/>
      <c r="N4429" s="240"/>
      <c r="O4429" s="240"/>
      <c r="BC4429" s="226"/>
    </row>
    <row r="4430" spans="1:55" ht="15.75" customHeight="1" thickBot="1">
      <c r="A4430" s="238"/>
      <c r="B4430" s="238"/>
      <c r="C4430" s="240"/>
      <c r="D4430" s="240"/>
      <c r="E4430" s="240"/>
      <c r="F4430" s="240"/>
      <c r="G4430" s="240"/>
      <c r="H4430" s="240"/>
      <c r="I4430" s="240"/>
      <c r="J4430" s="240"/>
      <c r="K4430" s="240"/>
      <c r="L4430" s="240"/>
      <c r="M4430" s="240"/>
      <c r="N4430" s="240"/>
      <c r="O4430" s="240"/>
      <c r="BC4430" s="226"/>
    </row>
    <row r="4431" spans="1:55" ht="15.75" customHeight="1" thickBot="1">
      <c r="A4431" s="238"/>
      <c r="B4431" s="238"/>
      <c r="C4431" s="240"/>
      <c r="D4431" s="240"/>
      <c r="E4431" s="240"/>
      <c r="F4431" s="240"/>
      <c r="G4431" s="240"/>
      <c r="H4431" s="240"/>
      <c r="I4431" s="240"/>
      <c r="J4431" s="240"/>
      <c r="K4431" s="240"/>
      <c r="L4431" s="240"/>
      <c r="M4431" s="240"/>
      <c r="N4431" s="240"/>
      <c r="O4431" s="240"/>
      <c r="BC4431" s="226"/>
    </row>
    <row r="4432" spans="1:55" ht="15.75" customHeight="1" thickBot="1">
      <c r="A4432" s="238"/>
      <c r="B4432" s="238"/>
      <c r="C4432" s="240"/>
      <c r="D4432" s="240"/>
      <c r="E4432" s="240"/>
      <c r="F4432" s="240"/>
      <c r="G4432" s="240"/>
      <c r="H4432" s="240"/>
      <c r="I4432" s="240"/>
      <c r="J4432" s="240"/>
      <c r="K4432" s="240"/>
      <c r="L4432" s="240"/>
      <c r="M4432" s="240"/>
      <c r="N4432" s="240"/>
      <c r="O4432" s="240"/>
      <c r="BC4432" s="226"/>
    </row>
    <row r="4433" spans="1:55" ht="15.75" customHeight="1" thickBot="1">
      <c r="A4433" s="238"/>
      <c r="B4433" s="238"/>
      <c r="C4433" s="240"/>
      <c r="D4433" s="240"/>
      <c r="E4433" s="240"/>
      <c r="F4433" s="240"/>
      <c r="G4433" s="240"/>
      <c r="H4433" s="240"/>
      <c r="I4433" s="240"/>
      <c r="J4433" s="240"/>
      <c r="K4433" s="240"/>
      <c r="L4433" s="240"/>
      <c r="M4433" s="240"/>
      <c r="N4433" s="240"/>
      <c r="O4433" s="240"/>
      <c r="BC4433" s="226"/>
    </row>
    <row r="4434" spans="1:55" ht="15.75" customHeight="1" thickBot="1">
      <c r="A4434" s="238"/>
      <c r="B4434" s="238"/>
      <c r="C4434" s="240"/>
      <c r="D4434" s="240"/>
      <c r="E4434" s="240"/>
      <c r="F4434" s="240"/>
      <c r="G4434" s="240"/>
      <c r="H4434" s="240"/>
      <c r="I4434" s="240"/>
      <c r="J4434" s="240"/>
      <c r="K4434" s="240"/>
      <c r="L4434" s="240"/>
      <c r="M4434" s="240"/>
      <c r="N4434" s="240"/>
      <c r="O4434" s="240"/>
      <c r="BC4434" s="226"/>
    </row>
    <row r="4435" spans="1:55" ht="15.75" customHeight="1" thickBot="1">
      <c r="A4435" s="238"/>
      <c r="B4435" s="238"/>
      <c r="C4435" s="240"/>
      <c r="D4435" s="240"/>
      <c r="E4435" s="240"/>
      <c r="F4435" s="240"/>
      <c r="G4435" s="240"/>
      <c r="H4435" s="240"/>
      <c r="I4435" s="240"/>
      <c r="J4435" s="240"/>
      <c r="K4435" s="240"/>
      <c r="L4435" s="240"/>
      <c r="M4435" s="240"/>
      <c r="N4435" s="240"/>
      <c r="O4435" s="240"/>
      <c r="BC4435" s="226"/>
    </row>
    <row r="4436" spans="1:55" ht="15.75" customHeight="1" thickBot="1">
      <c r="A4436" s="238"/>
      <c r="B4436" s="238"/>
      <c r="C4436" s="240"/>
      <c r="D4436" s="240"/>
      <c r="E4436" s="240"/>
      <c r="F4436" s="240"/>
      <c r="G4436" s="240"/>
      <c r="H4436" s="240"/>
      <c r="I4436" s="240"/>
      <c r="J4436" s="240"/>
      <c r="K4436" s="240"/>
      <c r="L4436" s="240"/>
      <c r="M4436" s="240"/>
      <c r="N4436" s="240"/>
      <c r="O4436" s="240"/>
      <c r="BC4436" s="226"/>
    </row>
    <row r="4437" spans="1:55" ht="15.75" customHeight="1" thickBot="1">
      <c r="A4437" s="238"/>
      <c r="B4437" s="238"/>
      <c r="C4437" s="240"/>
      <c r="D4437" s="240"/>
      <c r="E4437" s="240"/>
      <c r="F4437" s="240"/>
      <c r="G4437" s="240"/>
      <c r="H4437" s="240"/>
      <c r="I4437" s="240"/>
      <c r="J4437" s="240"/>
      <c r="K4437" s="240"/>
      <c r="L4437" s="240"/>
      <c r="M4437" s="240"/>
      <c r="N4437" s="240"/>
      <c r="O4437" s="240"/>
      <c r="BC4437" s="226"/>
    </row>
    <row r="4438" spans="1:55" ht="15.75" customHeight="1" thickBot="1">
      <c r="A4438" s="238"/>
      <c r="B4438" s="238"/>
      <c r="C4438" s="240"/>
      <c r="D4438" s="240"/>
      <c r="E4438" s="240"/>
      <c r="F4438" s="240"/>
      <c r="G4438" s="240"/>
      <c r="H4438" s="240"/>
      <c r="I4438" s="240"/>
      <c r="J4438" s="240"/>
      <c r="K4438" s="240"/>
      <c r="L4438" s="240"/>
      <c r="M4438" s="240"/>
      <c r="N4438" s="240"/>
      <c r="O4438" s="240"/>
      <c r="BC4438" s="226"/>
    </row>
    <row r="4439" spans="1:55" ht="15.75" customHeight="1" thickBot="1">
      <c r="A4439" s="238"/>
      <c r="B4439" s="238"/>
      <c r="C4439" s="240"/>
      <c r="D4439" s="240"/>
      <c r="E4439" s="240"/>
      <c r="F4439" s="240"/>
      <c r="G4439" s="240"/>
      <c r="H4439" s="240"/>
      <c r="I4439" s="240"/>
      <c r="J4439" s="240"/>
      <c r="K4439" s="240"/>
      <c r="L4439" s="240"/>
      <c r="M4439" s="240"/>
      <c r="N4439" s="240"/>
      <c r="O4439" s="240"/>
      <c r="BC4439" s="226"/>
    </row>
    <row r="4440" spans="1:55" ht="15.75" customHeight="1" thickBot="1">
      <c r="A4440" s="238"/>
      <c r="B4440" s="238"/>
      <c r="C4440" s="240"/>
      <c r="D4440" s="240"/>
      <c r="E4440" s="240"/>
      <c r="F4440" s="240"/>
      <c r="G4440" s="240"/>
      <c r="H4440" s="240"/>
      <c r="I4440" s="240"/>
      <c r="J4440" s="240"/>
      <c r="K4440" s="240"/>
      <c r="L4440" s="240"/>
      <c r="M4440" s="240"/>
      <c r="N4440" s="240"/>
      <c r="O4440" s="240"/>
      <c r="BC4440" s="226"/>
    </row>
    <row r="4441" spans="1:55" ht="15.75" customHeight="1" thickBot="1">
      <c r="A4441" s="238"/>
      <c r="B4441" s="238"/>
      <c r="C4441" s="240"/>
      <c r="D4441" s="240"/>
      <c r="E4441" s="240"/>
      <c r="F4441" s="240"/>
      <c r="G4441" s="240"/>
      <c r="H4441" s="240"/>
      <c r="I4441" s="240"/>
      <c r="J4441" s="240"/>
      <c r="K4441" s="240"/>
      <c r="L4441" s="240"/>
      <c r="M4441" s="240"/>
      <c r="N4441" s="240"/>
      <c r="O4441" s="240"/>
      <c r="BC4441" s="226"/>
    </row>
    <row r="4442" spans="1:55" ht="15.75" customHeight="1" thickBot="1">
      <c r="A4442" s="238"/>
      <c r="B4442" s="238"/>
      <c r="C4442" s="240"/>
      <c r="D4442" s="240"/>
      <c r="E4442" s="240"/>
      <c r="F4442" s="240"/>
      <c r="G4442" s="240"/>
      <c r="H4442" s="240"/>
      <c r="I4442" s="240"/>
      <c r="J4442" s="240"/>
      <c r="K4442" s="240"/>
      <c r="L4442" s="240"/>
      <c r="M4442" s="240"/>
      <c r="N4442" s="240"/>
      <c r="O4442" s="240"/>
      <c r="BC4442" s="226"/>
    </row>
    <row r="4443" spans="1:55" ht="15.75" customHeight="1" thickBot="1">
      <c r="A4443" s="238"/>
      <c r="B4443" s="238"/>
      <c r="C4443" s="240"/>
      <c r="D4443" s="240"/>
      <c r="E4443" s="240"/>
      <c r="F4443" s="240"/>
      <c r="G4443" s="240"/>
      <c r="H4443" s="240"/>
      <c r="I4443" s="240"/>
      <c r="J4443" s="240"/>
      <c r="K4443" s="240"/>
      <c r="L4443" s="240"/>
      <c r="M4443" s="240"/>
      <c r="N4443" s="240"/>
      <c r="O4443" s="240"/>
      <c r="BC4443" s="226"/>
    </row>
    <row r="4444" spans="1:55" ht="15.75" customHeight="1" thickBot="1">
      <c r="A4444" s="238"/>
      <c r="B4444" s="238"/>
      <c r="C4444" s="240"/>
      <c r="D4444" s="240"/>
      <c r="E4444" s="240"/>
      <c r="F4444" s="240"/>
      <c r="G4444" s="240"/>
      <c r="H4444" s="240"/>
      <c r="I4444" s="240"/>
      <c r="J4444" s="240"/>
      <c r="K4444" s="240"/>
      <c r="L4444" s="240"/>
      <c r="M4444" s="240"/>
      <c r="N4444" s="240"/>
      <c r="O4444" s="240"/>
      <c r="BC4444" s="226"/>
    </row>
    <row r="4445" spans="1:55" ht="15.75" customHeight="1" thickBot="1">
      <c r="A4445" s="238"/>
      <c r="B4445" s="238"/>
      <c r="C4445" s="240"/>
      <c r="D4445" s="240"/>
      <c r="E4445" s="240"/>
      <c r="F4445" s="240"/>
      <c r="G4445" s="240"/>
      <c r="H4445" s="240"/>
      <c r="I4445" s="240"/>
      <c r="J4445" s="240"/>
      <c r="K4445" s="240"/>
      <c r="L4445" s="240"/>
      <c r="M4445" s="240"/>
      <c r="N4445" s="240"/>
      <c r="O4445" s="240"/>
      <c r="BC4445" s="226"/>
    </row>
    <row r="4446" spans="1:55" ht="15.75" customHeight="1" thickBot="1">
      <c r="A4446" s="238"/>
      <c r="B4446" s="238"/>
      <c r="C4446" s="240"/>
      <c r="D4446" s="240"/>
      <c r="E4446" s="240"/>
      <c r="F4446" s="240"/>
      <c r="G4446" s="240"/>
      <c r="H4446" s="240"/>
      <c r="I4446" s="240"/>
      <c r="J4446" s="240"/>
      <c r="K4446" s="240"/>
      <c r="L4446" s="240"/>
      <c r="M4446" s="240"/>
      <c r="N4446" s="240"/>
      <c r="O4446" s="240"/>
      <c r="BC4446" s="226"/>
    </row>
    <row r="4447" spans="1:55" ht="15.75" customHeight="1" thickBot="1">
      <c r="A4447" s="238"/>
      <c r="B4447" s="238"/>
      <c r="C4447" s="240"/>
      <c r="D4447" s="240"/>
      <c r="E4447" s="240"/>
      <c r="F4447" s="240"/>
      <c r="G4447" s="240"/>
      <c r="H4447" s="240"/>
      <c r="I4447" s="240"/>
      <c r="J4447" s="240"/>
      <c r="K4447" s="240"/>
      <c r="L4447" s="240"/>
      <c r="M4447" s="240"/>
      <c r="N4447" s="240"/>
      <c r="O4447" s="240"/>
      <c r="BC4447" s="226"/>
    </row>
    <row r="4448" spans="1:55" ht="15.75" customHeight="1" thickBot="1">
      <c r="A4448" s="238"/>
      <c r="B4448" s="238"/>
      <c r="C4448" s="240"/>
      <c r="D4448" s="240"/>
      <c r="E4448" s="240"/>
      <c r="F4448" s="240"/>
      <c r="G4448" s="240"/>
      <c r="H4448" s="240"/>
      <c r="I4448" s="240"/>
      <c r="J4448" s="240"/>
      <c r="K4448" s="240"/>
      <c r="L4448" s="240"/>
      <c r="M4448" s="240"/>
      <c r="N4448" s="240"/>
      <c r="O4448" s="240"/>
      <c r="BC4448" s="226"/>
    </row>
    <row r="4449" spans="1:55" ht="15.75" customHeight="1" thickBot="1">
      <c r="A4449" s="238"/>
      <c r="B4449" s="238"/>
      <c r="C4449" s="240"/>
      <c r="D4449" s="240"/>
      <c r="E4449" s="240"/>
      <c r="F4449" s="240"/>
      <c r="G4449" s="240"/>
      <c r="H4449" s="240"/>
      <c r="I4449" s="240"/>
      <c r="J4449" s="240"/>
      <c r="K4449" s="240"/>
      <c r="L4449" s="240"/>
      <c r="M4449" s="240"/>
      <c r="N4449" s="240"/>
      <c r="O4449" s="240"/>
      <c r="BC4449" s="226"/>
    </row>
    <row r="4450" spans="1:55" ht="15.75" customHeight="1" thickBot="1">
      <c r="A4450" s="238"/>
      <c r="B4450" s="238"/>
      <c r="C4450" s="240"/>
      <c r="D4450" s="240"/>
      <c r="E4450" s="240"/>
      <c r="F4450" s="240"/>
      <c r="G4450" s="240"/>
      <c r="H4450" s="240"/>
      <c r="I4450" s="240"/>
      <c r="J4450" s="240"/>
      <c r="K4450" s="240"/>
      <c r="L4450" s="240"/>
      <c r="M4450" s="240"/>
      <c r="N4450" s="240"/>
      <c r="O4450" s="240"/>
      <c r="BC4450" s="226"/>
    </row>
    <row r="4451" spans="1:55" ht="15.75" customHeight="1" thickBot="1">
      <c r="A4451" s="238"/>
      <c r="B4451" s="238"/>
      <c r="C4451" s="240"/>
      <c r="D4451" s="240"/>
      <c r="E4451" s="240"/>
      <c r="F4451" s="240"/>
      <c r="G4451" s="240"/>
      <c r="H4451" s="240"/>
      <c r="I4451" s="240"/>
      <c r="J4451" s="240"/>
      <c r="K4451" s="240"/>
      <c r="L4451" s="240"/>
      <c r="M4451" s="240"/>
      <c r="N4451" s="240"/>
      <c r="O4451" s="240"/>
      <c r="BC4451" s="226"/>
    </row>
    <row r="4452" spans="1:55" ht="15.75" customHeight="1" thickBot="1">
      <c r="A4452" s="238"/>
      <c r="B4452" s="238"/>
      <c r="C4452" s="240"/>
      <c r="D4452" s="240"/>
      <c r="E4452" s="240"/>
      <c r="F4452" s="240"/>
      <c r="G4452" s="240"/>
      <c r="H4452" s="240"/>
      <c r="I4452" s="240"/>
      <c r="J4452" s="240"/>
      <c r="K4452" s="240"/>
      <c r="L4452" s="240"/>
      <c r="M4452" s="240"/>
      <c r="N4452" s="240"/>
      <c r="O4452" s="240"/>
      <c r="BC4452" s="226"/>
    </row>
    <row r="4453" spans="1:55" ht="15.75" customHeight="1" thickBot="1">
      <c r="A4453" s="238"/>
      <c r="B4453" s="238"/>
      <c r="C4453" s="240"/>
      <c r="D4453" s="240"/>
      <c r="E4453" s="240"/>
      <c r="F4453" s="240"/>
      <c r="G4453" s="240"/>
      <c r="H4453" s="240"/>
      <c r="I4453" s="240"/>
      <c r="J4453" s="240"/>
      <c r="K4453" s="240"/>
      <c r="L4453" s="240"/>
      <c r="M4453" s="240"/>
      <c r="N4453" s="240"/>
      <c r="O4453" s="240"/>
      <c r="BC4453" s="226"/>
    </row>
    <row r="4454" spans="1:55" ht="15.75" customHeight="1" thickBot="1">
      <c r="A4454" s="238"/>
      <c r="B4454" s="238"/>
      <c r="C4454" s="240"/>
      <c r="D4454" s="240"/>
      <c r="E4454" s="240"/>
      <c r="F4454" s="240"/>
      <c r="G4454" s="240"/>
      <c r="H4454" s="240"/>
      <c r="I4454" s="240"/>
      <c r="J4454" s="240"/>
      <c r="K4454" s="240"/>
      <c r="L4454" s="240"/>
      <c r="M4454" s="240"/>
      <c r="N4454" s="240"/>
      <c r="O4454" s="240"/>
      <c r="BC4454" s="226"/>
    </row>
    <row r="4455" spans="1:55" ht="15.75" customHeight="1" thickBot="1">
      <c r="A4455" s="238"/>
      <c r="B4455" s="238"/>
      <c r="C4455" s="240"/>
      <c r="D4455" s="240"/>
      <c r="E4455" s="240"/>
      <c r="F4455" s="240"/>
      <c r="G4455" s="240"/>
      <c r="H4455" s="240"/>
      <c r="I4455" s="240"/>
      <c r="J4455" s="240"/>
      <c r="K4455" s="240"/>
      <c r="L4455" s="240"/>
      <c r="M4455" s="240"/>
      <c r="N4455" s="240"/>
      <c r="O4455" s="240"/>
      <c r="BC4455" s="226"/>
    </row>
    <row r="4456" spans="1:55" ht="15.75" customHeight="1" thickBot="1">
      <c r="A4456" s="238"/>
      <c r="B4456" s="238"/>
      <c r="C4456" s="240"/>
      <c r="D4456" s="240"/>
      <c r="E4456" s="240"/>
      <c r="F4456" s="240"/>
      <c r="G4456" s="240"/>
      <c r="H4456" s="240"/>
      <c r="I4456" s="240"/>
      <c r="J4456" s="240"/>
      <c r="K4456" s="240"/>
      <c r="L4456" s="240"/>
      <c r="M4456" s="240"/>
      <c r="N4456" s="240"/>
      <c r="O4456" s="240"/>
      <c r="BC4456" s="226"/>
    </row>
    <row r="4457" spans="1:55" ht="15.75" customHeight="1" thickBot="1">
      <c r="A4457" s="238"/>
      <c r="B4457" s="238"/>
      <c r="C4457" s="240"/>
      <c r="D4457" s="240"/>
      <c r="E4457" s="240"/>
      <c r="F4457" s="240"/>
      <c r="G4457" s="240"/>
      <c r="H4457" s="240"/>
      <c r="I4457" s="240"/>
      <c r="J4457" s="240"/>
      <c r="K4457" s="240"/>
      <c r="L4457" s="240"/>
      <c r="M4457" s="240"/>
      <c r="N4457" s="240"/>
      <c r="O4457" s="240"/>
      <c r="BC4457" s="226"/>
    </row>
    <row r="4458" spans="1:55" ht="15.75" customHeight="1" thickBot="1">
      <c r="A4458" s="238"/>
      <c r="B4458" s="238"/>
      <c r="C4458" s="240"/>
      <c r="D4458" s="240"/>
      <c r="E4458" s="240"/>
      <c r="F4458" s="240"/>
      <c r="G4458" s="240"/>
      <c r="H4458" s="240"/>
      <c r="I4458" s="240"/>
      <c r="J4458" s="240"/>
      <c r="K4458" s="240"/>
      <c r="L4458" s="240"/>
      <c r="M4458" s="240"/>
      <c r="N4458" s="240"/>
      <c r="O4458" s="240"/>
      <c r="BC4458" s="226"/>
    </row>
    <row r="4459" spans="1:55" ht="15.75" customHeight="1" thickBot="1">
      <c r="A4459" s="238"/>
      <c r="B4459" s="238"/>
      <c r="C4459" s="240"/>
      <c r="D4459" s="240"/>
      <c r="E4459" s="240"/>
      <c r="F4459" s="240"/>
      <c r="G4459" s="240"/>
      <c r="H4459" s="240"/>
      <c r="I4459" s="240"/>
      <c r="J4459" s="240"/>
      <c r="K4459" s="240"/>
      <c r="L4459" s="240"/>
      <c r="M4459" s="240"/>
      <c r="N4459" s="240"/>
      <c r="O4459" s="240"/>
      <c r="BC4459" s="226"/>
    </row>
    <row r="4460" spans="1:55" ht="15.75" customHeight="1" thickBot="1">
      <c r="A4460" s="238"/>
      <c r="B4460" s="238"/>
      <c r="C4460" s="240"/>
      <c r="D4460" s="240"/>
      <c r="E4460" s="240"/>
      <c r="F4460" s="240"/>
      <c r="G4460" s="240"/>
      <c r="H4460" s="240"/>
      <c r="I4460" s="240"/>
      <c r="J4460" s="240"/>
      <c r="K4460" s="240"/>
      <c r="L4460" s="240"/>
      <c r="M4460" s="240"/>
      <c r="N4460" s="240"/>
      <c r="O4460" s="240"/>
      <c r="BC4460" s="226"/>
    </row>
    <row r="4461" spans="1:55" ht="15.75" customHeight="1" thickBot="1">
      <c r="A4461" s="238"/>
      <c r="B4461" s="238"/>
      <c r="C4461" s="240"/>
      <c r="D4461" s="240"/>
      <c r="E4461" s="240"/>
      <c r="F4461" s="240"/>
      <c r="G4461" s="240"/>
      <c r="H4461" s="240"/>
      <c r="I4461" s="240"/>
      <c r="J4461" s="240"/>
      <c r="K4461" s="240"/>
      <c r="L4461" s="240"/>
      <c r="M4461" s="240"/>
      <c r="N4461" s="240"/>
      <c r="O4461" s="240"/>
      <c r="BC4461" s="226"/>
    </row>
    <row r="4462" spans="1:55" ht="15.75" customHeight="1" thickBot="1">
      <c r="A4462" s="238"/>
      <c r="B4462" s="238"/>
      <c r="C4462" s="240"/>
      <c r="D4462" s="240"/>
      <c r="E4462" s="240"/>
      <c r="F4462" s="240"/>
      <c r="G4462" s="240"/>
      <c r="H4462" s="240"/>
      <c r="I4462" s="240"/>
      <c r="J4462" s="240"/>
      <c r="K4462" s="240"/>
      <c r="L4462" s="240"/>
      <c r="M4462" s="240"/>
      <c r="N4462" s="240"/>
      <c r="O4462" s="240"/>
      <c r="BC4462" s="226"/>
    </row>
    <row r="4463" spans="1:55" ht="15.75" customHeight="1" thickBot="1">
      <c r="A4463" s="238"/>
      <c r="B4463" s="238"/>
      <c r="C4463" s="240"/>
      <c r="D4463" s="240"/>
      <c r="E4463" s="240"/>
      <c r="F4463" s="240"/>
      <c r="G4463" s="240"/>
      <c r="H4463" s="240"/>
      <c r="I4463" s="240"/>
      <c r="J4463" s="240"/>
      <c r="K4463" s="240"/>
      <c r="L4463" s="240"/>
      <c r="M4463" s="240"/>
      <c r="N4463" s="240"/>
      <c r="O4463" s="240"/>
      <c r="BC4463" s="226"/>
    </row>
    <row r="4464" spans="1:55" ht="15.75" customHeight="1" thickBot="1">
      <c r="A4464" s="238"/>
      <c r="B4464" s="238"/>
      <c r="C4464" s="240"/>
      <c r="D4464" s="240"/>
      <c r="E4464" s="240"/>
      <c r="F4464" s="240"/>
      <c r="G4464" s="240"/>
      <c r="H4464" s="240"/>
      <c r="I4464" s="240"/>
      <c r="J4464" s="240"/>
      <c r="K4464" s="240"/>
      <c r="L4464" s="240"/>
      <c r="M4464" s="240"/>
      <c r="N4464" s="240"/>
      <c r="O4464" s="240"/>
      <c r="BC4464" s="226"/>
    </row>
    <row r="4465" spans="1:55" ht="15.75" customHeight="1" thickBot="1">
      <c r="A4465" s="238"/>
      <c r="B4465" s="238"/>
      <c r="C4465" s="240"/>
      <c r="D4465" s="240"/>
      <c r="E4465" s="240"/>
      <c r="F4465" s="240"/>
      <c r="G4465" s="240"/>
      <c r="H4465" s="240"/>
      <c r="I4465" s="240"/>
      <c r="J4465" s="240"/>
      <c r="K4465" s="240"/>
      <c r="L4465" s="240"/>
      <c r="M4465" s="240"/>
      <c r="N4465" s="240"/>
      <c r="O4465" s="240"/>
      <c r="BC4465" s="226"/>
    </row>
    <row r="4466" spans="1:55" ht="15.75" customHeight="1" thickBot="1">
      <c r="A4466" s="238"/>
      <c r="B4466" s="238"/>
      <c r="C4466" s="240"/>
      <c r="D4466" s="240"/>
      <c r="E4466" s="240"/>
      <c r="F4466" s="240"/>
      <c r="G4466" s="240"/>
      <c r="H4466" s="240"/>
      <c r="I4466" s="240"/>
      <c r="J4466" s="240"/>
      <c r="K4466" s="240"/>
      <c r="L4466" s="240"/>
      <c r="M4466" s="240"/>
      <c r="N4466" s="240"/>
      <c r="O4466" s="240"/>
      <c r="BC4466" s="226"/>
    </row>
    <row r="4467" spans="1:55" ht="15.75" customHeight="1" thickBot="1">
      <c r="A4467" s="238"/>
      <c r="B4467" s="238"/>
      <c r="C4467" s="240"/>
      <c r="D4467" s="240"/>
      <c r="E4467" s="240"/>
      <c r="F4467" s="240"/>
      <c r="G4467" s="240"/>
      <c r="H4467" s="240"/>
      <c r="I4467" s="240"/>
      <c r="J4467" s="240"/>
      <c r="K4467" s="240"/>
      <c r="L4467" s="240"/>
      <c r="M4467" s="240"/>
      <c r="N4467" s="240"/>
      <c r="O4467" s="240"/>
      <c r="BC4467" s="226"/>
    </row>
    <row r="4468" spans="1:55" ht="15.75" customHeight="1" thickBot="1">
      <c r="A4468" s="238"/>
      <c r="B4468" s="238"/>
      <c r="C4468" s="240"/>
      <c r="D4468" s="240"/>
      <c r="E4468" s="240"/>
      <c r="F4468" s="240"/>
      <c r="G4468" s="240"/>
      <c r="H4468" s="240"/>
      <c r="I4468" s="240"/>
      <c r="J4468" s="240"/>
      <c r="K4468" s="240"/>
      <c r="L4468" s="240"/>
      <c r="M4468" s="240"/>
      <c r="N4468" s="240"/>
      <c r="O4468" s="240"/>
      <c r="BC4468" s="226"/>
    </row>
    <row r="4469" spans="1:55" ht="15.75" customHeight="1" thickBot="1">
      <c r="A4469" s="238"/>
      <c r="B4469" s="238"/>
      <c r="C4469" s="240"/>
      <c r="D4469" s="240"/>
      <c r="E4469" s="240"/>
      <c r="F4469" s="240"/>
      <c r="G4469" s="240"/>
      <c r="H4469" s="240"/>
      <c r="I4469" s="240"/>
      <c r="J4469" s="240"/>
      <c r="K4469" s="240"/>
      <c r="L4469" s="240"/>
      <c r="M4469" s="240"/>
      <c r="N4469" s="240"/>
      <c r="O4469" s="240"/>
      <c r="BC4469" s="226"/>
    </row>
    <row r="4470" spans="1:55" ht="15.75" customHeight="1" thickBot="1">
      <c r="A4470" s="238"/>
      <c r="B4470" s="238"/>
      <c r="C4470" s="240"/>
      <c r="D4470" s="240"/>
      <c r="E4470" s="240"/>
      <c r="F4470" s="240"/>
      <c r="G4470" s="240"/>
      <c r="H4470" s="240"/>
      <c r="I4470" s="240"/>
      <c r="J4470" s="240"/>
      <c r="K4470" s="240"/>
      <c r="L4470" s="240"/>
      <c r="M4470" s="240"/>
      <c r="N4470" s="240"/>
      <c r="O4470" s="240"/>
      <c r="BC4470" s="226"/>
    </row>
    <row r="4471" spans="1:55" ht="15.75" customHeight="1" thickBot="1">
      <c r="A4471" s="238"/>
      <c r="B4471" s="238"/>
      <c r="C4471" s="240"/>
      <c r="D4471" s="240"/>
      <c r="E4471" s="240"/>
      <c r="F4471" s="240"/>
      <c r="G4471" s="240"/>
      <c r="H4471" s="240"/>
      <c r="I4471" s="240"/>
      <c r="J4471" s="240"/>
      <c r="K4471" s="240"/>
      <c r="L4471" s="240"/>
      <c r="M4471" s="240"/>
      <c r="N4471" s="240"/>
      <c r="O4471" s="240"/>
      <c r="BC4471" s="226"/>
    </row>
    <row r="4472" spans="1:55" ht="15.75" customHeight="1" thickBot="1">
      <c r="A4472" s="238"/>
      <c r="B4472" s="238"/>
      <c r="C4472" s="240"/>
      <c r="D4472" s="240"/>
      <c r="E4472" s="240"/>
      <c r="F4472" s="240"/>
      <c r="G4472" s="240"/>
      <c r="H4472" s="240"/>
      <c r="I4472" s="240"/>
      <c r="J4472" s="240"/>
      <c r="K4472" s="240"/>
      <c r="L4472" s="240"/>
      <c r="M4472" s="240"/>
      <c r="N4472" s="240"/>
      <c r="O4472" s="240"/>
      <c r="BC4472" s="226"/>
    </row>
    <row r="4473" spans="1:55" ht="15.75" customHeight="1" thickBot="1">
      <c r="A4473" s="238"/>
      <c r="B4473" s="238"/>
      <c r="C4473" s="240"/>
      <c r="D4473" s="240"/>
      <c r="E4473" s="240"/>
      <c r="F4473" s="240"/>
      <c r="G4473" s="240"/>
      <c r="H4473" s="240"/>
      <c r="I4473" s="240"/>
      <c r="J4473" s="240"/>
      <c r="K4473" s="240"/>
      <c r="L4473" s="240"/>
      <c r="M4473" s="240"/>
      <c r="N4473" s="240"/>
      <c r="O4473" s="240"/>
      <c r="BC4473" s="226"/>
    </row>
    <row r="4474" spans="1:55" ht="15.75" customHeight="1" thickBot="1">
      <c r="A4474" s="238"/>
      <c r="B4474" s="238"/>
      <c r="C4474" s="240"/>
      <c r="D4474" s="240"/>
      <c r="E4474" s="240"/>
      <c r="F4474" s="240"/>
      <c r="G4474" s="240"/>
      <c r="H4474" s="240"/>
      <c r="I4474" s="240"/>
      <c r="J4474" s="240"/>
      <c r="K4474" s="240"/>
      <c r="L4474" s="240"/>
      <c r="M4474" s="240"/>
      <c r="N4474" s="240"/>
      <c r="O4474" s="240"/>
      <c r="BC4474" s="226"/>
    </row>
    <row r="4475" spans="1:55" ht="15.75" customHeight="1" thickBot="1">
      <c r="A4475" s="238"/>
      <c r="B4475" s="238"/>
      <c r="C4475" s="240"/>
      <c r="D4475" s="240"/>
      <c r="E4475" s="240"/>
      <c r="F4475" s="240"/>
      <c r="G4475" s="240"/>
      <c r="H4475" s="240"/>
      <c r="I4475" s="240"/>
      <c r="J4475" s="240"/>
      <c r="K4475" s="240"/>
      <c r="L4475" s="240"/>
      <c r="M4475" s="240"/>
      <c r="N4475" s="240"/>
      <c r="O4475" s="240"/>
      <c r="BC4475" s="226"/>
    </row>
    <row r="4476" spans="1:55" ht="15.75" customHeight="1" thickBot="1">
      <c r="A4476" s="238"/>
      <c r="B4476" s="238"/>
      <c r="C4476" s="240"/>
      <c r="D4476" s="240"/>
      <c r="E4476" s="240"/>
      <c r="F4476" s="240"/>
      <c r="G4476" s="240"/>
      <c r="H4476" s="240"/>
      <c r="I4476" s="240"/>
      <c r="J4476" s="240"/>
      <c r="K4476" s="240"/>
      <c r="L4476" s="240"/>
      <c r="M4476" s="240"/>
      <c r="N4476" s="240"/>
      <c r="O4476" s="240"/>
      <c r="BC4476" s="226"/>
    </row>
    <row r="4477" spans="1:55" ht="15.75" customHeight="1" thickBot="1">
      <c r="A4477" s="238"/>
      <c r="B4477" s="238"/>
      <c r="C4477" s="240"/>
      <c r="D4477" s="240"/>
      <c r="E4477" s="240"/>
      <c r="F4477" s="240"/>
      <c r="G4477" s="240"/>
      <c r="H4477" s="240"/>
      <c r="I4477" s="240"/>
      <c r="J4477" s="240"/>
      <c r="K4477" s="240"/>
      <c r="L4477" s="240"/>
      <c r="M4477" s="240"/>
      <c r="N4477" s="240"/>
      <c r="O4477" s="240"/>
      <c r="BC4477" s="226"/>
    </row>
    <row r="4478" spans="1:55" ht="15.75" customHeight="1" thickBot="1">
      <c r="A4478" s="238"/>
      <c r="B4478" s="238"/>
      <c r="C4478" s="240"/>
      <c r="D4478" s="240"/>
      <c r="E4478" s="240"/>
      <c r="F4478" s="240"/>
      <c r="G4478" s="240"/>
      <c r="H4478" s="240"/>
      <c r="I4478" s="240"/>
      <c r="J4478" s="240"/>
      <c r="K4478" s="240"/>
      <c r="L4478" s="240"/>
      <c r="M4478" s="240"/>
      <c r="N4478" s="240"/>
      <c r="O4478" s="240"/>
      <c r="BC4478" s="226"/>
    </row>
    <row r="4479" spans="1:55" ht="15.75" customHeight="1" thickBot="1">
      <c r="A4479" s="238"/>
      <c r="B4479" s="238"/>
      <c r="C4479" s="240"/>
      <c r="D4479" s="240"/>
      <c r="E4479" s="240"/>
      <c r="F4479" s="240"/>
      <c r="G4479" s="240"/>
      <c r="H4479" s="240"/>
      <c r="I4479" s="240"/>
      <c r="J4479" s="240"/>
      <c r="K4479" s="240"/>
      <c r="L4479" s="240"/>
      <c r="M4479" s="240"/>
      <c r="N4479" s="240"/>
      <c r="O4479" s="240"/>
      <c r="BC4479" s="226"/>
    </row>
    <row r="4480" spans="1:55" ht="15.75" customHeight="1" thickBot="1">
      <c r="A4480" s="238"/>
      <c r="B4480" s="238"/>
      <c r="C4480" s="240"/>
      <c r="D4480" s="240"/>
      <c r="E4480" s="240"/>
      <c r="F4480" s="240"/>
      <c r="G4480" s="240"/>
      <c r="H4480" s="240"/>
      <c r="I4480" s="240"/>
      <c r="J4480" s="240"/>
      <c r="K4480" s="240"/>
      <c r="L4480" s="240"/>
      <c r="M4480" s="240"/>
      <c r="N4480" s="240"/>
      <c r="O4480" s="240"/>
      <c r="BC4480" s="226"/>
    </row>
    <row r="4481" spans="1:55" ht="15.75" customHeight="1" thickBot="1">
      <c r="A4481" s="238"/>
      <c r="B4481" s="238"/>
      <c r="C4481" s="240"/>
      <c r="D4481" s="240"/>
      <c r="E4481" s="240"/>
      <c r="F4481" s="240"/>
      <c r="G4481" s="240"/>
      <c r="H4481" s="240"/>
      <c r="I4481" s="240"/>
      <c r="J4481" s="240"/>
      <c r="K4481" s="240"/>
      <c r="L4481" s="240"/>
      <c r="M4481" s="240"/>
      <c r="N4481" s="240"/>
      <c r="O4481" s="240"/>
      <c r="BC4481" s="226"/>
    </row>
    <row r="4482" spans="1:55" ht="15.75" customHeight="1" thickBot="1">
      <c r="A4482" s="238"/>
      <c r="B4482" s="238"/>
      <c r="C4482" s="240"/>
      <c r="D4482" s="240"/>
      <c r="E4482" s="240"/>
      <c r="F4482" s="240"/>
      <c r="G4482" s="240"/>
      <c r="H4482" s="240"/>
      <c r="I4482" s="240"/>
      <c r="J4482" s="240"/>
      <c r="K4482" s="240"/>
      <c r="L4482" s="240"/>
      <c r="M4482" s="240"/>
      <c r="N4482" s="240"/>
      <c r="O4482" s="240"/>
      <c r="BC4482" s="226"/>
    </row>
    <row r="4483" spans="1:55" ht="15.75" customHeight="1" thickBot="1">
      <c r="A4483" s="238"/>
      <c r="B4483" s="238"/>
      <c r="C4483" s="240"/>
      <c r="D4483" s="240"/>
      <c r="E4483" s="240"/>
      <c r="F4483" s="240"/>
      <c r="G4483" s="240"/>
      <c r="H4483" s="240"/>
      <c r="I4483" s="240"/>
      <c r="J4483" s="240"/>
      <c r="K4483" s="240"/>
      <c r="L4483" s="240"/>
      <c r="M4483" s="240"/>
      <c r="N4483" s="240"/>
      <c r="O4483" s="240"/>
      <c r="BC4483" s="226"/>
    </row>
    <row r="4484" spans="1:55" ht="15.75" customHeight="1" thickBot="1">
      <c r="A4484" s="238"/>
      <c r="B4484" s="238"/>
      <c r="C4484" s="240"/>
      <c r="D4484" s="240"/>
      <c r="E4484" s="240"/>
      <c r="F4484" s="240"/>
      <c r="G4484" s="240"/>
      <c r="H4484" s="240"/>
      <c r="I4484" s="240"/>
      <c r="J4484" s="240"/>
      <c r="K4484" s="240"/>
      <c r="L4484" s="240"/>
      <c r="M4484" s="240"/>
      <c r="N4484" s="240"/>
      <c r="O4484" s="240"/>
      <c r="BC4484" s="226"/>
    </row>
    <row r="4485" spans="1:55" ht="15.75" customHeight="1" thickBot="1">
      <c r="A4485" s="238"/>
      <c r="B4485" s="238"/>
      <c r="C4485" s="240"/>
      <c r="D4485" s="240"/>
      <c r="E4485" s="240"/>
      <c r="F4485" s="240"/>
      <c r="G4485" s="240"/>
      <c r="H4485" s="240"/>
      <c r="I4485" s="240"/>
      <c r="J4485" s="240"/>
      <c r="K4485" s="240"/>
      <c r="L4485" s="240"/>
      <c r="M4485" s="240"/>
      <c r="N4485" s="240"/>
      <c r="O4485" s="240"/>
      <c r="BC4485" s="226"/>
    </row>
    <row r="4486" spans="1:55" ht="15.75" customHeight="1" thickBot="1">
      <c r="A4486" s="238"/>
      <c r="B4486" s="238"/>
      <c r="C4486" s="240"/>
      <c r="D4486" s="240"/>
      <c r="E4486" s="240"/>
      <c r="F4486" s="240"/>
      <c r="G4486" s="240"/>
      <c r="H4486" s="240"/>
      <c r="I4486" s="240"/>
      <c r="J4486" s="240"/>
      <c r="K4486" s="240"/>
      <c r="L4486" s="240"/>
      <c r="M4486" s="240"/>
      <c r="N4486" s="240"/>
      <c r="O4486" s="240"/>
      <c r="BC4486" s="226"/>
    </row>
    <row r="4487" spans="1:55" ht="15.75" customHeight="1" thickBot="1">
      <c r="A4487" s="238"/>
      <c r="B4487" s="238"/>
      <c r="C4487" s="240"/>
      <c r="D4487" s="240"/>
      <c r="E4487" s="240"/>
      <c r="F4487" s="240"/>
      <c r="G4487" s="240"/>
      <c r="H4487" s="240"/>
      <c r="I4487" s="240"/>
      <c r="J4487" s="240"/>
      <c r="K4487" s="240"/>
      <c r="L4487" s="240"/>
      <c r="M4487" s="240"/>
      <c r="N4487" s="240"/>
      <c r="O4487" s="240"/>
      <c r="BC4487" s="226"/>
    </row>
    <row r="4488" spans="1:55" ht="15.75" customHeight="1" thickBot="1">
      <c r="A4488" s="238"/>
      <c r="B4488" s="238"/>
      <c r="C4488" s="240"/>
      <c r="D4488" s="240"/>
      <c r="E4488" s="240"/>
      <c r="F4488" s="240"/>
      <c r="G4488" s="240"/>
      <c r="H4488" s="240"/>
      <c r="I4488" s="240"/>
      <c r="J4488" s="240"/>
      <c r="K4488" s="240"/>
      <c r="L4488" s="240"/>
      <c r="M4488" s="240"/>
      <c r="N4488" s="240"/>
      <c r="O4488" s="240"/>
      <c r="BC4488" s="226"/>
    </row>
    <row r="4489" spans="1:55" ht="15.75" customHeight="1" thickBot="1">
      <c r="A4489" s="238"/>
      <c r="B4489" s="238"/>
      <c r="C4489" s="240"/>
      <c r="D4489" s="240"/>
      <c r="E4489" s="240"/>
      <c r="F4489" s="240"/>
      <c r="G4489" s="240"/>
      <c r="H4489" s="240"/>
      <c r="I4489" s="240"/>
      <c r="J4489" s="240"/>
      <c r="K4489" s="240"/>
      <c r="L4489" s="240"/>
      <c r="M4489" s="240"/>
      <c r="N4489" s="240"/>
      <c r="O4489" s="240"/>
      <c r="BC4489" s="226"/>
    </row>
    <row r="4490" spans="1:55" ht="15.75" customHeight="1" thickBot="1">
      <c r="A4490" s="238"/>
      <c r="B4490" s="238"/>
      <c r="C4490" s="240"/>
      <c r="D4490" s="240"/>
      <c r="E4490" s="240"/>
      <c r="F4490" s="240"/>
      <c r="G4490" s="240"/>
      <c r="H4490" s="240"/>
      <c r="I4490" s="240"/>
      <c r="J4490" s="240"/>
      <c r="K4490" s="240"/>
      <c r="L4490" s="240"/>
      <c r="M4490" s="240"/>
      <c r="N4490" s="240"/>
      <c r="O4490" s="240"/>
      <c r="BC4490" s="226"/>
    </row>
    <row r="4491" spans="1:55" ht="15.75" customHeight="1" thickBot="1">
      <c r="A4491" s="238"/>
      <c r="B4491" s="238"/>
      <c r="C4491" s="240"/>
      <c r="D4491" s="240"/>
      <c r="E4491" s="240"/>
      <c r="F4491" s="240"/>
      <c r="G4491" s="240"/>
      <c r="H4491" s="240"/>
      <c r="I4491" s="240"/>
      <c r="J4491" s="240"/>
      <c r="K4491" s="240"/>
      <c r="L4491" s="240"/>
      <c r="M4491" s="240"/>
      <c r="N4491" s="240"/>
      <c r="O4491" s="240"/>
      <c r="BC4491" s="226"/>
    </row>
    <row r="4492" spans="1:55" ht="15.75" customHeight="1" thickBot="1">
      <c r="A4492" s="238"/>
      <c r="B4492" s="238"/>
      <c r="C4492" s="240"/>
      <c r="D4492" s="240"/>
      <c r="E4492" s="240"/>
      <c r="F4492" s="240"/>
      <c r="G4492" s="240"/>
      <c r="H4492" s="240"/>
      <c r="I4492" s="240"/>
      <c r="J4492" s="240"/>
      <c r="K4492" s="240"/>
      <c r="L4492" s="240"/>
      <c r="M4492" s="240"/>
      <c r="N4492" s="240"/>
      <c r="O4492" s="240"/>
      <c r="BC4492" s="226"/>
    </row>
    <row r="4493" spans="1:55" ht="15.75" customHeight="1" thickBot="1">
      <c r="A4493" s="238"/>
      <c r="B4493" s="238"/>
      <c r="C4493" s="240"/>
      <c r="D4493" s="240"/>
      <c r="E4493" s="240"/>
      <c r="F4493" s="240"/>
      <c r="G4493" s="240"/>
      <c r="H4493" s="240"/>
      <c r="I4493" s="240"/>
      <c r="J4493" s="240"/>
      <c r="K4493" s="240"/>
      <c r="L4493" s="240"/>
      <c r="M4493" s="240"/>
      <c r="N4493" s="240"/>
      <c r="O4493" s="240"/>
      <c r="BC4493" s="226"/>
    </row>
    <row r="4494" spans="1:55" ht="15.75" customHeight="1" thickBot="1">
      <c r="A4494" s="238"/>
      <c r="B4494" s="238"/>
      <c r="C4494" s="240"/>
      <c r="D4494" s="240"/>
      <c r="E4494" s="240"/>
      <c r="F4494" s="240"/>
      <c r="G4494" s="240"/>
      <c r="H4494" s="240"/>
      <c r="I4494" s="240"/>
      <c r="J4494" s="240"/>
      <c r="K4494" s="240"/>
      <c r="L4494" s="240"/>
      <c r="M4494" s="240"/>
      <c r="N4494" s="240"/>
      <c r="O4494" s="240"/>
      <c r="BC4494" s="226"/>
    </row>
    <row r="4495" spans="1:55" ht="15.75" customHeight="1" thickBot="1">
      <c r="A4495" s="238"/>
      <c r="B4495" s="238"/>
      <c r="C4495" s="240"/>
      <c r="D4495" s="240"/>
      <c r="E4495" s="240"/>
      <c r="F4495" s="240"/>
      <c r="G4495" s="240"/>
      <c r="H4495" s="240"/>
      <c r="I4495" s="240"/>
      <c r="J4495" s="240"/>
      <c r="K4495" s="240"/>
      <c r="L4495" s="240"/>
      <c r="M4495" s="240"/>
      <c r="N4495" s="240"/>
      <c r="O4495" s="240"/>
      <c r="BC4495" s="226"/>
    </row>
    <row r="4496" spans="1:55" ht="15.75" customHeight="1" thickBot="1">
      <c r="A4496" s="238"/>
      <c r="B4496" s="238"/>
      <c r="C4496" s="240"/>
      <c r="D4496" s="240"/>
      <c r="E4496" s="240"/>
      <c r="F4496" s="240"/>
      <c r="G4496" s="240"/>
      <c r="H4496" s="240"/>
      <c r="I4496" s="240"/>
      <c r="J4496" s="240"/>
      <c r="K4496" s="240"/>
      <c r="L4496" s="240"/>
      <c r="M4496" s="240"/>
      <c r="N4496" s="240"/>
      <c r="O4496" s="240"/>
      <c r="BC4496" s="226"/>
    </row>
    <row r="4497" spans="1:55" ht="15.75" customHeight="1" thickBot="1">
      <c r="A4497" s="238"/>
      <c r="B4497" s="238"/>
      <c r="C4497" s="240"/>
      <c r="D4497" s="240"/>
      <c r="E4497" s="240"/>
      <c r="F4497" s="240"/>
      <c r="G4497" s="240"/>
      <c r="H4497" s="240"/>
      <c r="I4497" s="240"/>
      <c r="J4497" s="240"/>
      <c r="K4497" s="240"/>
      <c r="L4497" s="240"/>
      <c r="M4497" s="240"/>
      <c r="N4497" s="240"/>
      <c r="O4497" s="240"/>
      <c r="BC4497" s="226"/>
    </row>
    <row r="4498" spans="1:55" ht="15.75" customHeight="1" thickBot="1">
      <c r="A4498" s="238"/>
      <c r="B4498" s="238"/>
      <c r="C4498" s="240"/>
      <c r="D4498" s="240"/>
      <c r="E4498" s="240"/>
      <c r="F4498" s="240"/>
      <c r="G4498" s="240"/>
      <c r="H4498" s="240"/>
      <c r="I4498" s="240"/>
      <c r="J4498" s="240"/>
      <c r="K4498" s="240"/>
      <c r="L4498" s="240"/>
      <c r="M4498" s="240"/>
      <c r="N4498" s="240"/>
      <c r="O4498" s="240"/>
      <c r="BC4498" s="226"/>
    </row>
    <row r="4499" spans="1:55" ht="15.75" customHeight="1" thickBot="1">
      <c r="A4499" s="238"/>
      <c r="B4499" s="238"/>
      <c r="C4499" s="240"/>
      <c r="D4499" s="240"/>
      <c r="E4499" s="240"/>
      <c r="F4499" s="240"/>
      <c r="G4499" s="240"/>
      <c r="H4499" s="240"/>
      <c r="I4499" s="240"/>
      <c r="J4499" s="240"/>
      <c r="K4499" s="240"/>
      <c r="L4499" s="240"/>
      <c r="M4499" s="240"/>
      <c r="N4499" s="240"/>
      <c r="O4499" s="240"/>
      <c r="BC4499" s="226"/>
    </row>
    <row r="4500" spans="1:55" ht="15.75" customHeight="1" thickBot="1">
      <c r="A4500" s="238"/>
      <c r="B4500" s="238"/>
      <c r="C4500" s="240"/>
      <c r="D4500" s="240"/>
      <c r="E4500" s="240"/>
      <c r="F4500" s="240"/>
      <c r="G4500" s="240"/>
      <c r="H4500" s="240"/>
      <c r="I4500" s="240"/>
      <c r="J4500" s="240"/>
      <c r="K4500" s="240"/>
      <c r="L4500" s="240"/>
      <c r="M4500" s="240"/>
      <c r="N4500" s="240"/>
      <c r="O4500" s="240"/>
      <c r="BC4500" s="226"/>
    </row>
    <row r="4501" spans="1:55" ht="15.75" customHeight="1" thickBot="1">
      <c r="A4501" s="238"/>
      <c r="B4501" s="238"/>
      <c r="C4501" s="240"/>
      <c r="D4501" s="240"/>
      <c r="E4501" s="240"/>
      <c r="F4501" s="240"/>
      <c r="G4501" s="240"/>
      <c r="H4501" s="240"/>
      <c r="I4501" s="240"/>
      <c r="J4501" s="240"/>
      <c r="K4501" s="240"/>
      <c r="L4501" s="240"/>
      <c r="M4501" s="240"/>
      <c r="N4501" s="240"/>
      <c r="O4501" s="240"/>
      <c r="BC4501" s="226"/>
    </row>
    <row r="4502" spans="1:55" ht="15.75" customHeight="1" thickBot="1">
      <c r="A4502" s="238"/>
      <c r="B4502" s="238"/>
      <c r="C4502" s="240"/>
      <c r="D4502" s="240"/>
      <c r="E4502" s="240"/>
      <c r="F4502" s="240"/>
      <c r="G4502" s="240"/>
      <c r="H4502" s="240"/>
      <c r="I4502" s="240"/>
      <c r="J4502" s="240"/>
      <c r="K4502" s="240"/>
      <c r="L4502" s="240"/>
      <c r="M4502" s="240"/>
      <c r="N4502" s="240"/>
      <c r="O4502" s="240"/>
      <c r="BC4502" s="226"/>
    </row>
    <row r="4503" spans="1:55" ht="15.75" customHeight="1" thickBot="1">
      <c r="A4503" s="238"/>
      <c r="B4503" s="238"/>
      <c r="C4503" s="240"/>
      <c r="D4503" s="240"/>
      <c r="E4503" s="240"/>
      <c r="F4503" s="240"/>
      <c r="G4503" s="240"/>
      <c r="H4503" s="240"/>
      <c r="I4503" s="240"/>
      <c r="J4503" s="240"/>
      <c r="K4503" s="240"/>
      <c r="L4503" s="240"/>
      <c r="M4503" s="240"/>
      <c r="N4503" s="240"/>
      <c r="O4503" s="240"/>
      <c r="BC4503" s="226"/>
    </row>
    <row r="4504" spans="1:55" ht="15.75" customHeight="1" thickBot="1">
      <c r="A4504" s="238"/>
      <c r="B4504" s="238"/>
      <c r="C4504" s="240"/>
      <c r="D4504" s="240"/>
      <c r="E4504" s="240"/>
      <c r="F4504" s="240"/>
      <c r="G4504" s="240"/>
      <c r="H4504" s="240"/>
      <c r="I4504" s="240"/>
      <c r="J4504" s="240"/>
      <c r="K4504" s="240"/>
      <c r="L4504" s="240"/>
      <c r="M4504" s="240"/>
      <c r="N4504" s="240"/>
      <c r="O4504" s="240"/>
      <c r="BC4504" s="226"/>
    </row>
    <row r="4505" spans="1:55" ht="15.75" customHeight="1" thickBot="1">
      <c r="A4505" s="238"/>
      <c r="B4505" s="238"/>
      <c r="C4505" s="240"/>
      <c r="D4505" s="240"/>
      <c r="E4505" s="240"/>
      <c r="F4505" s="240"/>
      <c r="G4505" s="240"/>
      <c r="H4505" s="240"/>
      <c r="I4505" s="240"/>
      <c r="J4505" s="240"/>
      <c r="K4505" s="240"/>
      <c r="L4505" s="240"/>
      <c r="M4505" s="240"/>
      <c r="N4505" s="240"/>
      <c r="O4505" s="240"/>
      <c r="BC4505" s="226"/>
    </row>
    <row r="4506" spans="1:55" ht="15.75" customHeight="1" thickBot="1">
      <c r="A4506" s="238"/>
      <c r="B4506" s="238"/>
      <c r="C4506" s="240"/>
      <c r="D4506" s="240"/>
      <c r="E4506" s="240"/>
      <c r="F4506" s="240"/>
      <c r="G4506" s="240"/>
      <c r="H4506" s="240"/>
      <c r="I4506" s="240"/>
      <c r="J4506" s="240"/>
      <c r="K4506" s="240"/>
      <c r="L4506" s="240"/>
      <c r="M4506" s="240"/>
      <c r="N4506" s="240"/>
      <c r="O4506" s="240"/>
      <c r="BC4506" s="226"/>
    </row>
    <row r="4507" spans="1:55" ht="15.75" customHeight="1" thickBot="1">
      <c r="A4507" s="238"/>
      <c r="B4507" s="238"/>
      <c r="C4507" s="240"/>
      <c r="D4507" s="240"/>
      <c r="E4507" s="240"/>
      <c r="F4507" s="240"/>
      <c r="G4507" s="240"/>
      <c r="H4507" s="240"/>
      <c r="I4507" s="240"/>
      <c r="J4507" s="240"/>
      <c r="K4507" s="240"/>
      <c r="L4507" s="240"/>
      <c r="M4507" s="240"/>
      <c r="N4507" s="240"/>
      <c r="O4507" s="240"/>
      <c r="BC4507" s="226"/>
    </row>
    <row r="4508" spans="1:55" ht="15.75" customHeight="1" thickBot="1">
      <c r="A4508" s="238"/>
      <c r="B4508" s="238"/>
      <c r="C4508" s="240"/>
      <c r="D4508" s="240"/>
      <c r="E4508" s="240"/>
      <c r="F4508" s="240"/>
      <c r="G4508" s="240"/>
      <c r="H4508" s="240"/>
      <c r="I4508" s="240"/>
      <c r="J4508" s="240"/>
      <c r="K4508" s="240"/>
      <c r="L4508" s="240"/>
      <c r="M4508" s="240"/>
      <c r="N4508" s="240"/>
      <c r="O4508" s="240"/>
      <c r="BC4508" s="226"/>
    </row>
    <row r="4509" spans="1:55" ht="15.75" customHeight="1" thickBot="1">
      <c r="A4509" s="238"/>
      <c r="B4509" s="238"/>
      <c r="C4509" s="240"/>
      <c r="D4509" s="240"/>
      <c r="E4509" s="240"/>
      <c r="F4509" s="240"/>
      <c r="G4509" s="240"/>
      <c r="H4509" s="240"/>
      <c r="I4509" s="240"/>
      <c r="J4509" s="240"/>
      <c r="K4509" s="240"/>
      <c r="L4509" s="240"/>
      <c r="M4509" s="240"/>
      <c r="N4509" s="240"/>
      <c r="O4509" s="240"/>
      <c r="BC4509" s="226"/>
    </row>
    <row r="4510" spans="1:55" ht="15.75" customHeight="1" thickBot="1">
      <c r="A4510" s="238"/>
      <c r="B4510" s="238"/>
      <c r="C4510" s="240"/>
      <c r="D4510" s="240"/>
      <c r="E4510" s="240"/>
      <c r="F4510" s="240"/>
      <c r="G4510" s="240"/>
      <c r="H4510" s="240"/>
      <c r="I4510" s="240"/>
      <c r="J4510" s="240"/>
      <c r="K4510" s="240"/>
      <c r="L4510" s="240"/>
      <c r="M4510" s="240"/>
      <c r="N4510" s="240"/>
      <c r="O4510" s="240"/>
      <c r="BC4510" s="226"/>
    </row>
    <row r="4511" spans="1:55" ht="15.75" customHeight="1" thickBot="1">
      <c r="A4511" s="238"/>
      <c r="B4511" s="238"/>
      <c r="C4511" s="240"/>
      <c r="D4511" s="240"/>
      <c r="E4511" s="240"/>
      <c r="F4511" s="240"/>
      <c r="G4511" s="240"/>
      <c r="H4511" s="240"/>
      <c r="I4511" s="240"/>
      <c r="J4511" s="240"/>
      <c r="K4511" s="240"/>
      <c r="L4511" s="240"/>
      <c r="M4511" s="240"/>
      <c r="N4511" s="240"/>
      <c r="O4511" s="240"/>
      <c r="BC4511" s="226"/>
    </row>
    <row r="4512" spans="1:55" ht="15.75" customHeight="1" thickBot="1">
      <c r="A4512" s="238"/>
      <c r="B4512" s="238"/>
      <c r="C4512" s="240"/>
      <c r="D4512" s="240"/>
      <c r="E4512" s="240"/>
      <c r="F4512" s="240"/>
      <c r="G4512" s="240"/>
      <c r="H4512" s="240"/>
      <c r="I4512" s="240"/>
      <c r="J4512" s="240"/>
      <c r="K4512" s="240"/>
      <c r="L4512" s="240"/>
      <c r="M4512" s="240"/>
      <c r="N4512" s="240"/>
      <c r="O4512" s="240"/>
      <c r="BC4512" s="226"/>
    </row>
    <row r="4513" spans="1:55" ht="15.75" customHeight="1" thickBot="1">
      <c r="A4513" s="238"/>
      <c r="B4513" s="238"/>
      <c r="C4513" s="240"/>
      <c r="D4513" s="240"/>
      <c r="E4513" s="240"/>
      <c r="F4513" s="240"/>
      <c r="G4513" s="240"/>
      <c r="H4513" s="240"/>
      <c r="I4513" s="240"/>
      <c r="J4513" s="240"/>
      <c r="K4513" s="240"/>
      <c r="L4513" s="240"/>
      <c r="M4513" s="240"/>
      <c r="N4513" s="240"/>
      <c r="O4513" s="240"/>
      <c r="BC4513" s="226"/>
    </row>
    <row r="4514" spans="1:55" ht="15.75" customHeight="1" thickBot="1">
      <c r="A4514" s="238"/>
      <c r="B4514" s="238"/>
      <c r="C4514" s="240"/>
      <c r="D4514" s="240"/>
      <c r="E4514" s="240"/>
      <c r="F4514" s="240"/>
      <c r="G4514" s="240"/>
      <c r="H4514" s="240"/>
      <c r="I4514" s="240"/>
      <c r="J4514" s="240"/>
      <c r="K4514" s="240"/>
      <c r="L4514" s="240"/>
      <c r="M4514" s="240"/>
      <c r="N4514" s="240"/>
      <c r="O4514" s="240"/>
      <c r="BC4514" s="226"/>
    </row>
    <row r="4515" spans="1:55" ht="15.75" customHeight="1" thickBot="1">
      <c r="A4515" s="238"/>
      <c r="B4515" s="238"/>
      <c r="C4515" s="240"/>
      <c r="D4515" s="240"/>
      <c r="E4515" s="240"/>
      <c r="F4515" s="240"/>
      <c r="G4515" s="240"/>
      <c r="H4515" s="240"/>
      <c r="I4515" s="240"/>
      <c r="J4515" s="240"/>
      <c r="K4515" s="240"/>
      <c r="L4515" s="240"/>
      <c r="M4515" s="240"/>
      <c r="N4515" s="240"/>
      <c r="O4515" s="240"/>
      <c r="BC4515" s="226"/>
    </row>
    <row r="4516" spans="1:55" ht="15.75" customHeight="1" thickBot="1">
      <c r="A4516" s="238"/>
      <c r="B4516" s="238"/>
      <c r="C4516" s="240"/>
      <c r="D4516" s="240"/>
      <c r="E4516" s="240"/>
      <c r="F4516" s="240"/>
      <c r="G4516" s="240"/>
      <c r="H4516" s="240"/>
      <c r="I4516" s="240"/>
      <c r="J4516" s="240"/>
      <c r="K4516" s="240"/>
      <c r="L4516" s="240"/>
      <c r="M4516" s="240"/>
      <c r="N4516" s="240"/>
      <c r="O4516" s="240"/>
      <c r="BC4516" s="226"/>
    </row>
    <row r="4517" spans="1:55" ht="15.75" customHeight="1" thickBot="1">
      <c r="A4517" s="238"/>
      <c r="B4517" s="238"/>
      <c r="C4517" s="240"/>
      <c r="D4517" s="240"/>
      <c r="E4517" s="240"/>
      <c r="F4517" s="240"/>
      <c r="G4517" s="240"/>
      <c r="H4517" s="240"/>
      <c r="I4517" s="240"/>
      <c r="J4517" s="240"/>
      <c r="K4517" s="240"/>
      <c r="L4517" s="240"/>
      <c r="M4517" s="240"/>
      <c r="N4517" s="240"/>
      <c r="O4517" s="240"/>
      <c r="BC4517" s="226"/>
    </row>
    <row r="4518" spans="1:55" ht="15.75" customHeight="1" thickBot="1">
      <c r="A4518" s="238"/>
      <c r="B4518" s="238"/>
      <c r="C4518" s="240"/>
      <c r="D4518" s="240"/>
      <c r="E4518" s="240"/>
      <c r="F4518" s="240"/>
      <c r="G4518" s="240"/>
      <c r="H4518" s="240"/>
      <c r="I4518" s="240"/>
      <c r="J4518" s="240"/>
      <c r="K4518" s="240"/>
      <c r="L4518" s="240"/>
      <c r="M4518" s="240"/>
      <c r="N4518" s="240"/>
      <c r="O4518" s="240"/>
      <c r="BC4518" s="226"/>
    </row>
    <row r="4519" spans="1:55" ht="15.75" customHeight="1" thickBot="1">
      <c r="A4519" s="238"/>
      <c r="B4519" s="238"/>
      <c r="C4519" s="240"/>
      <c r="D4519" s="240"/>
      <c r="E4519" s="240"/>
      <c r="F4519" s="240"/>
      <c r="G4519" s="240"/>
      <c r="H4519" s="240"/>
      <c r="I4519" s="240"/>
      <c r="J4519" s="240"/>
      <c r="K4519" s="240"/>
      <c r="L4519" s="240"/>
      <c r="M4519" s="240"/>
      <c r="N4519" s="240"/>
      <c r="O4519" s="240"/>
      <c r="BC4519" s="226"/>
    </row>
    <row r="4520" spans="1:55" ht="15.75" customHeight="1" thickBot="1">
      <c r="A4520" s="238"/>
      <c r="B4520" s="238"/>
      <c r="C4520" s="240"/>
      <c r="D4520" s="240"/>
      <c r="E4520" s="240"/>
      <c r="F4520" s="240"/>
      <c r="G4520" s="240"/>
      <c r="H4520" s="240"/>
      <c r="I4520" s="240"/>
      <c r="J4520" s="240"/>
      <c r="K4520" s="240"/>
      <c r="L4520" s="240"/>
      <c r="M4520" s="240"/>
      <c r="N4520" s="240"/>
      <c r="O4520" s="240"/>
      <c r="BC4520" s="226"/>
    </row>
    <row r="4521" spans="1:55" ht="15.75" customHeight="1" thickBot="1">
      <c r="A4521" s="238"/>
      <c r="B4521" s="238"/>
      <c r="C4521" s="240"/>
      <c r="D4521" s="240"/>
      <c r="E4521" s="240"/>
      <c r="F4521" s="240"/>
      <c r="G4521" s="240"/>
      <c r="H4521" s="240"/>
      <c r="I4521" s="240"/>
      <c r="J4521" s="240"/>
      <c r="K4521" s="240"/>
      <c r="L4521" s="240"/>
      <c r="M4521" s="240"/>
      <c r="N4521" s="240"/>
      <c r="O4521" s="240"/>
      <c r="BC4521" s="226"/>
    </row>
    <row r="4522" spans="1:55" ht="15.75" customHeight="1" thickBot="1">
      <c r="A4522" s="238"/>
      <c r="B4522" s="238"/>
      <c r="C4522" s="240"/>
      <c r="D4522" s="240"/>
      <c r="E4522" s="240"/>
      <c r="F4522" s="240"/>
      <c r="G4522" s="240"/>
      <c r="H4522" s="240"/>
      <c r="I4522" s="240"/>
      <c r="J4522" s="240"/>
      <c r="K4522" s="240"/>
      <c r="L4522" s="240"/>
      <c r="M4522" s="240"/>
      <c r="N4522" s="240"/>
      <c r="O4522" s="240"/>
      <c r="BC4522" s="226"/>
    </row>
    <row r="4523" spans="1:55" ht="15.75" customHeight="1" thickBot="1">
      <c r="A4523" s="238"/>
      <c r="B4523" s="238"/>
      <c r="C4523" s="240"/>
      <c r="D4523" s="240"/>
      <c r="E4523" s="240"/>
      <c r="F4523" s="240"/>
      <c r="G4523" s="240"/>
      <c r="H4523" s="240"/>
      <c r="I4523" s="240"/>
      <c r="J4523" s="240"/>
      <c r="K4523" s="240"/>
      <c r="L4523" s="240"/>
      <c r="M4523" s="240"/>
      <c r="N4523" s="240"/>
      <c r="O4523" s="240"/>
      <c r="BC4523" s="226"/>
    </row>
    <row r="4524" spans="1:55" ht="15.75" customHeight="1" thickBot="1">
      <c r="A4524" s="238"/>
      <c r="B4524" s="238"/>
      <c r="C4524" s="240"/>
      <c r="D4524" s="240"/>
      <c r="E4524" s="240"/>
      <c r="F4524" s="240"/>
      <c r="G4524" s="240"/>
      <c r="H4524" s="240"/>
      <c r="I4524" s="240"/>
      <c r="J4524" s="240"/>
      <c r="K4524" s="240"/>
      <c r="L4524" s="240"/>
      <c r="M4524" s="240"/>
      <c r="N4524" s="240"/>
      <c r="O4524" s="240"/>
      <c r="BC4524" s="226"/>
    </row>
    <row r="4525" spans="1:55" ht="15.75" customHeight="1" thickBot="1">
      <c r="A4525" s="238"/>
      <c r="B4525" s="238"/>
      <c r="C4525" s="240"/>
      <c r="D4525" s="240"/>
      <c r="E4525" s="240"/>
      <c r="F4525" s="240"/>
      <c r="G4525" s="240"/>
      <c r="H4525" s="240"/>
      <c r="I4525" s="240"/>
      <c r="J4525" s="240"/>
      <c r="K4525" s="240"/>
      <c r="L4525" s="240"/>
      <c r="M4525" s="240"/>
      <c r="N4525" s="240"/>
      <c r="O4525" s="240"/>
      <c r="BC4525" s="226"/>
    </row>
    <row r="4526" spans="1:55" ht="15.75" customHeight="1" thickBot="1">
      <c r="A4526" s="238"/>
      <c r="B4526" s="238"/>
      <c r="C4526" s="240"/>
      <c r="D4526" s="240"/>
      <c r="E4526" s="240"/>
      <c r="F4526" s="240"/>
      <c r="G4526" s="240"/>
      <c r="H4526" s="240"/>
      <c r="I4526" s="240"/>
      <c r="J4526" s="240"/>
      <c r="K4526" s="240"/>
      <c r="L4526" s="240"/>
      <c r="M4526" s="240"/>
      <c r="N4526" s="240"/>
      <c r="O4526" s="240"/>
      <c r="BC4526" s="226"/>
    </row>
    <row r="4527" spans="1:55" ht="15.75" customHeight="1" thickBot="1">
      <c r="A4527" s="238"/>
      <c r="B4527" s="238"/>
      <c r="C4527" s="240"/>
      <c r="D4527" s="240"/>
      <c r="E4527" s="240"/>
      <c r="F4527" s="240"/>
      <c r="G4527" s="240"/>
      <c r="H4527" s="240"/>
      <c r="I4527" s="240"/>
      <c r="J4527" s="240"/>
      <c r="K4527" s="240"/>
      <c r="L4527" s="240"/>
      <c r="M4527" s="240"/>
      <c r="N4527" s="240"/>
      <c r="O4527" s="240"/>
      <c r="BC4527" s="226"/>
    </row>
    <row r="4528" spans="1:55" ht="15.75" customHeight="1" thickBot="1">
      <c r="A4528" s="238"/>
      <c r="B4528" s="238"/>
      <c r="C4528" s="240"/>
      <c r="D4528" s="240"/>
      <c r="E4528" s="240"/>
      <c r="F4528" s="240"/>
      <c r="G4528" s="240"/>
      <c r="H4528" s="240"/>
      <c r="I4528" s="240"/>
      <c r="J4528" s="240"/>
      <c r="K4528" s="240"/>
      <c r="L4528" s="240"/>
      <c r="M4528" s="240"/>
      <c r="N4528" s="240"/>
      <c r="O4528" s="240"/>
      <c r="BC4528" s="226"/>
    </row>
    <row r="4529" spans="1:55" ht="15.75" customHeight="1" thickBot="1">
      <c r="A4529" s="238"/>
      <c r="B4529" s="238"/>
      <c r="C4529" s="240"/>
      <c r="D4529" s="240"/>
      <c r="E4529" s="240"/>
      <c r="F4529" s="240"/>
      <c r="G4529" s="240"/>
      <c r="H4529" s="240"/>
      <c r="I4529" s="240"/>
      <c r="J4529" s="240"/>
      <c r="K4529" s="240"/>
      <c r="L4529" s="240"/>
      <c r="M4529" s="240"/>
      <c r="N4529" s="240"/>
      <c r="O4529" s="240"/>
      <c r="BC4529" s="226"/>
    </row>
    <row r="4530" spans="1:55" ht="15.75" customHeight="1" thickBot="1">
      <c r="A4530" s="238"/>
      <c r="B4530" s="238"/>
      <c r="C4530" s="240"/>
      <c r="D4530" s="240"/>
      <c r="E4530" s="240"/>
      <c r="F4530" s="240"/>
      <c r="G4530" s="240"/>
      <c r="H4530" s="240"/>
      <c r="I4530" s="240"/>
      <c r="J4530" s="240"/>
      <c r="K4530" s="240"/>
      <c r="L4530" s="240"/>
      <c r="M4530" s="240"/>
      <c r="N4530" s="240"/>
      <c r="O4530" s="240"/>
      <c r="BC4530" s="226"/>
    </row>
    <row r="4531" spans="1:55" ht="15.75" customHeight="1" thickBot="1">
      <c r="A4531" s="238"/>
      <c r="B4531" s="238"/>
      <c r="C4531" s="240"/>
      <c r="D4531" s="240"/>
      <c r="E4531" s="240"/>
      <c r="F4531" s="240"/>
      <c r="G4531" s="240"/>
      <c r="H4531" s="240"/>
      <c r="I4531" s="240"/>
      <c r="J4531" s="240"/>
      <c r="K4531" s="240"/>
      <c r="L4531" s="240"/>
      <c r="M4531" s="240"/>
      <c r="N4531" s="240"/>
      <c r="O4531" s="240"/>
      <c r="BC4531" s="226"/>
    </row>
    <row r="4532" spans="1:55" ht="15.75" customHeight="1" thickBot="1">
      <c r="A4532" s="238"/>
      <c r="B4532" s="238"/>
      <c r="C4532" s="240"/>
      <c r="D4532" s="240"/>
      <c r="E4532" s="240"/>
      <c r="F4532" s="240"/>
      <c r="G4532" s="240"/>
      <c r="H4532" s="240"/>
      <c r="I4532" s="240"/>
      <c r="J4532" s="240"/>
      <c r="K4532" s="240"/>
      <c r="L4532" s="240"/>
      <c r="M4532" s="240"/>
      <c r="N4532" s="240"/>
      <c r="O4532" s="240"/>
      <c r="BC4532" s="226"/>
    </row>
    <row r="4533" spans="1:55" ht="15.75" customHeight="1" thickBot="1">
      <c r="A4533" s="238"/>
      <c r="B4533" s="238"/>
      <c r="C4533" s="240"/>
      <c r="D4533" s="240"/>
      <c r="E4533" s="240"/>
      <c r="F4533" s="240"/>
      <c r="G4533" s="240"/>
      <c r="H4533" s="240"/>
      <c r="I4533" s="240"/>
      <c r="J4533" s="240"/>
      <c r="K4533" s="240"/>
      <c r="L4533" s="240"/>
      <c r="M4533" s="240"/>
      <c r="N4533" s="240"/>
      <c r="O4533" s="240"/>
      <c r="BC4533" s="226"/>
    </row>
    <row r="4534" spans="1:55" ht="15.75" customHeight="1" thickBot="1">
      <c r="A4534" s="238"/>
      <c r="B4534" s="238"/>
      <c r="C4534" s="240"/>
      <c r="D4534" s="240"/>
      <c r="E4534" s="240"/>
      <c r="F4534" s="240"/>
      <c r="G4534" s="240"/>
      <c r="H4534" s="240"/>
      <c r="I4534" s="240"/>
      <c r="J4534" s="240"/>
      <c r="K4534" s="240"/>
      <c r="L4534" s="240"/>
      <c r="M4534" s="240"/>
      <c r="N4534" s="240"/>
      <c r="O4534" s="240"/>
      <c r="BC4534" s="226"/>
    </row>
    <row r="4535" spans="1:55" ht="15.75" customHeight="1" thickBot="1">
      <c r="A4535" s="238"/>
      <c r="B4535" s="238"/>
      <c r="C4535" s="240"/>
      <c r="D4535" s="240"/>
      <c r="E4535" s="240"/>
      <c r="F4535" s="240"/>
      <c r="G4535" s="240"/>
      <c r="H4535" s="240"/>
      <c r="I4535" s="240"/>
      <c r="J4535" s="240"/>
      <c r="K4535" s="240"/>
      <c r="L4535" s="240"/>
      <c r="M4535" s="240"/>
      <c r="N4535" s="240"/>
      <c r="O4535" s="240"/>
      <c r="BC4535" s="226"/>
    </row>
    <row r="4536" spans="1:55" ht="15.75" customHeight="1" thickBot="1">
      <c r="A4536" s="238"/>
      <c r="B4536" s="238"/>
      <c r="C4536" s="240"/>
      <c r="D4536" s="240"/>
      <c r="E4536" s="240"/>
      <c r="F4536" s="240"/>
      <c r="G4536" s="240"/>
      <c r="H4536" s="240"/>
      <c r="I4536" s="240"/>
      <c r="J4536" s="240"/>
      <c r="K4536" s="240"/>
      <c r="L4536" s="240"/>
      <c r="M4536" s="240"/>
      <c r="N4536" s="240"/>
      <c r="O4536" s="240"/>
      <c r="BC4536" s="226"/>
    </row>
    <row r="4537" spans="1:55" ht="15.75" customHeight="1" thickBot="1">
      <c r="A4537" s="238"/>
      <c r="B4537" s="238"/>
      <c r="C4537" s="240"/>
      <c r="D4537" s="240"/>
      <c r="E4537" s="240"/>
      <c r="F4537" s="240"/>
      <c r="G4537" s="240"/>
      <c r="H4537" s="240"/>
      <c r="I4537" s="240"/>
      <c r="J4537" s="240"/>
      <c r="K4537" s="240"/>
      <c r="L4537" s="240"/>
      <c r="M4537" s="240"/>
      <c r="N4537" s="240"/>
      <c r="O4537" s="240"/>
      <c r="BC4537" s="226"/>
    </row>
    <row r="4538" spans="1:55" ht="15.75" customHeight="1" thickBot="1">
      <c r="A4538" s="238"/>
      <c r="B4538" s="238"/>
      <c r="C4538" s="240"/>
      <c r="D4538" s="240"/>
      <c r="E4538" s="240"/>
      <c r="F4538" s="240"/>
      <c r="G4538" s="240"/>
      <c r="H4538" s="240"/>
      <c r="I4538" s="240"/>
      <c r="J4538" s="240"/>
      <c r="K4538" s="240"/>
      <c r="L4538" s="240"/>
      <c r="M4538" s="240"/>
      <c r="N4538" s="240"/>
      <c r="O4538" s="240"/>
      <c r="BC4538" s="226"/>
    </row>
    <row r="4539" spans="1:55" ht="15.75" customHeight="1" thickBot="1">
      <c r="A4539" s="238"/>
      <c r="B4539" s="238"/>
      <c r="C4539" s="240"/>
      <c r="D4539" s="240"/>
      <c r="E4539" s="240"/>
      <c r="F4539" s="240"/>
      <c r="G4539" s="240"/>
      <c r="H4539" s="240"/>
      <c r="I4539" s="240"/>
      <c r="J4539" s="240"/>
      <c r="K4539" s="240"/>
      <c r="L4539" s="240"/>
      <c r="M4539" s="240"/>
      <c r="N4539" s="240"/>
      <c r="O4539" s="240"/>
      <c r="BC4539" s="226"/>
    </row>
    <row r="4540" spans="1:55" ht="15.75" customHeight="1" thickBot="1">
      <c r="A4540" s="238"/>
      <c r="B4540" s="238"/>
      <c r="C4540" s="240"/>
      <c r="D4540" s="240"/>
      <c r="E4540" s="240"/>
      <c r="F4540" s="240"/>
      <c r="G4540" s="240"/>
      <c r="H4540" s="240"/>
      <c r="I4540" s="240"/>
      <c r="J4540" s="240"/>
      <c r="K4540" s="240"/>
      <c r="L4540" s="240"/>
      <c r="M4540" s="240"/>
      <c r="N4540" s="240"/>
      <c r="O4540" s="240"/>
      <c r="BC4540" s="226"/>
    </row>
    <row r="4541" spans="1:55" ht="15.75" customHeight="1" thickBot="1">
      <c r="A4541" s="238"/>
      <c r="B4541" s="238"/>
      <c r="C4541" s="240"/>
      <c r="D4541" s="240"/>
      <c r="E4541" s="240"/>
      <c r="F4541" s="240"/>
      <c r="G4541" s="240"/>
      <c r="H4541" s="240"/>
      <c r="I4541" s="240"/>
      <c r="J4541" s="240"/>
      <c r="K4541" s="240"/>
      <c r="L4541" s="240"/>
      <c r="M4541" s="240"/>
      <c r="N4541" s="240"/>
      <c r="O4541" s="240"/>
      <c r="BC4541" s="226"/>
    </row>
    <row r="4542" spans="1:55" ht="15.75" customHeight="1" thickBot="1">
      <c r="A4542" s="238"/>
      <c r="B4542" s="238"/>
      <c r="C4542" s="240"/>
      <c r="D4542" s="240"/>
      <c r="E4542" s="240"/>
      <c r="F4542" s="240"/>
      <c r="G4542" s="240"/>
      <c r="H4542" s="240"/>
      <c r="I4542" s="240"/>
      <c r="J4542" s="240"/>
      <c r="K4542" s="240"/>
      <c r="L4542" s="240"/>
      <c r="M4542" s="240"/>
      <c r="N4542" s="240"/>
      <c r="O4542" s="240"/>
      <c r="BC4542" s="226"/>
    </row>
    <row r="4543" spans="1:55" ht="15.75" customHeight="1" thickBot="1">
      <c r="A4543" s="238"/>
      <c r="B4543" s="238"/>
      <c r="C4543" s="240"/>
      <c r="D4543" s="240"/>
      <c r="E4543" s="240"/>
      <c r="F4543" s="240"/>
      <c r="G4543" s="240"/>
      <c r="H4543" s="240"/>
      <c r="I4543" s="240"/>
      <c r="J4543" s="240"/>
      <c r="K4543" s="240"/>
      <c r="L4543" s="240"/>
      <c r="M4543" s="240"/>
      <c r="N4543" s="240"/>
      <c r="O4543" s="240"/>
      <c r="BC4543" s="226"/>
    </row>
    <row r="4544" spans="1:55" ht="15.75" customHeight="1" thickBot="1">
      <c r="A4544" s="238"/>
      <c r="B4544" s="238"/>
      <c r="C4544" s="240"/>
      <c r="D4544" s="240"/>
      <c r="E4544" s="240"/>
      <c r="F4544" s="240"/>
      <c r="G4544" s="240"/>
      <c r="H4544" s="240"/>
      <c r="I4544" s="240"/>
      <c r="J4544" s="240"/>
      <c r="K4544" s="240"/>
      <c r="L4544" s="240"/>
      <c r="M4544" s="240"/>
      <c r="N4544" s="240"/>
      <c r="O4544" s="240"/>
      <c r="BC4544" s="226"/>
    </row>
    <row r="4545" spans="1:55" ht="15.75" customHeight="1" thickBot="1">
      <c r="A4545" s="238"/>
      <c r="B4545" s="238"/>
      <c r="C4545" s="240"/>
      <c r="D4545" s="240"/>
      <c r="E4545" s="240"/>
      <c r="F4545" s="240"/>
      <c r="G4545" s="240"/>
      <c r="H4545" s="240"/>
      <c r="I4545" s="240"/>
      <c r="J4545" s="240"/>
      <c r="K4545" s="240"/>
      <c r="L4545" s="240"/>
      <c r="M4545" s="240"/>
      <c r="N4545" s="240"/>
      <c r="O4545" s="240"/>
      <c r="BC4545" s="226"/>
    </row>
    <row r="4546" spans="1:55" ht="15.75" customHeight="1" thickBot="1">
      <c r="A4546" s="238"/>
      <c r="B4546" s="238"/>
      <c r="C4546" s="240"/>
      <c r="D4546" s="240"/>
      <c r="E4546" s="240"/>
      <c r="F4546" s="240"/>
      <c r="G4546" s="240"/>
      <c r="H4546" s="240"/>
      <c r="I4546" s="240"/>
      <c r="J4546" s="240"/>
      <c r="K4546" s="240"/>
      <c r="L4546" s="240"/>
      <c r="M4546" s="240"/>
      <c r="N4546" s="240"/>
      <c r="O4546" s="240"/>
      <c r="BC4546" s="226"/>
    </row>
    <row r="4547" spans="1:55" ht="15.75" customHeight="1" thickBot="1">
      <c r="A4547" s="238"/>
      <c r="B4547" s="238"/>
      <c r="C4547" s="240"/>
      <c r="D4547" s="240"/>
      <c r="E4547" s="240"/>
      <c r="F4547" s="240"/>
      <c r="G4547" s="240"/>
      <c r="H4547" s="240"/>
      <c r="I4547" s="240"/>
      <c r="J4547" s="240"/>
      <c r="K4547" s="240"/>
      <c r="L4547" s="240"/>
      <c r="M4547" s="240"/>
      <c r="N4547" s="240"/>
      <c r="O4547" s="240"/>
      <c r="BC4547" s="226"/>
    </row>
    <row r="4548" spans="1:55" ht="15.75" customHeight="1" thickBot="1">
      <c r="A4548" s="238"/>
      <c r="B4548" s="238"/>
      <c r="C4548" s="240"/>
      <c r="D4548" s="240"/>
      <c r="E4548" s="240"/>
      <c r="F4548" s="240"/>
      <c r="G4548" s="240"/>
      <c r="H4548" s="240"/>
      <c r="I4548" s="240"/>
      <c r="J4548" s="240"/>
      <c r="K4548" s="240"/>
      <c r="L4548" s="240"/>
      <c r="M4548" s="240"/>
      <c r="N4548" s="240"/>
      <c r="O4548" s="240"/>
      <c r="BC4548" s="226"/>
    </row>
    <row r="4549" spans="1:55" ht="15.75" customHeight="1" thickBot="1">
      <c r="A4549" s="238"/>
      <c r="B4549" s="238"/>
      <c r="C4549" s="240"/>
      <c r="D4549" s="240"/>
      <c r="E4549" s="240"/>
      <c r="F4549" s="240"/>
      <c r="G4549" s="240"/>
      <c r="H4549" s="240"/>
      <c r="I4549" s="240"/>
      <c r="J4549" s="240"/>
      <c r="K4549" s="240"/>
      <c r="L4549" s="240"/>
      <c r="M4549" s="240"/>
      <c r="N4549" s="240"/>
      <c r="O4549" s="240"/>
      <c r="BC4549" s="226"/>
    </row>
    <row r="4550" spans="1:55" ht="15.75" customHeight="1" thickBot="1">
      <c r="A4550" s="238"/>
      <c r="B4550" s="238"/>
      <c r="C4550" s="240"/>
      <c r="D4550" s="240"/>
      <c r="E4550" s="240"/>
      <c r="F4550" s="240"/>
      <c r="G4550" s="240"/>
      <c r="H4550" s="240"/>
      <c r="I4550" s="240"/>
      <c r="J4550" s="240"/>
      <c r="K4550" s="240"/>
      <c r="L4550" s="240"/>
      <c r="M4550" s="240"/>
      <c r="N4550" s="240"/>
      <c r="O4550" s="240"/>
      <c r="BC4550" s="226"/>
    </row>
    <row r="4551" spans="1:55" ht="15.75" customHeight="1" thickBot="1">
      <c r="A4551" s="238"/>
      <c r="B4551" s="238"/>
      <c r="C4551" s="240"/>
      <c r="D4551" s="240"/>
      <c r="E4551" s="240"/>
      <c r="F4551" s="240"/>
      <c r="G4551" s="240"/>
      <c r="H4551" s="240"/>
      <c r="I4551" s="240"/>
      <c r="J4551" s="240"/>
      <c r="K4551" s="240"/>
      <c r="L4551" s="240"/>
      <c r="M4551" s="240"/>
      <c r="N4551" s="240"/>
      <c r="O4551" s="240"/>
      <c r="BC4551" s="226"/>
    </row>
    <row r="4552" spans="1:55" ht="15.75" customHeight="1" thickBot="1">
      <c r="A4552" s="238"/>
      <c r="B4552" s="238"/>
      <c r="C4552" s="240"/>
      <c r="D4552" s="240"/>
      <c r="E4552" s="240"/>
      <c r="F4552" s="240"/>
      <c r="G4552" s="240"/>
      <c r="H4552" s="240"/>
      <c r="I4552" s="240"/>
      <c r="J4552" s="240"/>
      <c r="K4552" s="240"/>
      <c r="L4552" s="240"/>
      <c r="M4552" s="240"/>
      <c r="N4552" s="240"/>
      <c r="O4552" s="240"/>
      <c r="BC4552" s="226"/>
    </row>
    <row r="4553" spans="1:55" ht="15.75" customHeight="1" thickBot="1">
      <c r="A4553" s="238"/>
      <c r="B4553" s="238"/>
      <c r="C4553" s="240"/>
      <c r="D4553" s="240"/>
      <c r="E4553" s="240"/>
      <c r="F4553" s="240"/>
      <c r="G4553" s="240"/>
      <c r="H4553" s="240"/>
      <c r="I4553" s="240"/>
      <c r="J4553" s="240"/>
      <c r="K4553" s="240"/>
      <c r="L4553" s="240"/>
      <c r="M4553" s="240"/>
      <c r="N4553" s="240"/>
      <c r="O4553" s="240"/>
      <c r="BC4553" s="226"/>
    </row>
    <row r="4554" spans="1:55" ht="15.75" customHeight="1" thickBot="1">
      <c r="A4554" s="238"/>
      <c r="B4554" s="238"/>
      <c r="C4554" s="240"/>
      <c r="D4554" s="240"/>
      <c r="E4554" s="240"/>
      <c r="F4554" s="240"/>
      <c r="G4554" s="240"/>
      <c r="H4554" s="240"/>
      <c r="I4554" s="240"/>
      <c r="J4554" s="240"/>
      <c r="K4554" s="240"/>
      <c r="L4554" s="240"/>
      <c r="M4554" s="240"/>
      <c r="N4554" s="240"/>
      <c r="O4554" s="240"/>
      <c r="BC4554" s="226"/>
    </row>
    <row r="4555" spans="1:55" ht="15.75" customHeight="1" thickBot="1">
      <c r="A4555" s="238"/>
      <c r="B4555" s="238"/>
      <c r="C4555" s="240"/>
      <c r="D4555" s="240"/>
      <c r="E4555" s="240"/>
      <c r="F4555" s="240"/>
      <c r="G4555" s="240"/>
      <c r="H4555" s="240"/>
      <c r="I4555" s="240"/>
      <c r="J4555" s="240"/>
      <c r="K4555" s="240"/>
      <c r="L4555" s="240"/>
      <c r="M4555" s="240"/>
      <c r="N4555" s="240"/>
      <c r="O4555" s="240"/>
      <c r="BC4555" s="226"/>
    </row>
    <row r="4556" spans="1:55" ht="15.75" customHeight="1" thickBot="1">
      <c r="A4556" s="238"/>
      <c r="B4556" s="238"/>
      <c r="C4556" s="240"/>
      <c r="D4556" s="240"/>
      <c r="E4556" s="240"/>
      <c r="F4556" s="240"/>
      <c r="G4556" s="240"/>
      <c r="H4556" s="240"/>
      <c r="I4556" s="240"/>
      <c r="J4556" s="240"/>
      <c r="K4556" s="240"/>
      <c r="L4556" s="240"/>
      <c r="M4556" s="240"/>
      <c r="N4556" s="240"/>
      <c r="O4556" s="240"/>
      <c r="BC4556" s="226"/>
    </row>
    <row r="4557" spans="1:55" ht="15.75" customHeight="1" thickBot="1">
      <c r="A4557" s="238"/>
      <c r="B4557" s="238"/>
      <c r="C4557" s="240"/>
      <c r="D4557" s="240"/>
      <c r="E4557" s="240"/>
      <c r="F4557" s="240"/>
      <c r="G4557" s="240"/>
      <c r="H4557" s="240"/>
      <c r="I4557" s="240"/>
      <c r="J4557" s="240"/>
      <c r="K4557" s="240"/>
      <c r="L4557" s="240"/>
      <c r="M4557" s="240"/>
      <c r="N4557" s="240"/>
      <c r="O4557" s="240"/>
      <c r="BC4557" s="226"/>
    </row>
    <row r="4558" spans="1:55" ht="15.75" customHeight="1" thickBot="1">
      <c r="A4558" s="238"/>
      <c r="B4558" s="238"/>
      <c r="C4558" s="240"/>
      <c r="D4558" s="240"/>
      <c r="E4558" s="240"/>
      <c r="F4558" s="240"/>
      <c r="G4558" s="240"/>
      <c r="H4558" s="240"/>
      <c r="I4558" s="240"/>
      <c r="J4558" s="240"/>
      <c r="K4558" s="240"/>
      <c r="L4558" s="240"/>
      <c r="M4558" s="240"/>
      <c r="N4558" s="240"/>
      <c r="O4558" s="240"/>
      <c r="BC4558" s="226"/>
    </row>
    <row r="4559" spans="1:55" ht="15.75" customHeight="1" thickBot="1">
      <c r="A4559" s="238"/>
      <c r="B4559" s="238"/>
      <c r="C4559" s="240"/>
      <c r="D4559" s="240"/>
      <c r="E4559" s="240"/>
      <c r="F4559" s="240"/>
      <c r="G4559" s="240"/>
      <c r="H4559" s="240"/>
      <c r="I4559" s="240"/>
      <c r="J4559" s="240"/>
      <c r="K4559" s="240"/>
      <c r="L4559" s="240"/>
      <c r="M4559" s="240"/>
      <c r="N4559" s="240"/>
      <c r="O4559" s="240"/>
      <c r="BC4559" s="226"/>
    </row>
    <row r="4560" spans="1:55" ht="15.75" customHeight="1" thickBot="1">
      <c r="A4560" s="238"/>
      <c r="B4560" s="238"/>
      <c r="C4560" s="240"/>
      <c r="D4560" s="240"/>
      <c r="E4560" s="240"/>
      <c r="F4560" s="240"/>
      <c r="G4560" s="240"/>
      <c r="H4560" s="240"/>
      <c r="I4560" s="240"/>
      <c r="J4560" s="240"/>
      <c r="K4560" s="240"/>
      <c r="L4560" s="240"/>
      <c r="M4560" s="240"/>
      <c r="N4560" s="240"/>
      <c r="O4560" s="240"/>
      <c r="BC4560" s="226"/>
    </row>
    <row r="4561" spans="1:55" ht="15.75" customHeight="1" thickBot="1">
      <c r="A4561" s="238"/>
      <c r="B4561" s="238"/>
      <c r="C4561" s="240"/>
      <c r="D4561" s="240"/>
      <c r="E4561" s="240"/>
      <c r="F4561" s="240"/>
      <c r="G4561" s="240"/>
      <c r="H4561" s="240"/>
      <c r="I4561" s="240"/>
      <c r="J4561" s="240"/>
      <c r="K4561" s="240"/>
      <c r="L4561" s="240"/>
      <c r="M4561" s="240"/>
      <c r="N4561" s="240"/>
      <c r="O4561" s="240"/>
      <c r="BC4561" s="226"/>
    </row>
    <row r="4562" spans="1:55" ht="15.75" customHeight="1" thickBot="1">
      <c r="A4562" s="238"/>
      <c r="B4562" s="238"/>
      <c r="C4562" s="240"/>
      <c r="D4562" s="240"/>
      <c r="E4562" s="240"/>
      <c r="F4562" s="240"/>
      <c r="G4562" s="240"/>
      <c r="H4562" s="240"/>
      <c r="I4562" s="240"/>
      <c r="J4562" s="240"/>
      <c r="K4562" s="240"/>
      <c r="L4562" s="240"/>
      <c r="M4562" s="240"/>
      <c r="N4562" s="240"/>
      <c r="O4562" s="240"/>
      <c r="BC4562" s="226"/>
    </row>
    <row r="4563" spans="1:55" ht="15.75" customHeight="1" thickBot="1">
      <c r="A4563" s="238"/>
      <c r="B4563" s="238"/>
      <c r="C4563" s="240"/>
      <c r="D4563" s="240"/>
      <c r="E4563" s="240"/>
      <c r="F4563" s="240"/>
      <c r="G4563" s="240"/>
      <c r="H4563" s="240"/>
      <c r="I4563" s="240"/>
      <c r="J4563" s="240"/>
      <c r="K4563" s="240"/>
      <c r="L4563" s="240"/>
      <c r="M4563" s="240"/>
      <c r="N4563" s="240"/>
      <c r="O4563" s="240"/>
      <c r="BC4563" s="226"/>
    </row>
    <row r="4564" spans="1:55" ht="15.75" customHeight="1" thickBot="1">
      <c r="A4564" s="238"/>
      <c r="B4564" s="238"/>
      <c r="C4564" s="240"/>
      <c r="D4564" s="240"/>
      <c r="E4564" s="240"/>
      <c r="F4564" s="240"/>
      <c r="G4564" s="240"/>
      <c r="H4564" s="240"/>
      <c r="I4564" s="240"/>
      <c r="J4564" s="240"/>
      <c r="K4564" s="240"/>
      <c r="L4564" s="240"/>
      <c r="M4564" s="240"/>
      <c r="N4564" s="240"/>
      <c r="O4564" s="240"/>
      <c r="BC4564" s="226"/>
    </row>
    <row r="4565" spans="1:55" ht="15.75" customHeight="1" thickBot="1">
      <c r="A4565" s="238"/>
      <c r="B4565" s="238"/>
      <c r="C4565" s="240"/>
      <c r="D4565" s="240"/>
      <c r="E4565" s="240"/>
      <c r="F4565" s="240"/>
      <c r="G4565" s="240"/>
      <c r="H4565" s="240"/>
      <c r="I4565" s="240"/>
      <c r="J4565" s="240"/>
      <c r="K4565" s="240"/>
      <c r="L4565" s="240"/>
      <c r="M4565" s="240"/>
      <c r="N4565" s="240"/>
      <c r="O4565" s="240"/>
      <c r="BC4565" s="226"/>
    </row>
    <row r="4566" spans="1:55" ht="15.75" customHeight="1" thickBot="1">
      <c r="A4566" s="238"/>
      <c r="B4566" s="238"/>
      <c r="C4566" s="240"/>
      <c r="D4566" s="240"/>
      <c r="E4566" s="240"/>
      <c r="F4566" s="240"/>
      <c r="G4566" s="240"/>
      <c r="H4566" s="240"/>
      <c r="I4566" s="240"/>
      <c r="J4566" s="240"/>
      <c r="K4566" s="240"/>
      <c r="L4566" s="240"/>
      <c r="M4566" s="240"/>
      <c r="N4566" s="240"/>
      <c r="O4566" s="240"/>
      <c r="BC4566" s="226"/>
    </row>
    <row r="4567" spans="1:55" ht="15.75" customHeight="1" thickBot="1">
      <c r="A4567" s="238"/>
      <c r="B4567" s="238"/>
      <c r="C4567" s="240"/>
      <c r="D4567" s="240"/>
      <c r="E4567" s="240"/>
      <c r="F4567" s="240"/>
      <c r="G4567" s="240"/>
      <c r="H4567" s="240"/>
      <c r="I4567" s="240"/>
      <c r="J4567" s="240"/>
      <c r="K4567" s="240"/>
      <c r="L4567" s="240"/>
      <c r="M4567" s="240"/>
      <c r="N4567" s="240"/>
      <c r="O4567" s="240"/>
      <c r="BC4567" s="226"/>
    </row>
    <row r="4568" spans="1:55" ht="15.75" customHeight="1" thickBot="1">
      <c r="A4568" s="238"/>
      <c r="B4568" s="238"/>
      <c r="C4568" s="240"/>
      <c r="D4568" s="240"/>
      <c r="E4568" s="240"/>
      <c r="F4568" s="240"/>
      <c r="G4568" s="240"/>
      <c r="H4568" s="240"/>
      <c r="I4568" s="240"/>
      <c r="J4568" s="240"/>
      <c r="K4568" s="240"/>
      <c r="L4568" s="240"/>
      <c r="M4568" s="240"/>
      <c r="N4568" s="240"/>
      <c r="O4568" s="240"/>
      <c r="BC4568" s="226"/>
    </row>
    <row r="4569" spans="1:55" ht="15.75" customHeight="1" thickBot="1">
      <c r="A4569" s="238"/>
      <c r="B4569" s="238"/>
      <c r="C4569" s="240"/>
      <c r="D4569" s="240"/>
      <c r="E4569" s="240"/>
      <c r="F4569" s="240"/>
      <c r="G4569" s="240"/>
      <c r="H4569" s="240"/>
      <c r="I4569" s="240"/>
      <c r="J4569" s="240"/>
      <c r="K4569" s="240"/>
      <c r="L4569" s="240"/>
      <c r="M4569" s="240"/>
      <c r="N4569" s="240"/>
      <c r="O4569" s="240"/>
      <c r="BC4569" s="226"/>
    </row>
    <row r="4570" spans="1:55" ht="15.75" customHeight="1" thickBot="1">
      <c r="A4570" s="238"/>
      <c r="B4570" s="238"/>
      <c r="C4570" s="240"/>
      <c r="D4570" s="240"/>
      <c r="E4570" s="240"/>
      <c r="F4570" s="240"/>
      <c r="G4570" s="240"/>
      <c r="H4570" s="240"/>
      <c r="I4570" s="240"/>
      <c r="J4570" s="240"/>
      <c r="K4570" s="240"/>
      <c r="L4570" s="240"/>
      <c r="M4570" s="240"/>
      <c r="N4570" s="240"/>
      <c r="O4570" s="240"/>
      <c r="BC4570" s="226"/>
    </row>
    <row r="4571" spans="1:55" ht="15.75" customHeight="1" thickBot="1">
      <c r="A4571" s="238"/>
      <c r="B4571" s="238"/>
      <c r="C4571" s="240"/>
      <c r="D4571" s="240"/>
      <c r="E4571" s="240"/>
      <c r="F4571" s="240"/>
      <c r="G4571" s="240"/>
      <c r="H4571" s="240"/>
      <c r="I4571" s="240"/>
      <c r="J4571" s="240"/>
      <c r="K4571" s="240"/>
      <c r="L4571" s="240"/>
      <c r="M4571" s="240"/>
      <c r="N4571" s="240"/>
      <c r="O4571" s="240"/>
      <c r="BC4571" s="226"/>
    </row>
    <row r="4572" spans="1:55" ht="15.75" customHeight="1" thickBot="1">
      <c r="A4572" s="238"/>
      <c r="B4572" s="238"/>
      <c r="C4572" s="240"/>
      <c r="D4572" s="240"/>
      <c r="E4572" s="240"/>
      <c r="F4572" s="240"/>
      <c r="G4572" s="240"/>
      <c r="H4572" s="240"/>
      <c r="I4572" s="240"/>
      <c r="J4572" s="240"/>
      <c r="K4572" s="240"/>
      <c r="L4572" s="240"/>
      <c r="M4572" s="240"/>
      <c r="N4572" s="240"/>
      <c r="O4572" s="240"/>
      <c r="BC4572" s="226"/>
    </row>
    <row r="4573" spans="1:55" ht="15.75" customHeight="1" thickBot="1">
      <c r="A4573" s="238"/>
      <c r="B4573" s="238"/>
      <c r="C4573" s="240"/>
      <c r="D4573" s="240"/>
      <c r="E4573" s="240"/>
      <c r="F4573" s="240"/>
      <c r="G4573" s="240"/>
      <c r="H4573" s="240"/>
      <c r="I4573" s="240"/>
      <c r="J4573" s="240"/>
      <c r="K4573" s="240"/>
      <c r="L4573" s="240"/>
      <c r="M4573" s="240"/>
      <c r="N4573" s="240"/>
      <c r="O4573" s="240"/>
      <c r="BC4573" s="226"/>
    </row>
    <row r="4574" spans="1:55" ht="15.75" customHeight="1" thickBot="1">
      <c r="A4574" s="238"/>
      <c r="B4574" s="238"/>
      <c r="C4574" s="240"/>
      <c r="D4574" s="240"/>
      <c r="E4574" s="240"/>
      <c r="F4574" s="240"/>
      <c r="G4574" s="240"/>
      <c r="H4574" s="240"/>
      <c r="I4574" s="240"/>
      <c r="J4574" s="240"/>
      <c r="K4574" s="240"/>
      <c r="L4574" s="240"/>
      <c r="M4574" s="240"/>
      <c r="N4574" s="240"/>
      <c r="O4574" s="240"/>
      <c r="BC4574" s="226"/>
    </row>
    <row r="4575" spans="1:55" ht="15.75" customHeight="1" thickBot="1">
      <c r="A4575" s="238"/>
      <c r="B4575" s="238"/>
      <c r="C4575" s="240"/>
      <c r="D4575" s="240"/>
      <c r="E4575" s="240"/>
      <c r="F4575" s="240"/>
      <c r="G4575" s="240"/>
      <c r="H4575" s="240"/>
      <c r="I4575" s="240"/>
      <c r="J4575" s="240"/>
      <c r="K4575" s="240"/>
      <c r="L4575" s="240"/>
      <c r="M4575" s="240"/>
      <c r="N4575" s="240"/>
      <c r="O4575" s="240"/>
      <c r="BC4575" s="226"/>
    </row>
    <row r="4576" spans="1:55" ht="15.75" customHeight="1" thickBot="1">
      <c r="A4576" s="238"/>
      <c r="B4576" s="238"/>
      <c r="C4576" s="240"/>
      <c r="D4576" s="240"/>
      <c r="E4576" s="240"/>
      <c r="F4576" s="240"/>
      <c r="G4576" s="240"/>
      <c r="H4576" s="240"/>
      <c r="I4576" s="240"/>
      <c r="J4576" s="240"/>
      <c r="K4576" s="240"/>
      <c r="L4576" s="240"/>
      <c r="M4576" s="240"/>
      <c r="N4576" s="240"/>
      <c r="O4576" s="240"/>
      <c r="BC4576" s="226"/>
    </row>
    <row r="4577" spans="1:55" ht="15.75" customHeight="1" thickBot="1">
      <c r="A4577" s="238"/>
      <c r="B4577" s="238"/>
      <c r="C4577" s="240"/>
      <c r="D4577" s="240"/>
      <c r="E4577" s="240"/>
      <c r="F4577" s="240"/>
      <c r="G4577" s="240"/>
      <c r="H4577" s="240"/>
      <c r="I4577" s="240"/>
      <c r="J4577" s="240"/>
      <c r="K4577" s="240"/>
      <c r="L4577" s="240"/>
      <c r="M4577" s="240"/>
      <c r="N4577" s="240"/>
      <c r="O4577" s="240"/>
      <c r="BC4577" s="226"/>
    </row>
    <row r="4578" spans="1:55" ht="15.75" customHeight="1" thickBot="1">
      <c r="A4578" s="238"/>
      <c r="B4578" s="238"/>
      <c r="C4578" s="240"/>
      <c r="D4578" s="240"/>
      <c r="E4578" s="240"/>
      <c r="F4578" s="240"/>
      <c r="G4578" s="240"/>
      <c r="H4578" s="240"/>
      <c r="I4578" s="240"/>
      <c r="J4578" s="240"/>
      <c r="K4578" s="240"/>
      <c r="L4578" s="240"/>
      <c r="M4578" s="240"/>
      <c r="N4578" s="240"/>
      <c r="O4578" s="240"/>
      <c r="BC4578" s="226"/>
    </row>
    <row r="4579" spans="1:55" ht="15.75" customHeight="1" thickBot="1">
      <c r="A4579" s="238"/>
      <c r="B4579" s="238"/>
      <c r="C4579" s="240"/>
      <c r="D4579" s="240"/>
      <c r="E4579" s="240"/>
      <c r="F4579" s="240"/>
      <c r="G4579" s="240"/>
      <c r="H4579" s="240"/>
      <c r="I4579" s="240"/>
      <c r="J4579" s="240"/>
      <c r="K4579" s="240"/>
      <c r="L4579" s="240"/>
      <c r="M4579" s="240"/>
      <c r="N4579" s="240"/>
      <c r="O4579" s="240"/>
      <c r="BC4579" s="226"/>
    </row>
    <row r="4580" spans="1:55" ht="15.75" customHeight="1" thickBot="1">
      <c r="A4580" s="238"/>
      <c r="B4580" s="238"/>
      <c r="C4580" s="240"/>
      <c r="D4580" s="240"/>
      <c r="E4580" s="240"/>
      <c r="F4580" s="240"/>
      <c r="G4580" s="240"/>
      <c r="H4580" s="240"/>
      <c r="I4580" s="240"/>
      <c r="J4580" s="240"/>
      <c r="K4580" s="240"/>
      <c r="L4580" s="240"/>
      <c r="M4580" s="240"/>
      <c r="N4580" s="240"/>
      <c r="O4580" s="240"/>
      <c r="BC4580" s="226"/>
    </row>
    <row r="4581" spans="1:55" ht="15.75" customHeight="1" thickBot="1">
      <c r="A4581" s="238"/>
      <c r="B4581" s="238"/>
      <c r="C4581" s="240"/>
      <c r="D4581" s="240"/>
      <c r="E4581" s="240"/>
      <c r="F4581" s="240"/>
      <c r="G4581" s="240"/>
      <c r="H4581" s="240"/>
      <c r="I4581" s="240"/>
      <c r="J4581" s="240"/>
      <c r="K4581" s="240"/>
      <c r="L4581" s="240"/>
      <c r="M4581" s="240"/>
      <c r="N4581" s="240"/>
      <c r="O4581" s="240"/>
      <c r="BC4581" s="226"/>
    </row>
    <row r="4582" spans="1:55" ht="15.75" customHeight="1" thickBot="1">
      <c r="A4582" s="238"/>
      <c r="B4582" s="238"/>
      <c r="C4582" s="240"/>
      <c r="D4582" s="240"/>
      <c r="E4582" s="240"/>
      <c r="F4582" s="240"/>
      <c r="G4582" s="240"/>
      <c r="H4582" s="240"/>
      <c r="I4582" s="240"/>
      <c r="J4582" s="240"/>
      <c r="K4582" s="240"/>
      <c r="L4582" s="240"/>
      <c r="M4582" s="240"/>
      <c r="N4582" s="240"/>
      <c r="O4582" s="240"/>
      <c r="BC4582" s="226"/>
    </row>
    <row r="4583" spans="1:55" ht="15.75" customHeight="1" thickBot="1">
      <c r="A4583" s="238"/>
      <c r="B4583" s="238"/>
      <c r="C4583" s="240"/>
      <c r="D4583" s="240"/>
      <c r="E4583" s="240"/>
      <c r="F4583" s="240"/>
      <c r="G4583" s="240"/>
      <c r="H4583" s="240"/>
      <c r="I4583" s="240"/>
      <c r="J4583" s="240"/>
      <c r="K4583" s="240"/>
      <c r="L4583" s="240"/>
      <c r="M4583" s="240"/>
      <c r="N4583" s="240"/>
      <c r="O4583" s="240"/>
      <c r="BC4583" s="226"/>
    </row>
    <row r="4584" spans="1:55" ht="15.75" customHeight="1" thickBot="1">
      <c r="A4584" s="238"/>
      <c r="B4584" s="238"/>
      <c r="C4584" s="240"/>
      <c r="D4584" s="240"/>
      <c r="E4584" s="240"/>
      <c r="F4584" s="240"/>
      <c r="G4584" s="240"/>
      <c r="H4584" s="240"/>
      <c r="I4584" s="240"/>
      <c r="J4584" s="240"/>
      <c r="K4584" s="240"/>
      <c r="L4584" s="240"/>
      <c r="M4584" s="240"/>
      <c r="N4584" s="240"/>
      <c r="O4584" s="240"/>
      <c r="BC4584" s="226"/>
    </row>
    <row r="4585" spans="1:55" ht="15.75" customHeight="1" thickBot="1">
      <c r="A4585" s="238"/>
      <c r="B4585" s="238"/>
      <c r="C4585" s="240"/>
      <c r="D4585" s="240"/>
      <c r="E4585" s="240"/>
      <c r="F4585" s="240"/>
      <c r="G4585" s="240"/>
      <c r="H4585" s="240"/>
      <c r="I4585" s="240"/>
      <c r="J4585" s="240"/>
      <c r="K4585" s="240"/>
      <c r="L4585" s="240"/>
      <c r="M4585" s="240"/>
      <c r="N4585" s="240"/>
      <c r="O4585" s="240"/>
      <c r="BC4585" s="226"/>
    </row>
    <row r="4586" spans="1:55" ht="15.75" customHeight="1" thickBot="1">
      <c r="A4586" s="238"/>
      <c r="B4586" s="238"/>
      <c r="C4586" s="240"/>
      <c r="D4586" s="240"/>
      <c r="E4586" s="240"/>
      <c r="F4586" s="240"/>
      <c r="G4586" s="240"/>
      <c r="H4586" s="240"/>
      <c r="I4586" s="240"/>
      <c r="J4586" s="240"/>
      <c r="K4586" s="240"/>
      <c r="L4586" s="240"/>
      <c r="M4586" s="240"/>
      <c r="N4586" s="240"/>
      <c r="O4586" s="240"/>
      <c r="BC4586" s="226"/>
    </row>
    <row r="4587" spans="1:55" ht="15.75" customHeight="1" thickBot="1">
      <c r="A4587" s="238"/>
      <c r="B4587" s="238"/>
      <c r="C4587" s="240"/>
      <c r="D4587" s="240"/>
      <c r="E4587" s="240"/>
      <c r="F4587" s="240"/>
      <c r="G4587" s="240"/>
      <c r="H4587" s="240"/>
      <c r="I4587" s="240"/>
      <c r="J4587" s="240"/>
      <c r="K4587" s="240"/>
      <c r="L4587" s="240"/>
      <c r="M4587" s="240"/>
      <c r="N4587" s="240"/>
      <c r="O4587" s="240"/>
      <c r="BC4587" s="226"/>
    </row>
    <row r="4588" spans="1:55" ht="15.75" customHeight="1" thickBot="1">
      <c r="A4588" s="238"/>
      <c r="B4588" s="238"/>
      <c r="C4588" s="240"/>
      <c r="D4588" s="240"/>
      <c r="E4588" s="240"/>
      <c r="F4588" s="240"/>
      <c r="G4588" s="240"/>
      <c r="H4588" s="240"/>
      <c r="I4588" s="240"/>
      <c r="J4588" s="240"/>
      <c r="K4588" s="240"/>
      <c r="L4588" s="240"/>
      <c r="M4588" s="240"/>
      <c r="N4588" s="240"/>
      <c r="O4588" s="240"/>
      <c r="BC4588" s="226"/>
    </row>
    <row r="4589" spans="1:55" ht="15.75" customHeight="1" thickBot="1">
      <c r="A4589" s="238"/>
      <c r="B4589" s="238"/>
      <c r="C4589" s="240"/>
      <c r="D4589" s="240"/>
      <c r="E4589" s="240"/>
      <c r="F4589" s="240"/>
      <c r="G4589" s="240"/>
      <c r="H4589" s="240"/>
      <c r="I4589" s="240"/>
      <c r="J4589" s="240"/>
      <c r="K4589" s="240"/>
      <c r="L4589" s="240"/>
      <c r="M4589" s="240"/>
      <c r="N4589" s="240"/>
      <c r="O4589" s="240"/>
      <c r="BC4589" s="226"/>
    </row>
    <row r="4590" spans="1:55" ht="15.75" customHeight="1" thickBot="1">
      <c r="A4590" s="238"/>
      <c r="B4590" s="238"/>
      <c r="C4590" s="240"/>
      <c r="D4590" s="240"/>
      <c r="E4590" s="240"/>
      <c r="F4590" s="240"/>
      <c r="G4590" s="240"/>
      <c r="H4590" s="240"/>
      <c r="I4590" s="240"/>
      <c r="J4590" s="240"/>
      <c r="K4590" s="240"/>
      <c r="L4590" s="240"/>
      <c r="M4590" s="240"/>
      <c r="N4590" s="240"/>
      <c r="O4590" s="240"/>
      <c r="BC4590" s="226"/>
    </row>
    <row r="4591" spans="1:55" ht="15.75" customHeight="1" thickBot="1">
      <c r="A4591" s="238"/>
      <c r="B4591" s="238"/>
      <c r="C4591" s="240"/>
      <c r="D4591" s="240"/>
      <c r="E4591" s="240"/>
      <c r="F4591" s="240"/>
      <c r="G4591" s="240"/>
      <c r="H4591" s="240"/>
      <c r="I4591" s="240"/>
      <c r="J4591" s="240"/>
      <c r="K4591" s="240"/>
      <c r="L4591" s="240"/>
      <c r="M4591" s="240"/>
      <c r="N4591" s="240"/>
      <c r="O4591" s="240"/>
      <c r="BC4591" s="226"/>
    </row>
    <row r="4592" spans="1:55" ht="15.75" customHeight="1" thickBot="1">
      <c r="A4592" s="238"/>
      <c r="B4592" s="238"/>
      <c r="C4592" s="240"/>
      <c r="D4592" s="240"/>
      <c r="E4592" s="240"/>
      <c r="F4592" s="240"/>
      <c r="G4592" s="240"/>
      <c r="H4592" s="240"/>
      <c r="I4592" s="240"/>
      <c r="J4592" s="240"/>
      <c r="K4592" s="240"/>
      <c r="L4592" s="240"/>
      <c r="M4592" s="240"/>
      <c r="N4592" s="240"/>
      <c r="O4592" s="240"/>
      <c r="BC4592" s="226"/>
    </row>
    <row r="4593" spans="1:55" ht="15.75" customHeight="1" thickBot="1">
      <c r="A4593" s="238"/>
      <c r="B4593" s="238"/>
      <c r="C4593" s="240"/>
      <c r="D4593" s="240"/>
      <c r="E4593" s="240"/>
      <c r="F4593" s="240"/>
      <c r="G4593" s="240"/>
      <c r="H4593" s="240"/>
      <c r="I4593" s="240"/>
      <c r="J4593" s="240"/>
      <c r="K4593" s="240"/>
      <c r="L4593" s="240"/>
      <c r="M4593" s="240"/>
      <c r="N4593" s="240"/>
      <c r="O4593" s="240"/>
      <c r="BC4593" s="226"/>
    </row>
    <row r="4594" spans="1:55" ht="15.75" customHeight="1" thickBot="1">
      <c r="A4594" s="238"/>
      <c r="B4594" s="238"/>
      <c r="C4594" s="240"/>
      <c r="D4594" s="240"/>
      <c r="E4594" s="240"/>
      <c r="F4594" s="240"/>
      <c r="G4594" s="240"/>
      <c r="H4594" s="240"/>
      <c r="I4594" s="240"/>
      <c r="J4594" s="240"/>
      <c r="K4594" s="240"/>
      <c r="L4594" s="240"/>
      <c r="M4594" s="240"/>
      <c r="N4594" s="240"/>
      <c r="O4594" s="240"/>
      <c r="BC4594" s="226"/>
    </row>
    <row r="4595" spans="1:55" ht="15.75" customHeight="1" thickBot="1">
      <c r="A4595" s="238"/>
      <c r="B4595" s="238"/>
      <c r="C4595" s="240"/>
      <c r="D4595" s="240"/>
      <c r="E4595" s="240"/>
      <c r="F4595" s="240"/>
      <c r="G4595" s="240"/>
      <c r="H4595" s="240"/>
      <c r="I4595" s="240"/>
      <c r="J4595" s="240"/>
      <c r="K4595" s="240"/>
      <c r="L4595" s="240"/>
      <c r="M4595" s="240"/>
      <c r="N4595" s="240"/>
      <c r="O4595" s="240"/>
      <c r="BC4595" s="226"/>
    </row>
    <row r="4596" spans="1:55" ht="15.75" customHeight="1" thickBot="1">
      <c r="A4596" s="238"/>
      <c r="B4596" s="238"/>
      <c r="C4596" s="240"/>
      <c r="D4596" s="240"/>
      <c r="E4596" s="240"/>
      <c r="F4596" s="240"/>
      <c r="G4596" s="240"/>
      <c r="H4596" s="240"/>
      <c r="I4596" s="240"/>
      <c r="J4596" s="240"/>
      <c r="K4596" s="240"/>
      <c r="L4596" s="240"/>
      <c r="M4596" s="240"/>
      <c r="N4596" s="240"/>
      <c r="O4596" s="240"/>
      <c r="BC4596" s="226"/>
    </row>
    <row r="4597" spans="1:55" ht="15.75" customHeight="1" thickBot="1">
      <c r="A4597" s="238"/>
      <c r="B4597" s="238"/>
      <c r="C4597" s="240"/>
      <c r="D4597" s="240"/>
      <c r="E4597" s="240"/>
      <c r="F4597" s="240"/>
      <c r="G4597" s="240"/>
      <c r="H4597" s="240"/>
      <c r="I4597" s="240"/>
      <c r="J4597" s="240"/>
      <c r="K4597" s="240"/>
      <c r="L4597" s="240"/>
      <c r="M4597" s="240"/>
      <c r="N4597" s="240"/>
      <c r="O4597" s="240"/>
      <c r="BC4597" s="226"/>
    </row>
    <row r="4598" spans="1:55" ht="15.75" customHeight="1" thickBot="1">
      <c r="A4598" s="238"/>
      <c r="B4598" s="238"/>
      <c r="C4598" s="240"/>
      <c r="D4598" s="240"/>
      <c r="E4598" s="240"/>
      <c r="F4598" s="240"/>
      <c r="G4598" s="240"/>
      <c r="H4598" s="240"/>
      <c r="I4598" s="240"/>
      <c r="J4598" s="240"/>
      <c r="K4598" s="240"/>
      <c r="L4598" s="240"/>
      <c r="M4598" s="240"/>
      <c r="N4598" s="240"/>
      <c r="O4598" s="240"/>
      <c r="BC4598" s="226"/>
    </row>
    <row r="4599" spans="1:55" ht="15.75" customHeight="1" thickBot="1">
      <c r="A4599" s="238"/>
      <c r="B4599" s="238"/>
      <c r="C4599" s="240"/>
      <c r="D4599" s="240"/>
      <c r="E4599" s="240"/>
      <c r="F4599" s="240"/>
      <c r="G4599" s="240"/>
      <c r="H4599" s="240"/>
      <c r="I4599" s="240"/>
      <c r="J4599" s="240"/>
      <c r="K4599" s="240"/>
      <c r="L4599" s="240"/>
      <c r="M4599" s="240"/>
      <c r="N4599" s="240"/>
      <c r="O4599" s="240"/>
      <c r="BC4599" s="226"/>
    </row>
    <row r="4600" spans="1:55" ht="15.75" customHeight="1" thickBot="1">
      <c r="A4600" s="238"/>
      <c r="B4600" s="238"/>
      <c r="C4600" s="240"/>
      <c r="D4600" s="240"/>
      <c r="E4600" s="240"/>
      <c r="F4600" s="240"/>
      <c r="G4600" s="240"/>
      <c r="H4600" s="240"/>
      <c r="I4600" s="240"/>
      <c r="J4600" s="240"/>
      <c r="K4600" s="240"/>
      <c r="L4600" s="240"/>
      <c r="M4600" s="240"/>
      <c r="N4600" s="240"/>
      <c r="O4600" s="240"/>
      <c r="BC4600" s="226"/>
    </row>
    <row r="4601" spans="1:55" ht="15.75" customHeight="1" thickBot="1">
      <c r="A4601" s="238"/>
      <c r="B4601" s="238"/>
      <c r="C4601" s="240"/>
      <c r="D4601" s="240"/>
      <c r="E4601" s="240"/>
      <c r="F4601" s="240"/>
      <c r="G4601" s="240"/>
      <c r="H4601" s="240"/>
      <c r="I4601" s="240"/>
      <c r="J4601" s="240"/>
      <c r="K4601" s="240"/>
      <c r="L4601" s="240"/>
      <c r="M4601" s="240"/>
      <c r="N4601" s="240"/>
      <c r="O4601" s="240"/>
      <c r="BC4601" s="226"/>
    </row>
    <row r="4602" spans="1:55" ht="15.75" customHeight="1" thickBot="1">
      <c r="A4602" s="238"/>
      <c r="B4602" s="238"/>
      <c r="C4602" s="240"/>
      <c r="D4602" s="240"/>
      <c r="E4602" s="240"/>
      <c r="F4602" s="240"/>
      <c r="G4602" s="240"/>
      <c r="H4602" s="240"/>
      <c r="I4602" s="240"/>
      <c r="J4602" s="240"/>
      <c r="K4602" s="240"/>
      <c r="L4602" s="240"/>
      <c r="M4602" s="240"/>
      <c r="N4602" s="240"/>
      <c r="O4602" s="240"/>
      <c r="BC4602" s="226"/>
    </row>
    <row r="4603" spans="1:55" ht="15.75" customHeight="1" thickBot="1">
      <c r="A4603" s="238"/>
      <c r="B4603" s="238"/>
      <c r="C4603" s="240"/>
      <c r="D4603" s="240"/>
      <c r="E4603" s="240"/>
      <c r="F4603" s="240"/>
      <c r="G4603" s="240"/>
      <c r="H4603" s="240"/>
      <c r="I4603" s="240"/>
      <c r="J4603" s="240"/>
      <c r="K4603" s="240"/>
      <c r="L4603" s="240"/>
      <c r="M4603" s="240"/>
      <c r="N4603" s="240"/>
      <c r="O4603" s="240"/>
      <c r="BC4603" s="226"/>
    </row>
    <row r="4604" spans="1:55" ht="15.75" customHeight="1" thickBot="1">
      <c r="A4604" s="238"/>
      <c r="B4604" s="238"/>
      <c r="C4604" s="240"/>
      <c r="D4604" s="240"/>
      <c r="E4604" s="240"/>
      <c r="F4604" s="240"/>
      <c r="G4604" s="240"/>
      <c r="H4604" s="240"/>
      <c r="I4604" s="240"/>
      <c r="J4604" s="240"/>
      <c r="K4604" s="240"/>
      <c r="L4604" s="240"/>
      <c r="M4604" s="240"/>
      <c r="N4604" s="240"/>
      <c r="O4604" s="240"/>
      <c r="BC4604" s="226"/>
    </row>
    <row r="4605" spans="1:55" ht="15.75" customHeight="1" thickBot="1">
      <c r="A4605" s="238"/>
      <c r="B4605" s="238"/>
      <c r="C4605" s="240"/>
      <c r="D4605" s="240"/>
      <c r="E4605" s="240"/>
      <c r="F4605" s="240"/>
      <c r="G4605" s="240"/>
      <c r="H4605" s="240"/>
      <c r="I4605" s="240"/>
      <c r="J4605" s="240"/>
      <c r="K4605" s="240"/>
      <c r="L4605" s="240"/>
      <c r="M4605" s="240"/>
      <c r="N4605" s="240"/>
      <c r="O4605" s="240"/>
      <c r="BC4605" s="226"/>
    </row>
    <row r="4606" spans="1:55" ht="15.75" customHeight="1" thickBot="1">
      <c r="A4606" s="238"/>
      <c r="B4606" s="238"/>
      <c r="C4606" s="240"/>
      <c r="D4606" s="240"/>
      <c r="E4606" s="240"/>
      <c r="F4606" s="240"/>
      <c r="G4606" s="240"/>
      <c r="H4606" s="240"/>
      <c r="I4606" s="240"/>
      <c r="J4606" s="240"/>
      <c r="K4606" s="240"/>
      <c r="L4606" s="240"/>
      <c r="M4606" s="240"/>
      <c r="N4606" s="240"/>
      <c r="O4606" s="240"/>
      <c r="BC4606" s="226"/>
    </row>
    <row r="4607" spans="1:55" ht="15.75" customHeight="1" thickBot="1">
      <c r="A4607" s="238"/>
      <c r="B4607" s="238"/>
      <c r="C4607" s="240"/>
      <c r="D4607" s="240"/>
      <c r="E4607" s="240"/>
      <c r="F4607" s="240"/>
      <c r="G4607" s="240"/>
      <c r="H4607" s="240"/>
      <c r="I4607" s="240"/>
      <c r="J4607" s="240"/>
      <c r="K4607" s="240"/>
      <c r="L4607" s="240"/>
      <c r="M4607" s="240"/>
      <c r="N4607" s="240"/>
      <c r="O4607" s="240"/>
      <c r="BC4607" s="226"/>
    </row>
    <row r="4608" spans="1:55" ht="15.75" customHeight="1" thickBot="1">
      <c r="A4608" s="238"/>
      <c r="B4608" s="238"/>
      <c r="C4608" s="240"/>
      <c r="D4608" s="240"/>
      <c r="E4608" s="240"/>
      <c r="F4608" s="240"/>
      <c r="G4608" s="240"/>
      <c r="H4608" s="240"/>
      <c r="I4608" s="240"/>
      <c r="J4608" s="240"/>
      <c r="K4608" s="240"/>
      <c r="L4608" s="240"/>
      <c r="M4608" s="240"/>
      <c r="N4608" s="240"/>
      <c r="O4608" s="240"/>
      <c r="BC4608" s="226"/>
    </row>
    <row r="4609" spans="1:55" ht="15.75" customHeight="1" thickBot="1">
      <c r="A4609" s="238"/>
      <c r="B4609" s="238"/>
      <c r="C4609" s="240"/>
      <c r="D4609" s="240"/>
      <c r="E4609" s="240"/>
      <c r="F4609" s="240"/>
      <c r="G4609" s="240"/>
      <c r="H4609" s="240"/>
      <c r="I4609" s="240"/>
      <c r="J4609" s="240"/>
      <c r="K4609" s="240"/>
      <c r="L4609" s="240"/>
      <c r="M4609" s="240"/>
      <c r="N4609" s="240"/>
      <c r="O4609" s="240"/>
      <c r="BC4609" s="226"/>
    </row>
    <row r="4610" spans="1:55" ht="15.75" customHeight="1" thickBot="1">
      <c r="A4610" s="238"/>
      <c r="B4610" s="238"/>
      <c r="C4610" s="240"/>
      <c r="D4610" s="240"/>
      <c r="E4610" s="240"/>
      <c r="F4610" s="240"/>
      <c r="G4610" s="240"/>
      <c r="H4610" s="240"/>
      <c r="I4610" s="240"/>
      <c r="J4610" s="240"/>
      <c r="K4610" s="240"/>
      <c r="L4610" s="240"/>
      <c r="M4610" s="240"/>
      <c r="N4610" s="240"/>
      <c r="O4610" s="240"/>
      <c r="BC4610" s="226"/>
    </row>
    <row r="4611" spans="1:55" ht="15.75" customHeight="1" thickBot="1">
      <c r="A4611" s="238"/>
      <c r="B4611" s="238"/>
      <c r="C4611" s="240"/>
      <c r="D4611" s="240"/>
      <c r="E4611" s="240"/>
      <c r="F4611" s="240"/>
      <c r="G4611" s="240"/>
      <c r="H4611" s="240"/>
      <c r="I4611" s="240"/>
      <c r="J4611" s="240"/>
      <c r="K4611" s="240"/>
      <c r="L4611" s="240"/>
      <c r="M4611" s="240"/>
      <c r="N4611" s="240"/>
      <c r="O4611" s="240"/>
      <c r="BC4611" s="226"/>
    </row>
    <row r="4612" spans="1:55" ht="15.75" customHeight="1" thickBot="1">
      <c r="A4612" s="238"/>
      <c r="B4612" s="238"/>
      <c r="C4612" s="240"/>
      <c r="D4612" s="240"/>
      <c r="E4612" s="240"/>
      <c r="F4612" s="240"/>
      <c r="G4612" s="240"/>
      <c r="H4612" s="240"/>
      <c r="I4612" s="240"/>
      <c r="J4612" s="240"/>
      <c r="K4612" s="240"/>
      <c r="L4612" s="240"/>
      <c r="M4612" s="240"/>
      <c r="N4612" s="240"/>
      <c r="O4612" s="240"/>
      <c r="BC4612" s="226"/>
    </row>
    <row r="4613" spans="1:55" ht="15.75" customHeight="1" thickBot="1">
      <c r="A4613" s="238"/>
      <c r="B4613" s="238"/>
      <c r="C4613" s="240"/>
      <c r="D4613" s="240"/>
      <c r="E4613" s="240"/>
      <c r="F4613" s="240"/>
      <c r="G4613" s="240"/>
      <c r="H4613" s="240"/>
      <c r="I4613" s="240"/>
      <c r="J4613" s="240"/>
      <c r="K4613" s="240"/>
      <c r="L4613" s="240"/>
      <c r="M4613" s="240"/>
      <c r="N4613" s="240"/>
      <c r="O4613" s="240"/>
      <c r="BC4613" s="226"/>
    </row>
    <row r="4614" spans="1:55" ht="15.75" customHeight="1" thickBot="1">
      <c r="A4614" s="238"/>
      <c r="B4614" s="238"/>
      <c r="C4614" s="240"/>
      <c r="D4614" s="240"/>
      <c r="E4614" s="240"/>
      <c r="F4614" s="240"/>
      <c r="G4614" s="240"/>
      <c r="H4614" s="240"/>
      <c r="I4614" s="240"/>
      <c r="J4614" s="240"/>
      <c r="K4614" s="240"/>
      <c r="L4614" s="240"/>
      <c r="M4614" s="240"/>
      <c r="N4614" s="240"/>
      <c r="O4614" s="240"/>
      <c r="BC4614" s="226"/>
    </row>
    <row r="4615" spans="1:55" ht="15.75" customHeight="1" thickBot="1">
      <c r="A4615" s="238"/>
      <c r="B4615" s="238"/>
      <c r="C4615" s="240"/>
      <c r="D4615" s="240"/>
      <c r="E4615" s="240"/>
      <c r="F4615" s="240"/>
      <c r="G4615" s="240"/>
      <c r="H4615" s="240"/>
      <c r="I4615" s="240"/>
      <c r="J4615" s="240"/>
      <c r="K4615" s="240"/>
      <c r="L4615" s="240"/>
      <c r="M4615" s="240"/>
      <c r="N4615" s="240"/>
      <c r="O4615" s="240"/>
      <c r="BC4615" s="226"/>
    </row>
    <row r="4616" spans="1:55" ht="15.75" customHeight="1" thickBot="1">
      <c r="A4616" s="238"/>
      <c r="B4616" s="238"/>
      <c r="C4616" s="240"/>
      <c r="D4616" s="240"/>
      <c r="E4616" s="240"/>
      <c r="F4616" s="240"/>
      <c r="G4616" s="240"/>
      <c r="H4616" s="240"/>
      <c r="I4616" s="240"/>
      <c r="J4616" s="240"/>
      <c r="K4616" s="240"/>
      <c r="L4616" s="240"/>
      <c r="M4616" s="240"/>
      <c r="N4616" s="240"/>
      <c r="O4616" s="240"/>
      <c r="BC4616" s="226"/>
    </row>
    <row r="4617" spans="1:55" ht="15.75" customHeight="1" thickBot="1">
      <c r="A4617" s="238"/>
      <c r="B4617" s="238"/>
      <c r="C4617" s="240"/>
      <c r="D4617" s="240"/>
      <c r="E4617" s="240"/>
      <c r="F4617" s="240"/>
      <c r="G4617" s="240"/>
      <c r="H4617" s="240"/>
      <c r="I4617" s="240"/>
      <c r="J4617" s="240"/>
      <c r="K4617" s="240"/>
      <c r="L4617" s="240"/>
      <c r="M4617" s="240"/>
      <c r="N4617" s="240"/>
      <c r="O4617" s="240"/>
      <c r="BC4617" s="226"/>
    </row>
    <row r="4618" spans="1:55" ht="15.75" customHeight="1" thickBot="1">
      <c r="A4618" s="238"/>
      <c r="B4618" s="238"/>
      <c r="C4618" s="240"/>
      <c r="D4618" s="240"/>
      <c r="E4618" s="240"/>
      <c r="F4618" s="240"/>
      <c r="G4618" s="240"/>
      <c r="H4618" s="240"/>
      <c r="I4618" s="240"/>
      <c r="J4618" s="240"/>
      <c r="K4618" s="240"/>
      <c r="L4618" s="240"/>
      <c r="M4618" s="240"/>
      <c r="N4618" s="240"/>
      <c r="O4618" s="240"/>
      <c r="BC4618" s="226"/>
    </row>
    <row r="4619" spans="1:55" ht="15.75" customHeight="1" thickBot="1">
      <c r="A4619" s="238"/>
      <c r="B4619" s="238"/>
      <c r="C4619" s="240"/>
      <c r="D4619" s="240"/>
      <c r="E4619" s="240"/>
      <c r="F4619" s="240"/>
      <c r="G4619" s="240"/>
      <c r="H4619" s="240"/>
      <c r="I4619" s="240"/>
      <c r="J4619" s="240"/>
      <c r="K4619" s="240"/>
      <c r="L4619" s="240"/>
      <c r="M4619" s="240"/>
      <c r="N4619" s="240"/>
      <c r="O4619" s="240"/>
      <c r="BC4619" s="226"/>
    </row>
    <row r="4620" spans="1:55" ht="15.75" customHeight="1" thickBot="1">
      <c r="A4620" s="238"/>
      <c r="B4620" s="238"/>
      <c r="C4620" s="240"/>
      <c r="D4620" s="240"/>
      <c r="E4620" s="240"/>
      <c r="F4620" s="240"/>
      <c r="G4620" s="240"/>
      <c r="H4620" s="240"/>
      <c r="I4620" s="240"/>
      <c r="J4620" s="240"/>
      <c r="K4620" s="240"/>
      <c r="L4620" s="240"/>
      <c r="M4620" s="240"/>
      <c r="N4620" s="240"/>
      <c r="O4620" s="240"/>
      <c r="BC4620" s="226"/>
    </row>
    <row r="4621" spans="1:55" ht="15.75" customHeight="1" thickBot="1">
      <c r="A4621" s="238"/>
      <c r="B4621" s="238"/>
      <c r="C4621" s="240"/>
      <c r="D4621" s="240"/>
      <c r="E4621" s="240"/>
      <c r="F4621" s="240"/>
      <c r="G4621" s="240"/>
      <c r="H4621" s="240"/>
      <c r="I4621" s="240"/>
      <c r="J4621" s="240"/>
      <c r="K4621" s="240"/>
      <c r="L4621" s="240"/>
      <c r="M4621" s="240"/>
      <c r="N4621" s="240"/>
      <c r="O4621" s="240"/>
      <c r="BC4621" s="226"/>
    </row>
    <row r="4622" spans="1:55" ht="15.75" customHeight="1" thickBot="1">
      <c r="A4622" s="238"/>
      <c r="B4622" s="238"/>
      <c r="C4622" s="240"/>
      <c r="D4622" s="240"/>
      <c r="E4622" s="240"/>
      <c r="F4622" s="240"/>
      <c r="G4622" s="240"/>
      <c r="H4622" s="240"/>
      <c r="I4622" s="240"/>
      <c r="J4622" s="240"/>
      <c r="K4622" s="240"/>
      <c r="L4622" s="240"/>
      <c r="M4622" s="240"/>
      <c r="N4622" s="240"/>
      <c r="O4622" s="240"/>
      <c r="BC4622" s="226"/>
    </row>
    <row r="4623" spans="1:55" ht="15.75" customHeight="1" thickBot="1">
      <c r="A4623" s="238"/>
      <c r="B4623" s="238"/>
      <c r="C4623" s="240"/>
      <c r="D4623" s="240"/>
      <c r="E4623" s="240"/>
      <c r="F4623" s="240"/>
      <c r="G4623" s="240"/>
      <c r="H4623" s="240"/>
      <c r="I4623" s="240"/>
      <c r="J4623" s="240"/>
      <c r="K4623" s="240"/>
      <c r="L4623" s="240"/>
      <c r="M4623" s="240"/>
      <c r="N4623" s="240"/>
      <c r="O4623" s="240"/>
      <c r="BC4623" s="226"/>
    </row>
    <row r="4624" spans="1:55" ht="15.75" customHeight="1" thickBot="1">
      <c r="A4624" s="238"/>
      <c r="B4624" s="238"/>
      <c r="C4624" s="240"/>
      <c r="D4624" s="240"/>
      <c r="E4624" s="240"/>
      <c r="F4624" s="240"/>
      <c r="G4624" s="240"/>
      <c r="H4624" s="240"/>
      <c r="I4624" s="240"/>
      <c r="J4624" s="240"/>
      <c r="K4624" s="240"/>
      <c r="L4624" s="240"/>
      <c r="M4624" s="240"/>
      <c r="N4624" s="240"/>
      <c r="O4624" s="240"/>
      <c r="BC4624" s="226"/>
    </row>
    <row r="4625" spans="1:55" ht="15.75" customHeight="1" thickBot="1">
      <c r="A4625" s="238"/>
      <c r="B4625" s="238"/>
      <c r="C4625" s="240"/>
      <c r="D4625" s="240"/>
      <c r="E4625" s="240"/>
      <c r="F4625" s="240"/>
      <c r="G4625" s="240"/>
      <c r="H4625" s="240"/>
      <c r="I4625" s="240"/>
      <c r="J4625" s="240"/>
      <c r="K4625" s="240"/>
      <c r="L4625" s="240"/>
      <c r="M4625" s="240"/>
      <c r="N4625" s="240"/>
      <c r="O4625" s="240"/>
      <c r="BC4625" s="226"/>
    </row>
    <row r="4626" spans="1:55" ht="15.75" customHeight="1" thickBot="1">
      <c r="A4626" s="238"/>
      <c r="B4626" s="238"/>
      <c r="C4626" s="240"/>
      <c r="D4626" s="240"/>
      <c r="E4626" s="240"/>
      <c r="F4626" s="240"/>
      <c r="G4626" s="240"/>
      <c r="H4626" s="240"/>
      <c r="I4626" s="240"/>
      <c r="J4626" s="240"/>
      <c r="K4626" s="240"/>
      <c r="L4626" s="240"/>
      <c r="M4626" s="240"/>
      <c r="N4626" s="240"/>
      <c r="O4626" s="240"/>
      <c r="BC4626" s="226"/>
    </row>
    <row r="4627" spans="1:55" ht="15.75" customHeight="1" thickBot="1">
      <c r="A4627" s="238"/>
      <c r="B4627" s="238"/>
      <c r="C4627" s="240"/>
      <c r="D4627" s="240"/>
      <c r="E4627" s="240"/>
      <c r="F4627" s="240"/>
      <c r="G4627" s="240"/>
      <c r="H4627" s="240"/>
      <c r="I4627" s="240"/>
      <c r="J4627" s="240"/>
      <c r="K4627" s="240"/>
      <c r="L4627" s="240"/>
      <c r="M4627" s="240"/>
      <c r="N4627" s="240"/>
      <c r="O4627" s="240"/>
      <c r="BC4627" s="226"/>
    </row>
    <row r="4628" spans="1:55" ht="15.75" customHeight="1" thickBot="1">
      <c r="A4628" s="238"/>
      <c r="B4628" s="238"/>
      <c r="C4628" s="240"/>
      <c r="D4628" s="240"/>
      <c r="E4628" s="240"/>
      <c r="F4628" s="240"/>
      <c r="G4628" s="240"/>
      <c r="H4628" s="240"/>
      <c r="I4628" s="240"/>
      <c r="J4628" s="240"/>
      <c r="K4628" s="240"/>
      <c r="L4628" s="240"/>
      <c r="M4628" s="240"/>
      <c r="N4628" s="240"/>
      <c r="O4628" s="240"/>
      <c r="BC4628" s="226"/>
    </row>
    <row r="4629" spans="1:55" ht="15.75" customHeight="1" thickBot="1">
      <c r="A4629" s="238"/>
      <c r="B4629" s="238"/>
      <c r="C4629" s="240"/>
      <c r="D4629" s="240"/>
      <c r="E4629" s="240"/>
      <c r="F4629" s="240"/>
      <c r="G4629" s="240"/>
      <c r="H4629" s="240"/>
      <c r="I4629" s="240"/>
      <c r="J4629" s="240"/>
      <c r="K4629" s="240"/>
      <c r="L4629" s="240"/>
      <c r="M4629" s="240"/>
      <c r="N4629" s="240"/>
      <c r="O4629" s="240"/>
      <c r="BC4629" s="226"/>
    </row>
    <row r="4630" spans="1:55" ht="15.75" customHeight="1" thickBot="1">
      <c r="A4630" s="238"/>
      <c r="B4630" s="238"/>
      <c r="C4630" s="240"/>
      <c r="D4630" s="240"/>
      <c r="E4630" s="240"/>
      <c r="F4630" s="240"/>
      <c r="G4630" s="240"/>
      <c r="H4630" s="240"/>
      <c r="I4630" s="240"/>
      <c r="J4630" s="240"/>
      <c r="K4630" s="240"/>
      <c r="L4630" s="240"/>
      <c r="M4630" s="240"/>
      <c r="N4630" s="240"/>
      <c r="O4630" s="240"/>
      <c r="BC4630" s="226"/>
    </row>
    <row r="4631" spans="1:55" ht="15.75" customHeight="1" thickBot="1">
      <c r="A4631" s="238"/>
      <c r="B4631" s="238"/>
      <c r="C4631" s="240"/>
      <c r="D4631" s="240"/>
      <c r="E4631" s="240"/>
      <c r="F4631" s="240"/>
      <c r="G4631" s="240"/>
      <c r="H4631" s="240"/>
      <c r="I4631" s="240"/>
      <c r="J4631" s="240"/>
      <c r="K4631" s="240"/>
      <c r="L4631" s="240"/>
      <c r="M4631" s="240"/>
      <c r="N4631" s="240"/>
      <c r="O4631" s="240"/>
      <c r="BC4631" s="226"/>
    </row>
    <row r="4632" spans="1:55" ht="15.75" customHeight="1" thickBot="1">
      <c r="A4632" s="238"/>
      <c r="B4632" s="238"/>
      <c r="C4632" s="240"/>
      <c r="D4632" s="240"/>
      <c r="E4632" s="240"/>
      <c r="F4632" s="240"/>
      <c r="G4632" s="240"/>
      <c r="H4632" s="240"/>
      <c r="I4632" s="240"/>
      <c r="J4632" s="240"/>
      <c r="K4632" s="240"/>
      <c r="L4632" s="240"/>
      <c r="M4632" s="240"/>
      <c r="N4632" s="240"/>
      <c r="O4632" s="240"/>
      <c r="BC4632" s="226"/>
    </row>
    <row r="4633" spans="1:55" ht="15.75" customHeight="1" thickBot="1">
      <c r="A4633" s="238"/>
      <c r="B4633" s="238"/>
      <c r="C4633" s="240"/>
      <c r="D4633" s="240"/>
      <c r="E4633" s="240"/>
      <c r="F4633" s="240"/>
      <c r="G4633" s="240"/>
      <c r="H4633" s="240"/>
      <c r="I4633" s="240"/>
      <c r="J4633" s="240"/>
      <c r="K4633" s="240"/>
      <c r="L4633" s="240"/>
      <c r="M4633" s="240"/>
      <c r="N4633" s="240"/>
      <c r="O4633" s="240"/>
      <c r="BC4633" s="226"/>
    </row>
    <row r="4634" spans="1:55" ht="15.75" customHeight="1" thickBot="1">
      <c r="A4634" s="238"/>
      <c r="B4634" s="238"/>
      <c r="C4634" s="240"/>
      <c r="D4634" s="240"/>
      <c r="E4634" s="240"/>
      <c r="F4634" s="240"/>
      <c r="G4634" s="240"/>
      <c r="H4634" s="240"/>
      <c r="I4634" s="240"/>
      <c r="J4634" s="240"/>
      <c r="K4634" s="240"/>
      <c r="L4634" s="240"/>
      <c r="M4634" s="240"/>
      <c r="N4634" s="240"/>
      <c r="O4634" s="240"/>
      <c r="BC4634" s="226"/>
    </row>
    <row r="4635" spans="1:55" ht="15.75" customHeight="1" thickBot="1">
      <c r="A4635" s="238"/>
      <c r="B4635" s="238"/>
      <c r="C4635" s="240"/>
      <c r="D4635" s="240"/>
      <c r="E4635" s="240"/>
      <c r="F4635" s="240"/>
      <c r="G4635" s="240"/>
      <c r="H4635" s="240"/>
      <c r="I4635" s="240"/>
      <c r="J4635" s="240"/>
      <c r="K4635" s="240"/>
      <c r="L4635" s="240"/>
      <c r="M4635" s="240"/>
      <c r="N4635" s="240"/>
      <c r="O4635" s="240"/>
      <c r="BC4635" s="226"/>
    </row>
    <row r="4636" spans="1:55" ht="15.75" customHeight="1" thickBot="1">
      <c r="A4636" s="238"/>
      <c r="B4636" s="238"/>
      <c r="C4636" s="240"/>
      <c r="D4636" s="240"/>
      <c r="E4636" s="240"/>
      <c r="F4636" s="240"/>
      <c r="G4636" s="240"/>
      <c r="H4636" s="240"/>
      <c r="I4636" s="240"/>
      <c r="J4636" s="240"/>
      <c r="K4636" s="240"/>
      <c r="L4636" s="240"/>
      <c r="M4636" s="240"/>
      <c r="N4636" s="240"/>
      <c r="O4636" s="240"/>
      <c r="BC4636" s="226"/>
    </row>
    <row r="4637" spans="1:55" ht="15.75" customHeight="1" thickBot="1">
      <c r="A4637" s="238"/>
      <c r="B4637" s="238"/>
      <c r="C4637" s="240"/>
      <c r="D4637" s="240"/>
      <c r="E4637" s="240"/>
      <c r="F4637" s="240"/>
      <c r="G4637" s="240"/>
      <c r="H4637" s="240"/>
      <c r="I4637" s="240"/>
      <c r="J4637" s="240"/>
      <c r="K4637" s="240"/>
      <c r="L4637" s="240"/>
      <c r="M4637" s="240"/>
      <c r="N4637" s="240"/>
      <c r="O4637" s="240"/>
      <c r="BC4637" s="226"/>
    </row>
    <row r="4638" spans="1:55" ht="15.75" customHeight="1" thickBot="1">
      <c r="A4638" s="238"/>
      <c r="B4638" s="238"/>
      <c r="C4638" s="240"/>
      <c r="D4638" s="240"/>
      <c r="E4638" s="240"/>
      <c r="F4638" s="240"/>
      <c r="G4638" s="240"/>
      <c r="H4638" s="240"/>
      <c r="I4638" s="240"/>
      <c r="J4638" s="240"/>
      <c r="K4638" s="240"/>
      <c r="L4638" s="240"/>
      <c r="M4638" s="240"/>
      <c r="N4638" s="240"/>
      <c r="O4638" s="240"/>
      <c r="BC4638" s="226"/>
    </row>
    <row r="4639" spans="1:55" ht="15.75" customHeight="1" thickBot="1">
      <c r="A4639" s="238"/>
      <c r="B4639" s="238"/>
      <c r="C4639" s="240"/>
      <c r="D4639" s="240"/>
      <c r="E4639" s="240"/>
      <c r="F4639" s="240"/>
      <c r="G4639" s="240"/>
      <c r="H4639" s="240"/>
      <c r="I4639" s="240"/>
      <c r="J4639" s="240"/>
      <c r="K4639" s="240"/>
      <c r="L4639" s="240"/>
      <c r="M4639" s="240"/>
      <c r="N4639" s="240"/>
      <c r="O4639" s="240"/>
      <c r="BC4639" s="226"/>
    </row>
    <row r="4640" spans="1:55" ht="15.75" customHeight="1" thickBot="1">
      <c r="A4640" s="238"/>
      <c r="B4640" s="238"/>
      <c r="C4640" s="240"/>
      <c r="D4640" s="240"/>
      <c r="E4640" s="240"/>
      <c r="F4640" s="240"/>
      <c r="G4640" s="240"/>
      <c r="H4640" s="240"/>
      <c r="I4640" s="240"/>
      <c r="J4640" s="240"/>
      <c r="K4640" s="240"/>
      <c r="L4640" s="240"/>
      <c r="M4640" s="240"/>
      <c r="N4640" s="240"/>
      <c r="O4640" s="240"/>
      <c r="BC4640" s="226"/>
    </row>
    <row r="4641" spans="1:55" ht="15.75" customHeight="1" thickBot="1">
      <c r="A4641" s="238"/>
      <c r="B4641" s="238"/>
      <c r="C4641" s="240"/>
      <c r="D4641" s="240"/>
      <c r="E4641" s="240"/>
      <c r="F4641" s="240"/>
      <c r="G4641" s="240"/>
      <c r="H4641" s="240"/>
      <c r="I4641" s="240"/>
      <c r="J4641" s="240"/>
      <c r="K4641" s="240"/>
      <c r="L4641" s="240"/>
      <c r="M4641" s="240"/>
      <c r="N4641" s="240"/>
      <c r="O4641" s="240"/>
      <c r="BC4641" s="226"/>
    </row>
    <row r="4642" spans="1:55" ht="15.75" customHeight="1" thickBot="1">
      <c r="A4642" s="238"/>
      <c r="B4642" s="238"/>
      <c r="C4642" s="240"/>
      <c r="D4642" s="240"/>
      <c r="E4642" s="240"/>
      <c r="F4642" s="240"/>
      <c r="G4642" s="240"/>
      <c r="H4642" s="240"/>
      <c r="I4642" s="240"/>
      <c r="J4642" s="240"/>
      <c r="K4642" s="240"/>
      <c r="L4642" s="240"/>
      <c r="M4642" s="240"/>
      <c r="N4642" s="240"/>
      <c r="O4642" s="240"/>
      <c r="BC4642" s="226"/>
    </row>
    <row r="4643" spans="1:55" ht="15.75" customHeight="1" thickBot="1">
      <c r="A4643" s="238"/>
      <c r="B4643" s="238"/>
      <c r="C4643" s="240"/>
      <c r="D4643" s="240"/>
      <c r="E4643" s="240"/>
      <c r="F4643" s="240"/>
      <c r="G4643" s="240"/>
      <c r="H4643" s="240"/>
      <c r="I4643" s="240"/>
      <c r="J4643" s="240"/>
      <c r="K4643" s="240"/>
      <c r="L4643" s="240"/>
      <c r="M4643" s="240"/>
      <c r="N4643" s="240"/>
      <c r="O4643" s="240"/>
      <c r="BC4643" s="226"/>
    </row>
    <row r="4644" spans="1:55" ht="15.75" customHeight="1" thickBot="1">
      <c r="A4644" s="238"/>
      <c r="B4644" s="238"/>
      <c r="C4644" s="240"/>
      <c r="D4644" s="240"/>
      <c r="E4644" s="240"/>
      <c r="F4644" s="240"/>
      <c r="G4644" s="240"/>
      <c r="H4644" s="240"/>
      <c r="I4644" s="240"/>
      <c r="J4644" s="240"/>
      <c r="K4644" s="240"/>
      <c r="L4644" s="240"/>
      <c r="M4644" s="240"/>
      <c r="N4644" s="240"/>
      <c r="O4644" s="240"/>
      <c r="BC4644" s="226"/>
    </row>
    <row r="4645" spans="1:55" ht="15.75" customHeight="1" thickBot="1">
      <c r="A4645" s="238"/>
      <c r="B4645" s="238"/>
      <c r="C4645" s="240"/>
      <c r="D4645" s="240"/>
      <c r="E4645" s="240"/>
      <c r="F4645" s="240"/>
      <c r="G4645" s="240"/>
      <c r="H4645" s="240"/>
      <c r="I4645" s="240"/>
      <c r="J4645" s="240"/>
      <c r="K4645" s="240"/>
      <c r="L4645" s="240"/>
      <c r="M4645" s="240"/>
      <c r="N4645" s="240"/>
      <c r="O4645" s="240"/>
      <c r="BC4645" s="226"/>
    </row>
    <row r="4646" spans="1:55" ht="15.75" customHeight="1" thickBot="1">
      <c r="A4646" s="238"/>
      <c r="B4646" s="238"/>
      <c r="C4646" s="240"/>
      <c r="D4646" s="240"/>
      <c r="E4646" s="240"/>
      <c r="F4646" s="240"/>
      <c r="G4646" s="240"/>
      <c r="H4646" s="240"/>
      <c r="I4646" s="240"/>
      <c r="J4646" s="240"/>
      <c r="K4646" s="240"/>
      <c r="L4646" s="240"/>
      <c r="M4646" s="240"/>
      <c r="N4646" s="240"/>
      <c r="O4646" s="240"/>
      <c r="BC4646" s="226"/>
    </row>
    <row r="4647" spans="1:55" ht="15.75" customHeight="1" thickBot="1">
      <c r="A4647" s="238"/>
      <c r="B4647" s="238"/>
      <c r="C4647" s="240"/>
      <c r="D4647" s="240"/>
      <c r="E4647" s="240"/>
      <c r="F4647" s="240"/>
      <c r="G4647" s="240"/>
      <c r="H4647" s="240"/>
      <c r="I4647" s="240"/>
      <c r="J4647" s="240"/>
      <c r="K4647" s="240"/>
      <c r="L4647" s="240"/>
      <c r="M4647" s="240"/>
      <c r="N4647" s="240"/>
      <c r="O4647" s="240"/>
      <c r="BC4647" s="226"/>
    </row>
    <row r="4648" spans="1:55" ht="15.75" customHeight="1" thickBot="1">
      <c r="A4648" s="238"/>
      <c r="B4648" s="238"/>
      <c r="C4648" s="240"/>
      <c r="D4648" s="240"/>
      <c r="E4648" s="240"/>
      <c r="F4648" s="240"/>
      <c r="G4648" s="240"/>
      <c r="H4648" s="240"/>
      <c r="I4648" s="240"/>
      <c r="J4648" s="240"/>
      <c r="K4648" s="240"/>
      <c r="L4648" s="240"/>
      <c r="M4648" s="240"/>
      <c r="N4648" s="240"/>
      <c r="O4648" s="240"/>
      <c r="BC4648" s="226"/>
    </row>
    <row r="4649" spans="1:55" ht="15.75" customHeight="1" thickBot="1">
      <c r="A4649" s="238"/>
      <c r="B4649" s="238"/>
      <c r="C4649" s="240"/>
      <c r="D4649" s="240"/>
      <c r="E4649" s="240"/>
      <c r="F4649" s="240"/>
      <c r="G4649" s="240"/>
      <c r="H4649" s="240"/>
      <c r="I4649" s="240"/>
      <c r="J4649" s="240"/>
      <c r="K4649" s="240"/>
      <c r="L4649" s="240"/>
      <c r="M4649" s="240"/>
      <c r="N4649" s="240"/>
      <c r="O4649" s="240"/>
      <c r="BC4649" s="226"/>
    </row>
    <row r="4650" spans="1:55" ht="15.75" customHeight="1" thickBot="1">
      <c r="A4650" s="238"/>
      <c r="B4650" s="238"/>
      <c r="C4650" s="240"/>
      <c r="D4650" s="240"/>
      <c r="E4650" s="240"/>
      <c r="F4650" s="240"/>
      <c r="G4650" s="240"/>
      <c r="H4650" s="240"/>
      <c r="I4650" s="240"/>
      <c r="J4650" s="240"/>
      <c r="K4650" s="240"/>
      <c r="L4650" s="240"/>
      <c r="M4650" s="240"/>
      <c r="N4650" s="240"/>
      <c r="O4650" s="240"/>
      <c r="BC4650" s="226"/>
    </row>
    <row r="4651" spans="1:55" ht="15.75" customHeight="1" thickBot="1">
      <c r="A4651" s="238"/>
      <c r="B4651" s="238"/>
      <c r="C4651" s="240"/>
      <c r="D4651" s="240"/>
      <c r="E4651" s="240"/>
      <c r="F4651" s="240"/>
      <c r="G4651" s="240"/>
      <c r="H4651" s="240"/>
      <c r="I4651" s="240"/>
      <c r="J4651" s="240"/>
      <c r="K4651" s="240"/>
      <c r="L4651" s="240"/>
      <c r="M4651" s="240"/>
      <c r="N4651" s="240"/>
      <c r="O4651" s="240"/>
      <c r="BC4651" s="226"/>
    </row>
    <row r="4652" spans="1:55" ht="15.75" customHeight="1" thickBot="1">
      <c r="A4652" s="238"/>
      <c r="B4652" s="238"/>
      <c r="C4652" s="240"/>
      <c r="D4652" s="240"/>
      <c r="E4652" s="240"/>
      <c r="F4652" s="240"/>
      <c r="G4652" s="240"/>
      <c r="H4652" s="240"/>
      <c r="I4652" s="240"/>
      <c r="J4652" s="240"/>
      <c r="K4652" s="240"/>
      <c r="L4652" s="240"/>
      <c r="M4652" s="240"/>
      <c r="N4652" s="240"/>
      <c r="O4652" s="240"/>
      <c r="BC4652" s="226"/>
    </row>
    <row r="4653" spans="1:55" ht="15.75" customHeight="1" thickBot="1">
      <c r="A4653" s="238"/>
      <c r="B4653" s="238"/>
      <c r="C4653" s="240"/>
      <c r="D4653" s="240"/>
      <c r="E4653" s="240"/>
      <c r="F4653" s="240"/>
      <c r="G4653" s="240"/>
      <c r="H4653" s="240"/>
      <c r="I4653" s="240"/>
      <c r="J4653" s="240"/>
      <c r="K4653" s="240"/>
      <c r="L4653" s="240"/>
      <c r="M4653" s="240"/>
      <c r="N4653" s="240"/>
      <c r="O4653" s="240"/>
      <c r="BC4653" s="226"/>
    </row>
    <row r="4654" spans="1:55" ht="15.75" customHeight="1" thickBot="1">
      <c r="A4654" s="238"/>
      <c r="B4654" s="238"/>
      <c r="C4654" s="240"/>
      <c r="D4654" s="240"/>
      <c r="E4654" s="240"/>
      <c r="F4654" s="240"/>
      <c r="G4654" s="240"/>
      <c r="H4654" s="240"/>
      <c r="I4654" s="240"/>
      <c r="J4654" s="240"/>
      <c r="K4654" s="240"/>
      <c r="L4654" s="240"/>
      <c r="M4654" s="240"/>
      <c r="N4654" s="240"/>
      <c r="O4654" s="240"/>
      <c r="BC4654" s="226"/>
    </row>
    <row r="4655" spans="1:55" ht="15.75" customHeight="1" thickBot="1">
      <c r="A4655" s="238"/>
      <c r="B4655" s="238"/>
      <c r="C4655" s="240"/>
      <c r="D4655" s="240"/>
      <c r="E4655" s="240"/>
      <c r="F4655" s="240"/>
      <c r="G4655" s="240"/>
      <c r="H4655" s="240"/>
      <c r="I4655" s="240"/>
      <c r="J4655" s="240"/>
      <c r="K4655" s="240"/>
      <c r="L4655" s="240"/>
      <c r="M4655" s="240"/>
      <c r="N4655" s="240"/>
      <c r="O4655" s="240"/>
      <c r="BC4655" s="226"/>
    </row>
    <row r="4656" spans="1:55" ht="15.75" customHeight="1" thickBot="1">
      <c r="A4656" s="238"/>
      <c r="B4656" s="238"/>
      <c r="C4656" s="240"/>
      <c r="D4656" s="240"/>
      <c r="E4656" s="240"/>
      <c r="F4656" s="240"/>
      <c r="G4656" s="240"/>
      <c r="H4656" s="240"/>
      <c r="I4656" s="240"/>
      <c r="J4656" s="240"/>
      <c r="K4656" s="240"/>
      <c r="L4656" s="240"/>
      <c r="M4656" s="240"/>
      <c r="N4656" s="240"/>
      <c r="O4656" s="240"/>
      <c r="BC4656" s="226"/>
    </row>
    <row r="4657" spans="1:55" ht="15.75" customHeight="1" thickBot="1">
      <c r="A4657" s="238"/>
      <c r="B4657" s="238"/>
      <c r="C4657" s="240"/>
      <c r="D4657" s="240"/>
      <c r="E4657" s="240"/>
      <c r="F4657" s="240"/>
      <c r="G4657" s="240"/>
      <c r="H4657" s="240"/>
      <c r="I4657" s="240"/>
      <c r="J4657" s="240"/>
      <c r="K4657" s="240"/>
      <c r="L4657" s="240"/>
      <c r="M4657" s="240"/>
      <c r="N4657" s="240"/>
      <c r="O4657" s="240"/>
      <c r="BC4657" s="226"/>
    </row>
    <row r="4658" spans="1:55" ht="15.75" customHeight="1" thickBot="1">
      <c r="A4658" s="238"/>
      <c r="B4658" s="238"/>
      <c r="C4658" s="240"/>
      <c r="D4658" s="240"/>
      <c r="E4658" s="240"/>
      <c r="F4658" s="240"/>
      <c r="G4658" s="240"/>
      <c r="H4658" s="240"/>
      <c r="I4658" s="240"/>
      <c r="J4658" s="240"/>
      <c r="K4658" s="240"/>
      <c r="L4658" s="240"/>
      <c r="M4658" s="240"/>
      <c r="N4658" s="240"/>
      <c r="O4658" s="240"/>
      <c r="BC4658" s="226"/>
    </row>
    <row r="4659" spans="1:55" ht="15.75" customHeight="1" thickBot="1">
      <c r="A4659" s="238"/>
      <c r="B4659" s="238"/>
      <c r="C4659" s="240"/>
      <c r="D4659" s="240"/>
      <c r="E4659" s="240"/>
      <c r="F4659" s="240"/>
      <c r="G4659" s="240"/>
      <c r="H4659" s="240"/>
      <c r="I4659" s="240"/>
      <c r="J4659" s="240"/>
      <c r="K4659" s="240"/>
      <c r="L4659" s="240"/>
      <c r="M4659" s="240"/>
      <c r="N4659" s="240"/>
      <c r="O4659" s="240"/>
      <c r="BC4659" s="226"/>
    </row>
    <row r="4660" spans="1:55" ht="15.75" customHeight="1" thickBot="1">
      <c r="A4660" s="238"/>
      <c r="B4660" s="238"/>
      <c r="C4660" s="240"/>
      <c r="D4660" s="240"/>
      <c r="E4660" s="240"/>
      <c r="F4660" s="240"/>
      <c r="G4660" s="240"/>
      <c r="H4660" s="240"/>
      <c r="I4660" s="240"/>
      <c r="J4660" s="240"/>
      <c r="K4660" s="240"/>
      <c r="L4660" s="240"/>
      <c r="M4660" s="240"/>
      <c r="N4660" s="240"/>
      <c r="O4660" s="240"/>
      <c r="BC4660" s="226"/>
    </row>
    <row r="4661" spans="1:55" ht="15.75" customHeight="1" thickBot="1">
      <c r="A4661" s="238"/>
      <c r="B4661" s="238"/>
      <c r="C4661" s="240"/>
      <c r="D4661" s="240"/>
      <c r="E4661" s="240"/>
      <c r="F4661" s="240"/>
      <c r="G4661" s="240"/>
      <c r="H4661" s="240"/>
      <c r="I4661" s="240"/>
      <c r="J4661" s="240"/>
      <c r="K4661" s="240"/>
      <c r="L4661" s="240"/>
      <c r="M4661" s="240"/>
      <c r="N4661" s="240"/>
      <c r="O4661" s="240"/>
      <c r="BC4661" s="226"/>
    </row>
    <row r="4662" spans="1:55" ht="15.75" customHeight="1" thickBot="1">
      <c r="A4662" s="238"/>
      <c r="B4662" s="238"/>
      <c r="C4662" s="240"/>
      <c r="D4662" s="240"/>
      <c r="E4662" s="240"/>
      <c r="F4662" s="240"/>
      <c r="G4662" s="240"/>
      <c r="H4662" s="240"/>
      <c r="I4662" s="240"/>
      <c r="J4662" s="240"/>
      <c r="K4662" s="240"/>
      <c r="L4662" s="240"/>
      <c r="M4662" s="240"/>
      <c r="N4662" s="240"/>
      <c r="O4662" s="240"/>
      <c r="BC4662" s="226"/>
    </row>
    <row r="4663" spans="1:55" ht="15.75" customHeight="1" thickBot="1">
      <c r="A4663" s="238"/>
      <c r="B4663" s="238"/>
      <c r="C4663" s="240"/>
      <c r="D4663" s="240"/>
      <c r="E4663" s="240"/>
      <c r="F4663" s="240"/>
      <c r="G4663" s="240"/>
      <c r="H4663" s="240"/>
      <c r="I4663" s="240"/>
      <c r="J4663" s="240"/>
      <c r="K4663" s="240"/>
      <c r="L4663" s="240"/>
      <c r="M4663" s="240"/>
      <c r="N4663" s="240"/>
      <c r="O4663" s="240"/>
      <c r="BC4663" s="226"/>
    </row>
    <row r="4664" spans="1:55" ht="15.75" customHeight="1" thickBot="1">
      <c r="A4664" s="238"/>
      <c r="B4664" s="238"/>
      <c r="C4664" s="240"/>
      <c r="D4664" s="240"/>
      <c r="E4664" s="240"/>
      <c r="F4664" s="240"/>
      <c r="G4664" s="240"/>
      <c r="H4664" s="240"/>
      <c r="I4664" s="240"/>
      <c r="J4664" s="240"/>
      <c r="K4664" s="240"/>
      <c r="L4664" s="240"/>
      <c r="M4664" s="240"/>
      <c r="N4664" s="240"/>
      <c r="O4664" s="240"/>
      <c r="BC4664" s="226"/>
    </row>
    <row r="4665" spans="1:55" ht="15.75" customHeight="1" thickBot="1">
      <c r="A4665" s="238"/>
      <c r="B4665" s="238"/>
      <c r="C4665" s="240"/>
      <c r="D4665" s="240"/>
      <c r="E4665" s="240"/>
      <c r="F4665" s="240"/>
      <c r="G4665" s="240"/>
      <c r="H4665" s="240"/>
      <c r="I4665" s="240"/>
      <c r="J4665" s="240"/>
      <c r="K4665" s="240"/>
      <c r="L4665" s="240"/>
      <c r="M4665" s="240"/>
      <c r="N4665" s="240"/>
      <c r="O4665" s="240"/>
      <c r="BC4665" s="226"/>
    </row>
    <row r="4666" spans="1:55" ht="15.75" customHeight="1" thickBot="1">
      <c r="A4666" s="238"/>
      <c r="B4666" s="238"/>
      <c r="C4666" s="240"/>
      <c r="D4666" s="240"/>
      <c r="E4666" s="240"/>
      <c r="F4666" s="240"/>
      <c r="G4666" s="240"/>
      <c r="H4666" s="240"/>
      <c r="I4666" s="240"/>
      <c r="J4666" s="240"/>
      <c r="K4666" s="240"/>
      <c r="L4666" s="240"/>
      <c r="M4666" s="240"/>
      <c r="N4666" s="240"/>
      <c r="O4666" s="240"/>
      <c r="BC4666" s="226"/>
    </row>
    <row r="4667" spans="1:55" ht="15.75" customHeight="1" thickBot="1">
      <c r="A4667" s="238"/>
      <c r="B4667" s="238"/>
      <c r="C4667" s="240"/>
      <c r="D4667" s="240"/>
      <c r="E4667" s="240"/>
      <c r="F4667" s="240"/>
      <c r="G4667" s="240"/>
      <c r="H4667" s="240"/>
      <c r="I4667" s="240"/>
      <c r="J4667" s="240"/>
      <c r="K4667" s="240"/>
      <c r="L4667" s="240"/>
      <c r="M4667" s="240"/>
      <c r="N4667" s="240"/>
      <c r="O4667" s="240"/>
      <c r="BC4667" s="226"/>
    </row>
    <row r="4668" spans="1:55" ht="15.75" customHeight="1" thickBot="1">
      <c r="A4668" s="238"/>
      <c r="B4668" s="238"/>
      <c r="C4668" s="240"/>
      <c r="D4668" s="240"/>
      <c r="E4668" s="240"/>
      <c r="F4668" s="240"/>
      <c r="G4668" s="240"/>
      <c r="H4668" s="240"/>
      <c r="I4668" s="240"/>
      <c r="J4668" s="240"/>
      <c r="K4668" s="240"/>
      <c r="L4668" s="240"/>
      <c r="M4668" s="240"/>
      <c r="N4668" s="240"/>
      <c r="O4668" s="240"/>
      <c r="BC4668" s="226"/>
    </row>
    <row r="4669" spans="1:55" ht="15.75" customHeight="1" thickBot="1">
      <c r="A4669" s="238"/>
      <c r="B4669" s="238"/>
      <c r="C4669" s="240"/>
      <c r="D4669" s="240"/>
      <c r="E4669" s="240"/>
      <c r="F4669" s="240"/>
      <c r="G4669" s="240"/>
      <c r="H4669" s="240"/>
      <c r="I4669" s="240"/>
      <c r="J4669" s="240"/>
      <c r="K4669" s="240"/>
      <c r="L4669" s="240"/>
      <c r="M4669" s="240"/>
      <c r="N4669" s="240"/>
      <c r="O4669" s="240"/>
      <c r="BC4669" s="226"/>
    </row>
    <row r="4670" spans="1:55" ht="15.75" customHeight="1" thickBot="1">
      <c r="A4670" s="238"/>
      <c r="B4670" s="238"/>
      <c r="C4670" s="240"/>
      <c r="D4670" s="240"/>
      <c r="E4670" s="240"/>
      <c r="F4670" s="240"/>
      <c r="G4670" s="240"/>
      <c r="H4670" s="240"/>
      <c r="I4670" s="240"/>
      <c r="J4670" s="240"/>
      <c r="K4670" s="240"/>
      <c r="L4670" s="240"/>
      <c r="M4670" s="240"/>
      <c r="N4670" s="240"/>
      <c r="O4670" s="240"/>
      <c r="BC4670" s="226"/>
    </row>
    <row r="4671" spans="1:55" ht="15.75" customHeight="1" thickBot="1">
      <c r="A4671" s="238"/>
      <c r="B4671" s="238"/>
      <c r="C4671" s="240"/>
      <c r="D4671" s="240"/>
      <c r="E4671" s="240"/>
      <c r="F4671" s="240"/>
      <c r="G4671" s="240"/>
      <c r="H4671" s="240"/>
      <c r="I4671" s="240"/>
      <c r="J4671" s="240"/>
      <c r="K4671" s="240"/>
      <c r="L4671" s="240"/>
      <c r="M4671" s="240"/>
      <c r="N4671" s="240"/>
      <c r="O4671" s="240"/>
      <c r="BC4671" s="226"/>
    </row>
    <row r="4672" spans="1:55" ht="15.75" customHeight="1" thickBot="1">
      <c r="A4672" s="238"/>
      <c r="B4672" s="238"/>
      <c r="C4672" s="240"/>
      <c r="D4672" s="240"/>
      <c r="E4672" s="240"/>
      <c r="F4672" s="240"/>
      <c r="G4672" s="240"/>
      <c r="H4672" s="240"/>
      <c r="I4672" s="240"/>
      <c r="J4672" s="240"/>
      <c r="K4672" s="240"/>
      <c r="L4672" s="240"/>
      <c r="M4672" s="240"/>
      <c r="N4672" s="240"/>
      <c r="O4672" s="240"/>
      <c r="BC4672" s="226"/>
    </row>
    <row r="4673" spans="1:55" ht="15.75" customHeight="1" thickBot="1">
      <c r="A4673" s="238"/>
      <c r="B4673" s="238"/>
      <c r="C4673" s="240"/>
      <c r="D4673" s="240"/>
      <c r="E4673" s="240"/>
      <c r="F4673" s="240"/>
      <c r="G4673" s="240"/>
      <c r="H4673" s="240"/>
      <c r="I4673" s="240"/>
      <c r="J4673" s="240"/>
      <c r="K4673" s="240"/>
      <c r="L4673" s="240"/>
      <c r="M4673" s="240"/>
      <c r="N4673" s="240"/>
      <c r="O4673" s="240"/>
      <c r="BC4673" s="226"/>
    </row>
    <row r="4674" spans="1:55" ht="15.75" customHeight="1" thickBot="1">
      <c r="A4674" s="238"/>
      <c r="B4674" s="238"/>
      <c r="C4674" s="240"/>
      <c r="D4674" s="240"/>
      <c r="E4674" s="240"/>
      <c r="F4674" s="240"/>
      <c r="G4674" s="240"/>
      <c r="H4674" s="240"/>
      <c r="I4674" s="240"/>
      <c r="J4674" s="240"/>
      <c r="K4674" s="240"/>
      <c r="L4674" s="240"/>
      <c r="M4674" s="240"/>
      <c r="N4674" s="240"/>
      <c r="O4674" s="240"/>
      <c r="BC4674" s="226"/>
    </row>
    <row r="4675" spans="1:55" ht="15.75" customHeight="1" thickBot="1">
      <c r="A4675" s="238"/>
      <c r="B4675" s="238"/>
      <c r="C4675" s="240"/>
      <c r="D4675" s="240"/>
      <c r="E4675" s="240"/>
      <c r="F4675" s="240"/>
      <c r="G4675" s="240"/>
      <c r="H4675" s="240"/>
      <c r="I4675" s="240"/>
      <c r="J4675" s="240"/>
      <c r="K4675" s="240"/>
      <c r="L4675" s="240"/>
      <c r="M4675" s="240"/>
      <c r="N4675" s="240"/>
      <c r="O4675" s="240"/>
      <c r="BC4675" s="226"/>
    </row>
    <row r="4676" spans="1:55" ht="15.75" customHeight="1" thickBot="1">
      <c r="A4676" s="238"/>
      <c r="B4676" s="238"/>
      <c r="C4676" s="240"/>
      <c r="D4676" s="240"/>
      <c r="E4676" s="240"/>
      <c r="F4676" s="240"/>
      <c r="G4676" s="240"/>
      <c r="H4676" s="240"/>
      <c r="I4676" s="240"/>
      <c r="J4676" s="240"/>
      <c r="K4676" s="240"/>
      <c r="L4676" s="240"/>
      <c r="M4676" s="240"/>
      <c r="N4676" s="240"/>
      <c r="O4676" s="240"/>
      <c r="BC4676" s="226"/>
    </row>
    <row r="4677" spans="1:55" ht="15.75" customHeight="1" thickBot="1">
      <c r="A4677" s="238"/>
      <c r="B4677" s="238"/>
      <c r="C4677" s="240"/>
      <c r="D4677" s="240"/>
      <c r="E4677" s="240"/>
      <c r="F4677" s="240"/>
      <c r="G4677" s="240"/>
      <c r="H4677" s="240"/>
      <c r="I4677" s="240"/>
      <c r="J4677" s="240"/>
      <c r="K4677" s="240"/>
      <c r="L4677" s="240"/>
      <c r="M4677" s="240"/>
      <c r="N4677" s="240"/>
      <c r="O4677" s="240"/>
      <c r="BC4677" s="226"/>
    </row>
    <row r="4678" spans="1:55" ht="15.75" customHeight="1" thickBot="1">
      <c r="A4678" s="238"/>
      <c r="B4678" s="238"/>
      <c r="C4678" s="240"/>
      <c r="D4678" s="240"/>
      <c r="E4678" s="240"/>
      <c r="F4678" s="240"/>
      <c r="G4678" s="240"/>
      <c r="H4678" s="240"/>
      <c r="I4678" s="240"/>
      <c r="J4678" s="240"/>
      <c r="K4678" s="240"/>
      <c r="L4678" s="240"/>
      <c r="M4678" s="240"/>
      <c r="N4678" s="240"/>
      <c r="O4678" s="240"/>
      <c r="BC4678" s="226"/>
    </row>
    <row r="4679" spans="1:55" ht="15.75" customHeight="1" thickBot="1">
      <c r="A4679" s="238"/>
      <c r="B4679" s="238"/>
      <c r="C4679" s="240"/>
      <c r="D4679" s="240"/>
      <c r="E4679" s="240"/>
      <c r="F4679" s="240"/>
      <c r="G4679" s="240"/>
      <c r="H4679" s="240"/>
      <c r="I4679" s="240"/>
      <c r="J4679" s="240"/>
      <c r="K4679" s="240"/>
      <c r="L4679" s="240"/>
      <c r="M4679" s="240"/>
      <c r="N4679" s="240"/>
      <c r="O4679" s="240"/>
      <c r="BC4679" s="226"/>
    </row>
    <row r="4680" spans="1:55" ht="15.75" customHeight="1" thickBot="1">
      <c r="A4680" s="238"/>
      <c r="B4680" s="238"/>
      <c r="C4680" s="240"/>
      <c r="D4680" s="240"/>
      <c r="E4680" s="240"/>
      <c r="F4680" s="240"/>
      <c r="G4680" s="240"/>
      <c r="H4680" s="240"/>
      <c r="I4680" s="240"/>
      <c r="J4680" s="240"/>
      <c r="K4680" s="240"/>
      <c r="L4680" s="240"/>
      <c r="M4680" s="240"/>
      <c r="N4680" s="240"/>
      <c r="O4680" s="240"/>
      <c r="BC4680" s="226"/>
    </row>
    <row r="4681" spans="1:55" ht="15.75" customHeight="1" thickBot="1">
      <c r="A4681" s="238"/>
      <c r="B4681" s="238"/>
      <c r="C4681" s="240"/>
      <c r="D4681" s="240"/>
      <c r="E4681" s="240"/>
      <c r="F4681" s="240"/>
      <c r="G4681" s="240"/>
      <c r="H4681" s="240"/>
      <c r="I4681" s="240"/>
      <c r="J4681" s="240"/>
      <c r="K4681" s="240"/>
      <c r="L4681" s="240"/>
      <c r="M4681" s="240"/>
      <c r="N4681" s="240"/>
      <c r="O4681" s="240"/>
      <c r="BC4681" s="226"/>
    </row>
    <row r="4682" spans="1:55" ht="15.75" customHeight="1" thickBot="1">
      <c r="A4682" s="238"/>
      <c r="B4682" s="238"/>
      <c r="C4682" s="240"/>
      <c r="D4682" s="240"/>
      <c r="E4682" s="240"/>
      <c r="F4682" s="240"/>
      <c r="G4682" s="240"/>
      <c r="H4682" s="240"/>
      <c r="I4682" s="240"/>
      <c r="J4682" s="240"/>
      <c r="K4682" s="240"/>
      <c r="L4682" s="240"/>
      <c r="M4682" s="240"/>
      <c r="N4682" s="240"/>
      <c r="O4682" s="240"/>
      <c r="BC4682" s="226"/>
    </row>
    <row r="4683" spans="1:55" ht="15.75" customHeight="1" thickBot="1">
      <c r="A4683" s="238"/>
      <c r="B4683" s="238"/>
      <c r="C4683" s="240"/>
      <c r="D4683" s="240"/>
      <c r="E4683" s="240"/>
      <c r="F4683" s="240"/>
      <c r="G4683" s="240"/>
      <c r="H4683" s="240"/>
      <c r="I4683" s="240"/>
      <c r="J4683" s="240"/>
      <c r="K4683" s="240"/>
      <c r="L4683" s="240"/>
      <c r="M4683" s="240"/>
      <c r="N4683" s="240"/>
      <c r="O4683" s="240"/>
      <c r="BC4683" s="226"/>
    </row>
    <row r="4684" spans="1:55" ht="15.75" customHeight="1" thickBot="1">
      <c r="A4684" s="238"/>
      <c r="B4684" s="238"/>
      <c r="C4684" s="240"/>
      <c r="D4684" s="240"/>
      <c r="E4684" s="240"/>
      <c r="F4684" s="240"/>
      <c r="G4684" s="240"/>
      <c r="H4684" s="240"/>
      <c r="I4684" s="240"/>
      <c r="J4684" s="240"/>
      <c r="K4684" s="240"/>
      <c r="L4684" s="240"/>
      <c r="M4684" s="240"/>
      <c r="N4684" s="240"/>
      <c r="O4684" s="240"/>
      <c r="BC4684" s="226"/>
    </row>
    <row r="4685" spans="1:55" ht="15.75" customHeight="1" thickBot="1">
      <c r="A4685" s="238"/>
      <c r="B4685" s="238"/>
      <c r="C4685" s="240"/>
      <c r="D4685" s="240"/>
      <c r="E4685" s="240"/>
      <c r="F4685" s="240"/>
      <c r="G4685" s="240"/>
      <c r="H4685" s="240"/>
      <c r="I4685" s="240"/>
      <c r="J4685" s="240"/>
      <c r="K4685" s="240"/>
      <c r="L4685" s="240"/>
      <c r="M4685" s="240"/>
      <c r="N4685" s="240"/>
      <c r="O4685" s="240"/>
      <c r="BC4685" s="226"/>
    </row>
    <row r="4686" spans="1:55" ht="15.75" customHeight="1" thickBot="1">
      <c r="A4686" s="238"/>
      <c r="B4686" s="238"/>
      <c r="C4686" s="240"/>
      <c r="D4686" s="240"/>
      <c r="E4686" s="240"/>
      <c r="F4686" s="240"/>
      <c r="G4686" s="240"/>
      <c r="H4686" s="240"/>
      <c r="I4686" s="240"/>
      <c r="J4686" s="240"/>
      <c r="K4686" s="240"/>
      <c r="L4686" s="240"/>
      <c r="M4686" s="240"/>
      <c r="N4686" s="240"/>
      <c r="O4686" s="240"/>
      <c r="BC4686" s="226"/>
    </row>
    <row r="4687" spans="1:55" ht="15.75" customHeight="1" thickBot="1">
      <c r="A4687" s="238"/>
      <c r="B4687" s="238"/>
      <c r="C4687" s="240"/>
      <c r="D4687" s="240"/>
      <c r="E4687" s="240"/>
      <c r="F4687" s="240"/>
      <c r="G4687" s="240"/>
      <c r="H4687" s="240"/>
      <c r="I4687" s="240"/>
      <c r="J4687" s="240"/>
      <c r="K4687" s="240"/>
      <c r="L4687" s="240"/>
      <c r="M4687" s="240"/>
      <c r="N4687" s="240"/>
      <c r="O4687" s="240"/>
      <c r="BC4687" s="226"/>
    </row>
    <row r="4688" spans="1:55" ht="15.75" customHeight="1" thickBot="1">
      <c r="A4688" s="238"/>
      <c r="B4688" s="238"/>
      <c r="C4688" s="240"/>
      <c r="D4688" s="240"/>
      <c r="E4688" s="240"/>
      <c r="F4688" s="240"/>
      <c r="G4688" s="240"/>
      <c r="H4688" s="240"/>
      <c r="I4688" s="240"/>
      <c r="J4688" s="240"/>
      <c r="K4688" s="240"/>
      <c r="L4688" s="240"/>
      <c r="M4688" s="240"/>
      <c r="N4688" s="240"/>
      <c r="O4688" s="240"/>
      <c r="BC4688" s="226"/>
    </row>
    <row r="4689" spans="1:55" ht="15.75" customHeight="1" thickBot="1">
      <c r="A4689" s="238"/>
      <c r="B4689" s="238"/>
      <c r="C4689" s="240"/>
      <c r="D4689" s="240"/>
      <c r="E4689" s="240"/>
      <c r="F4689" s="240"/>
      <c r="G4689" s="240"/>
      <c r="H4689" s="240"/>
      <c r="I4689" s="240"/>
      <c r="J4689" s="240"/>
      <c r="K4689" s="240"/>
      <c r="L4689" s="240"/>
      <c r="M4689" s="240"/>
      <c r="N4689" s="240"/>
      <c r="O4689" s="240"/>
      <c r="BC4689" s="226"/>
    </row>
    <row r="4690" spans="1:55" ht="15.75" customHeight="1" thickBot="1">
      <c r="A4690" s="238"/>
      <c r="B4690" s="238"/>
      <c r="C4690" s="240"/>
      <c r="D4690" s="240"/>
      <c r="E4690" s="240"/>
      <c r="F4690" s="240"/>
      <c r="G4690" s="240"/>
      <c r="H4690" s="240"/>
      <c r="I4690" s="240"/>
      <c r="J4690" s="240"/>
      <c r="K4690" s="240"/>
      <c r="L4690" s="240"/>
      <c r="M4690" s="240"/>
      <c r="N4690" s="240"/>
      <c r="O4690" s="240"/>
      <c r="BC4690" s="226"/>
    </row>
    <row r="4691" spans="1:55" ht="15.75" customHeight="1" thickBot="1">
      <c r="A4691" s="238"/>
      <c r="B4691" s="238"/>
      <c r="C4691" s="240"/>
      <c r="D4691" s="240"/>
      <c r="E4691" s="240"/>
      <c r="F4691" s="240"/>
      <c r="G4691" s="240"/>
      <c r="H4691" s="240"/>
      <c r="I4691" s="240"/>
      <c r="J4691" s="240"/>
      <c r="K4691" s="240"/>
      <c r="L4691" s="240"/>
      <c r="M4691" s="240"/>
      <c r="N4691" s="240"/>
      <c r="O4691" s="240"/>
      <c r="BC4691" s="226"/>
    </row>
    <row r="4692" spans="1:55" ht="15.75" customHeight="1" thickBot="1">
      <c r="A4692" s="238"/>
      <c r="B4692" s="238"/>
      <c r="C4692" s="240"/>
      <c r="D4692" s="240"/>
      <c r="E4692" s="240"/>
      <c r="F4692" s="240"/>
      <c r="G4692" s="240"/>
      <c r="H4692" s="240"/>
      <c r="I4692" s="240"/>
      <c r="J4692" s="240"/>
      <c r="K4692" s="240"/>
      <c r="L4692" s="240"/>
      <c r="M4692" s="240"/>
      <c r="N4692" s="240"/>
      <c r="O4692" s="240"/>
      <c r="BC4692" s="226"/>
    </row>
    <row r="4693" spans="1:55" ht="15.75" customHeight="1" thickBot="1">
      <c r="A4693" s="238"/>
      <c r="B4693" s="238"/>
      <c r="C4693" s="240"/>
      <c r="D4693" s="240"/>
      <c r="E4693" s="240"/>
      <c r="F4693" s="240"/>
      <c r="G4693" s="240"/>
      <c r="H4693" s="240"/>
      <c r="I4693" s="240"/>
      <c r="J4693" s="240"/>
      <c r="K4693" s="240"/>
      <c r="L4693" s="240"/>
      <c r="M4693" s="240"/>
      <c r="N4693" s="240"/>
      <c r="O4693" s="240"/>
      <c r="BC4693" s="226"/>
    </row>
    <row r="4694" spans="1:55" ht="15.75" customHeight="1" thickBot="1">
      <c r="A4694" s="238"/>
      <c r="B4694" s="238"/>
      <c r="C4694" s="240"/>
      <c r="D4694" s="240"/>
      <c r="E4694" s="240"/>
      <c r="F4694" s="240"/>
      <c r="G4694" s="240"/>
      <c r="H4694" s="240"/>
      <c r="I4694" s="240"/>
      <c r="J4694" s="240"/>
      <c r="K4694" s="240"/>
      <c r="L4694" s="240"/>
      <c r="M4694" s="240"/>
      <c r="N4694" s="240"/>
      <c r="O4694" s="240"/>
      <c r="BC4694" s="226"/>
    </row>
    <row r="4695" spans="1:55" ht="15.75" customHeight="1" thickBot="1">
      <c r="A4695" s="238"/>
      <c r="B4695" s="238"/>
      <c r="C4695" s="240"/>
      <c r="D4695" s="240"/>
      <c r="E4695" s="240"/>
      <c r="F4695" s="240"/>
      <c r="G4695" s="240"/>
      <c r="H4695" s="240"/>
      <c r="I4695" s="240"/>
      <c r="J4695" s="240"/>
      <c r="K4695" s="240"/>
      <c r="L4695" s="240"/>
      <c r="M4695" s="240"/>
      <c r="N4695" s="240"/>
      <c r="O4695" s="240"/>
      <c r="BC4695" s="226"/>
    </row>
    <row r="4696" spans="1:55" ht="15.75" customHeight="1" thickBot="1">
      <c r="A4696" s="238"/>
      <c r="B4696" s="238"/>
      <c r="C4696" s="240"/>
      <c r="D4696" s="240"/>
      <c r="E4696" s="240"/>
      <c r="F4696" s="240"/>
      <c r="G4696" s="240"/>
      <c r="H4696" s="240"/>
      <c r="I4696" s="240"/>
      <c r="J4696" s="240"/>
      <c r="K4696" s="240"/>
      <c r="L4696" s="240"/>
      <c r="M4696" s="240"/>
      <c r="N4696" s="240"/>
      <c r="O4696" s="240"/>
      <c r="BC4696" s="226"/>
    </row>
    <row r="4697" spans="1:55" ht="15.75" customHeight="1" thickBot="1">
      <c r="A4697" s="238"/>
      <c r="B4697" s="238"/>
      <c r="C4697" s="240"/>
      <c r="D4697" s="240"/>
      <c r="E4697" s="240"/>
      <c r="F4697" s="240"/>
      <c r="G4697" s="240"/>
      <c r="H4697" s="240"/>
      <c r="I4697" s="240"/>
      <c r="J4697" s="240"/>
      <c r="K4697" s="240"/>
      <c r="L4697" s="240"/>
      <c r="M4697" s="240"/>
      <c r="N4697" s="240"/>
      <c r="O4697" s="240"/>
      <c r="BC4697" s="226"/>
    </row>
    <row r="4698" spans="1:55" ht="15.75" customHeight="1" thickBot="1">
      <c r="A4698" s="238"/>
      <c r="B4698" s="238"/>
      <c r="C4698" s="240"/>
      <c r="D4698" s="240"/>
      <c r="E4698" s="240"/>
      <c r="F4698" s="240"/>
      <c r="G4698" s="240"/>
      <c r="H4698" s="240"/>
      <c r="I4698" s="240"/>
      <c r="J4698" s="240"/>
      <c r="K4698" s="240"/>
      <c r="L4698" s="240"/>
      <c r="M4698" s="240"/>
      <c r="N4698" s="240"/>
      <c r="O4698" s="240"/>
      <c r="BC4698" s="226"/>
    </row>
    <row r="4699" spans="1:55" ht="15.75" customHeight="1" thickBot="1">
      <c r="A4699" s="238"/>
      <c r="B4699" s="238"/>
      <c r="C4699" s="240"/>
      <c r="D4699" s="240"/>
      <c r="E4699" s="240"/>
      <c r="F4699" s="240"/>
      <c r="G4699" s="240"/>
      <c r="H4699" s="240"/>
      <c r="I4699" s="240"/>
      <c r="J4699" s="240"/>
      <c r="K4699" s="240"/>
      <c r="L4699" s="240"/>
      <c r="M4699" s="240"/>
      <c r="N4699" s="240"/>
      <c r="O4699" s="240"/>
      <c r="BC4699" s="226"/>
    </row>
    <row r="4700" spans="1:55" ht="15.75" customHeight="1" thickBot="1">
      <c r="A4700" s="238"/>
      <c r="B4700" s="238"/>
      <c r="C4700" s="240"/>
      <c r="D4700" s="240"/>
      <c r="E4700" s="240"/>
      <c r="F4700" s="240"/>
      <c r="G4700" s="240"/>
      <c r="H4700" s="240"/>
      <c r="I4700" s="240"/>
      <c r="J4700" s="240"/>
      <c r="K4700" s="240"/>
      <c r="L4700" s="240"/>
      <c r="M4700" s="240"/>
      <c r="N4700" s="240"/>
      <c r="O4700" s="240"/>
      <c r="BC4700" s="226"/>
    </row>
    <row r="4701" spans="1:55" ht="15.75" customHeight="1" thickBot="1">
      <c r="A4701" s="238"/>
      <c r="B4701" s="238"/>
      <c r="C4701" s="240"/>
      <c r="D4701" s="240"/>
      <c r="E4701" s="240"/>
      <c r="F4701" s="240"/>
      <c r="G4701" s="240"/>
      <c r="H4701" s="240"/>
      <c r="I4701" s="240"/>
      <c r="J4701" s="240"/>
      <c r="K4701" s="240"/>
      <c r="L4701" s="240"/>
      <c r="M4701" s="240"/>
      <c r="N4701" s="240"/>
      <c r="O4701" s="240"/>
      <c r="BC4701" s="226"/>
    </row>
    <row r="4702" spans="1:55" ht="15.75" customHeight="1" thickBot="1">
      <c r="A4702" s="238"/>
      <c r="B4702" s="238"/>
      <c r="C4702" s="240"/>
      <c r="D4702" s="240"/>
      <c r="E4702" s="240"/>
      <c r="F4702" s="240"/>
      <c r="G4702" s="240"/>
      <c r="H4702" s="240"/>
      <c r="I4702" s="240"/>
      <c r="J4702" s="240"/>
      <c r="K4702" s="240"/>
      <c r="L4702" s="240"/>
      <c r="M4702" s="240"/>
      <c r="N4702" s="240"/>
      <c r="O4702" s="240"/>
      <c r="BC4702" s="226"/>
    </row>
    <row r="4703" spans="1:55" ht="15.75" customHeight="1" thickBot="1">
      <c r="A4703" s="238"/>
      <c r="B4703" s="238"/>
      <c r="C4703" s="240"/>
      <c r="D4703" s="240"/>
      <c r="E4703" s="240"/>
      <c r="F4703" s="240"/>
      <c r="G4703" s="240"/>
      <c r="H4703" s="240"/>
      <c r="I4703" s="240"/>
      <c r="J4703" s="240"/>
      <c r="K4703" s="240"/>
      <c r="L4703" s="240"/>
      <c r="M4703" s="240"/>
      <c r="N4703" s="240"/>
      <c r="O4703" s="240"/>
      <c r="BC4703" s="226"/>
    </row>
    <row r="4704" spans="1:55" ht="15.75" customHeight="1" thickBot="1">
      <c r="A4704" s="238"/>
      <c r="B4704" s="238"/>
      <c r="C4704" s="240"/>
      <c r="D4704" s="240"/>
      <c r="E4704" s="240"/>
      <c r="F4704" s="240"/>
      <c r="G4704" s="240"/>
      <c r="H4704" s="240"/>
      <c r="I4704" s="240"/>
      <c r="J4704" s="240"/>
      <c r="K4704" s="240"/>
      <c r="L4704" s="240"/>
      <c r="M4704" s="240"/>
      <c r="N4704" s="240"/>
      <c r="O4704" s="240"/>
      <c r="BC4704" s="226"/>
    </row>
    <row r="4705" spans="1:55" ht="15.75" customHeight="1" thickBot="1">
      <c r="A4705" s="238"/>
      <c r="B4705" s="238"/>
      <c r="C4705" s="240"/>
      <c r="D4705" s="240"/>
      <c r="E4705" s="240"/>
      <c r="F4705" s="240"/>
      <c r="G4705" s="240"/>
      <c r="H4705" s="240"/>
      <c r="I4705" s="240"/>
      <c r="J4705" s="240"/>
      <c r="K4705" s="240"/>
      <c r="L4705" s="240"/>
      <c r="M4705" s="240"/>
      <c r="N4705" s="240"/>
      <c r="O4705" s="240"/>
      <c r="BC4705" s="226"/>
    </row>
    <row r="4706" spans="1:55" ht="15.75" customHeight="1" thickBot="1">
      <c r="A4706" s="238"/>
      <c r="B4706" s="238"/>
      <c r="C4706" s="240"/>
      <c r="D4706" s="240"/>
      <c r="E4706" s="240"/>
      <c r="F4706" s="240"/>
      <c r="G4706" s="240"/>
      <c r="H4706" s="240"/>
      <c r="I4706" s="240"/>
      <c r="J4706" s="240"/>
      <c r="K4706" s="240"/>
      <c r="L4706" s="240"/>
      <c r="M4706" s="240"/>
      <c r="N4706" s="240"/>
      <c r="O4706" s="240"/>
      <c r="BC4706" s="226"/>
    </row>
    <row r="4707" spans="1:55" ht="15.75" customHeight="1" thickBot="1">
      <c r="A4707" s="238"/>
      <c r="B4707" s="238"/>
      <c r="C4707" s="240"/>
      <c r="D4707" s="240"/>
      <c r="E4707" s="240"/>
      <c r="F4707" s="240"/>
      <c r="G4707" s="240"/>
      <c r="H4707" s="240"/>
      <c r="I4707" s="240"/>
      <c r="J4707" s="240"/>
      <c r="K4707" s="240"/>
      <c r="L4707" s="240"/>
      <c r="M4707" s="240"/>
      <c r="N4707" s="240"/>
      <c r="O4707" s="240"/>
      <c r="BC4707" s="226"/>
    </row>
    <row r="4708" spans="1:55" ht="15.75" customHeight="1" thickBot="1">
      <c r="A4708" s="238"/>
      <c r="B4708" s="238"/>
      <c r="C4708" s="240"/>
      <c r="D4708" s="240"/>
      <c r="E4708" s="240"/>
      <c r="F4708" s="240"/>
      <c r="G4708" s="240"/>
      <c r="H4708" s="240"/>
      <c r="I4708" s="240"/>
      <c r="J4708" s="240"/>
      <c r="K4708" s="240"/>
      <c r="L4708" s="240"/>
      <c r="M4708" s="240"/>
      <c r="N4708" s="240"/>
      <c r="O4708" s="240"/>
      <c r="BC4708" s="226"/>
    </row>
    <row r="4709" spans="1:55" ht="15.75" customHeight="1" thickBot="1">
      <c r="A4709" s="238"/>
      <c r="B4709" s="238"/>
      <c r="C4709" s="240"/>
      <c r="D4709" s="240"/>
      <c r="E4709" s="240"/>
      <c r="F4709" s="240"/>
      <c r="G4709" s="240"/>
      <c r="H4709" s="240"/>
      <c r="I4709" s="240"/>
      <c r="J4709" s="240"/>
      <c r="K4709" s="240"/>
      <c r="L4709" s="240"/>
      <c r="M4709" s="240"/>
      <c r="N4709" s="240"/>
      <c r="O4709" s="240"/>
      <c r="BC4709" s="226"/>
    </row>
    <row r="4710" spans="1:55" ht="15.75" customHeight="1" thickBot="1">
      <c r="A4710" s="238"/>
      <c r="B4710" s="238"/>
      <c r="C4710" s="240"/>
      <c r="D4710" s="240"/>
      <c r="E4710" s="240"/>
      <c r="F4710" s="240"/>
      <c r="G4710" s="240"/>
      <c r="H4710" s="240"/>
      <c r="I4710" s="240"/>
      <c r="J4710" s="240"/>
      <c r="K4710" s="240"/>
      <c r="L4710" s="240"/>
      <c r="M4710" s="240"/>
      <c r="N4710" s="240"/>
      <c r="O4710" s="240"/>
      <c r="BC4710" s="226"/>
    </row>
    <row r="4711" spans="1:55" ht="15.75" customHeight="1" thickBot="1">
      <c r="A4711" s="238"/>
      <c r="B4711" s="238"/>
      <c r="C4711" s="240"/>
      <c r="D4711" s="240"/>
      <c r="E4711" s="240"/>
      <c r="F4711" s="240"/>
      <c r="G4711" s="240"/>
      <c r="H4711" s="240"/>
      <c r="I4711" s="240"/>
      <c r="J4711" s="240"/>
      <c r="K4711" s="240"/>
      <c r="L4711" s="240"/>
      <c r="M4711" s="240"/>
      <c r="N4711" s="240"/>
      <c r="O4711" s="240"/>
      <c r="BC4711" s="226"/>
    </row>
    <row r="4712" spans="1:55" ht="15.75" customHeight="1" thickBot="1">
      <c r="A4712" s="238"/>
      <c r="B4712" s="238"/>
      <c r="C4712" s="240"/>
      <c r="D4712" s="240"/>
      <c r="E4712" s="240"/>
      <c r="F4712" s="240"/>
      <c r="G4712" s="240"/>
      <c r="H4712" s="240"/>
      <c r="I4712" s="240"/>
      <c r="J4712" s="240"/>
      <c r="K4712" s="240"/>
      <c r="L4712" s="240"/>
      <c r="M4712" s="240"/>
      <c r="N4712" s="240"/>
      <c r="O4712" s="240"/>
      <c r="BC4712" s="226"/>
    </row>
    <row r="4713" spans="1:55" ht="15.75" customHeight="1" thickBot="1">
      <c r="A4713" s="238"/>
      <c r="B4713" s="238"/>
      <c r="C4713" s="240"/>
      <c r="D4713" s="240"/>
      <c r="E4713" s="240"/>
      <c r="F4713" s="240"/>
      <c r="G4713" s="240"/>
      <c r="H4713" s="240"/>
      <c r="I4713" s="240"/>
      <c r="J4713" s="240"/>
      <c r="K4713" s="240"/>
      <c r="L4713" s="240"/>
      <c r="M4713" s="240"/>
      <c r="N4713" s="240"/>
      <c r="O4713" s="240"/>
      <c r="BC4713" s="226"/>
    </row>
    <row r="4714" spans="1:55" ht="15.75" customHeight="1" thickBot="1">
      <c r="A4714" s="238"/>
      <c r="B4714" s="238"/>
      <c r="C4714" s="240"/>
      <c r="D4714" s="240"/>
      <c r="E4714" s="240"/>
      <c r="F4714" s="240"/>
      <c r="G4714" s="240"/>
      <c r="H4714" s="240"/>
      <c r="I4714" s="240"/>
      <c r="J4714" s="240"/>
      <c r="K4714" s="240"/>
      <c r="L4714" s="240"/>
      <c r="M4714" s="240"/>
      <c r="N4714" s="240"/>
      <c r="O4714" s="240"/>
      <c r="BC4714" s="226"/>
    </row>
    <row r="4715" spans="1:55" ht="15.75" customHeight="1" thickBot="1">
      <c r="A4715" s="238"/>
      <c r="B4715" s="238"/>
      <c r="C4715" s="240"/>
      <c r="D4715" s="240"/>
      <c r="E4715" s="240"/>
      <c r="F4715" s="240"/>
      <c r="G4715" s="240"/>
      <c r="H4715" s="240"/>
      <c r="I4715" s="240"/>
      <c r="J4715" s="240"/>
      <c r="K4715" s="240"/>
      <c r="L4715" s="240"/>
      <c r="M4715" s="240"/>
      <c r="N4715" s="240"/>
      <c r="O4715" s="240"/>
      <c r="BC4715" s="226"/>
    </row>
    <row r="4716" spans="1:55" ht="15.75" customHeight="1" thickBot="1">
      <c r="A4716" s="238"/>
      <c r="B4716" s="238"/>
      <c r="C4716" s="240"/>
      <c r="D4716" s="240"/>
      <c r="E4716" s="240"/>
      <c r="F4716" s="240"/>
      <c r="G4716" s="240"/>
      <c r="H4716" s="240"/>
      <c r="I4716" s="240"/>
      <c r="J4716" s="240"/>
      <c r="K4716" s="240"/>
      <c r="L4716" s="240"/>
      <c r="M4716" s="240"/>
      <c r="N4716" s="240"/>
      <c r="O4716" s="240"/>
      <c r="BC4716" s="226"/>
    </row>
    <row r="4717" spans="1:55" ht="15.75" customHeight="1" thickBot="1">
      <c r="A4717" s="238"/>
      <c r="B4717" s="238"/>
      <c r="C4717" s="240"/>
      <c r="D4717" s="240"/>
      <c r="E4717" s="240"/>
      <c r="F4717" s="240"/>
      <c r="G4717" s="240"/>
      <c r="H4717" s="240"/>
      <c r="I4717" s="240"/>
      <c r="J4717" s="240"/>
      <c r="K4717" s="240"/>
      <c r="L4717" s="240"/>
      <c r="M4717" s="240"/>
      <c r="N4717" s="240"/>
      <c r="O4717" s="240"/>
      <c r="BC4717" s="226"/>
    </row>
    <row r="4718" spans="1:55" ht="15.75" customHeight="1" thickBot="1">
      <c r="A4718" s="238"/>
      <c r="B4718" s="238"/>
      <c r="C4718" s="240"/>
      <c r="D4718" s="240"/>
      <c r="E4718" s="240"/>
      <c r="F4718" s="240"/>
      <c r="G4718" s="240"/>
      <c r="H4718" s="240"/>
      <c r="I4718" s="240"/>
      <c r="J4718" s="240"/>
      <c r="K4718" s="240"/>
      <c r="L4718" s="240"/>
      <c r="M4718" s="240"/>
      <c r="N4718" s="240"/>
      <c r="O4718" s="240"/>
      <c r="BC4718" s="226"/>
    </row>
    <row r="4719" spans="1:55" ht="15.75" customHeight="1" thickBot="1">
      <c r="A4719" s="238"/>
      <c r="B4719" s="238"/>
      <c r="C4719" s="240"/>
      <c r="D4719" s="240"/>
      <c r="E4719" s="240"/>
      <c r="F4719" s="240"/>
      <c r="G4719" s="240"/>
      <c r="H4719" s="240"/>
      <c r="I4719" s="240"/>
      <c r="J4719" s="240"/>
      <c r="K4719" s="240"/>
      <c r="L4719" s="240"/>
      <c r="M4719" s="240"/>
      <c r="N4719" s="240"/>
      <c r="O4719" s="240"/>
      <c r="BC4719" s="226"/>
    </row>
    <row r="4720" spans="1:55" ht="15.75" customHeight="1" thickBot="1">
      <c r="A4720" s="238"/>
      <c r="B4720" s="238"/>
      <c r="C4720" s="240"/>
      <c r="D4720" s="240"/>
      <c r="E4720" s="240"/>
      <c r="F4720" s="240"/>
      <c r="G4720" s="240"/>
      <c r="H4720" s="240"/>
      <c r="I4720" s="240"/>
      <c r="J4720" s="240"/>
      <c r="K4720" s="240"/>
      <c r="L4720" s="240"/>
      <c r="M4720" s="240"/>
      <c r="N4720" s="240"/>
      <c r="O4720" s="240"/>
      <c r="BC4720" s="226"/>
    </row>
    <row r="4721" spans="1:55" ht="15.75" customHeight="1" thickBot="1">
      <c r="A4721" s="238"/>
      <c r="B4721" s="238"/>
      <c r="C4721" s="240"/>
      <c r="D4721" s="240"/>
      <c r="E4721" s="240"/>
      <c r="F4721" s="240"/>
      <c r="G4721" s="240"/>
      <c r="H4721" s="240"/>
      <c r="I4721" s="240"/>
      <c r="J4721" s="240"/>
      <c r="K4721" s="240"/>
      <c r="L4721" s="240"/>
      <c r="M4721" s="240"/>
      <c r="N4721" s="240"/>
      <c r="O4721" s="240"/>
      <c r="BC4721" s="226"/>
    </row>
    <row r="4722" spans="1:55" ht="15.75" customHeight="1" thickBot="1">
      <c r="A4722" s="238"/>
      <c r="B4722" s="238"/>
      <c r="C4722" s="240"/>
      <c r="D4722" s="240"/>
      <c r="E4722" s="240"/>
      <c r="F4722" s="240"/>
      <c r="G4722" s="240"/>
      <c r="H4722" s="240"/>
      <c r="I4722" s="240"/>
      <c r="J4722" s="240"/>
      <c r="K4722" s="240"/>
      <c r="L4722" s="240"/>
      <c r="M4722" s="240"/>
      <c r="N4722" s="240"/>
      <c r="O4722" s="240"/>
      <c r="BC4722" s="226"/>
    </row>
    <row r="4723" spans="1:55" ht="15.75" customHeight="1" thickBot="1">
      <c r="A4723" s="238"/>
      <c r="B4723" s="238"/>
      <c r="C4723" s="240"/>
      <c r="D4723" s="240"/>
      <c r="E4723" s="240"/>
      <c r="F4723" s="240"/>
      <c r="G4723" s="240"/>
      <c r="H4723" s="240"/>
      <c r="I4723" s="240"/>
      <c r="J4723" s="240"/>
      <c r="K4723" s="240"/>
      <c r="L4723" s="240"/>
      <c r="M4723" s="240"/>
      <c r="N4723" s="240"/>
      <c r="O4723" s="240"/>
      <c r="BC4723" s="226"/>
    </row>
    <row r="4724" spans="1:55" ht="15.75" customHeight="1" thickBot="1">
      <c r="A4724" s="238"/>
      <c r="B4724" s="238"/>
      <c r="C4724" s="240"/>
      <c r="D4724" s="240"/>
      <c r="E4724" s="240"/>
      <c r="F4724" s="240"/>
      <c r="G4724" s="240"/>
      <c r="H4724" s="240"/>
      <c r="I4724" s="240"/>
      <c r="J4724" s="240"/>
      <c r="K4724" s="240"/>
      <c r="L4724" s="240"/>
      <c r="M4724" s="240"/>
      <c r="N4724" s="240"/>
      <c r="O4724" s="240"/>
      <c r="BC4724" s="226"/>
    </row>
    <row r="4725" spans="1:55" ht="15.75" customHeight="1" thickBot="1">
      <c r="A4725" s="238"/>
      <c r="B4725" s="238"/>
      <c r="C4725" s="240"/>
      <c r="D4725" s="240"/>
      <c r="E4725" s="240"/>
      <c r="F4725" s="240"/>
      <c r="G4725" s="240"/>
      <c r="H4725" s="240"/>
      <c r="I4725" s="240"/>
      <c r="J4725" s="240"/>
      <c r="K4725" s="240"/>
      <c r="L4725" s="240"/>
      <c r="M4725" s="240"/>
      <c r="N4725" s="240"/>
      <c r="O4725" s="240"/>
      <c r="BC4725" s="226"/>
    </row>
    <row r="4726" spans="1:55" ht="15.75" customHeight="1" thickBot="1">
      <c r="A4726" s="238"/>
      <c r="B4726" s="238"/>
      <c r="C4726" s="240"/>
      <c r="D4726" s="240"/>
      <c r="E4726" s="240"/>
      <c r="F4726" s="240"/>
      <c r="G4726" s="240"/>
      <c r="H4726" s="240"/>
      <c r="I4726" s="240"/>
      <c r="J4726" s="240"/>
      <c r="K4726" s="240"/>
      <c r="L4726" s="240"/>
      <c r="M4726" s="240"/>
      <c r="N4726" s="240"/>
      <c r="O4726" s="240"/>
      <c r="BC4726" s="226"/>
    </row>
    <row r="4727" spans="1:55" ht="15.75" customHeight="1" thickBot="1">
      <c r="A4727" s="238"/>
      <c r="B4727" s="238"/>
      <c r="C4727" s="240"/>
      <c r="D4727" s="240"/>
      <c r="E4727" s="240"/>
      <c r="F4727" s="240"/>
      <c r="G4727" s="240"/>
      <c r="H4727" s="240"/>
      <c r="I4727" s="240"/>
      <c r="J4727" s="240"/>
      <c r="K4727" s="240"/>
      <c r="L4727" s="240"/>
      <c r="M4727" s="240"/>
      <c r="N4727" s="240"/>
      <c r="O4727" s="240"/>
      <c r="BC4727" s="226"/>
    </row>
    <row r="4728" spans="1:55" ht="15.75" customHeight="1" thickBot="1">
      <c r="A4728" s="238"/>
      <c r="B4728" s="238"/>
      <c r="C4728" s="240"/>
      <c r="D4728" s="240"/>
      <c r="E4728" s="240"/>
      <c r="F4728" s="240"/>
      <c r="G4728" s="240"/>
      <c r="H4728" s="240"/>
      <c r="I4728" s="240"/>
      <c r="J4728" s="240"/>
      <c r="K4728" s="240"/>
      <c r="L4728" s="240"/>
      <c r="M4728" s="240"/>
      <c r="N4728" s="240"/>
      <c r="O4728" s="240"/>
      <c r="BC4728" s="226"/>
    </row>
    <row r="4729" spans="1:55" ht="15.75" customHeight="1" thickBot="1">
      <c r="A4729" s="238"/>
      <c r="B4729" s="238"/>
      <c r="C4729" s="240"/>
      <c r="D4729" s="240"/>
      <c r="E4729" s="240"/>
      <c r="F4729" s="240"/>
      <c r="G4729" s="240"/>
      <c r="H4729" s="240"/>
      <c r="I4729" s="240"/>
      <c r="J4729" s="240"/>
      <c r="K4729" s="240"/>
      <c r="L4729" s="240"/>
      <c r="M4729" s="240"/>
      <c r="N4729" s="240"/>
      <c r="O4729" s="240"/>
      <c r="BC4729" s="226"/>
    </row>
    <row r="4730" spans="1:55" ht="15.75" customHeight="1" thickBot="1">
      <c r="A4730" s="238"/>
      <c r="B4730" s="238"/>
      <c r="C4730" s="240"/>
      <c r="D4730" s="240"/>
      <c r="E4730" s="240"/>
      <c r="F4730" s="240"/>
      <c r="G4730" s="240"/>
      <c r="H4730" s="240"/>
      <c r="I4730" s="240"/>
      <c r="J4730" s="240"/>
      <c r="K4730" s="240"/>
      <c r="L4730" s="240"/>
      <c r="M4730" s="240"/>
      <c r="N4730" s="240"/>
      <c r="O4730" s="240"/>
      <c r="BC4730" s="226"/>
    </row>
    <row r="4731" spans="1:55" ht="15.75" customHeight="1" thickBot="1">
      <c r="A4731" s="238"/>
      <c r="B4731" s="238"/>
      <c r="C4731" s="240"/>
      <c r="D4731" s="240"/>
      <c r="E4731" s="240"/>
      <c r="F4731" s="240"/>
      <c r="G4731" s="240"/>
      <c r="H4731" s="240"/>
      <c r="I4731" s="240"/>
      <c r="J4731" s="240"/>
      <c r="K4731" s="240"/>
      <c r="L4731" s="240"/>
      <c r="M4731" s="240"/>
      <c r="N4731" s="240"/>
      <c r="O4731" s="240"/>
      <c r="BC4731" s="226"/>
    </row>
    <row r="4732" spans="1:55" ht="15.75" customHeight="1" thickBot="1">
      <c r="A4732" s="238"/>
      <c r="B4732" s="238"/>
      <c r="C4732" s="240"/>
      <c r="D4732" s="240"/>
      <c r="E4732" s="240"/>
      <c r="F4732" s="240"/>
      <c r="G4732" s="240"/>
      <c r="H4732" s="240"/>
      <c r="I4732" s="240"/>
      <c r="J4732" s="240"/>
      <c r="K4732" s="240"/>
      <c r="L4732" s="240"/>
      <c r="M4732" s="240"/>
      <c r="N4732" s="240"/>
      <c r="O4732" s="240"/>
      <c r="BC4732" s="226"/>
    </row>
    <row r="4733" spans="1:55" ht="15.75" customHeight="1" thickBot="1">
      <c r="A4733" s="238"/>
      <c r="B4733" s="238"/>
      <c r="C4733" s="240"/>
      <c r="D4733" s="240"/>
      <c r="E4733" s="240"/>
      <c r="F4733" s="240"/>
      <c r="G4733" s="240"/>
      <c r="H4733" s="240"/>
      <c r="I4733" s="240"/>
      <c r="J4733" s="240"/>
      <c r="K4733" s="240"/>
      <c r="L4733" s="240"/>
      <c r="M4733" s="240"/>
      <c r="N4733" s="240"/>
      <c r="O4733" s="240"/>
      <c r="BC4733" s="226"/>
    </row>
    <row r="4734" spans="1:55" ht="15.75" customHeight="1" thickBot="1">
      <c r="A4734" s="238"/>
      <c r="B4734" s="238"/>
      <c r="C4734" s="240"/>
      <c r="D4734" s="240"/>
      <c r="E4734" s="240"/>
      <c r="F4734" s="240"/>
      <c r="G4734" s="240"/>
      <c r="H4734" s="240"/>
      <c r="I4734" s="240"/>
      <c r="J4734" s="240"/>
      <c r="K4734" s="240"/>
      <c r="L4734" s="240"/>
      <c r="M4734" s="240"/>
      <c r="N4734" s="240"/>
      <c r="O4734" s="240"/>
      <c r="BC4734" s="226"/>
    </row>
    <row r="4735" spans="1:55" ht="15.75" customHeight="1" thickBot="1">
      <c r="A4735" s="238"/>
      <c r="B4735" s="238"/>
      <c r="C4735" s="240"/>
      <c r="D4735" s="240"/>
      <c r="E4735" s="240"/>
      <c r="F4735" s="240"/>
      <c r="G4735" s="240"/>
      <c r="H4735" s="240"/>
      <c r="I4735" s="240"/>
      <c r="J4735" s="240"/>
      <c r="K4735" s="240"/>
      <c r="L4735" s="240"/>
      <c r="M4735" s="240"/>
      <c r="N4735" s="240"/>
      <c r="O4735" s="240"/>
      <c r="BC4735" s="226"/>
    </row>
    <row r="4736" spans="1:55" ht="15.75" customHeight="1" thickBot="1">
      <c r="A4736" s="238"/>
      <c r="B4736" s="238"/>
      <c r="C4736" s="240"/>
      <c r="D4736" s="240"/>
      <c r="E4736" s="240"/>
      <c r="F4736" s="240"/>
      <c r="G4736" s="240"/>
      <c r="H4736" s="240"/>
      <c r="I4736" s="240"/>
      <c r="J4736" s="240"/>
      <c r="K4736" s="240"/>
      <c r="L4736" s="240"/>
      <c r="M4736" s="240"/>
      <c r="N4736" s="240"/>
      <c r="O4736" s="240"/>
      <c r="BC4736" s="226"/>
    </row>
    <row r="4737" spans="1:55" ht="15.75" customHeight="1" thickBot="1">
      <c r="A4737" s="238"/>
      <c r="B4737" s="238"/>
      <c r="C4737" s="240"/>
      <c r="D4737" s="240"/>
      <c r="E4737" s="240"/>
      <c r="F4737" s="240"/>
      <c r="G4737" s="240"/>
      <c r="H4737" s="240"/>
      <c r="I4737" s="240"/>
      <c r="J4737" s="240"/>
      <c r="K4737" s="240"/>
      <c r="L4737" s="240"/>
      <c r="M4737" s="240"/>
      <c r="N4737" s="240"/>
      <c r="O4737" s="240"/>
      <c r="BC4737" s="226"/>
    </row>
    <row r="4738" spans="1:55" ht="15.75" customHeight="1" thickBot="1">
      <c r="A4738" s="238"/>
      <c r="B4738" s="238"/>
      <c r="C4738" s="240"/>
      <c r="D4738" s="240"/>
      <c r="E4738" s="240"/>
      <c r="F4738" s="240"/>
      <c r="G4738" s="240"/>
      <c r="H4738" s="240"/>
      <c r="I4738" s="240"/>
      <c r="J4738" s="240"/>
      <c r="K4738" s="240"/>
      <c r="L4738" s="240"/>
      <c r="M4738" s="240"/>
      <c r="N4738" s="240"/>
      <c r="O4738" s="240"/>
      <c r="BC4738" s="226"/>
    </row>
    <row r="4739" spans="1:55" ht="15.75" customHeight="1" thickBot="1">
      <c r="A4739" s="238"/>
      <c r="B4739" s="238"/>
      <c r="C4739" s="240"/>
      <c r="D4739" s="240"/>
      <c r="E4739" s="240"/>
      <c r="F4739" s="240"/>
      <c r="G4739" s="240"/>
      <c r="H4739" s="240"/>
      <c r="I4739" s="240"/>
      <c r="J4739" s="240"/>
      <c r="K4739" s="240"/>
      <c r="L4739" s="240"/>
      <c r="M4739" s="240"/>
      <c r="N4739" s="240"/>
      <c r="O4739" s="240"/>
      <c r="BC4739" s="226"/>
    </row>
    <row r="4740" spans="1:55" ht="15.75" customHeight="1" thickBot="1">
      <c r="A4740" s="238"/>
      <c r="B4740" s="238"/>
      <c r="C4740" s="240"/>
      <c r="D4740" s="240"/>
      <c r="E4740" s="240"/>
      <c r="F4740" s="240"/>
      <c r="G4740" s="240"/>
      <c r="H4740" s="240"/>
      <c r="I4740" s="240"/>
      <c r="J4740" s="240"/>
      <c r="K4740" s="240"/>
      <c r="L4740" s="240"/>
      <c r="M4740" s="240"/>
      <c r="N4740" s="240"/>
      <c r="O4740" s="240"/>
      <c r="BC4740" s="226"/>
    </row>
    <row r="4741" spans="1:55" ht="15.75" customHeight="1" thickBot="1">
      <c r="A4741" s="238"/>
      <c r="B4741" s="238"/>
      <c r="C4741" s="240"/>
      <c r="D4741" s="240"/>
      <c r="E4741" s="240"/>
      <c r="F4741" s="240"/>
      <c r="G4741" s="240"/>
      <c r="H4741" s="240"/>
      <c r="I4741" s="240"/>
      <c r="J4741" s="240"/>
      <c r="K4741" s="240"/>
      <c r="L4741" s="240"/>
      <c r="M4741" s="240"/>
      <c r="N4741" s="240"/>
      <c r="O4741" s="240"/>
      <c r="BC4741" s="226"/>
    </row>
    <row r="4742" spans="1:55" ht="15.75" customHeight="1" thickBot="1">
      <c r="A4742" s="238"/>
      <c r="B4742" s="238"/>
      <c r="C4742" s="240"/>
      <c r="D4742" s="240"/>
      <c r="E4742" s="240"/>
      <c r="F4742" s="240"/>
      <c r="G4742" s="240"/>
      <c r="H4742" s="240"/>
      <c r="I4742" s="240"/>
      <c r="J4742" s="240"/>
      <c r="K4742" s="240"/>
      <c r="L4742" s="240"/>
      <c r="M4742" s="240"/>
      <c r="N4742" s="240"/>
      <c r="O4742" s="240"/>
      <c r="BC4742" s="226"/>
    </row>
    <row r="4743" spans="1:55" ht="15.75" customHeight="1" thickBot="1">
      <c r="A4743" s="238"/>
      <c r="B4743" s="238"/>
      <c r="C4743" s="240"/>
      <c r="D4743" s="240"/>
      <c r="E4743" s="240"/>
      <c r="F4743" s="240"/>
      <c r="G4743" s="240"/>
      <c r="H4743" s="240"/>
      <c r="I4743" s="240"/>
      <c r="J4743" s="240"/>
      <c r="K4743" s="240"/>
      <c r="L4743" s="240"/>
      <c r="M4743" s="240"/>
      <c r="N4743" s="240"/>
      <c r="O4743" s="240"/>
      <c r="BC4743" s="226"/>
    </row>
    <row r="4744" spans="1:55" ht="15.75" customHeight="1" thickBot="1">
      <c r="A4744" s="238"/>
      <c r="B4744" s="238"/>
      <c r="C4744" s="240"/>
      <c r="D4744" s="240"/>
      <c r="E4744" s="240"/>
      <c r="F4744" s="240"/>
      <c r="G4744" s="240"/>
      <c r="H4744" s="240"/>
      <c r="I4744" s="240"/>
      <c r="J4744" s="240"/>
      <c r="K4744" s="240"/>
      <c r="L4744" s="240"/>
      <c r="M4744" s="240"/>
      <c r="N4744" s="240"/>
      <c r="O4744" s="240"/>
      <c r="BC4744" s="226"/>
    </row>
    <row r="4745" spans="1:55" ht="15.75" customHeight="1" thickBot="1">
      <c r="A4745" s="238"/>
      <c r="B4745" s="238"/>
      <c r="C4745" s="240"/>
      <c r="D4745" s="240"/>
      <c r="E4745" s="240"/>
      <c r="F4745" s="240"/>
      <c r="G4745" s="240"/>
      <c r="H4745" s="240"/>
      <c r="I4745" s="240"/>
      <c r="J4745" s="240"/>
      <c r="K4745" s="240"/>
      <c r="L4745" s="240"/>
      <c r="M4745" s="240"/>
      <c r="N4745" s="240"/>
      <c r="O4745" s="240"/>
      <c r="BC4745" s="226"/>
    </row>
    <row r="4746" spans="1:55" ht="15.75" customHeight="1" thickBot="1">
      <c r="A4746" s="238"/>
      <c r="B4746" s="238"/>
      <c r="C4746" s="240"/>
      <c r="D4746" s="240"/>
      <c r="E4746" s="240"/>
      <c r="F4746" s="240"/>
      <c r="G4746" s="240"/>
      <c r="H4746" s="240"/>
      <c r="I4746" s="240"/>
      <c r="J4746" s="240"/>
      <c r="K4746" s="240"/>
      <c r="L4746" s="240"/>
      <c r="M4746" s="240"/>
      <c r="N4746" s="240"/>
      <c r="O4746" s="240"/>
      <c r="BC4746" s="226"/>
    </row>
    <row r="4747" spans="1:55" ht="15.75" customHeight="1" thickBot="1">
      <c r="A4747" s="238"/>
      <c r="B4747" s="238"/>
      <c r="C4747" s="240"/>
      <c r="D4747" s="240"/>
      <c r="E4747" s="240"/>
      <c r="F4747" s="240"/>
      <c r="G4747" s="240"/>
      <c r="H4747" s="240"/>
      <c r="I4747" s="240"/>
      <c r="J4747" s="240"/>
      <c r="K4747" s="240"/>
      <c r="L4747" s="240"/>
      <c r="M4747" s="240"/>
      <c r="N4747" s="240"/>
      <c r="O4747" s="240"/>
      <c r="BC4747" s="226"/>
    </row>
    <row r="4748" spans="1:55" ht="15.75" customHeight="1" thickBot="1">
      <c r="A4748" s="238"/>
      <c r="B4748" s="238"/>
      <c r="C4748" s="240"/>
      <c r="D4748" s="240"/>
      <c r="E4748" s="240"/>
      <c r="F4748" s="240"/>
      <c r="G4748" s="240"/>
      <c r="H4748" s="240"/>
      <c r="I4748" s="240"/>
      <c r="J4748" s="240"/>
      <c r="K4748" s="240"/>
      <c r="L4748" s="240"/>
      <c r="M4748" s="240"/>
      <c r="N4748" s="240"/>
      <c r="O4748" s="240"/>
      <c r="BC4748" s="226"/>
    </row>
    <row r="4749" spans="1:55" ht="15.75" customHeight="1" thickBot="1">
      <c r="A4749" s="238"/>
      <c r="B4749" s="238"/>
      <c r="C4749" s="240"/>
      <c r="D4749" s="240"/>
      <c r="E4749" s="240"/>
      <c r="F4749" s="240"/>
      <c r="G4749" s="240"/>
      <c r="H4749" s="240"/>
      <c r="I4749" s="240"/>
      <c r="J4749" s="240"/>
      <c r="K4749" s="240"/>
      <c r="L4749" s="240"/>
      <c r="M4749" s="240"/>
      <c r="N4749" s="240"/>
      <c r="O4749" s="240"/>
      <c r="BC4749" s="226"/>
    </row>
    <row r="4750" spans="1:55" ht="15.75" customHeight="1" thickBot="1">
      <c r="A4750" s="238"/>
      <c r="B4750" s="238"/>
      <c r="C4750" s="240"/>
      <c r="D4750" s="240"/>
      <c r="E4750" s="240"/>
      <c r="F4750" s="240"/>
      <c r="G4750" s="240"/>
      <c r="H4750" s="240"/>
      <c r="I4750" s="240"/>
      <c r="J4750" s="240"/>
      <c r="K4750" s="240"/>
      <c r="L4750" s="240"/>
      <c r="M4750" s="240"/>
      <c r="N4750" s="240"/>
      <c r="O4750" s="240"/>
      <c r="BC4750" s="226"/>
    </row>
    <row r="4751" spans="1:55" ht="15.75" customHeight="1" thickBot="1">
      <c r="A4751" s="238"/>
      <c r="B4751" s="238"/>
      <c r="C4751" s="240"/>
      <c r="D4751" s="240"/>
      <c r="E4751" s="240"/>
      <c r="F4751" s="240"/>
      <c r="G4751" s="240"/>
      <c r="H4751" s="240"/>
      <c r="I4751" s="240"/>
      <c r="J4751" s="240"/>
      <c r="K4751" s="240"/>
      <c r="L4751" s="240"/>
      <c r="M4751" s="240"/>
      <c r="N4751" s="240"/>
      <c r="O4751" s="240"/>
      <c r="BC4751" s="226"/>
    </row>
    <row r="4752" spans="1:55" ht="15.75" customHeight="1" thickBot="1">
      <c r="A4752" s="238"/>
      <c r="B4752" s="238"/>
      <c r="C4752" s="240"/>
      <c r="D4752" s="240"/>
      <c r="E4752" s="240"/>
      <c r="F4752" s="240"/>
      <c r="G4752" s="240"/>
      <c r="H4752" s="240"/>
      <c r="I4752" s="240"/>
      <c r="J4752" s="240"/>
      <c r="K4752" s="240"/>
      <c r="L4752" s="240"/>
      <c r="M4752" s="240"/>
      <c r="N4752" s="240"/>
      <c r="O4752" s="240"/>
      <c r="BC4752" s="226"/>
    </row>
    <row r="4753" spans="1:55" ht="15.75" customHeight="1" thickBot="1">
      <c r="A4753" s="238"/>
      <c r="B4753" s="238"/>
      <c r="C4753" s="240"/>
      <c r="D4753" s="240"/>
      <c r="E4753" s="240"/>
      <c r="F4753" s="240"/>
      <c r="G4753" s="240"/>
      <c r="H4753" s="240"/>
      <c r="I4753" s="240"/>
      <c r="J4753" s="240"/>
      <c r="K4753" s="240"/>
      <c r="L4753" s="240"/>
      <c r="M4753" s="240"/>
      <c r="N4753" s="240"/>
      <c r="O4753" s="240"/>
      <c r="BC4753" s="226"/>
    </row>
    <row r="4754" spans="1:55" ht="15.75" customHeight="1" thickBot="1">
      <c r="A4754" s="238"/>
      <c r="B4754" s="238"/>
      <c r="C4754" s="240"/>
      <c r="D4754" s="240"/>
      <c r="E4754" s="240"/>
      <c r="F4754" s="240"/>
      <c r="G4754" s="240"/>
      <c r="H4754" s="240"/>
      <c r="I4754" s="240"/>
      <c r="J4754" s="240"/>
      <c r="K4754" s="240"/>
      <c r="L4754" s="240"/>
      <c r="M4754" s="240"/>
      <c r="N4754" s="240"/>
      <c r="O4754" s="240"/>
      <c r="BC4754" s="226"/>
    </row>
    <row r="4755" spans="1:55" ht="15.75" customHeight="1" thickBot="1">
      <c r="A4755" s="238"/>
      <c r="B4755" s="238"/>
      <c r="C4755" s="240"/>
      <c r="D4755" s="240"/>
      <c r="E4755" s="240"/>
      <c r="F4755" s="240"/>
      <c r="G4755" s="240"/>
      <c r="H4755" s="240"/>
      <c r="I4755" s="240"/>
      <c r="J4755" s="240"/>
      <c r="K4755" s="240"/>
      <c r="L4755" s="240"/>
      <c r="M4755" s="240"/>
      <c r="N4755" s="240"/>
      <c r="O4755" s="240"/>
      <c r="BC4755" s="226"/>
    </row>
    <row r="4756" spans="1:55" ht="15.75" customHeight="1" thickBot="1">
      <c r="A4756" s="238"/>
      <c r="B4756" s="238"/>
      <c r="C4756" s="240"/>
      <c r="D4756" s="240"/>
      <c r="E4756" s="240"/>
      <c r="F4756" s="240"/>
      <c r="G4756" s="240"/>
      <c r="H4756" s="240"/>
      <c r="I4756" s="240"/>
      <c r="J4756" s="240"/>
      <c r="K4756" s="240"/>
      <c r="L4756" s="240"/>
      <c r="M4756" s="240"/>
      <c r="N4756" s="240"/>
      <c r="O4756" s="240"/>
      <c r="BC4756" s="226"/>
    </row>
    <row r="4757" spans="1:55" ht="15.75" customHeight="1" thickBot="1">
      <c r="A4757" s="238"/>
      <c r="B4757" s="238"/>
      <c r="C4757" s="240"/>
      <c r="D4757" s="240"/>
      <c r="E4757" s="240"/>
      <c r="F4757" s="240"/>
      <c r="G4757" s="240"/>
      <c r="H4757" s="240"/>
      <c r="I4757" s="240"/>
      <c r="J4757" s="240"/>
      <c r="K4757" s="240"/>
      <c r="L4757" s="240"/>
      <c r="M4757" s="240"/>
      <c r="N4757" s="240"/>
      <c r="O4757" s="240"/>
      <c r="BC4757" s="226"/>
    </row>
    <row r="4758" spans="1:55" ht="15.75" customHeight="1" thickBot="1">
      <c r="A4758" s="238"/>
      <c r="B4758" s="238"/>
      <c r="C4758" s="240"/>
      <c r="D4758" s="240"/>
      <c r="E4758" s="240"/>
      <c r="F4758" s="240"/>
      <c r="G4758" s="240"/>
      <c r="H4758" s="240"/>
      <c r="I4758" s="240"/>
      <c r="J4758" s="240"/>
      <c r="K4758" s="240"/>
      <c r="L4758" s="240"/>
      <c r="M4758" s="240"/>
      <c r="N4758" s="240"/>
      <c r="O4758" s="240"/>
      <c r="BC4758" s="226"/>
    </row>
    <row r="4759" spans="1:55" ht="15.75" customHeight="1" thickBot="1">
      <c r="A4759" s="238"/>
      <c r="B4759" s="238"/>
      <c r="C4759" s="240"/>
      <c r="D4759" s="240"/>
      <c r="E4759" s="240"/>
      <c r="F4759" s="240"/>
      <c r="G4759" s="240"/>
      <c r="H4759" s="240"/>
      <c r="I4759" s="240"/>
      <c r="J4759" s="240"/>
      <c r="K4759" s="240"/>
      <c r="L4759" s="240"/>
      <c r="M4759" s="240"/>
      <c r="N4759" s="240"/>
      <c r="O4759" s="240"/>
      <c r="BC4759" s="226"/>
    </row>
    <row r="4760" spans="1:55" ht="15.75" customHeight="1" thickBot="1">
      <c r="A4760" s="238"/>
      <c r="B4760" s="238"/>
      <c r="C4760" s="240"/>
      <c r="D4760" s="240"/>
      <c r="E4760" s="240"/>
      <c r="F4760" s="240"/>
      <c r="G4760" s="240"/>
      <c r="H4760" s="240"/>
      <c r="I4760" s="240"/>
      <c r="J4760" s="240"/>
      <c r="K4760" s="240"/>
      <c r="L4760" s="240"/>
      <c r="M4760" s="240"/>
      <c r="N4760" s="240"/>
      <c r="O4760" s="240"/>
      <c r="BC4760" s="226"/>
    </row>
    <row r="4761" spans="1:55" ht="15.75" customHeight="1" thickBot="1">
      <c r="A4761" s="238"/>
      <c r="B4761" s="238"/>
      <c r="C4761" s="240"/>
      <c r="D4761" s="240"/>
      <c r="E4761" s="240"/>
      <c r="F4761" s="240"/>
      <c r="G4761" s="240"/>
      <c r="H4761" s="240"/>
      <c r="I4761" s="240"/>
      <c r="J4761" s="240"/>
      <c r="K4761" s="240"/>
      <c r="L4761" s="240"/>
      <c r="M4761" s="240"/>
      <c r="N4761" s="240"/>
      <c r="O4761" s="240"/>
      <c r="BC4761" s="226"/>
    </row>
    <row r="4762" spans="1:55" ht="15.75" customHeight="1" thickBot="1">
      <c r="A4762" s="238"/>
      <c r="B4762" s="238"/>
      <c r="C4762" s="240"/>
      <c r="D4762" s="240"/>
      <c r="E4762" s="240"/>
      <c r="F4762" s="240"/>
      <c r="G4762" s="240"/>
      <c r="H4762" s="240"/>
      <c r="I4762" s="240"/>
      <c r="J4762" s="240"/>
      <c r="K4762" s="240"/>
      <c r="L4762" s="240"/>
      <c r="M4762" s="240"/>
      <c r="N4762" s="240"/>
      <c r="O4762" s="240"/>
      <c r="BC4762" s="226"/>
    </row>
    <row r="4763" spans="1:55" ht="15.75" customHeight="1" thickBot="1">
      <c r="A4763" s="238"/>
      <c r="B4763" s="238"/>
      <c r="C4763" s="240"/>
      <c r="D4763" s="240"/>
      <c r="E4763" s="240"/>
      <c r="F4763" s="240"/>
      <c r="G4763" s="240"/>
      <c r="H4763" s="240"/>
      <c r="I4763" s="240"/>
      <c r="J4763" s="240"/>
      <c r="K4763" s="240"/>
      <c r="L4763" s="240"/>
      <c r="M4763" s="240"/>
      <c r="N4763" s="240"/>
      <c r="O4763" s="240"/>
      <c r="BC4763" s="226"/>
    </row>
    <row r="4764" spans="1:55" ht="15.75" customHeight="1" thickBot="1">
      <c r="A4764" s="238"/>
      <c r="B4764" s="238"/>
      <c r="C4764" s="240"/>
      <c r="D4764" s="240"/>
      <c r="E4764" s="240"/>
      <c r="F4764" s="240"/>
      <c r="G4764" s="240"/>
      <c r="H4764" s="240"/>
      <c r="I4764" s="240"/>
      <c r="J4764" s="240"/>
      <c r="K4764" s="240"/>
      <c r="L4764" s="240"/>
      <c r="M4764" s="240"/>
      <c r="N4764" s="240"/>
      <c r="O4764" s="240"/>
      <c r="BC4764" s="226"/>
    </row>
    <row r="4765" spans="1:55" ht="15.75" customHeight="1" thickBot="1">
      <c r="A4765" s="238"/>
      <c r="B4765" s="238"/>
      <c r="C4765" s="240"/>
      <c r="D4765" s="240"/>
      <c r="E4765" s="240"/>
      <c r="F4765" s="240"/>
      <c r="G4765" s="240"/>
      <c r="H4765" s="240"/>
      <c r="I4765" s="240"/>
      <c r="J4765" s="240"/>
      <c r="K4765" s="240"/>
      <c r="L4765" s="240"/>
      <c r="M4765" s="240"/>
      <c r="N4765" s="240"/>
      <c r="O4765" s="240"/>
      <c r="BC4765" s="226"/>
    </row>
    <row r="4766" spans="1:55" ht="15.75" customHeight="1" thickBot="1">
      <c r="A4766" s="238"/>
      <c r="B4766" s="238"/>
      <c r="C4766" s="240"/>
      <c r="D4766" s="240"/>
      <c r="E4766" s="240"/>
      <c r="F4766" s="240"/>
      <c r="G4766" s="240"/>
      <c r="H4766" s="240"/>
      <c r="I4766" s="240"/>
      <c r="J4766" s="240"/>
      <c r="K4766" s="240"/>
      <c r="L4766" s="240"/>
      <c r="M4766" s="240"/>
      <c r="N4766" s="240"/>
      <c r="O4766" s="240"/>
      <c r="BC4766" s="226"/>
    </row>
    <row r="4767" spans="1:55" ht="15.75" customHeight="1" thickBot="1">
      <c r="A4767" s="238"/>
      <c r="B4767" s="238"/>
      <c r="C4767" s="240"/>
      <c r="D4767" s="240"/>
      <c r="E4767" s="240"/>
      <c r="F4767" s="240"/>
      <c r="G4767" s="240"/>
      <c r="H4767" s="240"/>
      <c r="I4767" s="240"/>
      <c r="J4767" s="240"/>
      <c r="K4767" s="240"/>
      <c r="L4767" s="240"/>
      <c r="M4767" s="240"/>
      <c r="N4767" s="240"/>
      <c r="O4767" s="240"/>
      <c r="BC4767" s="226"/>
    </row>
    <row r="4768" spans="1:55" ht="15.75" customHeight="1" thickBot="1">
      <c r="A4768" s="238"/>
      <c r="B4768" s="238"/>
      <c r="C4768" s="240"/>
      <c r="D4768" s="240"/>
      <c r="E4768" s="240"/>
      <c r="F4768" s="240"/>
      <c r="G4768" s="240"/>
      <c r="H4768" s="240"/>
      <c r="I4768" s="240"/>
      <c r="J4768" s="240"/>
      <c r="K4768" s="240"/>
      <c r="L4768" s="240"/>
      <c r="M4768" s="240"/>
      <c r="N4768" s="240"/>
      <c r="O4768" s="240"/>
      <c r="BC4768" s="226"/>
    </row>
    <row r="4769" spans="1:55" ht="15.75" customHeight="1" thickBot="1">
      <c r="A4769" s="238"/>
      <c r="B4769" s="238"/>
      <c r="C4769" s="240"/>
      <c r="D4769" s="240"/>
      <c r="E4769" s="240"/>
      <c r="F4769" s="240"/>
      <c r="G4769" s="240"/>
      <c r="H4769" s="240"/>
      <c r="I4769" s="240"/>
      <c r="J4769" s="240"/>
      <c r="K4769" s="240"/>
      <c r="L4769" s="240"/>
      <c r="M4769" s="240"/>
      <c r="N4769" s="240"/>
      <c r="O4769" s="240"/>
      <c r="BC4769" s="226"/>
    </row>
    <row r="4770" spans="1:55" ht="15.75" customHeight="1" thickBot="1">
      <c r="A4770" s="238"/>
      <c r="B4770" s="238"/>
      <c r="C4770" s="240"/>
      <c r="D4770" s="240"/>
      <c r="E4770" s="240"/>
      <c r="F4770" s="240"/>
      <c r="G4770" s="240"/>
      <c r="H4770" s="240"/>
      <c r="I4770" s="240"/>
      <c r="J4770" s="240"/>
      <c r="K4770" s="240"/>
      <c r="L4770" s="240"/>
      <c r="M4770" s="240"/>
      <c r="N4770" s="240"/>
      <c r="O4770" s="240"/>
      <c r="BC4770" s="226"/>
    </row>
    <row r="4771" spans="1:55" ht="15.75" customHeight="1" thickBot="1">
      <c r="A4771" s="238"/>
      <c r="B4771" s="238"/>
      <c r="C4771" s="240"/>
      <c r="D4771" s="240"/>
      <c r="E4771" s="240"/>
      <c r="F4771" s="240"/>
      <c r="G4771" s="240"/>
      <c r="H4771" s="240"/>
      <c r="I4771" s="240"/>
      <c r="J4771" s="240"/>
      <c r="K4771" s="240"/>
      <c r="L4771" s="240"/>
      <c r="M4771" s="240"/>
      <c r="N4771" s="240"/>
      <c r="O4771" s="240"/>
      <c r="BC4771" s="226"/>
    </row>
    <row r="4772" spans="1:55" ht="15.75" customHeight="1" thickBot="1">
      <c r="A4772" s="238"/>
      <c r="B4772" s="238"/>
      <c r="C4772" s="240"/>
      <c r="D4772" s="240"/>
      <c r="E4772" s="240"/>
      <c r="F4772" s="240"/>
      <c r="G4772" s="240"/>
      <c r="H4772" s="240"/>
      <c r="I4772" s="240"/>
      <c r="J4772" s="240"/>
      <c r="K4772" s="240"/>
      <c r="L4772" s="240"/>
      <c r="M4772" s="240"/>
      <c r="N4772" s="240"/>
      <c r="O4772" s="240"/>
      <c r="BC4772" s="226"/>
    </row>
    <row r="4773" spans="1:55" ht="15.75" customHeight="1" thickBot="1">
      <c r="A4773" s="238"/>
      <c r="B4773" s="238"/>
      <c r="C4773" s="240"/>
      <c r="D4773" s="240"/>
      <c r="E4773" s="240"/>
      <c r="F4773" s="240"/>
      <c r="G4773" s="240"/>
      <c r="H4773" s="240"/>
      <c r="I4773" s="240"/>
      <c r="J4773" s="240"/>
      <c r="K4773" s="240"/>
      <c r="L4773" s="240"/>
      <c r="M4773" s="240"/>
      <c r="N4773" s="240"/>
      <c r="O4773" s="240"/>
      <c r="BC4773" s="226"/>
    </row>
    <row r="4774" spans="1:55" ht="15.75" customHeight="1" thickBot="1">
      <c r="A4774" s="238"/>
      <c r="B4774" s="238"/>
      <c r="C4774" s="240"/>
      <c r="D4774" s="240"/>
      <c r="E4774" s="240"/>
      <c r="F4774" s="240"/>
      <c r="G4774" s="240"/>
      <c r="H4774" s="240"/>
      <c r="I4774" s="240"/>
      <c r="J4774" s="240"/>
      <c r="K4774" s="240"/>
      <c r="L4774" s="240"/>
      <c r="M4774" s="240"/>
      <c r="N4774" s="240"/>
      <c r="O4774" s="240"/>
      <c r="BC4774" s="226"/>
    </row>
    <row r="4775" spans="1:55" ht="15.75" customHeight="1" thickBot="1">
      <c r="A4775" s="238"/>
      <c r="B4775" s="238"/>
      <c r="C4775" s="240"/>
      <c r="D4775" s="240"/>
      <c r="E4775" s="240"/>
      <c r="F4775" s="240"/>
      <c r="G4775" s="240"/>
      <c r="H4775" s="240"/>
      <c r="I4775" s="240"/>
      <c r="J4775" s="240"/>
      <c r="K4775" s="240"/>
      <c r="L4775" s="240"/>
      <c r="M4775" s="240"/>
      <c r="N4775" s="240"/>
      <c r="O4775" s="240"/>
      <c r="BC4775" s="226"/>
    </row>
    <row r="4776" spans="1:55" ht="15.75" customHeight="1" thickBot="1">
      <c r="A4776" s="238"/>
      <c r="B4776" s="238"/>
      <c r="C4776" s="240"/>
      <c r="D4776" s="240"/>
      <c r="E4776" s="240"/>
      <c r="F4776" s="240"/>
      <c r="G4776" s="240"/>
      <c r="H4776" s="240"/>
      <c r="I4776" s="240"/>
      <c r="J4776" s="240"/>
      <c r="K4776" s="240"/>
      <c r="L4776" s="240"/>
      <c r="M4776" s="240"/>
      <c r="N4776" s="240"/>
      <c r="O4776" s="240"/>
      <c r="BC4776" s="226"/>
    </row>
    <row r="4777" spans="1:55" ht="15.75" customHeight="1" thickBot="1">
      <c r="A4777" s="238"/>
      <c r="B4777" s="238"/>
      <c r="C4777" s="240"/>
      <c r="D4777" s="240"/>
      <c r="E4777" s="240"/>
      <c r="F4777" s="240"/>
      <c r="G4777" s="240"/>
      <c r="H4777" s="240"/>
      <c r="I4777" s="240"/>
      <c r="J4777" s="240"/>
      <c r="K4777" s="240"/>
      <c r="L4777" s="240"/>
      <c r="M4777" s="240"/>
      <c r="N4777" s="240"/>
      <c r="O4777" s="240"/>
      <c r="BC4777" s="226"/>
    </row>
    <row r="4778" spans="1:55" ht="15.75" customHeight="1" thickBot="1">
      <c r="A4778" s="238"/>
      <c r="B4778" s="238"/>
      <c r="C4778" s="240"/>
      <c r="D4778" s="240"/>
      <c r="E4778" s="240"/>
      <c r="F4778" s="240"/>
      <c r="G4778" s="240"/>
      <c r="H4778" s="240"/>
      <c r="I4778" s="240"/>
      <c r="J4778" s="240"/>
      <c r="K4778" s="240"/>
      <c r="L4778" s="240"/>
      <c r="M4778" s="240"/>
      <c r="N4778" s="240"/>
      <c r="O4778" s="240"/>
      <c r="BC4778" s="226"/>
    </row>
    <row r="4779" spans="1:55" ht="15.75" customHeight="1" thickBot="1">
      <c r="A4779" s="238"/>
      <c r="B4779" s="238"/>
      <c r="C4779" s="240"/>
      <c r="D4779" s="240"/>
      <c r="E4779" s="240"/>
      <c r="F4779" s="240"/>
      <c r="G4779" s="240"/>
      <c r="H4779" s="240"/>
      <c r="I4779" s="240"/>
      <c r="J4779" s="240"/>
      <c r="K4779" s="240"/>
      <c r="L4779" s="240"/>
      <c r="M4779" s="240"/>
      <c r="N4779" s="240"/>
      <c r="O4779" s="240"/>
      <c r="BC4779" s="226"/>
    </row>
    <row r="4780" spans="1:55" ht="15.75" customHeight="1" thickBot="1">
      <c r="A4780" s="238"/>
      <c r="B4780" s="238"/>
      <c r="C4780" s="240"/>
      <c r="D4780" s="240"/>
      <c r="E4780" s="240"/>
      <c r="F4780" s="240"/>
      <c r="G4780" s="240"/>
      <c r="H4780" s="240"/>
      <c r="I4780" s="240"/>
      <c r="J4780" s="240"/>
      <c r="K4780" s="240"/>
      <c r="L4780" s="240"/>
      <c r="M4780" s="240"/>
      <c r="N4780" s="240"/>
      <c r="O4780" s="240"/>
      <c r="BC4780" s="226"/>
    </row>
    <row r="4781" spans="1:55" ht="15.75" customHeight="1" thickBot="1">
      <c r="A4781" s="238"/>
      <c r="B4781" s="238"/>
      <c r="C4781" s="240"/>
      <c r="D4781" s="240"/>
      <c r="E4781" s="240"/>
      <c r="F4781" s="240"/>
      <c r="G4781" s="240"/>
      <c r="H4781" s="240"/>
      <c r="I4781" s="240"/>
      <c r="J4781" s="240"/>
      <c r="K4781" s="240"/>
      <c r="L4781" s="240"/>
      <c r="M4781" s="240"/>
      <c r="N4781" s="240"/>
      <c r="O4781" s="240"/>
      <c r="BC4781" s="226"/>
    </row>
    <row r="4782" spans="1:55" ht="15.75" customHeight="1" thickBot="1">
      <c r="A4782" s="238"/>
      <c r="B4782" s="238"/>
      <c r="C4782" s="240"/>
      <c r="D4782" s="240"/>
      <c r="E4782" s="240"/>
      <c r="F4782" s="240"/>
      <c r="G4782" s="240"/>
      <c r="H4782" s="240"/>
      <c r="I4782" s="240"/>
      <c r="J4782" s="240"/>
      <c r="K4782" s="240"/>
      <c r="L4782" s="240"/>
      <c r="M4782" s="240"/>
      <c r="N4782" s="240"/>
      <c r="O4782" s="240"/>
      <c r="BC4782" s="226"/>
    </row>
    <row r="4783" spans="1:55" ht="15.75" customHeight="1" thickBot="1">
      <c r="A4783" s="238"/>
      <c r="B4783" s="238"/>
      <c r="C4783" s="240"/>
      <c r="D4783" s="240"/>
      <c r="E4783" s="240"/>
      <c r="F4783" s="240"/>
      <c r="G4783" s="240"/>
      <c r="H4783" s="240"/>
      <c r="I4783" s="240"/>
      <c r="J4783" s="240"/>
      <c r="K4783" s="240"/>
      <c r="L4783" s="240"/>
      <c r="M4783" s="240"/>
      <c r="N4783" s="240"/>
      <c r="O4783" s="240"/>
      <c r="BC4783" s="226"/>
    </row>
    <row r="4784" spans="1:55" ht="15.75" customHeight="1" thickBot="1">
      <c r="A4784" s="238"/>
      <c r="B4784" s="238"/>
      <c r="C4784" s="240"/>
      <c r="D4784" s="240"/>
      <c r="E4784" s="240"/>
      <c r="F4784" s="240"/>
      <c r="G4784" s="240"/>
      <c r="H4784" s="240"/>
      <c r="I4784" s="240"/>
      <c r="J4784" s="240"/>
      <c r="K4784" s="240"/>
      <c r="L4784" s="240"/>
      <c r="M4784" s="240"/>
      <c r="N4784" s="240"/>
      <c r="O4784" s="240"/>
      <c r="BC4784" s="226"/>
    </row>
    <row r="4785" spans="1:55" ht="15.75" customHeight="1" thickBot="1">
      <c r="A4785" s="238"/>
      <c r="B4785" s="238"/>
      <c r="C4785" s="240"/>
      <c r="D4785" s="240"/>
      <c r="E4785" s="240"/>
      <c r="F4785" s="240"/>
      <c r="G4785" s="240"/>
      <c r="H4785" s="240"/>
      <c r="I4785" s="240"/>
      <c r="J4785" s="240"/>
      <c r="K4785" s="240"/>
      <c r="L4785" s="240"/>
      <c r="M4785" s="240"/>
      <c r="N4785" s="240"/>
      <c r="O4785" s="240"/>
      <c r="BC4785" s="226"/>
    </row>
    <row r="4786" spans="1:55" ht="15.75" customHeight="1" thickBot="1">
      <c r="A4786" s="238"/>
      <c r="B4786" s="238"/>
      <c r="C4786" s="240"/>
      <c r="D4786" s="240"/>
      <c r="E4786" s="240"/>
      <c r="F4786" s="240"/>
      <c r="G4786" s="240"/>
      <c r="H4786" s="240"/>
      <c r="I4786" s="240"/>
      <c r="J4786" s="240"/>
      <c r="K4786" s="240"/>
      <c r="L4786" s="240"/>
      <c r="M4786" s="240"/>
      <c r="N4786" s="240"/>
      <c r="O4786" s="240"/>
      <c r="BC4786" s="226"/>
    </row>
    <row r="4787" spans="1:55" ht="15.75" customHeight="1" thickBot="1">
      <c r="A4787" s="238"/>
      <c r="B4787" s="238"/>
      <c r="C4787" s="240"/>
      <c r="D4787" s="240"/>
      <c r="E4787" s="240"/>
      <c r="F4787" s="240"/>
      <c r="G4787" s="240"/>
      <c r="H4787" s="240"/>
      <c r="I4787" s="240"/>
      <c r="J4787" s="240"/>
      <c r="K4787" s="240"/>
      <c r="L4787" s="240"/>
      <c r="M4787" s="240"/>
      <c r="N4787" s="240"/>
      <c r="O4787" s="240"/>
      <c r="BC4787" s="226"/>
    </row>
    <row r="4788" spans="1:55" ht="15.75" customHeight="1" thickBot="1">
      <c r="A4788" s="238"/>
      <c r="B4788" s="238"/>
      <c r="C4788" s="240"/>
      <c r="D4788" s="240"/>
      <c r="E4788" s="240"/>
      <c r="F4788" s="240"/>
      <c r="G4788" s="240"/>
      <c r="H4788" s="240"/>
      <c r="I4788" s="240"/>
      <c r="J4788" s="240"/>
      <c r="K4788" s="240"/>
      <c r="L4788" s="240"/>
      <c r="M4788" s="240"/>
      <c r="N4788" s="240"/>
      <c r="O4788" s="240"/>
      <c r="BC4788" s="226"/>
    </row>
    <row r="4789" spans="1:55" ht="15.75" customHeight="1" thickBot="1">
      <c r="A4789" s="238"/>
      <c r="B4789" s="238"/>
      <c r="C4789" s="240"/>
      <c r="D4789" s="240"/>
      <c r="E4789" s="240"/>
      <c r="F4789" s="240"/>
      <c r="G4789" s="240"/>
      <c r="H4789" s="240"/>
      <c r="I4789" s="240"/>
      <c r="J4789" s="240"/>
      <c r="K4789" s="240"/>
      <c r="L4789" s="240"/>
      <c r="M4789" s="240"/>
      <c r="N4789" s="240"/>
      <c r="O4789" s="240"/>
      <c r="BC4789" s="226"/>
    </row>
    <row r="4790" spans="1:55" ht="15.75" customHeight="1" thickBot="1">
      <c r="A4790" s="238"/>
      <c r="B4790" s="238"/>
      <c r="C4790" s="240"/>
      <c r="D4790" s="240"/>
      <c r="E4790" s="240"/>
      <c r="F4790" s="240"/>
      <c r="G4790" s="240"/>
      <c r="H4790" s="240"/>
      <c r="I4790" s="240"/>
      <c r="J4790" s="240"/>
      <c r="K4790" s="240"/>
      <c r="L4790" s="240"/>
      <c r="M4790" s="240"/>
      <c r="N4790" s="240"/>
      <c r="O4790" s="240"/>
      <c r="BC4790" s="226"/>
    </row>
    <row r="4791" spans="1:55" ht="15.75" customHeight="1" thickBot="1">
      <c r="A4791" s="238"/>
      <c r="B4791" s="238"/>
      <c r="C4791" s="240"/>
      <c r="D4791" s="240"/>
      <c r="E4791" s="240"/>
      <c r="F4791" s="240"/>
      <c r="G4791" s="240"/>
      <c r="H4791" s="240"/>
      <c r="I4791" s="240"/>
      <c r="J4791" s="240"/>
      <c r="K4791" s="240"/>
      <c r="L4791" s="240"/>
      <c r="M4791" s="240"/>
      <c r="N4791" s="240"/>
      <c r="O4791" s="240"/>
      <c r="BC4791" s="226"/>
    </row>
    <row r="4792" spans="1:55" ht="15.75" customHeight="1" thickBot="1">
      <c r="A4792" s="238"/>
      <c r="B4792" s="238"/>
      <c r="C4792" s="240"/>
      <c r="D4792" s="240"/>
      <c r="E4792" s="240"/>
      <c r="F4792" s="240"/>
      <c r="G4792" s="240"/>
      <c r="H4792" s="240"/>
      <c r="I4792" s="240"/>
      <c r="J4792" s="240"/>
      <c r="K4792" s="240"/>
      <c r="L4792" s="240"/>
      <c r="M4792" s="240"/>
      <c r="N4792" s="240"/>
      <c r="O4792" s="240"/>
      <c r="BC4792" s="226"/>
    </row>
    <row r="4793" spans="1:55" ht="15.75" customHeight="1" thickBot="1">
      <c r="A4793" s="238"/>
      <c r="B4793" s="238"/>
      <c r="C4793" s="240"/>
      <c r="D4793" s="240"/>
      <c r="E4793" s="240"/>
      <c r="F4793" s="240"/>
      <c r="G4793" s="240"/>
      <c r="H4793" s="240"/>
      <c r="I4793" s="240"/>
      <c r="J4793" s="240"/>
      <c r="K4793" s="240"/>
      <c r="L4793" s="240"/>
      <c r="M4793" s="240"/>
      <c r="N4793" s="240"/>
      <c r="O4793" s="240"/>
      <c r="BC4793" s="226"/>
    </row>
    <row r="4794" spans="1:55" ht="15.75" customHeight="1" thickBot="1">
      <c r="A4794" s="238"/>
      <c r="B4794" s="238"/>
      <c r="C4794" s="240"/>
      <c r="D4794" s="240"/>
      <c r="E4794" s="240"/>
      <c r="F4794" s="240"/>
      <c r="G4794" s="240"/>
      <c r="H4794" s="240"/>
      <c r="I4794" s="240"/>
      <c r="J4794" s="240"/>
      <c r="K4794" s="240"/>
      <c r="L4794" s="240"/>
      <c r="M4794" s="240"/>
      <c r="N4794" s="240"/>
      <c r="O4794" s="240"/>
      <c r="BC4794" s="226"/>
    </row>
    <row r="4795" spans="1:55" ht="15.75" customHeight="1" thickBot="1">
      <c r="A4795" s="238"/>
      <c r="B4795" s="238"/>
      <c r="C4795" s="240"/>
      <c r="D4795" s="240"/>
      <c r="E4795" s="240"/>
      <c r="F4795" s="240"/>
      <c r="G4795" s="240"/>
      <c r="H4795" s="240"/>
      <c r="I4795" s="240"/>
      <c r="J4795" s="240"/>
      <c r="K4795" s="240"/>
      <c r="L4795" s="240"/>
      <c r="M4795" s="240"/>
      <c r="N4795" s="240"/>
      <c r="O4795" s="240"/>
      <c r="BC4795" s="226"/>
    </row>
    <row r="4796" spans="1:55" ht="15.75" customHeight="1" thickBot="1">
      <c r="A4796" s="238"/>
      <c r="B4796" s="238"/>
      <c r="C4796" s="240"/>
      <c r="D4796" s="240"/>
      <c r="E4796" s="240"/>
      <c r="F4796" s="240"/>
      <c r="G4796" s="240"/>
      <c r="H4796" s="240"/>
      <c r="I4796" s="240"/>
      <c r="J4796" s="240"/>
      <c r="K4796" s="240"/>
      <c r="L4796" s="240"/>
      <c r="M4796" s="240"/>
      <c r="N4796" s="240"/>
      <c r="O4796" s="240"/>
      <c r="BC4796" s="226"/>
    </row>
    <row r="4797" spans="1:55" ht="15.75" customHeight="1" thickBot="1">
      <c r="A4797" s="238"/>
      <c r="B4797" s="238"/>
      <c r="C4797" s="240"/>
      <c r="D4797" s="240"/>
      <c r="E4797" s="240"/>
      <c r="F4797" s="240"/>
      <c r="G4797" s="240"/>
      <c r="H4797" s="240"/>
      <c r="I4797" s="240"/>
      <c r="J4797" s="240"/>
      <c r="K4797" s="240"/>
      <c r="L4797" s="240"/>
      <c r="M4797" s="240"/>
      <c r="N4797" s="240"/>
      <c r="O4797" s="240"/>
      <c r="BC4797" s="226"/>
    </row>
    <row r="4798" spans="1:55" ht="15.75" customHeight="1" thickBot="1">
      <c r="A4798" s="238"/>
      <c r="B4798" s="238"/>
      <c r="C4798" s="240"/>
      <c r="D4798" s="240"/>
      <c r="E4798" s="240"/>
      <c r="F4798" s="240"/>
      <c r="G4798" s="240"/>
      <c r="H4798" s="240"/>
      <c r="I4798" s="240"/>
      <c r="J4798" s="240"/>
      <c r="K4798" s="240"/>
      <c r="L4798" s="240"/>
      <c r="M4798" s="240"/>
      <c r="N4798" s="240"/>
      <c r="O4798" s="240"/>
      <c r="BC4798" s="226"/>
    </row>
    <row r="4799" spans="1:55" ht="15.75" customHeight="1" thickBot="1">
      <c r="A4799" s="238"/>
      <c r="B4799" s="238"/>
      <c r="C4799" s="240"/>
      <c r="D4799" s="240"/>
      <c r="E4799" s="240"/>
      <c r="F4799" s="240"/>
      <c r="G4799" s="240"/>
      <c r="H4799" s="240"/>
      <c r="I4799" s="240"/>
      <c r="J4799" s="240"/>
      <c r="K4799" s="240"/>
      <c r="L4799" s="240"/>
      <c r="M4799" s="240"/>
      <c r="N4799" s="240"/>
      <c r="O4799" s="240"/>
      <c r="BC4799" s="226"/>
    </row>
    <row r="4800" spans="1:55" ht="15.75" customHeight="1" thickBot="1">
      <c r="A4800" s="238"/>
      <c r="B4800" s="238"/>
      <c r="C4800" s="240"/>
      <c r="D4800" s="240"/>
      <c r="E4800" s="240"/>
      <c r="F4800" s="240"/>
      <c r="G4800" s="240"/>
      <c r="H4800" s="240"/>
      <c r="I4800" s="240"/>
      <c r="J4800" s="240"/>
      <c r="K4800" s="240"/>
      <c r="L4800" s="240"/>
      <c r="M4800" s="240"/>
      <c r="N4800" s="240"/>
      <c r="O4800" s="240"/>
      <c r="BC4800" s="226"/>
    </row>
    <row r="4801" spans="1:55" ht="15.75" customHeight="1" thickBot="1">
      <c r="A4801" s="238"/>
      <c r="B4801" s="238"/>
      <c r="C4801" s="240"/>
      <c r="D4801" s="240"/>
      <c r="E4801" s="240"/>
      <c r="F4801" s="240"/>
      <c r="G4801" s="240"/>
      <c r="H4801" s="240"/>
      <c r="I4801" s="240"/>
      <c r="J4801" s="240"/>
      <c r="K4801" s="240"/>
      <c r="L4801" s="240"/>
      <c r="M4801" s="240"/>
      <c r="N4801" s="240"/>
      <c r="O4801" s="240"/>
      <c r="BC4801" s="226"/>
    </row>
    <row r="4802" spans="1:55" ht="15.75" customHeight="1" thickBot="1">
      <c r="A4802" s="238"/>
      <c r="B4802" s="238"/>
      <c r="C4802" s="240"/>
      <c r="D4802" s="240"/>
      <c r="E4802" s="240"/>
      <c r="F4802" s="240"/>
      <c r="G4802" s="240"/>
      <c r="H4802" s="240"/>
      <c r="I4802" s="240"/>
      <c r="J4802" s="240"/>
      <c r="K4802" s="240"/>
      <c r="L4802" s="240"/>
      <c r="M4802" s="240"/>
      <c r="N4802" s="240"/>
      <c r="O4802" s="240"/>
      <c r="BC4802" s="226"/>
    </row>
    <row r="4803" spans="1:55" ht="15.75" customHeight="1" thickBot="1">
      <c r="A4803" s="238"/>
      <c r="B4803" s="238"/>
      <c r="C4803" s="240"/>
      <c r="D4803" s="240"/>
      <c r="E4803" s="240"/>
      <c r="F4803" s="240"/>
      <c r="G4803" s="240"/>
      <c r="H4803" s="240"/>
      <c r="I4803" s="240"/>
      <c r="J4803" s="240"/>
      <c r="K4803" s="240"/>
      <c r="L4803" s="240"/>
      <c r="M4803" s="240"/>
      <c r="N4803" s="240"/>
      <c r="O4803" s="240"/>
      <c r="BC4803" s="226"/>
    </row>
    <row r="4804" spans="1:55" ht="15.75" customHeight="1" thickBot="1">
      <c r="A4804" s="238"/>
      <c r="B4804" s="238"/>
      <c r="C4804" s="240"/>
      <c r="D4804" s="240"/>
      <c r="E4804" s="240"/>
      <c r="F4804" s="240"/>
      <c r="G4804" s="240"/>
      <c r="H4804" s="240"/>
      <c r="I4804" s="240"/>
      <c r="J4804" s="240"/>
      <c r="K4804" s="240"/>
      <c r="L4804" s="240"/>
      <c r="M4804" s="240"/>
      <c r="N4804" s="240"/>
      <c r="O4804" s="240"/>
      <c r="BC4804" s="226"/>
    </row>
    <row r="4805" spans="1:55" ht="15.75" customHeight="1" thickBot="1">
      <c r="A4805" s="238"/>
      <c r="B4805" s="238"/>
      <c r="C4805" s="240"/>
      <c r="D4805" s="240"/>
      <c r="E4805" s="240"/>
      <c r="F4805" s="240"/>
      <c r="G4805" s="240"/>
      <c r="H4805" s="240"/>
      <c r="I4805" s="240"/>
      <c r="J4805" s="240"/>
      <c r="K4805" s="240"/>
      <c r="L4805" s="240"/>
      <c r="M4805" s="240"/>
      <c r="N4805" s="240"/>
      <c r="O4805" s="240"/>
      <c r="BC4805" s="226"/>
    </row>
    <row r="4806" spans="1:55" ht="15.75" customHeight="1" thickBot="1">
      <c r="A4806" s="238"/>
      <c r="B4806" s="238"/>
      <c r="C4806" s="240"/>
      <c r="D4806" s="240"/>
      <c r="E4806" s="240"/>
      <c r="F4806" s="240"/>
      <c r="G4806" s="240"/>
      <c r="H4806" s="240"/>
      <c r="I4806" s="240"/>
      <c r="J4806" s="240"/>
      <c r="K4806" s="240"/>
      <c r="L4806" s="240"/>
      <c r="M4806" s="240"/>
      <c r="N4806" s="240"/>
      <c r="O4806" s="240"/>
      <c r="BC4806" s="226"/>
    </row>
    <row r="4807" spans="1:55" ht="15.75" customHeight="1" thickBot="1">
      <c r="A4807" s="238"/>
      <c r="B4807" s="238"/>
      <c r="C4807" s="240"/>
      <c r="D4807" s="240"/>
      <c r="E4807" s="240"/>
      <c r="F4807" s="240"/>
      <c r="G4807" s="240"/>
      <c r="H4807" s="240"/>
      <c r="I4807" s="240"/>
      <c r="J4807" s="240"/>
      <c r="K4807" s="240"/>
      <c r="L4807" s="240"/>
      <c r="M4807" s="240"/>
      <c r="N4807" s="240"/>
      <c r="O4807" s="240"/>
      <c r="BC4807" s="226"/>
    </row>
    <row r="4808" spans="1:55" ht="15.75" customHeight="1" thickBot="1">
      <c r="A4808" s="238"/>
      <c r="B4808" s="238"/>
      <c r="C4808" s="240"/>
      <c r="D4808" s="240"/>
      <c r="E4808" s="240"/>
      <c r="F4808" s="240"/>
      <c r="G4808" s="240"/>
      <c r="H4808" s="240"/>
      <c r="I4808" s="240"/>
      <c r="J4808" s="240"/>
      <c r="K4808" s="240"/>
      <c r="L4808" s="240"/>
      <c r="M4808" s="240"/>
      <c r="N4808" s="240"/>
      <c r="O4808" s="240"/>
      <c r="BC4808" s="226"/>
    </row>
    <row r="4809" spans="1:55" ht="15.75" customHeight="1" thickBot="1">
      <c r="A4809" s="238"/>
      <c r="B4809" s="238"/>
      <c r="C4809" s="240"/>
      <c r="D4809" s="240"/>
      <c r="E4809" s="240"/>
      <c r="F4809" s="240"/>
      <c r="G4809" s="240"/>
      <c r="H4809" s="240"/>
      <c r="I4809" s="240"/>
      <c r="J4809" s="240"/>
      <c r="K4809" s="240"/>
      <c r="L4809" s="240"/>
      <c r="M4809" s="240"/>
      <c r="N4809" s="240"/>
      <c r="O4809" s="240"/>
      <c r="BC4809" s="226"/>
    </row>
    <row r="4810" spans="1:55" ht="15.75" customHeight="1" thickBot="1">
      <c r="A4810" s="238"/>
      <c r="B4810" s="238"/>
      <c r="C4810" s="240"/>
      <c r="D4810" s="240"/>
      <c r="E4810" s="240"/>
      <c r="F4810" s="240"/>
      <c r="G4810" s="240"/>
      <c r="H4810" s="240"/>
      <c r="I4810" s="240"/>
      <c r="J4810" s="240"/>
      <c r="K4810" s="240"/>
      <c r="L4810" s="240"/>
      <c r="M4810" s="240"/>
      <c r="N4810" s="240"/>
      <c r="O4810" s="240"/>
      <c r="BC4810" s="226"/>
    </row>
    <row r="4811" spans="1:55" ht="15.75" customHeight="1" thickBot="1">
      <c r="A4811" s="238"/>
      <c r="B4811" s="238"/>
      <c r="C4811" s="240"/>
      <c r="D4811" s="240"/>
      <c r="E4811" s="240"/>
      <c r="F4811" s="240"/>
      <c r="G4811" s="240"/>
      <c r="H4811" s="240"/>
      <c r="I4811" s="240"/>
      <c r="J4811" s="240"/>
      <c r="K4811" s="240"/>
      <c r="L4811" s="240"/>
      <c r="M4811" s="240"/>
      <c r="N4811" s="240"/>
      <c r="O4811" s="240"/>
      <c r="BC4811" s="226"/>
    </row>
    <row r="4812" spans="1:55" ht="15.75" customHeight="1" thickBot="1">
      <c r="A4812" s="238"/>
      <c r="B4812" s="238"/>
      <c r="C4812" s="240"/>
      <c r="D4812" s="240"/>
      <c r="E4812" s="240"/>
      <c r="F4812" s="240"/>
      <c r="G4812" s="240"/>
      <c r="H4812" s="240"/>
      <c r="I4812" s="240"/>
      <c r="J4812" s="240"/>
      <c r="K4812" s="240"/>
      <c r="L4812" s="240"/>
      <c r="M4812" s="240"/>
      <c r="N4812" s="240"/>
      <c r="O4812" s="240"/>
      <c r="BC4812" s="226"/>
    </row>
    <row r="4813" spans="1:55" ht="15.75" customHeight="1" thickBot="1">
      <c r="A4813" s="238"/>
      <c r="B4813" s="238"/>
      <c r="C4813" s="240"/>
      <c r="D4813" s="240"/>
      <c r="E4813" s="240"/>
      <c r="F4813" s="240"/>
      <c r="G4813" s="240"/>
      <c r="H4813" s="240"/>
      <c r="I4813" s="240"/>
      <c r="J4813" s="240"/>
      <c r="K4813" s="240"/>
      <c r="L4813" s="240"/>
      <c r="M4813" s="240"/>
      <c r="N4813" s="240"/>
      <c r="O4813" s="240"/>
      <c r="BC4813" s="226"/>
    </row>
    <row r="4814" spans="1:55" ht="15.75" customHeight="1" thickBot="1">
      <c r="A4814" s="238"/>
      <c r="B4814" s="238"/>
      <c r="C4814" s="240"/>
      <c r="D4814" s="240"/>
      <c r="E4814" s="240"/>
      <c r="F4814" s="240"/>
      <c r="G4814" s="240"/>
      <c r="H4814" s="240"/>
      <c r="I4814" s="240"/>
      <c r="J4814" s="240"/>
      <c r="K4814" s="240"/>
      <c r="L4814" s="240"/>
      <c r="M4814" s="240"/>
      <c r="N4814" s="240"/>
      <c r="O4814" s="240"/>
      <c r="BC4814" s="226"/>
    </row>
    <row r="4815" spans="1:55" ht="15.75" customHeight="1" thickBot="1">
      <c r="A4815" s="238"/>
      <c r="B4815" s="238"/>
      <c r="C4815" s="240"/>
      <c r="D4815" s="240"/>
      <c r="E4815" s="240"/>
      <c r="F4815" s="240"/>
      <c r="G4815" s="240"/>
      <c r="H4815" s="240"/>
      <c r="I4815" s="240"/>
      <c r="J4815" s="240"/>
      <c r="K4815" s="240"/>
      <c r="L4815" s="240"/>
      <c r="M4815" s="240"/>
      <c r="N4815" s="240"/>
      <c r="O4815" s="240"/>
      <c r="BC4815" s="226"/>
    </row>
    <row r="4816" spans="1:55" ht="15.75" customHeight="1" thickBot="1">
      <c r="A4816" s="238"/>
      <c r="B4816" s="238"/>
      <c r="C4816" s="240"/>
      <c r="D4816" s="240"/>
      <c r="E4816" s="240"/>
      <c r="F4816" s="240"/>
      <c r="G4816" s="240"/>
      <c r="H4816" s="240"/>
      <c r="I4816" s="240"/>
      <c r="J4816" s="240"/>
      <c r="K4816" s="240"/>
      <c r="L4816" s="240"/>
      <c r="M4816" s="240"/>
      <c r="N4816" s="240"/>
      <c r="O4816" s="240"/>
      <c r="BC4816" s="226"/>
    </row>
    <row r="4817" spans="1:55" ht="15.75" customHeight="1" thickBot="1">
      <c r="A4817" s="238"/>
      <c r="B4817" s="238"/>
      <c r="C4817" s="240"/>
      <c r="D4817" s="240"/>
      <c r="E4817" s="240"/>
      <c r="F4817" s="240"/>
      <c r="G4817" s="240"/>
      <c r="H4817" s="240"/>
      <c r="I4817" s="240"/>
      <c r="J4817" s="240"/>
      <c r="K4817" s="240"/>
      <c r="L4817" s="240"/>
      <c r="M4817" s="240"/>
      <c r="N4817" s="240"/>
      <c r="O4817" s="240"/>
      <c r="BC4817" s="226"/>
    </row>
    <row r="4818" spans="1:55" ht="15.75" customHeight="1" thickBot="1">
      <c r="A4818" s="238"/>
      <c r="B4818" s="238"/>
      <c r="C4818" s="240"/>
      <c r="D4818" s="240"/>
      <c r="E4818" s="240"/>
      <c r="F4818" s="240"/>
      <c r="G4818" s="240"/>
      <c r="H4818" s="240"/>
      <c r="I4818" s="240"/>
      <c r="J4818" s="240"/>
      <c r="K4818" s="240"/>
      <c r="L4818" s="240"/>
      <c r="M4818" s="240"/>
      <c r="N4818" s="240"/>
      <c r="O4818" s="240"/>
      <c r="BC4818" s="226"/>
    </row>
    <row r="4819" spans="1:55" ht="15.75" customHeight="1" thickBot="1">
      <c r="A4819" s="238"/>
      <c r="B4819" s="238"/>
      <c r="C4819" s="240"/>
      <c r="D4819" s="240"/>
      <c r="E4819" s="240"/>
      <c r="F4819" s="240"/>
      <c r="G4819" s="240"/>
      <c r="H4819" s="240"/>
      <c r="I4819" s="240"/>
      <c r="J4819" s="240"/>
      <c r="K4819" s="240"/>
      <c r="L4819" s="240"/>
      <c r="M4819" s="240"/>
      <c r="N4819" s="240"/>
      <c r="O4819" s="240"/>
      <c r="BC4819" s="226"/>
    </row>
    <row r="4820" spans="1:55" ht="15.75" customHeight="1" thickBot="1">
      <c r="A4820" s="238"/>
      <c r="B4820" s="238"/>
      <c r="C4820" s="240"/>
      <c r="D4820" s="240"/>
      <c r="E4820" s="240"/>
      <c r="F4820" s="240"/>
      <c r="G4820" s="240"/>
      <c r="H4820" s="240"/>
      <c r="I4820" s="240"/>
      <c r="J4820" s="240"/>
      <c r="K4820" s="240"/>
      <c r="L4820" s="240"/>
      <c r="M4820" s="240"/>
      <c r="N4820" s="240"/>
      <c r="O4820" s="240"/>
      <c r="BC4820" s="226"/>
    </row>
    <row r="4821" spans="1:55" ht="15.75" customHeight="1" thickBot="1">
      <c r="A4821" s="238"/>
      <c r="B4821" s="238"/>
      <c r="C4821" s="240"/>
      <c r="D4821" s="240"/>
      <c r="E4821" s="240"/>
      <c r="F4821" s="240"/>
      <c r="G4821" s="240"/>
      <c r="H4821" s="240"/>
      <c r="I4821" s="240"/>
      <c r="J4821" s="240"/>
      <c r="K4821" s="240"/>
      <c r="L4821" s="240"/>
      <c r="M4821" s="240"/>
      <c r="N4821" s="240"/>
      <c r="O4821" s="240"/>
      <c r="BC4821" s="226"/>
    </row>
    <row r="4822" spans="1:55" ht="15.75" customHeight="1" thickBot="1">
      <c r="A4822" s="238"/>
      <c r="B4822" s="238"/>
      <c r="C4822" s="240"/>
      <c r="D4822" s="240"/>
      <c r="E4822" s="240"/>
      <c r="F4822" s="240"/>
      <c r="G4822" s="240"/>
      <c r="H4822" s="240"/>
      <c r="I4822" s="240"/>
      <c r="J4822" s="240"/>
      <c r="K4822" s="240"/>
      <c r="L4822" s="240"/>
      <c r="M4822" s="240"/>
      <c r="N4822" s="240"/>
      <c r="O4822" s="240"/>
      <c r="BC4822" s="226"/>
    </row>
    <row r="4823" spans="1:55" ht="15.75" customHeight="1" thickBot="1">
      <c r="A4823" s="238"/>
      <c r="B4823" s="238"/>
      <c r="C4823" s="240"/>
      <c r="D4823" s="240"/>
      <c r="E4823" s="240"/>
      <c r="F4823" s="240"/>
      <c r="G4823" s="240"/>
      <c r="H4823" s="240"/>
      <c r="I4823" s="240"/>
      <c r="J4823" s="240"/>
      <c r="K4823" s="240"/>
      <c r="L4823" s="240"/>
      <c r="M4823" s="240"/>
      <c r="N4823" s="240"/>
      <c r="O4823" s="240"/>
      <c r="BC4823" s="226"/>
    </row>
    <row r="4824" spans="1:55" ht="15.75" customHeight="1" thickBot="1">
      <c r="A4824" s="238"/>
      <c r="B4824" s="238"/>
      <c r="C4824" s="240"/>
      <c r="D4824" s="240"/>
      <c r="E4824" s="240"/>
      <c r="F4824" s="240"/>
      <c r="G4824" s="240"/>
      <c r="H4824" s="240"/>
      <c r="I4824" s="240"/>
      <c r="J4824" s="240"/>
      <c r="K4824" s="240"/>
      <c r="L4824" s="240"/>
      <c r="M4824" s="240"/>
      <c r="N4824" s="240"/>
      <c r="O4824" s="240"/>
      <c r="BC4824" s="226"/>
    </row>
    <row r="4825" spans="1:55" ht="15.75" customHeight="1" thickBot="1">
      <c r="A4825" s="238"/>
      <c r="B4825" s="238"/>
      <c r="C4825" s="240"/>
      <c r="D4825" s="240"/>
      <c r="E4825" s="240"/>
      <c r="F4825" s="240"/>
      <c r="G4825" s="240"/>
      <c r="H4825" s="240"/>
      <c r="I4825" s="240"/>
      <c r="J4825" s="240"/>
      <c r="K4825" s="240"/>
      <c r="L4825" s="240"/>
      <c r="M4825" s="240"/>
      <c r="N4825" s="240"/>
      <c r="O4825" s="240"/>
      <c r="BC4825" s="226"/>
    </row>
    <row r="4826" spans="1:55" ht="15.75" customHeight="1" thickBot="1">
      <c r="A4826" s="238"/>
      <c r="B4826" s="238"/>
      <c r="C4826" s="240"/>
      <c r="D4826" s="240"/>
      <c r="E4826" s="240"/>
      <c r="F4826" s="240"/>
      <c r="G4826" s="240"/>
      <c r="H4826" s="240"/>
      <c r="I4826" s="240"/>
      <c r="J4826" s="240"/>
      <c r="K4826" s="240"/>
      <c r="L4826" s="240"/>
      <c r="M4826" s="240"/>
      <c r="N4826" s="240"/>
      <c r="O4826" s="240"/>
      <c r="BC4826" s="226"/>
    </row>
    <row r="4827" spans="1:55" ht="15.75" customHeight="1" thickBot="1">
      <c r="A4827" s="238"/>
      <c r="B4827" s="238"/>
      <c r="C4827" s="240"/>
      <c r="D4827" s="240"/>
      <c r="E4827" s="240"/>
      <c r="F4827" s="240"/>
      <c r="G4827" s="240"/>
      <c r="H4827" s="240"/>
      <c r="I4827" s="240"/>
      <c r="J4827" s="240"/>
      <c r="K4827" s="240"/>
      <c r="L4827" s="240"/>
      <c r="M4827" s="240"/>
      <c r="N4827" s="240"/>
      <c r="O4827" s="240"/>
      <c r="BC4827" s="226"/>
    </row>
    <row r="4828" spans="1:55" ht="15.75" customHeight="1" thickBot="1">
      <c r="A4828" s="238"/>
      <c r="B4828" s="238"/>
      <c r="C4828" s="240"/>
      <c r="D4828" s="240"/>
      <c r="E4828" s="240"/>
      <c r="F4828" s="240"/>
      <c r="G4828" s="240"/>
      <c r="H4828" s="240"/>
      <c r="I4828" s="240"/>
      <c r="J4828" s="240"/>
      <c r="K4828" s="240"/>
      <c r="L4828" s="240"/>
      <c r="M4828" s="240"/>
      <c r="N4828" s="240"/>
      <c r="O4828" s="240"/>
      <c r="BC4828" s="226"/>
    </row>
    <row r="4829" spans="1:55" ht="15.75" customHeight="1" thickBot="1">
      <c r="A4829" s="238"/>
      <c r="B4829" s="238"/>
      <c r="C4829" s="240"/>
      <c r="D4829" s="240"/>
      <c r="E4829" s="240"/>
      <c r="F4829" s="240"/>
      <c r="G4829" s="240"/>
      <c r="H4829" s="240"/>
      <c r="I4829" s="240"/>
      <c r="J4829" s="240"/>
      <c r="K4829" s="240"/>
      <c r="L4829" s="240"/>
      <c r="M4829" s="240"/>
      <c r="N4829" s="240"/>
      <c r="O4829" s="240"/>
      <c r="BC4829" s="226"/>
    </row>
    <row r="4830" spans="1:55" ht="15.75" customHeight="1" thickBot="1">
      <c r="A4830" s="238"/>
      <c r="B4830" s="238"/>
      <c r="C4830" s="240"/>
      <c r="D4830" s="240"/>
      <c r="E4830" s="240"/>
      <c r="F4830" s="240"/>
      <c r="G4830" s="240"/>
      <c r="H4830" s="240"/>
      <c r="I4830" s="240"/>
      <c r="J4830" s="240"/>
      <c r="K4830" s="240"/>
      <c r="L4830" s="240"/>
      <c r="M4830" s="240"/>
      <c r="N4830" s="240"/>
      <c r="O4830" s="240"/>
      <c r="BC4830" s="226"/>
    </row>
    <row r="4831" spans="1:55" ht="15.75" customHeight="1" thickBot="1">
      <c r="A4831" s="238"/>
      <c r="B4831" s="238"/>
      <c r="C4831" s="240"/>
      <c r="D4831" s="240"/>
      <c r="E4831" s="240"/>
      <c r="F4831" s="240"/>
      <c r="G4831" s="240"/>
      <c r="H4831" s="240"/>
      <c r="I4831" s="240"/>
      <c r="J4831" s="240"/>
      <c r="K4831" s="240"/>
      <c r="L4831" s="240"/>
      <c r="M4831" s="240"/>
      <c r="N4831" s="240"/>
      <c r="O4831" s="240"/>
      <c r="BC4831" s="226"/>
    </row>
    <row r="4832" spans="1:55" ht="15.75" customHeight="1" thickBot="1">
      <c r="A4832" s="238"/>
      <c r="B4832" s="238"/>
      <c r="C4832" s="240"/>
      <c r="D4832" s="240"/>
      <c r="E4832" s="240"/>
      <c r="F4832" s="240"/>
      <c r="G4832" s="240"/>
      <c r="H4832" s="240"/>
      <c r="I4832" s="240"/>
      <c r="J4832" s="240"/>
      <c r="K4832" s="240"/>
      <c r="L4832" s="240"/>
      <c r="M4832" s="240"/>
      <c r="N4832" s="240"/>
      <c r="O4832" s="240"/>
      <c r="BC4832" s="226"/>
    </row>
    <row r="4833" spans="1:55" ht="15.75" customHeight="1" thickBot="1">
      <c r="A4833" s="238"/>
      <c r="B4833" s="238"/>
      <c r="C4833" s="240"/>
      <c r="D4833" s="240"/>
      <c r="E4833" s="240"/>
      <c r="F4833" s="240"/>
      <c r="G4833" s="240"/>
      <c r="H4833" s="240"/>
      <c r="I4833" s="240"/>
      <c r="J4833" s="240"/>
      <c r="K4833" s="240"/>
      <c r="L4833" s="240"/>
      <c r="M4833" s="240"/>
      <c r="N4833" s="240"/>
      <c r="O4833" s="240"/>
      <c r="BC4833" s="226"/>
    </row>
    <row r="4834" spans="1:55" ht="15.75" customHeight="1" thickBot="1">
      <c r="A4834" s="238"/>
      <c r="B4834" s="238"/>
      <c r="C4834" s="240"/>
      <c r="D4834" s="240"/>
      <c r="E4834" s="240"/>
      <c r="F4834" s="240"/>
      <c r="G4834" s="240"/>
      <c r="H4834" s="240"/>
      <c r="I4834" s="240"/>
      <c r="J4834" s="240"/>
      <c r="K4834" s="240"/>
      <c r="L4834" s="240"/>
      <c r="M4834" s="240"/>
      <c r="N4834" s="240"/>
      <c r="O4834" s="240"/>
      <c r="BC4834" s="226"/>
    </row>
    <row r="4835" spans="1:55" ht="15.75" customHeight="1" thickBot="1">
      <c r="A4835" s="238"/>
      <c r="B4835" s="238"/>
      <c r="C4835" s="240"/>
      <c r="D4835" s="240"/>
      <c r="E4835" s="240"/>
      <c r="F4835" s="240"/>
      <c r="G4835" s="240"/>
      <c r="H4835" s="240"/>
      <c r="I4835" s="240"/>
      <c r="J4835" s="240"/>
      <c r="K4835" s="240"/>
      <c r="L4835" s="240"/>
      <c r="M4835" s="240"/>
      <c r="N4835" s="240"/>
      <c r="O4835" s="240"/>
      <c r="BC4835" s="226"/>
    </row>
    <row r="4836" spans="1:55" ht="15.75" customHeight="1" thickBot="1">
      <c r="A4836" s="238"/>
      <c r="B4836" s="238"/>
      <c r="C4836" s="240"/>
      <c r="D4836" s="240"/>
      <c r="E4836" s="240"/>
      <c r="F4836" s="240"/>
      <c r="G4836" s="240"/>
      <c r="H4836" s="240"/>
      <c r="I4836" s="240"/>
      <c r="J4836" s="240"/>
      <c r="K4836" s="240"/>
      <c r="L4836" s="240"/>
      <c r="M4836" s="240"/>
      <c r="N4836" s="240"/>
      <c r="O4836" s="240"/>
      <c r="BC4836" s="226"/>
    </row>
    <row r="4837" spans="1:55" ht="15.75" customHeight="1" thickBot="1">
      <c r="A4837" s="238"/>
      <c r="B4837" s="238"/>
      <c r="C4837" s="240"/>
      <c r="D4837" s="240"/>
      <c r="E4837" s="240"/>
      <c r="F4837" s="240"/>
      <c r="G4837" s="240"/>
      <c r="H4837" s="240"/>
      <c r="I4837" s="240"/>
      <c r="J4837" s="240"/>
      <c r="K4837" s="240"/>
      <c r="L4837" s="240"/>
      <c r="M4837" s="240"/>
      <c r="N4837" s="240"/>
      <c r="O4837" s="240"/>
      <c r="BC4837" s="226"/>
    </row>
    <row r="4838" spans="1:55" ht="15.75" customHeight="1" thickBot="1">
      <c r="A4838" s="238"/>
      <c r="B4838" s="238"/>
      <c r="C4838" s="240"/>
      <c r="D4838" s="240"/>
      <c r="E4838" s="240"/>
      <c r="F4838" s="240"/>
      <c r="G4838" s="240"/>
      <c r="H4838" s="240"/>
      <c r="I4838" s="240"/>
      <c r="J4838" s="240"/>
      <c r="K4838" s="240"/>
      <c r="L4838" s="240"/>
      <c r="M4838" s="240"/>
      <c r="N4838" s="240"/>
      <c r="O4838" s="240"/>
      <c r="BC4838" s="226"/>
    </row>
    <row r="4839" spans="1:55" ht="15.75" customHeight="1" thickBot="1">
      <c r="A4839" s="238"/>
      <c r="B4839" s="238"/>
      <c r="C4839" s="240"/>
      <c r="D4839" s="240"/>
      <c r="E4839" s="240"/>
      <c r="F4839" s="240"/>
      <c r="G4839" s="240"/>
      <c r="H4839" s="240"/>
      <c r="I4839" s="240"/>
      <c r="J4839" s="240"/>
      <c r="K4839" s="240"/>
      <c r="L4839" s="240"/>
      <c r="M4839" s="240"/>
      <c r="N4839" s="240"/>
      <c r="O4839" s="240"/>
      <c r="BC4839" s="226"/>
    </row>
    <row r="4840" spans="1:55" ht="15.75" customHeight="1" thickBot="1">
      <c r="A4840" s="238"/>
      <c r="B4840" s="238"/>
      <c r="C4840" s="240"/>
      <c r="D4840" s="240"/>
      <c r="E4840" s="240"/>
      <c r="F4840" s="240"/>
      <c r="G4840" s="240"/>
      <c r="H4840" s="240"/>
      <c r="I4840" s="240"/>
      <c r="J4840" s="240"/>
      <c r="K4840" s="240"/>
      <c r="L4840" s="240"/>
      <c r="M4840" s="240"/>
      <c r="N4840" s="240"/>
      <c r="O4840" s="240"/>
      <c r="BC4840" s="226"/>
    </row>
    <row r="4841" spans="1:55" ht="15.75" customHeight="1" thickBot="1">
      <c r="A4841" s="238"/>
      <c r="B4841" s="238"/>
      <c r="C4841" s="240"/>
      <c r="D4841" s="240"/>
      <c r="E4841" s="240"/>
      <c r="F4841" s="240"/>
      <c r="G4841" s="240"/>
      <c r="H4841" s="240"/>
      <c r="I4841" s="240"/>
      <c r="J4841" s="240"/>
      <c r="K4841" s="240"/>
      <c r="L4841" s="240"/>
      <c r="M4841" s="240"/>
      <c r="N4841" s="240"/>
      <c r="O4841" s="240"/>
      <c r="BC4841" s="226"/>
    </row>
    <row r="4842" spans="1:55" ht="15.75" customHeight="1" thickBot="1">
      <c r="A4842" s="238"/>
      <c r="B4842" s="238"/>
      <c r="C4842" s="240"/>
      <c r="D4842" s="240"/>
      <c r="E4842" s="240"/>
      <c r="F4842" s="240"/>
      <c r="G4842" s="240"/>
      <c r="H4842" s="240"/>
      <c r="I4842" s="240"/>
      <c r="J4842" s="240"/>
      <c r="K4842" s="240"/>
      <c r="L4842" s="240"/>
      <c r="M4842" s="240"/>
      <c r="N4842" s="240"/>
      <c r="O4842" s="240"/>
      <c r="BC4842" s="226"/>
    </row>
    <row r="4843" spans="1:55" ht="15.75" customHeight="1" thickBot="1">
      <c r="A4843" s="238"/>
      <c r="B4843" s="238"/>
      <c r="C4843" s="240"/>
      <c r="D4843" s="240"/>
      <c r="E4843" s="240"/>
      <c r="F4843" s="240"/>
      <c r="G4843" s="240"/>
      <c r="H4843" s="240"/>
      <c r="I4843" s="240"/>
      <c r="J4843" s="240"/>
      <c r="K4843" s="240"/>
      <c r="L4843" s="240"/>
      <c r="M4843" s="240"/>
      <c r="N4843" s="240"/>
      <c r="O4843" s="240"/>
      <c r="BC4843" s="226"/>
    </row>
    <row r="4844" spans="1:55" ht="15.75" customHeight="1" thickBot="1">
      <c r="A4844" s="238"/>
      <c r="B4844" s="238"/>
      <c r="C4844" s="240"/>
      <c r="D4844" s="240"/>
      <c r="E4844" s="240"/>
      <c r="F4844" s="240"/>
      <c r="G4844" s="240"/>
      <c r="H4844" s="240"/>
      <c r="I4844" s="240"/>
      <c r="J4844" s="240"/>
      <c r="K4844" s="240"/>
      <c r="L4844" s="240"/>
      <c r="M4844" s="240"/>
      <c r="N4844" s="240"/>
      <c r="O4844" s="240"/>
      <c r="BC4844" s="226"/>
    </row>
    <row r="4845" spans="1:55" ht="15.75" customHeight="1" thickBot="1">
      <c r="A4845" s="238"/>
      <c r="B4845" s="238"/>
      <c r="C4845" s="240"/>
      <c r="D4845" s="240"/>
      <c r="E4845" s="240"/>
      <c r="F4845" s="240"/>
      <c r="G4845" s="240"/>
      <c r="H4845" s="240"/>
      <c r="I4845" s="240"/>
      <c r="J4845" s="240"/>
      <c r="K4845" s="240"/>
      <c r="L4845" s="240"/>
      <c r="M4845" s="240"/>
      <c r="N4845" s="240"/>
      <c r="O4845" s="240"/>
      <c r="BC4845" s="226"/>
    </row>
    <row r="4846" spans="1:55" ht="15.75" customHeight="1" thickBot="1">
      <c r="A4846" s="238"/>
      <c r="B4846" s="238"/>
      <c r="C4846" s="240"/>
      <c r="D4846" s="240"/>
      <c r="E4846" s="240"/>
      <c r="F4846" s="240"/>
      <c r="G4846" s="240"/>
      <c r="H4846" s="240"/>
      <c r="I4846" s="240"/>
      <c r="J4846" s="240"/>
      <c r="K4846" s="240"/>
      <c r="L4846" s="240"/>
      <c r="M4846" s="240"/>
      <c r="N4846" s="240"/>
      <c r="O4846" s="240"/>
      <c r="BC4846" s="226"/>
    </row>
    <row r="4847" spans="1:55" ht="15.75" customHeight="1" thickBot="1">
      <c r="A4847" s="238"/>
      <c r="B4847" s="238"/>
      <c r="C4847" s="240"/>
      <c r="D4847" s="240"/>
      <c r="E4847" s="240"/>
      <c r="F4847" s="240"/>
      <c r="G4847" s="240"/>
      <c r="H4847" s="240"/>
      <c r="I4847" s="240"/>
      <c r="J4847" s="240"/>
      <c r="K4847" s="240"/>
      <c r="L4847" s="240"/>
      <c r="M4847" s="240"/>
      <c r="N4847" s="240"/>
      <c r="O4847" s="240"/>
      <c r="BC4847" s="226"/>
    </row>
    <row r="4848" spans="1:55" ht="15.75" customHeight="1" thickBot="1">
      <c r="A4848" s="238"/>
      <c r="B4848" s="238"/>
      <c r="C4848" s="240"/>
      <c r="D4848" s="240"/>
      <c r="E4848" s="240"/>
      <c r="F4848" s="240"/>
      <c r="G4848" s="240"/>
      <c r="H4848" s="240"/>
      <c r="I4848" s="240"/>
      <c r="J4848" s="240"/>
      <c r="K4848" s="240"/>
      <c r="L4848" s="240"/>
      <c r="M4848" s="240"/>
      <c r="N4848" s="240"/>
      <c r="O4848" s="240"/>
      <c r="BC4848" s="226"/>
    </row>
    <row r="4849" spans="1:55" ht="15.75" customHeight="1" thickBot="1">
      <c r="A4849" s="238"/>
      <c r="B4849" s="238"/>
      <c r="C4849" s="240"/>
      <c r="D4849" s="240"/>
      <c r="E4849" s="240"/>
      <c r="F4849" s="240"/>
      <c r="G4849" s="240"/>
      <c r="H4849" s="240"/>
      <c r="I4849" s="240"/>
      <c r="J4849" s="240"/>
      <c r="K4849" s="240"/>
      <c r="L4849" s="240"/>
      <c r="M4849" s="240"/>
      <c r="N4849" s="240"/>
      <c r="O4849" s="240"/>
      <c r="BC4849" s="226"/>
    </row>
    <row r="4850" spans="1:55" ht="15.75" customHeight="1" thickBot="1">
      <c r="A4850" s="238"/>
      <c r="B4850" s="238"/>
      <c r="C4850" s="240"/>
      <c r="D4850" s="240"/>
      <c r="E4850" s="240"/>
      <c r="F4850" s="240"/>
      <c r="G4850" s="240"/>
      <c r="H4850" s="240"/>
      <c r="I4850" s="240"/>
      <c r="J4850" s="240"/>
      <c r="K4850" s="240"/>
      <c r="L4850" s="240"/>
      <c r="M4850" s="240"/>
      <c r="N4850" s="240"/>
      <c r="O4850" s="240"/>
      <c r="BC4850" s="226"/>
    </row>
    <row r="4851" spans="1:55" ht="15.75" customHeight="1" thickBot="1">
      <c r="A4851" s="238"/>
      <c r="B4851" s="238"/>
      <c r="C4851" s="240"/>
      <c r="D4851" s="240"/>
      <c r="E4851" s="240"/>
      <c r="F4851" s="240"/>
      <c r="G4851" s="240"/>
      <c r="H4851" s="240"/>
      <c r="I4851" s="240"/>
      <c r="J4851" s="240"/>
      <c r="K4851" s="240"/>
      <c r="L4851" s="240"/>
      <c r="M4851" s="240"/>
      <c r="N4851" s="240"/>
      <c r="O4851" s="240"/>
      <c r="BC4851" s="226"/>
    </row>
    <row r="4852" spans="1:55" ht="15.75" customHeight="1" thickBot="1">
      <c r="A4852" s="238"/>
      <c r="B4852" s="238"/>
      <c r="C4852" s="240"/>
      <c r="D4852" s="240"/>
      <c r="E4852" s="240"/>
      <c r="F4852" s="240"/>
      <c r="G4852" s="240"/>
      <c r="H4852" s="240"/>
      <c r="I4852" s="240"/>
      <c r="J4852" s="240"/>
      <c r="K4852" s="240"/>
      <c r="L4852" s="240"/>
      <c r="M4852" s="240"/>
      <c r="N4852" s="240"/>
      <c r="O4852" s="240"/>
      <c r="BC4852" s="226"/>
    </row>
    <row r="4853" spans="1:55" ht="15.75" customHeight="1" thickBot="1">
      <c r="A4853" s="238"/>
      <c r="B4853" s="238"/>
      <c r="C4853" s="240"/>
      <c r="D4853" s="240"/>
      <c r="E4853" s="240"/>
      <c r="F4853" s="240"/>
      <c r="G4853" s="240"/>
      <c r="H4853" s="240"/>
      <c r="I4853" s="240"/>
      <c r="J4853" s="240"/>
      <c r="K4853" s="240"/>
      <c r="L4853" s="240"/>
      <c r="M4853" s="240"/>
      <c r="N4853" s="240"/>
      <c r="O4853" s="240"/>
      <c r="BC4853" s="226"/>
    </row>
    <row r="4854" spans="1:55" ht="15.75" customHeight="1" thickBot="1">
      <c r="A4854" s="238"/>
      <c r="B4854" s="238"/>
      <c r="C4854" s="240"/>
      <c r="D4854" s="240"/>
      <c r="E4854" s="240"/>
      <c r="F4854" s="240"/>
      <c r="G4854" s="240"/>
      <c r="H4854" s="240"/>
      <c r="I4854" s="240"/>
      <c r="J4854" s="240"/>
      <c r="K4854" s="240"/>
      <c r="L4854" s="240"/>
      <c r="M4854" s="240"/>
      <c r="N4854" s="240"/>
      <c r="O4854" s="240"/>
      <c r="BC4854" s="226"/>
    </row>
    <row r="4855" spans="1:55" ht="15.75" customHeight="1" thickBot="1">
      <c r="A4855" s="238"/>
      <c r="B4855" s="238"/>
      <c r="C4855" s="240"/>
      <c r="D4855" s="240"/>
      <c r="E4855" s="240"/>
      <c r="F4855" s="240"/>
      <c r="G4855" s="240"/>
      <c r="H4855" s="240"/>
      <c r="I4855" s="240"/>
      <c r="J4855" s="240"/>
      <c r="K4855" s="240"/>
      <c r="L4855" s="240"/>
      <c r="M4855" s="240"/>
      <c r="N4855" s="240"/>
      <c r="O4855" s="240"/>
      <c r="BC4855" s="226"/>
    </row>
    <row r="4856" spans="1:55" ht="15.75" customHeight="1" thickBot="1">
      <c r="A4856" s="238"/>
      <c r="B4856" s="238"/>
      <c r="C4856" s="240"/>
      <c r="D4856" s="240"/>
      <c r="E4856" s="240"/>
      <c r="F4856" s="240"/>
      <c r="G4856" s="240"/>
      <c r="H4856" s="240"/>
      <c r="I4856" s="240"/>
      <c r="J4856" s="240"/>
      <c r="K4856" s="240"/>
      <c r="L4856" s="240"/>
      <c r="M4856" s="240"/>
      <c r="N4856" s="240"/>
      <c r="O4856" s="240"/>
      <c r="BC4856" s="226"/>
    </row>
    <row r="4857" spans="1:55" ht="15.75" customHeight="1" thickBot="1">
      <c r="A4857" s="238"/>
      <c r="B4857" s="238"/>
      <c r="C4857" s="240"/>
      <c r="D4857" s="240"/>
      <c r="E4857" s="240"/>
      <c r="F4857" s="240"/>
      <c r="G4857" s="240"/>
      <c r="H4857" s="240"/>
      <c r="I4857" s="240"/>
      <c r="J4857" s="240"/>
      <c r="K4857" s="240"/>
      <c r="L4857" s="240"/>
      <c r="M4857" s="240"/>
      <c r="N4857" s="240"/>
      <c r="O4857" s="240"/>
      <c r="BC4857" s="226"/>
    </row>
    <row r="4858" spans="1:55" ht="15.75" customHeight="1" thickBot="1">
      <c r="A4858" s="238"/>
      <c r="B4858" s="238"/>
      <c r="C4858" s="240"/>
      <c r="D4858" s="240"/>
      <c r="E4858" s="240"/>
      <c r="F4858" s="240"/>
      <c r="G4858" s="240"/>
      <c r="H4858" s="240"/>
      <c r="I4858" s="240"/>
      <c r="J4858" s="240"/>
      <c r="K4858" s="240"/>
      <c r="L4858" s="240"/>
      <c r="M4858" s="240"/>
      <c r="N4858" s="240"/>
      <c r="O4858" s="240"/>
      <c r="BC4858" s="226"/>
    </row>
    <row r="4859" spans="1:55" ht="15.75" customHeight="1" thickBot="1">
      <c r="A4859" s="238"/>
      <c r="B4859" s="238"/>
      <c r="C4859" s="240"/>
      <c r="D4859" s="240"/>
      <c r="E4859" s="240"/>
      <c r="F4859" s="240"/>
      <c r="G4859" s="240"/>
      <c r="H4859" s="240"/>
      <c r="I4859" s="240"/>
      <c r="J4859" s="240"/>
      <c r="K4859" s="240"/>
      <c r="L4859" s="240"/>
      <c r="M4859" s="240"/>
      <c r="N4859" s="240"/>
      <c r="O4859" s="240"/>
      <c r="BC4859" s="226"/>
    </row>
    <row r="4860" spans="1:55" ht="15.75" customHeight="1" thickBot="1">
      <c r="A4860" s="238"/>
      <c r="B4860" s="238"/>
      <c r="C4860" s="240"/>
      <c r="D4860" s="240"/>
      <c r="E4860" s="240"/>
      <c r="F4860" s="240"/>
      <c r="G4860" s="240"/>
      <c r="H4860" s="240"/>
      <c r="I4860" s="240"/>
      <c r="J4860" s="240"/>
      <c r="K4860" s="240"/>
      <c r="L4860" s="240"/>
      <c r="M4860" s="240"/>
      <c r="N4860" s="240"/>
      <c r="O4860" s="240"/>
      <c r="BC4860" s="226"/>
    </row>
    <row r="4861" spans="1:55" ht="15.75" customHeight="1" thickBot="1">
      <c r="A4861" s="238"/>
      <c r="B4861" s="238"/>
      <c r="C4861" s="240"/>
      <c r="D4861" s="240"/>
      <c r="E4861" s="240"/>
      <c r="F4861" s="240"/>
      <c r="G4861" s="240"/>
      <c r="H4861" s="240"/>
      <c r="I4861" s="240"/>
      <c r="J4861" s="240"/>
      <c r="K4861" s="240"/>
      <c r="L4861" s="240"/>
      <c r="M4861" s="240"/>
      <c r="N4861" s="240"/>
      <c r="O4861" s="240"/>
      <c r="BC4861" s="226"/>
    </row>
    <row r="4862" spans="1:55" ht="15.75" customHeight="1" thickBot="1">
      <c r="A4862" s="238"/>
      <c r="B4862" s="238"/>
      <c r="C4862" s="240"/>
      <c r="D4862" s="240"/>
      <c r="E4862" s="240"/>
      <c r="F4862" s="240"/>
      <c r="G4862" s="240"/>
      <c r="H4862" s="240"/>
      <c r="I4862" s="240"/>
      <c r="J4862" s="240"/>
      <c r="K4862" s="240"/>
      <c r="L4862" s="240"/>
      <c r="M4862" s="240"/>
      <c r="N4862" s="240"/>
      <c r="O4862" s="240"/>
      <c r="BC4862" s="226"/>
    </row>
    <row r="4863" spans="1:55" ht="15.75" customHeight="1" thickBot="1">
      <c r="A4863" s="238"/>
      <c r="B4863" s="238"/>
      <c r="C4863" s="240"/>
      <c r="D4863" s="240"/>
      <c r="E4863" s="240"/>
      <c r="F4863" s="240"/>
      <c r="G4863" s="240"/>
      <c r="H4863" s="240"/>
      <c r="I4863" s="240"/>
      <c r="J4863" s="240"/>
      <c r="K4863" s="240"/>
      <c r="L4863" s="240"/>
      <c r="M4863" s="240"/>
      <c r="N4863" s="240"/>
      <c r="O4863" s="240"/>
      <c r="BC4863" s="226"/>
    </row>
    <row r="4864" spans="1:55" ht="15.75" customHeight="1" thickBot="1">
      <c r="A4864" s="238"/>
      <c r="B4864" s="238"/>
      <c r="C4864" s="240"/>
      <c r="D4864" s="240"/>
      <c r="E4864" s="240"/>
      <c r="F4864" s="240"/>
      <c r="G4864" s="240"/>
      <c r="H4864" s="240"/>
      <c r="I4864" s="240"/>
      <c r="J4864" s="240"/>
      <c r="K4864" s="240"/>
      <c r="L4864" s="240"/>
      <c r="M4864" s="240"/>
      <c r="N4864" s="240"/>
      <c r="O4864" s="240"/>
      <c r="BC4864" s="226"/>
    </row>
    <row r="4865" spans="1:55" ht="15.75" customHeight="1" thickBot="1">
      <c r="A4865" s="238"/>
      <c r="B4865" s="238"/>
      <c r="C4865" s="240"/>
      <c r="D4865" s="240"/>
      <c r="E4865" s="240"/>
      <c r="F4865" s="240"/>
      <c r="G4865" s="240"/>
      <c r="H4865" s="240"/>
      <c r="I4865" s="240"/>
      <c r="J4865" s="240"/>
      <c r="K4865" s="240"/>
      <c r="L4865" s="240"/>
      <c r="M4865" s="240"/>
      <c r="N4865" s="240"/>
      <c r="O4865" s="240"/>
      <c r="BC4865" s="226"/>
    </row>
    <row r="4866" spans="1:55" ht="15.75" customHeight="1" thickBot="1">
      <c r="A4866" s="238"/>
      <c r="B4866" s="238"/>
      <c r="C4866" s="240"/>
      <c r="D4866" s="240"/>
      <c r="E4866" s="240"/>
      <c r="F4866" s="240"/>
      <c r="G4866" s="240"/>
      <c r="H4866" s="240"/>
      <c r="I4866" s="240"/>
      <c r="J4866" s="240"/>
      <c r="K4866" s="240"/>
      <c r="L4866" s="240"/>
      <c r="M4866" s="240"/>
      <c r="N4866" s="240"/>
      <c r="O4866" s="240"/>
      <c r="BC4866" s="226"/>
    </row>
    <row r="4867" spans="1:55" ht="15.75" customHeight="1" thickBot="1">
      <c r="A4867" s="238"/>
      <c r="B4867" s="238"/>
      <c r="C4867" s="240"/>
      <c r="D4867" s="240"/>
      <c r="E4867" s="240"/>
      <c r="F4867" s="240"/>
      <c r="G4867" s="240"/>
      <c r="H4867" s="240"/>
      <c r="I4867" s="240"/>
      <c r="J4867" s="240"/>
      <c r="K4867" s="240"/>
      <c r="L4867" s="240"/>
      <c r="M4867" s="240"/>
      <c r="N4867" s="240"/>
      <c r="O4867" s="240"/>
      <c r="BC4867" s="226"/>
    </row>
    <row r="4868" spans="1:55" ht="15.75" customHeight="1" thickBot="1">
      <c r="A4868" s="238"/>
      <c r="B4868" s="238"/>
      <c r="C4868" s="240"/>
      <c r="D4868" s="240"/>
      <c r="E4868" s="240"/>
      <c r="F4868" s="240"/>
      <c r="G4868" s="240"/>
      <c r="H4868" s="240"/>
      <c r="I4868" s="240"/>
      <c r="J4868" s="240"/>
      <c r="K4868" s="240"/>
      <c r="L4868" s="240"/>
      <c r="M4868" s="240"/>
      <c r="N4868" s="240"/>
      <c r="O4868" s="240"/>
      <c r="BC4868" s="226"/>
    </row>
    <row r="4869" spans="1:55" ht="15.75" customHeight="1" thickBot="1">
      <c r="A4869" s="238"/>
      <c r="B4869" s="238"/>
      <c r="C4869" s="240"/>
      <c r="D4869" s="240"/>
      <c r="E4869" s="240"/>
      <c r="F4869" s="240"/>
      <c r="G4869" s="240"/>
      <c r="H4869" s="240"/>
      <c r="I4869" s="240"/>
      <c r="J4869" s="240"/>
      <c r="K4869" s="240"/>
      <c r="L4869" s="240"/>
      <c r="M4869" s="240"/>
      <c r="N4869" s="240"/>
      <c r="O4869" s="240"/>
      <c r="BC4869" s="226"/>
    </row>
    <row r="4870" spans="1:55" ht="15.75" customHeight="1" thickBot="1">
      <c r="A4870" s="238"/>
      <c r="B4870" s="238"/>
      <c r="C4870" s="240"/>
      <c r="D4870" s="240"/>
      <c r="E4870" s="240"/>
      <c r="F4870" s="240"/>
      <c r="G4870" s="240"/>
      <c r="H4870" s="240"/>
      <c r="I4870" s="240"/>
      <c r="J4870" s="240"/>
      <c r="K4870" s="240"/>
      <c r="L4870" s="240"/>
      <c r="M4870" s="240"/>
      <c r="N4870" s="240"/>
      <c r="O4870" s="240"/>
      <c r="BC4870" s="226"/>
    </row>
    <row r="4871" spans="1:55" ht="15.75" customHeight="1" thickBot="1">
      <c r="A4871" s="238"/>
      <c r="B4871" s="238"/>
      <c r="C4871" s="240"/>
      <c r="D4871" s="240"/>
      <c r="E4871" s="240"/>
      <c r="F4871" s="240"/>
      <c r="G4871" s="240"/>
      <c r="H4871" s="240"/>
      <c r="I4871" s="240"/>
      <c r="J4871" s="240"/>
      <c r="K4871" s="240"/>
      <c r="L4871" s="240"/>
      <c r="M4871" s="240"/>
      <c r="N4871" s="240"/>
      <c r="O4871" s="240"/>
      <c r="BC4871" s="226"/>
    </row>
    <row r="4872" spans="1:55" ht="15.75" customHeight="1" thickBot="1">
      <c r="A4872" s="238"/>
      <c r="B4872" s="238"/>
      <c r="C4872" s="240"/>
      <c r="D4872" s="240"/>
      <c r="E4872" s="240"/>
      <c r="F4872" s="240"/>
      <c r="G4872" s="240"/>
      <c r="H4872" s="240"/>
      <c r="I4872" s="240"/>
      <c r="J4872" s="240"/>
      <c r="K4872" s="240"/>
      <c r="L4872" s="240"/>
      <c r="M4872" s="240"/>
      <c r="N4872" s="240"/>
      <c r="O4872" s="240"/>
      <c r="BC4872" s="226"/>
    </row>
    <row r="4873" spans="1:55" ht="15.75" customHeight="1" thickBot="1">
      <c r="A4873" s="238"/>
      <c r="B4873" s="238"/>
      <c r="C4873" s="240"/>
      <c r="D4873" s="240"/>
      <c r="E4873" s="240"/>
      <c r="F4873" s="240"/>
      <c r="G4873" s="240"/>
      <c r="H4873" s="240"/>
      <c r="I4873" s="240"/>
      <c r="J4873" s="240"/>
      <c r="K4873" s="240"/>
      <c r="L4873" s="240"/>
      <c r="M4873" s="240"/>
      <c r="N4873" s="240"/>
      <c r="O4873" s="240"/>
      <c r="BC4873" s="226"/>
    </row>
    <row r="4874" spans="1:55" ht="15.75" customHeight="1" thickBot="1">
      <c r="A4874" s="238"/>
      <c r="B4874" s="238"/>
      <c r="C4874" s="240"/>
      <c r="D4874" s="240"/>
      <c r="E4874" s="240"/>
      <c r="F4874" s="240"/>
      <c r="G4874" s="240"/>
      <c r="H4874" s="240"/>
      <c r="I4874" s="240"/>
      <c r="J4874" s="240"/>
      <c r="K4874" s="240"/>
      <c r="L4874" s="240"/>
      <c r="M4874" s="240"/>
      <c r="N4874" s="240"/>
      <c r="O4874" s="240"/>
      <c r="BC4874" s="226"/>
    </row>
    <row r="4875" spans="1:55" ht="15.75" customHeight="1" thickBot="1">
      <c r="A4875" s="238"/>
      <c r="B4875" s="238"/>
      <c r="C4875" s="240"/>
      <c r="D4875" s="240"/>
      <c r="E4875" s="240"/>
      <c r="F4875" s="240"/>
      <c r="G4875" s="240"/>
      <c r="H4875" s="240"/>
      <c r="I4875" s="240"/>
      <c r="J4875" s="240"/>
      <c r="K4875" s="240"/>
      <c r="L4875" s="240"/>
      <c r="M4875" s="240"/>
      <c r="N4875" s="240"/>
      <c r="O4875" s="240"/>
      <c r="BC4875" s="226"/>
    </row>
    <row r="4876" spans="1:55" ht="15.75" customHeight="1" thickBot="1">
      <c r="A4876" s="238"/>
      <c r="B4876" s="238"/>
      <c r="C4876" s="240"/>
      <c r="D4876" s="240"/>
      <c r="E4876" s="240"/>
      <c r="F4876" s="240"/>
      <c r="G4876" s="240"/>
      <c r="H4876" s="240"/>
      <c r="I4876" s="240"/>
      <c r="J4876" s="240"/>
      <c r="K4876" s="240"/>
      <c r="L4876" s="240"/>
      <c r="M4876" s="240"/>
      <c r="N4876" s="240"/>
      <c r="O4876" s="240"/>
      <c r="BC4876" s="226"/>
    </row>
    <row r="4877" spans="1:55" ht="15.75" customHeight="1" thickBot="1">
      <c r="A4877" s="238"/>
      <c r="B4877" s="238"/>
      <c r="C4877" s="240"/>
      <c r="D4877" s="240"/>
      <c r="E4877" s="240"/>
      <c r="F4877" s="240"/>
      <c r="G4877" s="240"/>
      <c r="H4877" s="240"/>
      <c r="I4877" s="240"/>
      <c r="J4877" s="240"/>
      <c r="K4877" s="240"/>
      <c r="L4877" s="240"/>
      <c r="M4877" s="240"/>
      <c r="N4877" s="240"/>
      <c r="O4877" s="240"/>
      <c r="BC4877" s="226"/>
    </row>
    <row r="4878" spans="1:55" ht="15.75" customHeight="1" thickBot="1">
      <c r="A4878" s="238"/>
      <c r="B4878" s="238"/>
      <c r="C4878" s="240"/>
      <c r="D4878" s="240"/>
      <c r="E4878" s="240"/>
      <c r="F4878" s="240"/>
      <c r="G4878" s="240"/>
      <c r="H4878" s="240"/>
      <c r="I4878" s="240"/>
      <c r="J4878" s="240"/>
      <c r="K4878" s="240"/>
      <c r="L4878" s="240"/>
      <c r="M4878" s="240"/>
      <c r="N4878" s="240"/>
      <c r="O4878" s="240"/>
      <c r="BC4878" s="226"/>
    </row>
    <row r="4879" spans="1:55" ht="15.75" customHeight="1" thickBot="1">
      <c r="A4879" s="238"/>
      <c r="B4879" s="238"/>
      <c r="C4879" s="240"/>
      <c r="D4879" s="240"/>
      <c r="E4879" s="240"/>
      <c r="F4879" s="240"/>
      <c r="G4879" s="240"/>
      <c r="H4879" s="240"/>
      <c r="I4879" s="240"/>
      <c r="J4879" s="240"/>
      <c r="K4879" s="240"/>
      <c r="L4879" s="240"/>
      <c r="M4879" s="240"/>
      <c r="N4879" s="240"/>
      <c r="O4879" s="240"/>
      <c r="BC4879" s="226"/>
    </row>
    <row r="4880" spans="1:55" ht="15.75" customHeight="1" thickBot="1">
      <c r="A4880" s="238"/>
      <c r="B4880" s="238"/>
      <c r="C4880" s="240"/>
      <c r="D4880" s="240"/>
      <c r="E4880" s="240"/>
      <c r="F4880" s="240"/>
      <c r="G4880" s="240"/>
      <c r="H4880" s="240"/>
      <c r="I4880" s="240"/>
      <c r="J4880" s="240"/>
      <c r="K4880" s="240"/>
      <c r="L4880" s="240"/>
      <c r="M4880" s="240"/>
      <c r="N4880" s="240"/>
      <c r="O4880" s="240"/>
      <c r="BC4880" s="226"/>
    </row>
    <row r="4881" spans="1:55" ht="15.75" customHeight="1" thickBot="1">
      <c r="A4881" s="238"/>
      <c r="B4881" s="238"/>
      <c r="C4881" s="240"/>
      <c r="D4881" s="240"/>
      <c r="E4881" s="240"/>
      <c r="F4881" s="240"/>
      <c r="G4881" s="240"/>
      <c r="H4881" s="240"/>
      <c r="I4881" s="240"/>
      <c r="J4881" s="240"/>
      <c r="K4881" s="240"/>
      <c r="L4881" s="240"/>
      <c r="M4881" s="240"/>
      <c r="N4881" s="240"/>
      <c r="O4881" s="240"/>
      <c r="BC4881" s="226"/>
    </row>
    <row r="4882" spans="1:55" ht="15.75" customHeight="1" thickBot="1">
      <c r="A4882" s="238"/>
      <c r="B4882" s="238"/>
      <c r="C4882" s="240"/>
      <c r="D4882" s="240"/>
      <c r="E4882" s="240"/>
      <c r="F4882" s="240"/>
      <c r="G4882" s="240"/>
      <c r="H4882" s="240"/>
      <c r="I4882" s="240"/>
      <c r="J4882" s="240"/>
      <c r="K4882" s="240"/>
      <c r="L4882" s="240"/>
      <c r="M4882" s="240"/>
      <c r="N4882" s="240"/>
      <c r="O4882" s="240"/>
      <c r="BC4882" s="226"/>
    </row>
    <row r="4883" spans="1:55" ht="15.75" customHeight="1" thickBot="1">
      <c r="A4883" s="238"/>
      <c r="B4883" s="238"/>
      <c r="C4883" s="240"/>
      <c r="D4883" s="240"/>
      <c r="E4883" s="240"/>
      <c r="F4883" s="240"/>
      <c r="G4883" s="240"/>
      <c r="H4883" s="240"/>
      <c r="I4883" s="240"/>
      <c r="J4883" s="240"/>
      <c r="K4883" s="240"/>
      <c r="L4883" s="240"/>
      <c r="M4883" s="240"/>
      <c r="N4883" s="240"/>
      <c r="O4883" s="240"/>
      <c r="BC4883" s="226"/>
    </row>
    <row r="4884" spans="1:55" ht="15.75" customHeight="1" thickBot="1">
      <c r="A4884" s="238"/>
      <c r="B4884" s="238"/>
      <c r="C4884" s="240"/>
      <c r="D4884" s="240"/>
      <c r="E4884" s="240"/>
      <c r="F4884" s="240"/>
      <c r="G4884" s="240"/>
      <c r="H4884" s="240"/>
      <c r="I4884" s="240"/>
      <c r="J4884" s="240"/>
      <c r="K4884" s="240"/>
      <c r="L4884" s="240"/>
      <c r="M4884" s="240"/>
      <c r="N4884" s="240"/>
      <c r="O4884" s="240"/>
      <c r="BC4884" s="226"/>
    </row>
    <row r="4885" spans="1:55" ht="15.75" customHeight="1" thickBot="1">
      <c r="A4885" s="238"/>
      <c r="B4885" s="238"/>
      <c r="C4885" s="240"/>
      <c r="D4885" s="240"/>
      <c r="E4885" s="240"/>
      <c r="F4885" s="240"/>
      <c r="G4885" s="240"/>
      <c r="H4885" s="240"/>
      <c r="I4885" s="240"/>
      <c r="J4885" s="240"/>
      <c r="K4885" s="240"/>
      <c r="L4885" s="240"/>
      <c r="M4885" s="240"/>
      <c r="N4885" s="240"/>
      <c r="O4885" s="240"/>
      <c r="BC4885" s="226"/>
    </row>
    <row r="4886" spans="1:55" ht="15.75" customHeight="1" thickBot="1">
      <c r="A4886" s="238"/>
      <c r="B4886" s="238"/>
      <c r="C4886" s="240"/>
      <c r="D4886" s="240"/>
      <c r="E4886" s="240"/>
      <c r="F4886" s="240"/>
      <c r="G4886" s="240"/>
      <c r="H4886" s="240"/>
      <c r="I4886" s="240"/>
      <c r="J4886" s="240"/>
      <c r="K4886" s="240"/>
      <c r="L4886" s="240"/>
      <c r="M4886" s="240"/>
      <c r="N4886" s="240"/>
      <c r="O4886" s="240"/>
      <c r="BC4886" s="226"/>
    </row>
    <row r="4887" spans="1:55" ht="15.75" customHeight="1" thickBot="1">
      <c r="A4887" s="238"/>
      <c r="B4887" s="238"/>
      <c r="C4887" s="240"/>
      <c r="D4887" s="240"/>
      <c r="E4887" s="240"/>
      <c r="F4887" s="240"/>
      <c r="G4887" s="240"/>
      <c r="H4887" s="240"/>
      <c r="I4887" s="240"/>
      <c r="J4887" s="240"/>
      <c r="K4887" s="240"/>
      <c r="L4887" s="240"/>
      <c r="M4887" s="240"/>
      <c r="N4887" s="240"/>
      <c r="O4887" s="240"/>
      <c r="BC4887" s="226"/>
    </row>
    <row r="4888" spans="1:55" ht="15.75" customHeight="1" thickBot="1">
      <c r="A4888" s="238"/>
      <c r="B4888" s="238"/>
      <c r="C4888" s="240"/>
      <c r="D4888" s="240"/>
      <c r="E4888" s="240"/>
      <c r="F4888" s="240"/>
      <c r="G4888" s="240"/>
      <c r="H4888" s="240"/>
      <c r="I4888" s="240"/>
      <c r="J4888" s="240"/>
      <c r="K4888" s="240"/>
      <c r="L4888" s="240"/>
      <c r="M4888" s="240"/>
      <c r="N4888" s="240"/>
      <c r="O4888" s="240"/>
      <c r="BC4888" s="226"/>
    </row>
    <row r="4889" spans="1:55" ht="15.75" customHeight="1" thickBot="1">
      <c r="A4889" s="238"/>
      <c r="B4889" s="238"/>
      <c r="C4889" s="240"/>
      <c r="D4889" s="240"/>
      <c r="E4889" s="240"/>
      <c r="F4889" s="240"/>
      <c r="G4889" s="240"/>
      <c r="H4889" s="240"/>
      <c r="I4889" s="240"/>
      <c r="J4889" s="240"/>
      <c r="K4889" s="240"/>
      <c r="L4889" s="240"/>
      <c r="M4889" s="240"/>
      <c r="N4889" s="240"/>
      <c r="O4889" s="240"/>
      <c r="BC4889" s="226"/>
    </row>
    <row r="4890" spans="1:55" ht="15.75" customHeight="1" thickBot="1">
      <c r="A4890" s="238"/>
      <c r="B4890" s="238"/>
      <c r="C4890" s="240"/>
      <c r="D4890" s="240"/>
      <c r="E4890" s="240"/>
      <c r="F4890" s="240"/>
      <c r="G4890" s="240"/>
      <c r="H4890" s="240"/>
      <c r="I4890" s="240"/>
      <c r="J4890" s="240"/>
      <c r="K4890" s="240"/>
      <c r="L4890" s="240"/>
      <c r="M4890" s="240"/>
      <c r="N4890" s="240"/>
      <c r="O4890" s="240"/>
      <c r="BC4890" s="226"/>
    </row>
    <row r="4891" spans="1:55" ht="15.75" customHeight="1" thickBot="1">
      <c r="A4891" s="238"/>
      <c r="B4891" s="238"/>
      <c r="C4891" s="240"/>
      <c r="D4891" s="240"/>
      <c r="E4891" s="240"/>
      <c r="F4891" s="240"/>
      <c r="G4891" s="240"/>
      <c r="H4891" s="240"/>
      <c r="I4891" s="240"/>
      <c r="J4891" s="240"/>
      <c r="K4891" s="240"/>
      <c r="L4891" s="240"/>
      <c r="M4891" s="240"/>
      <c r="N4891" s="240"/>
      <c r="O4891" s="240"/>
      <c r="BC4891" s="226"/>
    </row>
    <row r="4892" spans="1:55" ht="15.75" customHeight="1" thickBot="1">
      <c r="A4892" s="238"/>
      <c r="B4892" s="238"/>
      <c r="C4892" s="240"/>
      <c r="D4892" s="240"/>
      <c r="E4892" s="240"/>
      <c r="F4892" s="240"/>
      <c r="G4892" s="240"/>
      <c r="H4892" s="240"/>
      <c r="I4892" s="240"/>
      <c r="J4892" s="240"/>
      <c r="K4892" s="240"/>
      <c r="L4892" s="240"/>
      <c r="M4892" s="240"/>
      <c r="N4892" s="240"/>
      <c r="O4892" s="240"/>
      <c r="BC4892" s="226"/>
    </row>
    <row r="4893" spans="1:55" ht="15.75" customHeight="1" thickBot="1">
      <c r="A4893" s="238"/>
      <c r="B4893" s="238"/>
      <c r="C4893" s="240"/>
      <c r="D4893" s="240"/>
      <c r="E4893" s="240"/>
      <c r="F4893" s="240"/>
      <c r="G4893" s="240"/>
      <c r="H4893" s="240"/>
      <c r="I4893" s="240"/>
      <c r="J4893" s="240"/>
      <c r="K4893" s="240"/>
      <c r="L4893" s="240"/>
      <c r="M4893" s="240"/>
      <c r="N4893" s="240"/>
      <c r="O4893" s="240"/>
      <c r="BC4893" s="226"/>
    </row>
    <row r="4894" spans="1:55" ht="15.75" customHeight="1" thickBot="1">
      <c r="A4894" s="238"/>
      <c r="B4894" s="238"/>
      <c r="C4894" s="240"/>
      <c r="D4894" s="240"/>
      <c r="E4894" s="240"/>
      <c r="F4894" s="240"/>
      <c r="G4894" s="240"/>
      <c r="H4894" s="240"/>
      <c r="I4894" s="240"/>
      <c r="J4894" s="240"/>
      <c r="K4894" s="240"/>
      <c r="L4894" s="240"/>
      <c r="M4894" s="240"/>
      <c r="N4894" s="240"/>
      <c r="O4894" s="240"/>
      <c r="BC4894" s="226"/>
    </row>
    <row r="4895" spans="1:55" ht="15.75" customHeight="1" thickBot="1">
      <c r="A4895" s="238"/>
      <c r="B4895" s="238"/>
      <c r="C4895" s="240"/>
      <c r="D4895" s="240"/>
      <c r="E4895" s="240"/>
      <c r="F4895" s="240"/>
      <c r="G4895" s="240"/>
      <c r="H4895" s="240"/>
      <c r="I4895" s="240"/>
      <c r="J4895" s="240"/>
      <c r="K4895" s="240"/>
      <c r="L4895" s="240"/>
      <c r="M4895" s="240"/>
      <c r="N4895" s="240"/>
      <c r="O4895" s="240"/>
      <c r="BC4895" s="226"/>
    </row>
    <row r="4896" spans="1:55" ht="15.75" customHeight="1" thickBot="1">
      <c r="A4896" s="238"/>
      <c r="B4896" s="238"/>
      <c r="C4896" s="240"/>
      <c r="D4896" s="240"/>
      <c r="E4896" s="240"/>
      <c r="F4896" s="240"/>
      <c r="G4896" s="240"/>
      <c r="H4896" s="240"/>
      <c r="I4896" s="240"/>
      <c r="J4896" s="240"/>
      <c r="K4896" s="240"/>
      <c r="L4896" s="240"/>
      <c r="M4896" s="240"/>
      <c r="N4896" s="240"/>
      <c r="O4896" s="240"/>
      <c r="BC4896" s="226"/>
    </row>
    <row r="4897" spans="1:55" ht="15.75" customHeight="1" thickBot="1">
      <c r="A4897" s="238"/>
      <c r="B4897" s="238"/>
      <c r="C4897" s="240"/>
      <c r="D4897" s="240"/>
      <c r="E4897" s="240"/>
      <c r="F4897" s="240"/>
      <c r="G4897" s="240"/>
      <c r="H4897" s="240"/>
      <c r="I4897" s="240"/>
      <c r="J4897" s="240"/>
      <c r="K4897" s="240"/>
      <c r="L4897" s="240"/>
      <c r="M4897" s="240"/>
      <c r="N4897" s="240"/>
      <c r="O4897" s="240"/>
      <c r="BC4897" s="226"/>
    </row>
    <row r="4898" spans="1:55" ht="15.75" customHeight="1" thickBot="1">
      <c r="A4898" s="238"/>
      <c r="B4898" s="238"/>
      <c r="C4898" s="240"/>
      <c r="D4898" s="240"/>
      <c r="E4898" s="240"/>
      <c r="F4898" s="240"/>
      <c r="G4898" s="240"/>
      <c r="H4898" s="240"/>
      <c r="I4898" s="240"/>
      <c r="J4898" s="240"/>
      <c r="K4898" s="240"/>
      <c r="L4898" s="240"/>
      <c r="M4898" s="240"/>
      <c r="N4898" s="240"/>
      <c r="O4898" s="240"/>
      <c r="BC4898" s="226"/>
    </row>
    <row r="4899" spans="1:55" ht="15.75" customHeight="1" thickBot="1">
      <c r="A4899" s="238"/>
      <c r="B4899" s="238"/>
      <c r="C4899" s="240"/>
      <c r="D4899" s="240"/>
      <c r="E4899" s="240"/>
      <c r="F4899" s="240"/>
      <c r="G4899" s="240"/>
      <c r="H4899" s="240"/>
      <c r="I4899" s="240"/>
      <c r="J4899" s="240"/>
      <c r="K4899" s="240"/>
      <c r="L4899" s="240"/>
      <c r="M4899" s="240"/>
      <c r="N4899" s="240"/>
      <c r="O4899" s="240"/>
      <c r="BC4899" s="226"/>
    </row>
    <row r="4900" spans="1:55" ht="15.75" customHeight="1" thickBot="1">
      <c r="A4900" s="238"/>
      <c r="B4900" s="238"/>
      <c r="C4900" s="240"/>
      <c r="D4900" s="240"/>
      <c r="E4900" s="240"/>
      <c r="F4900" s="240"/>
      <c r="G4900" s="240"/>
      <c r="H4900" s="240"/>
      <c r="I4900" s="240"/>
      <c r="J4900" s="240"/>
      <c r="K4900" s="240"/>
      <c r="L4900" s="240"/>
      <c r="M4900" s="240"/>
      <c r="N4900" s="240"/>
      <c r="O4900" s="240"/>
      <c r="BC4900" s="226"/>
    </row>
    <row r="4901" spans="1:55" ht="15.75" customHeight="1" thickBot="1">
      <c r="A4901" s="238"/>
      <c r="B4901" s="238"/>
      <c r="C4901" s="240"/>
      <c r="D4901" s="240"/>
      <c r="E4901" s="240"/>
      <c r="F4901" s="240"/>
      <c r="G4901" s="240"/>
      <c r="H4901" s="240"/>
      <c r="I4901" s="240"/>
      <c r="J4901" s="240"/>
      <c r="K4901" s="240"/>
      <c r="L4901" s="240"/>
      <c r="M4901" s="240"/>
      <c r="N4901" s="240"/>
      <c r="O4901" s="240"/>
      <c r="BC4901" s="226"/>
    </row>
    <row r="4902" spans="1:55" ht="15.75" customHeight="1" thickBot="1">
      <c r="A4902" s="238"/>
      <c r="B4902" s="238"/>
      <c r="C4902" s="240"/>
      <c r="D4902" s="240"/>
      <c r="E4902" s="240"/>
      <c r="F4902" s="240"/>
      <c r="G4902" s="240"/>
      <c r="H4902" s="240"/>
      <c r="I4902" s="240"/>
      <c r="J4902" s="240"/>
      <c r="K4902" s="240"/>
      <c r="L4902" s="240"/>
      <c r="M4902" s="240"/>
      <c r="N4902" s="240"/>
      <c r="O4902" s="240"/>
      <c r="BC4902" s="226"/>
    </row>
    <row r="4903" spans="1:55" ht="15.75" customHeight="1" thickBot="1">
      <c r="A4903" s="238"/>
      <c r="B4903" s="238"/>
      <c r="C4903" s="240"/>
      <c r="D4903" s="240"/>
      <c r="E4903" s="240"/>
      <c r="F4903" s="240"/>
      <c r="G4903" s="240"/>
      <c r="H4903" s="240"/>
      <c r="I4903" s="240"/>
      <c r="J4903" s="240"/>
      <c r="K4903" s="240"/>
      <c r="L4903" s="240"/>
      <c r="M4903" s="240"/>
      <c r="N4903" s="240"/>
      <c r="O4903" s="240"/>
      <c r="BC4903" s="226"/>
    </row>
    <row r="4904" spans="1:55" ht="15.75" customHeight="1" thickBot="1">
      <c r="A4904" s="238"/>
      <c r="B4904" s="238"/>
      <c r="C4904" s="240"/>
      <c r="D4904" s="240"/>
      <c r="E4904" s="240"/>
      <c r="F4904" s="240"/>
      <c r="G4904" s="240"/>
      <c r="H4904" s="240"/>
      <c r="I4904" s="240"/>
      <c r="J4904" s="240"/>
      <c r="K4904" s="240"/>
      <c r="L4904" s="240"/>
      <c r="M4904" s="240"/>
      <c r="N4904" s="240"/>
      <c r="O4904" s="240"/>
      <c r="BC4904" s="226"/>
    </row>
    <row r="4905" spans="1:55" ht="15.75" customHeight="1" thickBot="1">
      <c r="A4905" s="238"/>
      <c r="B4905" s="238"/>
      <c r="C4905" s="240"/>
      <c r="D4905" s="240"/>
      <c r="E4905" s="240"/>
      <c r="F4905" s="240"/>
      <c r="G4905" s="240"/>
      <c r="H4905" s="240"/>
      <c r="I4905" s="240"/>
      <c r="J4905" s="240"/>
      <c r="K4905" s="240"/>
      <c r="L4905" s="240"/>
      <c r="M4905" s="240"/>
      <c r="N4905" s="240"/>
      <c r="O4905" s="240"/>
      <c r="BC4905" s="226"/>
    </row>
    <row r="4906" spans="1:55" ht="15.75" customHeight="1" thickBot="1">
      <c r="A4906" s="238"/>
      <c r="B4906" s="238"/>
      <c r="C4906" s="240"/>
      <c r="D4906" s="240"/>
      <c r="E4906" s="240"/>
      <c r="F4906" s="240"/>
      <c r="G4906" s="240"/>
      <c r="H4906" s="240"/>
      <c r="I4906" s="240"/>
      <c r="J4906" s="240"/>
      <c r="K4906" s="240"/>
      <c r="L4906" s="240"/>
      <c r="M4906" s="240"/>
      <c r="N4906" s="240"/>
      <c r="O4906" s="240"/>
      <c r="BC4906" s="226"/>
    </row>
    <row r="4907" spans="1:55" ht="15.75" customHeight="1" thickBot="1">
      <c r="A4907" s="238"/>
      <c r="B4907" s="238"/>
      <c r="C4907" s="240"/>
      <c r="D4907" s="240"/>
      <c r="E4907" s="240"/>
      <c r="F4907" s="240"/>
      <c r="G4907" s="240"/>
      <c r="H4907" s="240"/>
      <c r="I4907" s="240"/>
      <c r="J4907" s="240"/>
      <c r="K4907" s="240"/>
      <c r="L4907" s="240"/>
      <c r="M4907" s="240"/>
      <c r="N4907" s="240"/>
      <c r="O4907" s="240"/>
      <c r="BC4907" s="226"/>
    </row>
    <row r="4908" spans="1:55" ht="15.75" customHeight="1" thickBot="1">
      <c r="A4908" s="238"/>
      <c r="B4908" s="238"/>
      <c r="C4908" s="240"/>
      <c r="D4908" s="240"/>
      <c r="E4908" s="240"/>
      <c r="F4908" s="240"/>
      <c r="G4908" s="240"/>
      <c r="H4908" s="240"/>
      <c r="I4908" s="240"/>
      <c r="J4908" s="240"/>
      <c r="K4908" s="240"/>
      <c r="L4908" s="240"/>
      <c r="M4908" s="240"/>
      <c r="N4908" s="240"/>
      <c r="O4908" s="240"/>
      <c r="BC4908" s="226"/>
    </row>
    <row r="4909" spans="1:55" ht="15.75" customHeight="1" thickBot="1">
      <c r="A4909" s="238"/>
      <c r="B4909" s="238"/>
      <c r="C4909" s="240"/>
      <c r="D4909" s="240"/>
      <c r="E4909" s="240"/>
      <c r="F4909" s="240"/>
      <c r="G4909" s="240"/>
      <c r="H4909" s="240"/>
      <c r="I4909" s="240"/>
      <c r="J4909" s="240"/>
      <c r="K4909" s="240"/>
      <c r="L4909" s="240"/>
      <c r="M4909" s="240"/>
      <c r="N4909" s="240"/>
      <c r="O4909" s="240"/>
      <c r="BC4909" s="226"/>
    </row>
    <row r="4910" spans="1:55" ht="15.75" customHeight="1" thickBot="1">
      <c r="A4910" s="238"/>
      <c r="B4910" s="238"/>
      <c r="C4910" s="240"/>
      <c r="D4910" s="240"/>
      <c r="E4910" s="240"/>
      <c r="F4910" s="240"/>
      <c r="G4910" s="240"/>
      <c r="H4910" s="240"/>
      <c r="I4910" s="240"/>
      <c r="J4910" s="240"/>
      <c r="K4910" s="240"/>
      <c r="L4910" s="240"/>
      <c r="M4910" s="240"/>
      <c r="N4910" s="240"/>
      <c r="O4910" s="240"/>
      <c r="BC4910" s="226"/>
    </row>
    <row r="4911" spans="1:55" ht="15.75" customHeight="1" thickBot="1">
      <c r="A4911" s="238"/>
      <c r="B4911" s="238"/>
      <c r="C4911" s="240"/>
      <c r="D4911" s="240"/>
      <c r="E4911" s="240"/>
      <c r="F4911" s="240"/>
      <c r="G4911" s="240"/>
      <c r="H4911" s="240"/>
      <c r="I4911" s="240"/>
      <c r="J4911" s="240"/>
      <c r="K4911" s="240"/>
      <c r="L4911" s="240"/>
      <c r="M4911" s="240"/>
      <c r="N4911" s="240"/>
      <c r="O4911" s="240"/>
      <c r="BC4911" s="226"/>
    </row>
    <row r="4912" spans="1:55" ht="15.75" customHeight="1" thickBot="1">
      <c r="A4912" s="238"/>
      <c r="B4912" s="238"/>
      <c r="C4912" s="240"/>
      <c r="D4912" s="240"/>
      <c r="E4912" s="240"/>
      <c r="F4912" s="240"/>
      <c r="G4912" s="240"/>
      <c r="H4912" s="240"/>
      <c r="I4912" s="240"/>
      <c r="J4912" s="240"/>
      <c r="K4912" s="240"/>
      <c r="L4912" s="240"/>
      <c r="M4912" s="240"/>
      <c r="N4912" s="240"/>
      <c r="O4912" s="240"/>
      <c r="BC4912" s="226"/>
    </row>
    <row r="4913" spans="1:55" ht="15.75" customHeight="1" thickBot="1">
      <c r="A4913" s="238"/>
      <c r="B4913" s="238"/>
      <c r="C4913" s="240"/>
      <c r="D4913" s="240"/>
      <c r="E4913" s="240"/>
      <c r="F4913" s="240"/>
      <c r="G4913" s="240"/>
      <c r="H4913" s="240"/>
      <c r="I4913" s="240"/>
      <c r="J4913" s="240"/>
      <c r="K4913" s="240"/>
      <c r="L4913" s="240"/>
      <c r="M4913" s="240"/>
      <c r="N4913" s="240"/>
      <c r="O4913" s="240"/>
      <c r="BC4913" s="226"/>
    </row>
    <row r="4914" spans="1:55" ht="15.75" customHeight="1" thickBot="1">
      <c r="A4914" s="238"/>
      <c r="B4914" s="238"/>
      <c r="C4914" s="240"/>
      <c r="D4914" s="240"/>
      <c r="E4914" s="240"/>
      <c r="F4914" s="240"/>
      <c r="G4914" s="240"/>
      <c r="H4914" s="240"/>
      <c r="I4914" s="240"/>
      <c r="J4914" s="240"/>
      <c r="K4914" s="240"/>
      <c r="L4914" s="240"/>
      <c r="M4914" s="240"/>
      <c r="N4914" s="240"/>
      <c r="O4914" s="240"/>
      <c r="BC4914" s="226"/>
    </row>
    <row r="4915" spans="1:55" ht="15.75" customHeight="1" thickBot="1">
      <c r="A4915" s="238"/>
      <c r="B4915" s="238"/>
      <c r="C4915" s="240"/>
      <c r="D4915" s="240"/>
      <c r="E4915" s="240"/>
      <c r="F4915" s="240"/>
      <c r="G4915" s="240"/>
      <c r="H4915" s="240"/>
      <c r="I4915" s="240"/>
      <c r="J4915" s="240"/>
      <c r="K4915" s="240"/>
      <c r="L4915" s="240"/>
      <c r="M4915" s="240"/>
      <c r="N4915" s="240"/>
      <c r="O4915" s="240"/>
      <c r="BC4915" s="226"/>
    </row>
    <row r="4916" spans="1:55" ht="15.75" customHeight="1" thickBot="1">
      <c r="A4916" s="238"/>
      <c r="B4916" s="238"/>
      <c r="C4916" s="240"/>
      <c r="D4916" s="240"/>
      <c r="E4916" s="240"/>
      <c r="F4916" s="240"/>
      <c r="G4916" s="240"/>
      <c r="H4916" s="240"/>
      <c r="I4916" s="240"/>
      <c r="J4916" s="240"/>
      <c r="K4916" s="240"/>
      <c r="L4916" s="240"/>
      <c r="M4916" s="240"/>
      <c r="N4916" s="240"/>
      <c r="O4916" s="240"/>
      <c r="BC4916" s="226"/>
    </row>
    <row r="4917" spans="1:55" ht="15.75" customHeight="1" thickBot="1">
      <c r="A4917" s="238"/>
      <c r="B4917" s="238"/>
      <c r="C4917" s="240"/>
      <c r="D4917" s="240"/>
      <c r="E4917" s="240"/>
      <c r="F4917" s="240"/>
      <c r="G4917" s="240"/>
      <c r="H4917" s="240"/>
      <c r="I4917" s="240"/>
      <c r="J4917" s="240"/>
      <c r="K4917" s="240"/>
      <c r="L4917" s="240"/>
      <c r="M4917" s="240"/>
      <c r="N4917" s="240"/>
      <c r="O4917" s="240"/>
      <c r="BC4917" s="226"/>
    </row>
    <row r="4918" spans="1:55" ht="15.75" customHeight="1" thickBot="1">
      <c r="A4918" s="238"/>
      <c r="B4918" s="238"/>
      <c r="C4918" s="240"/>
      <c r="D4918" s="240"/>
      <c r="E4918" s="240"/>
      <c r="F4918" s="240"/>
      <c r="G4918" s="240"/>
      <c r="H4918" s="240"/>
      <c r="I4918" s="240"/>
      <c r="J4918" s="240"/>
      <c r="K4918" s="240"/>
      <c r="L4918" s="240"/>
      <c r="M4918" s="240"/>
      <c r="N4918" s="240"/>
      <c r="O4918" s="240"/>
      <c r="BC4918" s="226"/>
    </row>
    <row r="4919" spans="1:55" ht="15.75" customHeight="1" thickBot="1">
      <c r="A4919" s="238"/>
      <c r="B4919" s="238"/>
      <c r="C4919" s="240"/>
      <c r="D4919" s="240"/>
      <c r="E4919" s="240"/>
      <c r="F4919" s="240"/>
      <c r="G4919" s="240"/>
      <c r="H4919" s="240"/>
      <c r="I4919" s="240"/>
      <c r="J4919" s="240"/>
      <c r="K4919" s="240"/>
      <c r="L4919" s="240"/>
      <c r="M4919" s="240"/>
      <c r="N4919" s="240"/>
      <c r="O4919" s="240"/>
      <c r="BC4919" s="226"/>
    </row>
    <row r="4920" spans="1:55" ht="15.75" customHeight="1" thickBot="1">
      <c r="A4920" s="238"/>
      <c r="B4920" s="238"/>
      <c r="C4920" s="240"/>
      <c r="D4920" s="240"/>
      <c r="E4920" s="240"/>
      <c r="F4920" s="240"/>
      <c r="G4920" s="240"/>
      <c r="H4920" s="240"/>
      <c r="I4920" s="240"/>
      <c r="J4920" s="240"/>
      <c r="K4920" s="240"/>
      <c r="L4920" s="240"/>
      <c r="M4920" s="240"/>
      <c r="N4920" s="240"/>
      <c r="O4920" s="240"/>
      <c r="BC4920" s="226"/>
    </row>
    <row r="4921" spans="1:55" ht="15.75" customHeight="1" thickBot="1">
      <c r="A4921" s="238"/>
      <c r="B4921" s="238"/>
      <c r="C4921" s="240"/>
      <c r="D4921" s="240"/>
      <c r="E4921" s="240"/>
      <c r="F4921" s="240"/>
      <c r="G4921" s="240"/>
      <c r="H4921" s="240"/>
      <c r="I4921" s="240"/>
      <c r="J4921" s="240"/>
      <c r="K4921" s="240"/>
      <c r="L4921" s="240"/>
      <c r="M4921" s="240"/>
      <c r="N4921" s="240"/>
      <c r="O4921" s="240"/>
      <c r="BC4921" s="226"/>
    </row>
    <row r="4922" spans="1:55" ht="15.75" customHeight="1" thickBot="1">
      <c r="A4922" s="238"/>
      <c r="B4922" s="238"/>
      <c r="C4922" s="240"/>
      <c r="D4922" s="240"/>
      <c r="E4922" s="240"/>
      <c r="F4922" s="240"/>
      <c r="G4922" s="240"/>
      <c r="H4922" s="240"/>
      <c r="I4922" s="240"/>
      <c r="J4922" s="240"/>
      <c r="K4922" s="240"/>
      <c r="L4922" s="240"/>
      <c r="M4922" s="240"/>
      <c r="N4922" s="240"/>
      <c r="O4922" s="240"/>
      <c r="BC4922" s="226"/>
    </row>
    <row r="4923" spans="1:55" ht="15.75" customHeight="1" thickBot="1">
      <c r="A4923" s="238"/>
      <c r="B4923" s="238"/>
      <c r="C4923" s="240"/>
      <c r="D4923" s="240"/>
      <c r="E4923" s="240"/>
      <c r="F4923" s="240"/>
      <c r="G4923" s="240"/>
      <c r="H4923" s="240"/>
      <c r="I4923" s="240"/>
      <c r="J4923" s="240"/>
      <c r="K4923" s="240"/>
      <c r="L4923" s="240"/>
      <c r="M4923" s="240"/>
      <c r="N4923" s="240"/>
      <c r="O4923" s="240"/>
      <c r="BC4923" s="226"/>
    </row>
    <row r="4924" spans="1:55" ht="15.75" customHeight="1" thickBot="1">
      <c r="A4924" s="238"/>
      <c r="B4924" s="238"/>
      <c r="C4924" s="240"/>
      <c r="D4924" s="240"/>
      <c r="E4924" s="240"/>
      <c r="F4924" s="240"/>
      <c r="G4924" s="240"/>
      <c r="H4924" s="240"/>
      <c r="I4924" s="240"/>
      <c r="J4924" s="240"/>
      <c r="K4924" s="240"/>
      <c r="L4924" s="240"/>
      <c r="M4924" s="240"/>
      <c r="N4924" s="240"/>
      <c r="O4924" s="240"/>
      <c r="BC4924" s="226"/>
    </row>
    <row r="4925" spans="1:55" ht="15.75" customHeight="1" thickBot="1">
      <c r="A4925" s="238"/>
      <c r="B4925" s="238"/>
      <c r="C4925" s="240"/>
      <c r="D4925" s="240"/>
      <c r="E4925" s="240"/>
      <c r="F4925" s="240"/>
      <c r="G4925" s="240"/>
      <c r="H4925" s="240"/>
      <c r="I4925" s="240"/>
      <c r="J4925" s="240"/>
      <c r="K4925" s="240"/>
      <c r="L4925" s="240"/>
      <c r="M4925" s="240"/>
      <c r="N4925" s="240"/>
      <c r="O4925" s="240"/>
      <c r="BC4925" s="226"/>
    </row>
    <row r="4926" spans="1:55" ht="15.75" customHeight="1" thickBot="1">
      <c r="A4926" s="238"/>
      <c r="B4926" s="238"/>
      <c r="C4926" s="240"/>
      <c r="D4926" s="240"/>
      <c r="E4926" s="240"/>
      <c r="F4926" s="240"/>
      <c r="G4926" s="240"/>
      <c r="H4926" s="240"/>
      <c r="I4926" s="240"/>
      <c r="J4926" s="240"/>
      <c r="K4926" s="240"/>
      <c r="L4926" s="240"/>
      <c r="M4926" s="240"/>
      <c r="N4926" s="240"/>
      <c r="O4926" s="240"/>
      <c r="BC4926" s="226"/>
    </row>
    <row r="4927" spans="1:55" ht="15.75" customHeight="1" thickBot="1">
      <c r="A4927" s="238"/>
      <c r="B4927" s="238"/>
      <c r="C4927" s="240"/>
      <c r="D4927" s="240"/>
      <c r="E4927" s="240"/>
      <c r="F4927" s="240"/>
      <c r="G4927" s="240"/>
      <c r="H4927" s="240"/>
      <c r="I4927" s="240"/>
      <c r="J4927" s="240"/>
      <c r="K4927" s="240"/>
      <c r="L4927" s="240"/>
      <c r="M4927" s="240"/>
      <c r="N4927" s="240"/>
      <c r="O4927" s="240"/>
      <c r="BC4927" s="226"/>
    </row>
    <row r="4928" spans="1:55" ht="15.75" customHeight="1" thickBot="1">
      <c r="A4928" s="238"/>
      <c r="B4928" s="238"/>
      <c r="C4928" s="240"/>
      <c r="D4928" s="240"/>
      <c r="E4928" s="240"/>
      <c r="F4928" s="240"/>
      <c r="G4928" s="240"/>
      <c r="H4928" s="240"/>
      <c r="I4928" s="240"/>
      <c r="J4928" s="240"/>
      <c r="K4928" s="240"/>
      <c r="L4928" s="240"/>
      <c r="M4928" s="240"/>
      <c r="N4928" s="240"/>
      <c r="O4928" s="240"/>
      <c r="BC4928" s="226"/>
    </row>
    <row r="4929" spans="1:55" ht="15.75" customHeight="1" thickBot="1">
      <c r="A4929" s="238"/>
      <c r="B4929" s="238"/>
      <c r="C4929" s="240"/>
      <c r="D4929" s="240"/>
      <c r="E4929" s="240"/>
      <c r="F4929" s="240"/>
      <c r="G4929" s="240"/>
      <c r="H4929" s="240"/>
      <c r="I4929" s="240"/>
      <c r="J4929" s="240"/>
      <c r="K4929" s="240"/>
      <c r="L4929" s="240"/>
      <c r="M4929" s="240"/>
      <c r="N4929" s="240"/>
      <c r="O4929" s="240"/>
      <c r="BC4929" s="226"/>
    </row>
    <row r="4930" spans="1:55" ht="15.75" customHeight="1" thickBot="1">
      <c r="A4930" s="238"/>
      <c r="B4930" s="238"/>
      <c r="C4930" s="240"/>
      <c r="D4930" s="240"/>
      <c r="E4930" s="240"/>
      <c r="F4930" s="240"/>
      <c r="G4930" s="240"/>
      <c r="H4930" s="240"/>
      <c r="I4930" s="240"/>
      <c r="J4930" s="240"/>
      <c r="K4930" s="240"/>
      <c r="L4930" s="240"/>
      <c r="M4930" s="240"/>
      <c r="N4930" s="240"/>
      <c r="O4930" s="240"/>
      <c r="BC4930" s="226"/>
    </row>
    <row r="4931" spans="1:55" ht="15.75" customHeight="1" thickBot="1">
      <c r="A4931" s="238"/>
      <c r="B4931" s="238"/>
      <c r="C4931" s="240"/>
      <c r="D4931" s="240"/>
      <c r="E4931" s="240"/>
      <c r="F4931" s="240"/>
      <c r="G4931" s="240"/>
      <c r="H4931" s="240"/>
      <c r="I4931" s="240"/>
      <c r="J4931" s="240"/>
      <c r="K4931" s="240"/>
      <c r="L4931" s="240"/>
      <c r="M4931" s="240"/>
      <c r="N4931" s="240"/>
      <c r="O4931" s="240"/>
      <c r="BC4931" s="226"/>
    </row>
    <row r="4932" spans="1:55" ht="15.75" customHeight="1" thickBot="1">
      <c r="A4932" s="238"/>
      <c r="B4932" s="238"/>
      <c r="C4932" s="240"/>
      <c r="D4932" s="240"/>
      <c r="E4932" s="240"/>
      <c r="F4932" s="240"/>
      <c r="G4932" s="240"/>
      <c r="H4932" s="240"/>
      <c r="I4932" s="240"/>
      <c r="J4932" s="240"/>
      <c r="K4932" s="240"/>
      <c r="L4932" s="240"/>
      <c r="M4932" s="240"/>
      <c r="N4932" s="240"/>
      <c r="O4932" s="240"/>
      <c r="BC4932" s="226"/>
    </row>
    <row r="4933" spans="1:55" ht="15.75" customHeight="1" thickBot="1">
      <c r="A4933" s="238"/>
      <c r="B4933" s="238"/>
      <c r="C4933" s="240"/>
      <c r="D4933" s="240"/>
      <c r="E4933" s="240"/>
      <c r="F4933" s="240"/>
      <c r="G4933" s="240"/>
      <c r="H4933" s="240"/>
      <c r="I4933" s="240"/>
      <c r="J4933" s="240"/>
      <c r="K4933" s="240"/>
      <c r="L4933" s="240"/>
      <c r="M4933" s="240"/>
      <c r="N4933" s="240"/>
      <c r="O4933" s="240"/>
      <c r="BC4933" s="226"/>
    </row>
    <row r="4934" spans="1:55" ht="15.75" customHeight="1" thickBot="1">
      <c r="A4934" s="238"/>
      <c r="B4934" s="238"/>
      <c r="C4934" s="240"/>
      <c r="D4934" s="240"/>
      <c r="E4934" s="240"/>
      <c r="F4934" s="240"/>
      <c r="G4934" s="240"/>
      <c r="H4934" s="240"/>
      <c r="I4934" s="240"/>
      <c r="J4934" s="240"/>
      <c r="K4934" s="240"/>
      <c r="L4934" s="240"/>
      <c r="M4934" s="240"/>
      <c r="N4934" s="240"/>
      <c r="O4934" s="240"/>
      <c r="BC4934" s="226"/>
    </row>
    <row r="4935" spans="1:55" ht="15.75" customHeight="1" thickBot="1">
      <c r="A4935" s="238"/>
      <c r="B4935" s="238"/>
      <c r="C4935" s="240"/>
      <c r="D4935" s="240"/>
      <c r="E4935" s="240"/>
      <c r="F4935" s="240"/>
      <c r="G4935" s="240"/>
      <c r="H4935" s="240"/>
      <c r="I4935" s="240"/>
      <c r="J4935" s="240"/>
      <c r="K4935" s="240"/>
      <c r="L4935" s="240"/>
      <c r="M4935" s="240"/>
      <c r="N4935" s="240"/>
      <c r="O4935" s="240"/>
      <c r="BC4935" s="226"/>
    </row>
    <row r="4936" spans="1:55" ht="15.75" customHeight="1" thickBot="1">
      <c r="A4936" s="238"/>
      <c r="B4936" s="238"/>
      <c r="C4936" s="240"/>
      <c r="D4936" s="240"/>
      <c r="E4936" s="240"/>
      <c r="F4936" s="240"/>
      <c r="G4936" s="240"/>
      <c r="H4936" s="240"/>
      <c r="I4936" s="240"/>
      <c r="J4936" s="240"/>
      <c r="K4936" s="240"/>
      <c r="L4936" s="240"/>
      <c r="M4936" s="240"/>
      <c r="N4936" s="240"/>
      <c r="O4936" s="240"/>
      <c r="BC4936" s="226"/>
    </row>
    <row r="4937" spans="1:55" ht="15.75" customHeight="1" thickBot="1">
      <c r="A4937" s="238"/>
      <c r="B4937" s="238"/>
      <c r="C4937" s="240"/>
      <c r="D4937" s="240"/>
      <c r="E4937" s="240"/>
      <c r="F4937" s="240"/>
      <c r="G4937" s="240"/>
      <c r="H4937" s="240"/>
      <c r="I4937" s="240"/>
      <c r="J4937" s="240"/>
      <c r="K4937" s="240"/>
      <c r="L4937" s="240"/>
      <c r="M4937" s="240"/>
      <c r="N4937" s="240"/>
      <c r="O4937" s="240"/>
      <c r="BC4937" s="226"/>
    </row>
    <row r="4938" spans="1:55" ht="15.75" customHeight="1" thickBot="1">
      <c r="A4938" s="238"/>
      <c r="B4938" s="238"/>
      <c r="C4938" s="240"/>
      <c r="D4938" s="240"/>
      <c r="E4938" s="240"/>
      <c r="F4938" s="240"/>
      <c r="G4938" s="240"/>
      <c r="H4938" s="240"/>
      <c r="I4938" s="240"/>
      <c r="J4938" s="240"/>
      <c r="K4938" s="240"/>
      <c r="L4938" s="240"/>
      <c r="M4938" s="240"/>
      <c r="N4938" s="240"/>
      <c r="O4938" s="240"/>
      <c r="BC4938" s="226"/>
    </row>
    <row r="4939" spans="1:55" ht="15.75" customHeight="1" thickBot="1">
      <c r="A4939" s="238"/>
      <c r="B4939" s="238"/>
      <c r="C4939" s="240"/>
      <c r="D4939" s="240"/>
      <c r="E4939" s="240"/>
      <c r="F4939" s="240"/>
      <c r="G4939" s="240"/>
      <c r="H4939" s="240"/>
      <c r="I4939" s="240"/>
      <c r="J4939" s="240"/>
      <c r="K4939" s="240"/>
      <c r="L4939" s="240"/>
      <c r="M4939" s="240"/>
      <c r="N4939" s="240"/>
      <c r="O4939" s="240"/>
      <c r="BC4939" s="226"/>
    </row>
    <row r="4940" spans="1:55" ht="15.75" customHeight="1" thickBot="1">
      <c r="A4940" s="238"/>
      <c r="B4940" s="238"/>
      <c r="C4940" s="240"/>
      <c r="D4940" s="240"/>
      <c r="E4940" s="240"/>
      <c r="F4940" s="240"/>
      <c r="G4940" s="240"/>
      <c r="H4940" s="240"/>
      <c r="I4940" s="240"/>
      <c r="J4940" s="240"/>
      <c r="K4940" s="240"/>
      <c r="L4940" s="240"/>
      <c r="M4940" s="240"/>
      <c r="N4940" s="240"/>
      <c r="O4940" s="240"/>
      <c r="BC4940" s="226"/>
    </row>
    <row r="4941" spans="1:55" ht="15.75" customHeight="1" thickBot="1">
      <c r="A4941" s="238"/>
      <c r="B4941" s="238"/>
      <c r="C4941" s="240"/>
      <c r="D4941" s="240"/>
      <c r="E4941" s="240"/>
      <c r="F4941" s="240"/>
      <c r="G4941" s="240"/>
      <c r="H4941" s="240"/>
      <c r="I4941" s="240"/>
      <c r="J4941" s="240"/>
      <c r="K4941" s="240"/>
      <c r="L4941" s="240"/>
      <c r="M4941" s="240"/>
      <c r="N4941" s="240"/>
      <c r="O4941" s="240"/>
      <c r="BC4941" s="226"/>
    </row>
    <row r="4942" spans="1:55" ht="15.75" customHeight="1" thickBot="1">
      <c r="A4942" s="238"/>
      <c r="B4942" s="238"/>
      <c r="C4942" s="240"/>
      <c r="D4942" s="240"/>
      <c r="E4942" s="240"/>
      <c r="F4942" s="240"/>
      <c r="G4942" s="240"/>
      <c r="H4942" s="240"/>
      <c r="I4942" s="240"/>
      <c r="J4942" s="240"/>
      <c r="K4942" s="240"/>
      <c r="L4942" s="240"/>
      <c r="M4942" s="240"/>
      <c r="N4942" s="240"/>
      <c r="O4942" s="240"/>
      <c r="BC4942" s="226"/>
    </row>
    <row r="4943" spans="1:55" ht="15.75" customHeight="1" thickBot="1">
      <c r="A4943" s="238"/>
      <c r="B4943" s="238"/>
      <c r="C4943" s="240"/>
      <c r="D4943" s="240"/>
      <c r="E4943" s="240"/>
      <c r="F4943" s="240"/>
      <c r="G4943" s="240"/>
      <c r="H4943" s="240"/>
      <c r="I4943" s="240"/>
      <c r="J4943" s="240"/>
      <c r="K4943" s="240"/>
      <c r="L4943" s="240"/>
      <c r="M4943" s="240"/>
      <c r="N4943" s="240"/>
      <c r="O4943" s="240"/>
      <c r="BC4943" s="226"/>
    </row>
    <row r="4944" spans="1:55" ht="15.75" customHeight="1" thickBot="1">
      <c r="A4944" s="238"/>
      <c r="B4944" s="238"/>
      <c r="C4944" s="240"/>
      <c r="D4944" s="240"/>
      <c r="E4944" s="240"/>
      <c r="F4944" s="240"/>
      <c r="G4944" s="240"/>
      <c r="H4944" s="240"/>
      <c r="I4944" s="240"/>
      <c r="J4944" s="240"/>
      <c r="K4944" s="240"/>
      <c r="L4944" s="240"/>
      <c r="M4944" s="240"/>
      <c r="N4944" s="240"/>
      <c r="O4944" s="240"/>
      <c r="BC4944" s="226"/>
    </row>
    <row r="4945" spans="1:55" ht="15.75" customHeight="1" thickBot="1">
      <c r="A4945" s="238"/>
      <c r="B4945" s="238"/>
      <c r="C4945" s="240"/>
      <c r="D4945" s="240"/>
      <c r="E4945" s="240"/>
      <c r="F4945" s="240"/>
      <c r="G4945" s="240"/>
      <c r="H4945" s="240"/>
      <c r="I4945" s="240"/>
      <c r="J4945" s="240"/>
      <c r="K4945" s="240"/>
      <c r="L4945" s="240"/>
      <c r="M4945" s="240"/>
      <c r="N4945" s="240"/>
      <c r="O4945" s="240"/>
      <c r="BC4945" s="226"/>
    </row>
    <row r="4946" spans="1:55" ht="15.75" customHeight="1" thickBot="1">
      <c r="A4946" s="238"/>
      <c r="B4946" s="238"/>
      <c r="C4946" s="240"/>
      <c r="D4946" s="240"/>
      <c r="E4946" s="240"/>
      <c r="F4946" s="240"/>
      <c r="G4946" s="240"/>
      <c r="H4946" s="240"/>
      <c r="I4946" s="240"/>
      <c r="J4946" s="240"/>
      <c r="K4946" s="240"/>
      <c r="L4946" s="240"/>
      <c r="M4946" s="240"/>
      <c r="N4946" s="240"/>
      <c r="O4946" s="240"/>
      <c r="BC4946" s="226"/>
    </row>
    <row r="4947" spans="1:55" ht="15.75" customHeight="1" thickBot="1">
      <c r="A4947" s="238"/>
      <c r="B4947" s="238"/>
      <c r="C4947" s="240"/>
      <c r="D4947" s="240"/>
      <c r="E4947" s="240"/>
      <c r="F4947" s="240"/>
      <c r="G4947" s="240"/>
      <c r="H4947" s="240"/>
      <c r="I4947" s="240"/>
      <c r="J4947" s="240"/>
      <c r="K4947" s="240"/>
      <c r="L4947" s="240"/>
      <c r="M4947" s="240"/>
      <c r="N4947" s="240"/>
      <c r="O4947" s="240"/>
      <c r="BC4947" s="226"/>
    </row>
    <row r="4948" spans="1:55" ht="15.75" customHeight="1" thickBot="1">
      <c r="A4948" s="238"/>
      <c r="B4948" s="238"/>
      <c r="C4948" s="240"/>
      <c r="D4948" s="240"/>
      <c r="E4948" s="240"/>
      <c r="F4948" s="240"/>
      <c r="G4948" s="240"/>
      <c r="H4948" s="240"/>
      <c r="I4948" s="240"/>
      <c r="J4948" s="240"/>
      <c r="K4948" s="240"/>
      <c r="L4948" s="240"/>
      <c r="M4948" s="240"/>
      <c r="N4948" s="240"/>
      <c r="O4948" s="240"/>
      <c r="BC4948" s="226"/>
    </row>
    <row r="4949" spans="1:55" ht="15.75" customHeight="1" thickBot="1">
      <c r="A4949" s="238"/>
      <c r="B4949" s="238"/>
      <c r="C4949" s="240"/>
      <c r="D4949" s="240"/>
      <c r="E4949" s="240"/>
      <c r="F4949" s="240"/>
      <c r="G4949" s="240"/>
      <c r="H4949" s="240"/>
      <c r="I4949" s="240"/>
      <c r="J4949" s="240"/>
      <c r="K4949" s="240"/>
      <c r="L4949" s="240"/>
      <c r="M4949" s="240"/>
      <c r="N4949" s="240"/>
      <c r="O4949" s="240"/>
      <c r="BC4949" s="226"/>
    </row>
    <row r="4950" spans="1:55" ht="15.75" customHeight="1" thickBot="1">
      <c r="A4950" s="238"/>
      <c r="B4950" s="238"/>
      <c r="C4950" s="240"/>
      <c r="D4950" s="240"/>
      <c r="E4950" s="240"/>
      <c r="F4950" s="240"/>
      <c r="G4950" s="240"/>
      <c r="H4950" s="240"/>
      <c r="I4950" s="240"/>
      <c r="J4950" s="240"/>
      <c r="K4950" s="240"/>
      <c r="L4950" s="240"/>
      <c r="M4950" s="240"/>
      <c r="N4950" s="240"/>
      <c r="O4950" s="240"/>
      <c r="BC4950" s="226"/>
    </row>
    <row r="4951" spans="1:55" ht="15.75" customHeight="1" thickBot="1">
      <c r="A4951" s="238"/>
      <c r="B4951" s="238"/>
      <c r="C4951" s="240"/>
      <c r="D4951" s="240"/>
      <c r="E4951" s="240"/>
      <c r="F4951" s="240"/>
      <c r="G4951" s="240"/>
      <c r="H4951" s="240"/>
      <c r="I4951" s="240"/>
      <c r="J4951" s="240"/>
      <c r="K4951" s="240"/>
      <c r="L4951" s="240"/>
      <c r="M4951" s="240"/>
      <c r="N4951" s="240"/>
      <c r="O4951" s="240"/>
      <c r="BC4951" s="226"/>
    </row>
    <row r="4952" spans="1:55" ht="15.75" customHeight="1" thickBot="1">
      <c r="A4952" s="238"/>
      <c r="B4952" s="238"/>
      <c r="C4952" s="240"/>
      <c r="D4952" s="240"/>
      <c r="E4952" s="240"/>
      <c r="F4952" s="240"/>
      <c r="G4952" s="240"/>
      <c r="H4952" s="240"/>
      <c r="I4952" s="240"/>
      <c r="J4952" s="240"/>
      <c r="K4952" s="240"/>
      <c r="L4952" s="240"/>
      <c r="M4952" s="240"/>
      <c r="N4952" s="240"/>
      <c r="O4952" s="240"/>
      <c r="BC4952" s="226"/>
    </row>
    <row r="4953" spans="1:55" ht="15.75" customHeight="1" thickBot="1">
      <c r="A4953" s="238"/>
      <c r="B4953" s="238"/>
      <c r="C4953" s="240"/>
      <c r="D4953" s="240"/>
      <c r="E4953" s="240"/>
      <c r="F4953" s="240"/>
      <c r="G4953" s="240"/>
      <c r="H4953" s="240"/>
      <c r="I4953" s="240"/>
      <c r="J4953" s="240"/>
      <c r="K4953" s="240"/>
      <c r="L4953" s="240"/>
      <c r="M4953" s="240"/>
      <c r="N4953" s="240"/>
      <c r="O4953" s="240"/>
      <c r="BC4953" s="226"/>
    </row>
    <row r="4954" spans="1:55" ht="15.75" customHeight="1" thickBot="1">
      <c r="A4954" s="238"/>
      <c r="B4954" s="238"/>
      <c r="C4954" s="240"/>
      <c r="D4954" s="240"/>
      <c r="E4954" s="240"/>
      <c r="F4954" s="240"/>
      <c r="G4954" s="240"/>
      <c r="H4954" s="240"/>
      <c r="I4954" s="240"/>
      <c r="J4954" s="240"/>
      <c r="K4954" s="240"/>
      <c r="L4954" s="240"/>
      <c r="M4954" s="240"/>
      <c r="N4954" s="240"/>
      <c r="O4954" s="240"/>
      <c r="BC4954" s="226"/>
    </row>
    <row r="4955" spans="1:55" ht="15.75" customHeight="1" thickBot="1">
      <c r="A4955" s="238"/>
      <c r="B4955" s="238"/>
      <c r="C4955" s="240"/>
      <c r="D4955" s="240"/>
      <c r="E4955" s="240"/>
      <c r="F4955" s="240"/>
      <c r="G4955" s="240"/>
      <c r="H4955" s="240"/>
      <c r="I4955" s="240"/>
      <c r="J4955" s="240"/>
      <c r="K4955" s="240"/>
      <c r="L4955" s="240"/>
      <c r="M4955" s="240"/>
      <c r="N4955" s="240"/>
      <c r="O4955" s="240"/>
      <c r="BC4955" s="226"/>
    </row>
    <row r="4956" spans="1:55" ht="15.75" customHeight="1" thickBot="1">
      <c r="A4956" s="238"/>
      <c r="B4956" s="238"/>
      <c r="C4956" s="240"/>
      <c r="D4956" s="240"/>
      <c r="E4956" s="240"/>
      <c r="F4956" s="240"/>
      <c r="G4956" s="240"/>
      <c r="H4956" s="240"/>
      <c r="I4956" s="240"/>
      <c r="J4956" s="240"/>
      <c r="K4956" s="240"/>
      <c r="L4956" s="240"/>
      <c r="M4956" s="240"/>
      <c r="N4956" s="240"/>
      <c r="O4956" s="240"/>
      <c r="BC4956" s="226"/>
    </row>
    <row r="4957" spans="1:55" ht="15.75" customHeight="1" thickBot="1">
      <c r="A4957" s="238"/>
      <c r="B4957" s="238"/>
      <c r="C4957" s="240"/>
      <c r="D4957" s="240"/>
      <c r="E4957" s="240"/>
      <c r="F4957" s="240"/>
      <c r="G4957" s="240"/>
      <c r="H4957" s="240"/>
      <c r="I4957" s="240"/>
      <c r="J4957" s="240"/>
      <c r="K4957" s="240"/>
      <c r="L4957" s="240"/>
      <c r="M4957" s="240"/>
      <c r="N4957" s="240"/>
      <c r="O4957" s="240"/>
      <c r="BC4957" s="226"/>
    </row>
    <row r="4958" spans="1:55" ht="15.75" customHeight="1" thickBot="1">
      <c r="A4958" s="238"/>
      <c r="B4958" s="238"/>
      <c r="C4958" s="240"/>
      <c r="D4958" s="240"/>
      <c r="E4958" s="240"/>
      <c r="F4958" s="240"/>
      <c r="G4958" s="240"/>
      <c r="H4958" s="240"/>
      <c r="I4958" s="240"/>
      <c r="J4958" s="240"/>
      <c r="K4958" s="240"/>
      <c r="L4958" s="240"/>
      <c r="M4958" s="240"/>
      <c r="N4958" s="240"/>
      <c r="O4958" s="240"/>
      <c r="BC4958" s="226"/>
    </row>
    <row r="4959" spans="1:55" ht="15.75" customHeight="1" thickBot="1">
      <c r="A4959" s="238"/>
      <c r="B4959" s="238"/>
      <c r="C4959" s="240"/>
      <c r="D4959" s="240"/>
      <c r="E4959" s="240"/>
      <c r="F4959" s="240"/>
      <c r="G4959" s="240"/>
      <c r="H4959" s="240"/>
      <c r="I4959" s="240"/>
      <c r="J4959" s="240"/>
      <c r="K4959" s="240"/>
      <c r="L4959" s="240"/>
      <c r="M4959" s="240"/>
      <c r="N4959" s="240"/>
      <c r="O4959" s="240"/>
      <c r="BC4959" s="226"/>
    </row>
    <row r="4960" spans="1:55" ht="15.75" customHeight="1" thickBot="1">
      <c r="A4960" s="238"/>
      <c r="B4960" s="238"/>
      <c r="C4960" s="240"/>
      <c r="D4960" s="240"/>
      <c r="E4960" s="240"/>
      <c r="F4960" s="240"/>
      <c r="G4960" s="240"/>
      <c r="H4960" s="240"/>
      <c r="I4960" s="240"/>
      <c r="J4960" s="240"/>
      <c r="K4960" s="240"/>
      <c r="L4960" s="240"/>
      <c r="M4960" s="240"/>
      <c r="N4960" s="240"/>
      <c r="O4960" s="240"/>
      <c r="BC4960" s="226"/>
    </row>
    <row r="4961" spans="1:55" ht="15.75" customHeight="1" thickBot="1">
      <c r="A4961" s="238"/>
      <c r="B4961" s="238"/>
      <c r="C4961" s="240"/>
      <c r="D4961" s="240"/>
      <c r="E4961" s="240"/>
      <c r="F4961" s="240"/>
      <c r="G4961" s="240"/>
      <c r="H4961" s="240"/>
      <c r="I4961" s="240"/>
      <c r="J4961" s="240"/>
      <c r="K4961" s="240"/>
      <c r="L4961" s="240"/>
      <c r="M4961" s="240"/>
      <c r="N4961" s="240"/>
      <c r="O4961" s="240"/>
      <c r="BC4961" s="226"/>
    </row>
    <row r="4962" spans="1:55" ht="15.75" customHeight="1" thickBot="1">
      <c r="A4962" s="238"/>
      <c r="B4962" s="238"/>
      <c r="C4962" s="240"/>
      <c r="D4962" s="240"/>
      <c r="E4962" s="240"/>
      <c r="F4962" s="240"/>
      <c r="G4962" s="240"/>
      <c r="H4962" s="240"/>
      <c r="I4962" s="240"/>
      <c r="J4962" s="240"/>
      <c r="K4962" s="240"/>
      <c r="L4962" s="240"/>
      <c r="M4962" s="240"/>
      <c r="N4962" s="240"/>
      <c r="O4962" s="240"/>
      <c r="BC4962" s="226"/>
    </row>
    <row r="4963" spans="1:55" ht="15.75" customHeight="1" thickBot="1">
      <c r="A4963" s="238"/>
      <c r="B4963" s="238"/>
      <c r="C4963" s="240"/>
      <c r="D4963" s="240"/>
      <c r="E4963" s="240"/>
      <c r="F4963" s="240"/>
      <c r="G4963" s="240"/>
      <c r="H4963" s="240"/>
      <c r="I4963" s="240"/>
      <c r="J4963" s="240"/>
      <c r="K4963" s="240"/>
      <c r="L4963" s="240"/>
      <c r="M4963" s="240"/>
      <c r="N4963" s="240"/>
      <c r="O4963" s="240"/>
      <c r="BC4963" s="226"/>
    </row>
    <row r="4964" spans="1:55" ht="15.75" customHeight="1" thickBot="1">
      <c r="A4964" s="238"/>
      <c r="B4964" s="238"/>
      <c r="C4964" s="240"/>
      <c r="D4964" s="240"/>
      <c r="E4964" s="240"/>
      <c r="F4964" s="240"/>
      <c r="G4964" s="240"/>
      <c r="H4964" s="240"/>
      <c r="I4964" s="240"/>
      <c r="J4964" s="240"/>
      <c r="K4964" s="240"/>
      <c r="L4964" s="240"/>
      <c r="M4964" s="240"/>
      <c r="N4964" s="240"/>
      <c r="O4964" s="240"/>
      <c r="BC4964" s="226"/>
    </row>
    <row r="4965" spans="1:55" ht="15.75" customHeight="1" thickBot="1">
      <c r="A4965" s="238"/>
      <c r="B4965" s="238"/>
      <c r="C4965" s="240"/>
      <c r="D4965" s="240"/>
      <c r="E4965" s="240"/>
      <c r="F4965" s="240"/>
      <c r="G4965" s="240"/>
      <c r="H4965" s="240"/>
      <c r="I4965" s="240"/>
      <c r="J4965" s="240"/>
      <c r="K4965" s="240"/>
      <c r="L4965" s="240"/>
      <c r="M4965" s="240"/>
      <c r="N4965" s="240"/>
      <c r="O4965" s="240"/>
      <c r="BC4965" s="226"/>
    </row>
    <row r="4966" spans="1:55" ht="15.75" customHeight="1" thickBot="1">
      <c r="A4966" s="238"/>
      <c r="B4966" s="238"/>
      <c r="C4966" s="240"/>
      <c r="D4966" s="240"/>
      <c r="E4966" s="240"/>
      <c r="F4966" s="240"/>
      <c r="G4966" s="240"/>
      <c r="H4966" s="240"/>
      <c r="I4966" s="240"/>
      <c r="J4966" s="240"/>
      <c r="K4966" s="240"/>
      <c r="L4966" s="240"/>
      <c r="M4966" s="240"/>
      <c r="N4966" s="240"/>
      <c r="O4966" s="240"/>
      <c r="BC4966" s="226"/>
    </row>
    <row r="4967" spans="1:55" ht="15.75" customHeight="1" thickBot="1">
      <c r="A4967" s="238"/>
      <c r="B4967" s="238"/>
      <c r="C4967" s="240"/>
      <c r="D4967" s="240"/>
      <c r="E4967" s="240"/>
      <c r="F4967" s="240"/>
      <c r="G4967" s="240"/>
      <c r="H4967" s="240"/>
      <c r="I4967" s="240"/>
      <c r="J4967" s="240"/>
      <c r="K4967" s="240"/>
      <c r="L4967" s="240"/>
      <c r="M4967" s="240"/>
      <c r="N4967" s="240"/>
      <c r="O4967" s="240"/>
      <c r="BC4967" s="226"/>
    </row>
    <row r="4968" spans="1:55" ht="15.75" customHeight="1" thickBot="1">
      <c r="A4968" s="238"/>
      <c r="B4968" s="238"/>
      <c r="C4968" s="240"/>
      <c r="D4968" s="240"/>
      <c r="E4968" s="240"/>
      <c r="F4968" s="240"/>
      <c r="G4968" s="240"/>
      <c r="H4968" s="240"/>
      <c r="I4968" s="240"/>
      <c r="J4968" s="240"/>
      <c r="K4968" s="240"/>
      <c r="L4968" s="240"/>
      <c r="M4968" s="240"/>
      <c r="N4968" s="240"/>
      <c r="O4968" s="240"/>
      <c r="BC4968" s="226"/>
    </row>
    <row r="4969" spans="1:55" ht="15.75" customHeight="1" thickBot="1">
      <c r="A4969" s="238"/>
      <c r="B4969" s="238"/>
      <c r="C4969" s="240"/>
      <c r="D4969" s="240"/>
      <c r="E4969" s="240"/>
      <c r="F4969" s="240"/>
      <c r="G4969" s="240"/>
      <c r="H4969" s="240"/>
      <c r="I4969" s="240"/>
      <c r="J4969" s="240"/>
      <c r="K4969" s="240"/>
      <c r="L4969" s="240"/>
      <c r="M4969" s="240"/>
      <c r="N4969" s="240"/>
      <c r="O4969" s="240"/>
      <c r="BC4969" s="226"/>
    </row>
    <row r="4970" spans="1:55" ht="15.75" customHeight="1" thickBot="1">
      <c r="A4970" s="238"/>
      <c r="B4970" s="238"/>
      <c r="C4970" s="240"/>
      <c r="D4970" s="240"/>
      <c r="E4970" s="240"/>
      <c r="F4970" s="240"/>
      <c r="G4970" s="240"/>
      <c r="H4970" s="240"/>
      <c r="I4970" s="240"/>
      <c r="J4970" s="240"/>
      <c r="K4970" s="240"/>
      <c r="L4970" s="240"/>
      <c r="M4970" s="240"/>
      <c r="N4970" s="240"/>
      <c r="O4970" s="240"/>
      <c r="BC4970" s="226"/>
    </row>
    <row r="4971" spans="1:55" ht="15.75" customHeight="1" thickBot="1">
      <c r="A4971" s="238"/>
      <c r="B4971" s="238"/>
      <c r="C4971" s="240"/>
      <c r="D4971" s="240"/>
      <c r="E4971" s="240"/>
      <c r="F4971" s="240"/>
      <c r="G4971" s="240"/>
      <c r="H4971" s="240"/>
      <c r="I4971" s="240"/>
      <c r="J4971" s="240"/>
      <c r="K4971" s="240"/>
      <c r="L4971" s="240"/>
      <c r="M4971" s="240"/>
      <c r="N4971" s="240"/>
      <c r="O4971" s="240"/>
      <c r="BC4971" s="226"/>
    </row>
    <row r="4972" spans="1:55" ht="15.75" customHeight="1" thickBot="1">
      <c r="A4972" s="238"/>
      <c r="B4972" s="238"/>
      <c r="C4972" s="240"/>
      <c r="D4972" s="240"/>
      <c r="E4972" s="240"/>
      <c r="F4972" s="240"/>
      <c r="G4972" s="240"/>
      <c r="H4972" s="240"/>
      <c r="I4972" s="240"/>
      <c r="J4972" s="240"/>
      <c r="K4972" s="240"/>
      <c r="L4972" s="240"/>
      <c r="M4972" s="240"/>
      <c r="N4972" s="240"/>
      <c r="O4972" s="240"/>
      <c r="BC4972" s="226"/>
    </row>
    <row r="4973" spans="1:55" ht="15.75" customHeight="1" thickBot="1">
      <c r="A4973" s="238"/>
      <c r="B4973" s="238"/>
      <c r="C4973" s="240"/>
      <c r="D4973" s="240"/>
      <c r="E4973" s="240"/>
      <c r="F4973" s="240"/>
      <c r="G4973" s="240"/>
      <c r="H4973" s="240"/>
      <c r="I4973" s="240"/>
      <c r="J4973" s="240"/>
      <c r="K4973" s="240"/>
      <c r="L4973" s="240"/>
      <c r="M4973" s="240"/>
      <c r="N4973" s="240"/>
      <c r="O4973" s="240"/>
      <c r="BC4973" s="226"/>
    </row>
    <row r="4974" spans="1:55" ht="15.75" customHeight="1" thickBot="1">
      <c r="A4974" s="238"/>
      <c r="B4974" s="238"/>
      <c r="C4974" s="240"/>
      <c r="D4974" s="240"/>
      <c r="E4974" s="240"/>
      <c r="F4974" s="240"/>
      <c r="G4974" s="240"/>
      <c r="H4974" s="240"/>
      <c r="I4974" s="240"/>
      <c r="J4974" s="240"/>
      <c r="K4974" s="240"/>
      <c r="L4974" s="240"/>
      <c r="M4974" s="240"/>
      <c r="N4974" s="240"/>
      <c r="O4974" s="240"/>
      <c r="BC4974" s="226"/>
    </row>
    <row r="4975" spans="1:55" ht="15.75" customHeight="1" thickBot="1">
      <c r="A4975" s="238"/>
      <c r="B4975" s="238"/>
      <c r="C4975" s="240"/>
      <c r="D4975" s="240"/>
      <c r="E4975" s="240"/>
      <c r="F4975" s="240"/>
      <c r="G4975" s="240"/>
      <c r="H4975" s="240"/>
      <c r="I4975" s="240"/>
      <c r="J4975" s="240"/>
      <c r="K4975" s="240"/>
      <c r="L4975" s="240"/>
      <c r="M4975" s="240"/>
      <c r="N4975" s="240"/>
      <c r="O4975" s="240"/>
      <c r="BC4975" s="226"/>
    </row>
    <row r="4976" spans="1:55" ht="15.75" customHeight="1" thickBot="1">
      <c r="A4976" s="238"/>
      <c r="B4976" s="238"/>
      <c r="C4976" s="240"/>
      <c r="D4976" s="240"/>
      <c r="E4976" s="240"/>
      <c r="F4976" s="240"/>
      <c r="G4976" s="240"/>
      <c r="H4976" s="240"/>
      <c r="I4976" s="240"/>
      <c r="J4976" s="240"/>
      <c r="K4976" s="240"/>
      <c r="L4976" s="240"/>
      <c r="M4976" s="240"/>
      <c r="N4976" s="240"/>
      <c r="O4976" s="240"/>
      <c r="BC4976" s="226"/>
    </row>
    <row r="4977" spans="1:55" ht="15.75" customHeight="1" thickBot="1">
      <c r="A4977" s="238"/>
      <c r="B4977" s="238"/>
      <c r="C4977" s="240"/>
      <c r="D4977" s="240"/>
      <c r="E4977" s="240"/>
      <c r="F4977" s="240"/>
      <c r="G4977" s="240"/>
      <c r="H4977" s="240"/>
      <c r="I4977" s="240"/>
      <c r="J4977" s="240"/>
      <c r="K4977" s="240"/>
      <c r="L4977" s="240"/>
      <c r="M4977" s="240"/>
      <c r="N4977" s="240"/>
      <c r="O4977" s="240"/>
      <c r="BC4977" s="226"/>
    </row>
    <row r="4978" spans="1:55" ht="15.75" customHeight="1" thickBot="1">
      <c r="A4978" s="238"/>
      <c r="B4978" s="238"/>
      <c r="C4978" s="240"/>
      <c r="D4978" s="240"/>
      <c r="E4978" s="240"/>
      <c r="F4978" s="240"/>
      <c r="G4978" s="240"/>
      <c r="H4978" s="240"/>
      <c r="I4978" s="240"/>
      <c r="J4978" s="240"/>
      <c r="K4978" s="240"/>
      <c r="L4978" s="240"/>
      <c r="M4978" s="240"/>
      <c r="N4978" s="240"/>
      <c r="O4978" s="240"/>
      <c r="BC4978" s="226"/>
    </row>
    <row r="4979" spans="1:55" ht="15.75" customHeight="1" thickBot="1">
      <c r="A4979" s="238"/>
      <c r="B4979" s="238"/>
      <c r="C4979" s="240"/>
      <c r="D4979" s="240"/>
      <c r="E4979" s="240"/>
      <c r="F4979" s="240"/>
      <c r="G4979" s="240"/>
      <c r="H4979" s="240"/>
      <c r="I4979" s="240"/>
      <c r="J4979" s="240"/>
      <c r="K4979" s="240"/>
      <c r="L4979" s="240"/>
      <c r="M4979" s="240"/>
      <c r="N4979" s="240"/>
      <c r="O4979" s="240"/>
      <c r="BC4979" s="226"/>
    </row>
    <row r="4980" spans="1:55" ht="15.75" customHeight="1" thickBot="1">
      <c r="A4980" s="238"/>
      <c r="B4980" s="238"/>
      <c r="C4980" s="240"/>
      <c r="D4980" s="240"/>
      <c r="E4980" s="240"/>
      <c r="F4980" s="240"/>
      <c r="G4980" s="240"/>
      <c r="H4980" s="240"/>
      <c r="I4980" s="240"/>
      <c r="J4980" s="240"/>
      <c r="K4980" s="240"/>
      <c r="L4980" s="240"/>
      <c r="M4980" s="240"/>
      <c r="N4980" s="240"/>
      <c r="O4980" s="240"/>
      <c r="BC4980" s="226"/>
    </row>
    <row r="4981" spans="1:55" ht="15.75" customHeight="1" thickBot="1">
      <c r="A4981" s="238"/>
      <c r="B4981" s="238"/>
      <c r="C4981" s="240"/>
      <c r="D4981" s="240"/>
      <c r="E4981" s="240"/>
      <c r="F4981" s="240"/>
      <c r="G4981" s="240"/>
      <c r="H4981" s="240"/>
      <c r="I4981" s="240"/>
      <c r="J4981" s="240"/>
      <c r="K4981" s="240"/>
      <c r="L4981" s="240"/>
      <c r="M4981" s="240"/>
      <c r="N4981" s="240"/>
      <c r="O4981" s="240"/>
      <c r="BC4981" s="226"/>
    </row>
    <row r="4982" spans="1:55" ht="15.75" customHeight="1" thickBot="1">
      <c r="A4982" s="238"/>
      <c r="B4982" s="238"/>
      <c r="C4982" s="240"/>
      <c r="D4982" s="240"/>
      <c r="E4982" s="240"/>
      <c r="F4982" s="240"/>
      <c r="G4982" s="240"/>
      <c r="H4982" s="240"/>
      <c r="I4982" s="240"/>
      <c r="J4982" s="240"/>
      <c r="K4982" s="240"/>
      <c r="L4982" s="240"/>
      <c r="M4982" s="240"/>
      <c r="N4982" s="240"/>
      <c r="O4982" s="240"/>
      <c r="BC4982" s="226"/>
    </row>
    <row r="4983" spans="1:55" ht="15.75" customHeight="1" thickBot="1">
      <c r="A4983" s="238"/>
      <c r="B4983" s="238"/>
      <c r="C4983" s="240"/>
      <c r="D4983" s="240"/>
      <c r="E4983" s="240"/>
      <c r="F4983" s="240"/>
      <c r="G4983" s="240"/>
      <c r="H4983" s="240"/>
      <c r="I4983" s="240"/>
      <c r="J4983" s="240"/>
      <c r="K4983" s="240"/>
      <c r="L4983" s="240"/>
      <c r="M4983" s="240"/>
      <c r="N4983" s="240"/>
      <c r="O4983" s="240"/>
      <c r="BC4983" s="226"/>
    </row>
    <row r="4984" spans="1:55" ht="15.75" customHeight="1" thickBot="1">
      <c r="A4984" s="238"/>
      <c r="B4984" s="238"/>
      <c r="C4984" s="240"/>
      <c r="D4984" s="240"/>
      <c r="E4984" s="240"/>
      <c r="F4984" s="240"/>
      <c r="G4984" s="240"/>
      <c r="H4984" s="240"/>
      <c r="I4984" s="240"/>
      <c r="J4984" s="240"/>
      <c r="K4984" s="240"/>
      <c r="L4984" s="240"/>
      <c r="M4984" s="240"/>
      <c r="N4984" s="240"/>
      <c r="O4984" s="240"/>
      <c r="BC4984" s="226"/>
    </row>
    <row r="4985" spans="1:55" ht="15.75" customHeight="1" thickBot="1">
      <c r="A4985" s="238"/>
      <c r="B4985" s="238"/>
      <c r="C4985" s="240"/>
      <c r="D4985" s="240"/>
      <c r="E4985" s="240"/>
      <c r="F4985" s="240"/>
      <c r="G4985" s="240"/>
      <c r="H4985" s="240"/>
      <c r="I4985" s="240"/>
      <c r="J4985" s="240"/>
      <c r="K4985" s="240"/>
      <c r="L4985" s="240"/>
      <c r="M4985" s="240"/>
      <c r="N4985" s="240"/>
      <c r="O4985" s="240"/>
      <c r="BC4985" s="226"/>
    </row>
    <row r="4986" spans="1:55" ht="15.75" customHeight="1" thickBot="1">
      <c r="A4986" s="238"/>
      <c r="B4986" s="238"/>
      <c r="C4986" s="240"/>
      <c r="D4986" s="240"/>
      <c r="E4986" s="240"/>
      <c r="F4986" s="240"/>
      <c r="G4986" s="240"/>
      <c r="H4986" s="240"/>
      <c r="I4986" s="240"/>
      <c r="J4986" s="240"/>
      <c r="K4986" s="240"/>
      <c r="L4986" s="240"/>
      <c r="M4986" s="240"/>
      <c r="N4986" s="240"/>
      <c r="O4986" s="240"/>
      <c r="BC4986" s="226"/>
    </row>
    <row r="4987" spans="1:55" ht="15.75" customHeight="1" thickBot="1">
      <c r="A4987" s="238"/>
      <c r="B4987" s="238"/>
      <c r="C4987" s="240"/>
      <c r="D4987" s="240"/>
      <c r="E4987" s="240"/>
      <c r="F4987" s="240"/>
      <c r="G4987" s="240"/>
      <c r="H4987" s="240"/>
      <c r="I4987" s="240"/>
      <c r="J4987" s="240"/>
      <c r="K4987" s="240"/>
      <c r="L4987" s="240"/>
      <c r="M4987" s="240"/>
      <c r="N4987" s="240"/>
      <c r="O4987" s="240"/>
      <c r="BC4987" s="226"/>
    </row>
    <row r="4988" spans="1:55" ht="15.75" customHeight="1" thickBot="1">
      <c r="A4988" s="238"/>
      <c r="B4988" s="238"/>
      <c r="C4988" s="240"/>
      <c r="D4988" s="240"/>
      <c r="E4988" s="240"/>
      <c r="F4988" s="240"/>
      <c r="G4988" s="240"/>
      <c r="H4988" s="240"/>
      <c r="I4988" s="240"/>
      <c r="J4988" s="240"/>
      <c r="K4988" s="240"/>
      <c r="L4988" s="240"/>
      <c r="M4988" s="240"/>
      <c r="N4988" s="240"/>
      <c r="O4988" s="240"/>
      <c r="BC4988" s="226"/>
    </row>
    <row r="4989" spans="1:55" ht="15.75" customHeight="1" thickBot="1">
      <c r="A4989" s="238"/>
      <c r="B4989" s="238"/>
      <c r="C4989" s="240"/>
      <c r="D4989" s="240"/>
      <c r="E4989" s="240"/>
      <c r="F4989" s="240"/>
      <c r="G4989" s="240"/>
      <c r="H4989" s="240"/>
      <c r="I4989" s="240"/>
      <c r="J4989" s="240"/>
      <c r="K4989" s="240"/>
      <c r="L4989" s="240"/>
      <c r="M4989" s="240"/>
      <c r="N4989" s="240"/>
      <c r="O4989" s="240"/>
      <c r="BC4989" s="226"/>
    </row>
    <row r="4990" spans="1:55" ht="15.75" customHeight="1" thickBot="1">
      <c r="A4990" s="238"/>
      <c r="B4990" s="238"/>
      <c r="C4990" s="240"/>
      <c r="D4990" s="240"/>
      <c r="E4990" s="240"/>
      <c r="F4990" s="240"/>
      <c r="G4990" s="240"/>
      <c r="H4990" s="240"/>
      <c r="I4990" s="240"/>
      <c r="J4990" s="240"/>
      <c r="K4990" s="240"/>
      <c r="L4990" s="240"/>
      <c r="M4990" s="240"/>
      <c r="N4990" s="240"/>
      <c r="O4990" s="240"/>
      <c r="BC4990" s="226"/>
    </row>
    <row r="4991" spans="1:55" ht="15.75" customHeight="1" thickBot="1">
      <c r="A4991" s="238"/>
      <c r="B4991" s="238"/>
      <c r="C4991" s="240"/>
      <c r="D4991" s="240"/>
      <c r="E4991" s="240"/>
      <c r="F4991" s="240"/>
      <c r="G4991" s="240"/>
      <c r="H4991" s="240"/>
      <c r="I4991" s="240"/>
      <c r="J4991" s="240"/>
      <c r="K4991" s="240"/>
      <c r="L4991" s="240"/>
      <c r="M4991" s="240"/>
      <c r="N4991" s="240"/>
      <c r="O4991" s="240"/>
      <c r="BC4991" s="226"/>
    </row>
    <row r="4992" spans="1:55" ht="15.75" customHeight="1" thickBot="1">
      <c r="A4992" s="238"/>
      <c r="B4992" s="238"/>
      <c r="C4992" s="240"/>
      <c r="D4992" s="240"/>
      <c r="E4992" s="240"/>
      <c r="F4992" s="240"/>
      <c r="G4992" s="240"/>
      <c r="H4992" s="240"/>
      <c r="I4992" s="240"/>
      <c r="J4992" s="240"/>
      <c r="K4992" s="240"/>
      <c r="L4992" s="240"/>
      <c r="M4992" s="240"/>
      <c r="N4992" s="240"/>
      <c r="O4992" s="240"/>
      <c r="BC4992" s="226"/>
    </row>
    <row r="4993" spans="1:55" ht="15.75" customHeight="1" thickBot="1">
      <c r="A4993" s="238"/>
      <c r="B4993" s="238"/>
      <c r="C4993" s="240"/>
      <c r="D4993" s="240"/>
      <c r="E4993" s="240"/>
      <c r="F4993" s="240"/>
      <c r="G4993" s="240"/>
      <c r="H4993" s="240"/>
      <c r="I4993" s="240"/>
      <c r="J4993" s="240"/>
      <c r="K4993" s="240"/>
      <c r="L4993" s="240"/>
      <c r="M4993" s="240"/>
      <c r="N4993" s="240"/>
      <c r="O4993" s="240"/>
      <c r="BC4993" s="226"/>
    </row>
    <row r="4994" spans="1:55" ht="15.75" customHeight="1" thickBot="1">
      <c r="A4994" s="238"/>
      <c r="B4994" s="238"/>
      <c r="C4994" s="240"/>
      <c r="D4994" s="240"/>
      <c r="E4994" s="240"/>
      <c r="F4994" s="240"/>
      <c r="G4994" s="240"/>
      <c r="H4994" s="240"/>
      <c r="I4994" s="240"/>
      <c r="J4994" s="240"/>
      <c r="K4994" s="240"/>
      <c r="L4994" s="240"/>
      <c r="M4994" s="240"/>
      <c r="N4994" s="240"/>
      <c r="O4994" s="240"/>
      <c r="BC4994" s="226"/>
    </row>
    <row r="4995" spans="1:55" ht="15.75" customHeight="1" thickBot="1">
      <c r="A4995" s="238"/>
      <c r="B4995" s="238"/>
      <c r="C4995" s="240"/>
      <c r="D4995" s="240"/>
      <c r="E4995" s="240"/>
      <c r="F4995" s="240"/>
      <c r="G4995" s="240"/>
      <c r="H4995" s="240"/>
      <c r="I4995" s="240"/>
      <c r="J4995" s="240"/>
      <c r="K4995" s="240"/>
      <c r="L4995" s="240"/>
      <c r="M4995" s="240"/>
      <c r="N4995" s="240"/>
      <c r="O4995" s="240"/>
      <c r="BC4995" s="226"/>
    </row>
    <row r="4996" spans="1:55" ht="15.75" customHeight="1" thickBot="1">
      <c r="A4996" s="238"/>
      <c r="B4996" s="238"/>
      <c r="C4996" s="240"/>
      <c r="D4996" s="240"/>
      <c r="E4996" s="240"/>
      <c r="F4996" s="240"/>
      <c r="G4996" s="240"/>
      <c r="H4996" s="240"/>
      <c r="I4996" s="240"/>
      <c r="J4996" s="240"/>
      <c r="K4996" s="240"/>
      <c r="L4996" s="240"/>
      <c r="M4996" s="240"/>
      <c r="N4996" s="240"/>
      <c r="O4996" s="240"/>
      <c r="BC4996" s="226"/>
    </row>
    <row r="4997" spans="1:55" ht="15.75" customHeight="1" thickBot="1">
      <c r="A4997" s="238"/>
      <c r="B4997" s="238"/>
      <c r="C4997" s="240"/>
      <c r="D4997" s="240"/>
      <c r="E4997" s="240"/>
      <c r="F4997" s="240"/>
      <c r="G4997" s="240"/>
      <c r="H4997" s="240"/>
      <c r="I4997" s="240"/>
      <c r="J4997" s="240"/>
      <c r="K4997" s="240"/>
      <c r="L4997" s="240"/>
      <c r="M4997" s="240"/>
      <c r="N4997" s="240"/>
      <c r="O4997" s="240"/>
      <c r="BC4997" s="226"/>
    </row>
    <row r="4998" spans="1:55" ht="15.75" customHeight="1" thickBot="1">
      <c r="A4998" s="238"/>
      <c r="B4998" s="238"/>
      <c r="C4998" s="240"/>
      <c r="D4998" s="240"/>
      <c r="E4998" s="240"/>
      <c r="F4998" s="240"/>
      <c r="G4998" s="240"/>
      <c r="H4998" s="240"/>
      <c r="I4998" s="240"/>
      <c r="J4998" s="240"/>
      <c r="K4998" s="240"/>
      <c r="L4998" s="240"/>
      <c r="M4998" s="240"/>
      <c r="N4998" s="240"/>
      <c r="O4998" s="240"/>
      <c r="BC4998" s="226"/>
    </row>
    <row r="4999" spans="1:55" ht="15.75" customHeight="1" thickBot="1">
      <c r="A4999" s="238"/>
      <c r="B4999" s="238"/>
      <c r="C4999" s="240"/>
      <c r="D4999" s="240"/>
      <c r="E4999" s="240"/>
      <c r="F4999" s="240"/>
      <c r="G4999" s="240"/>
      <c r="H4999" s="240"/>
      <c r="I4999" s="240"/>
      <c r="J4999" s="240"/>
      <c r="K4999" s="240"/>
      <c r="L4999" s="240"/>
      <c r="M4999" s="240"/>
      <c r="N4999" s="240"/>
      <c r="O4999" s="240"/>
      <c r="BC4999" s="226"/>
    </row>
    <row r="5000" spans="1:55" ht="15.75" customHeight="1" thickBot="1">
      <c r="A5000" s="238"/>
      <c r="B5000" s="238"/>
      <c r="C5000" s="240"/>
      <c r="D5000" s="240"/>
      <c r="E5000" s="240"/>
      <c r="F5000" s="240"/>
      <c r="G5000" s="240"/>
      <c r="H5000" s="240"/>
      <c r="I5000" s="240"/>
      <c r="J5000" s="240"/>
      <c r="K5000" s="240"/>
      <c r="L5000" s="240"/>
      <c r="M5000" s="240"/>
      <c r="N5000" s="240"/>
      <c r="O5000" s="240"/>
      <c r="BC5000" s="226"/>
    </row>
    <row r="5001" spans="1:55" ht="15.75" customHeight="1" thickBot="1">
      <c r="A5001" s="238"/>
      <c r="B5001" s="238"/>
      <c r="C5001" s="240"/>
      <c r="D5001" s="240"/>
      <c r="E5001" s="240"/>
      <c r="F5001" s="240"/>
      <c r="G5001" s="240"/>
      <c r="H5001" s="240"/>
      <c r="I5001" s="240"/>
      <c r="J5001" s="240"/>
      <c r="K5001" s="240"/>
      <c r="L5001" s="240"/>
      <c r="M5001" s="240"/>
      <c r="N5001" s="240"/>
      <c r="O5001" s="240"/>
      <c r="BC5001" s="226"/>
    </row>
    <row r="5002" spans="1:55" ht="15.75" customHeight="1" thickBot="1">
      <c r="A5002" s="238"/>
      <c r="B5002" s="238"/>
      <c r="C5002" s="240"/>
      <c r="D5002" s="240"/>
      <c r="E5002" s="240"/>
      <c r="F5002" s="240"/>
      <c r="G5002" s="240"/>
      <c r="H5002" s="240"/>
      <c r="I5002" s="240"/>
      <c r="J5002" s="240"/>
      <c r="K5002" s="240"/>
      <c r="L5002" s="240"/>
      <c r="M5002" s="240"/>
      <c r="N5002" s="240"/>
      <c r="O5002" s="240"/>
      <c r="BC5002" s="226"/>
    </row>
    <row r="5003" spans="1:55" ht="15.75" customHeight="1" thickBot="1">
      <c r="A5003" s="238"/>
      <c r="B5003" s="238"/>
      <c r="C5003" s="240"/>
      <c r="D5003" s="240"/>
      <c r="E5003" s="240"/>
      <c r="F5003" s="240"/>
      <c r="G5003" s="240"/>
      <c r="H5003" s="240"/>
      <c r="I5003" s="240"/>
      <c r="J5003" s="240"/>
      <c r="K5003" s="240"/>
      <c r="L5003" s="240"/>
      <c r="M5003" s="240"/>
      <c r="N5003" s="240"/>
      <c r="O5003" s="240"/>
      <c r="BC5003" s="226"/>
    </row>
    <row r="5004" spans="1:55" ht="15.75" customHeight="1" thickBot="1">
      <c r="A5004" s="238"/>
      <c r="B5004" s="238"/>
      <c r="C5004" s="240"/>
      <c r="D5004" s="240"/>
      <c r="E5004" s="240"/>
      <c r="F5004" s="240"/>
      <c r="G5004" s="240"/>
      <c r="H5004" s="240"/>
      <c r="I5004" s="240"/>
      <c r="J5004" s="240"/>
      <c r="K5004" s="240"/>
      <c r="L5004" s="240"/>
      <c r="M5004" s="240"/>
      <c r="N5004" s="240"/>
      <c r="O5004" s="240"/>
      <c r="BC5004" s="226"/>
    </row>
    <row r="5005" spans="1:55" ht="15.75" customHeight="1" thickBot="1">
      <c r="A5005" s="238"/>
      <c r="B5005" s="238"/>
      <c r="C5005" s="240"/>
      <c r="D5005" s="240"/>
      <c r="E5005" s="240"/>
      <c r="F5005" s="240"/>
      <c r="G5005" s="240"/>
      <c r="H5005" s="240"/>
      <c r="I5005" s="240"/>
      <c r="J5005" s="240"/>
      <c r="K5005" s="240"/>
      <c r="L5005" s="240"/>
      <c r="M5005" s="240"/>
      <c r="N5005" s="240"/>
      <c r="O5005" s="240"/>
      <c r="BC5005" s="226"/>
    </row>
    <row r="5006" spans="1:55" ht="15.75" customHeight="1" thickBot="1">
      <c r="A5006" s="238"/>
      <c r="B5006" s="238"/>
      <c r="C5006" s="240"/>
      <c r="D5006" s="240"/>
      <c r="E5006" s="240"/>
      <c r="F5006" s="240"/>
      <c r="G5006" s="240"/>
      <c r="H5006" s="240"/>
      <c r="I5006" s="240"/>
      <c r="J5006" s="240"/>
      <c r="K5006" s="240"/>
      <c r="L5006" s="240"/>
      <c r="M5006" s="240"/>
      <c r="N5006" s="240"/>
      <c r="O5006" s="240"/>
      <c r="BC5006" s="226"/>
    </row>
    <row r="5007" spans="1:55" ht="15.75" customHeight="1" thickBot="1">
      <c r="A5007" s="238"/>
      <c r="B5007" s="238"/>
      <c r="C5007" s="240"/>
      <c r="D5007" s="240"/>
      <c r="E5007" s="240"/>
      <c r="F5007" s="240"/>
      <c r="G5007" s="240"/>
      <c r="H5007" s="240"/>
      <c r="I5007" s="240"/>
      <c r="J5007" s="240"/>
      <c r="K5007" s="240"/>
      <c r="L5007" s="240"/>
      <c r="M5007" s="240"/>
      <c r="N5007" s="240"/>
      <c r="O5007" s="240"/>
      <c r="BC5007" s="226"/>
    </row>
    <row r="5008" spans="1:55" ht="15.75" customHeight="1" thickBot="1">
      <c r="A5008" s="238"/>
      <c r="B5008" s="238"/>
      <c r="C5008" s="240"/>
      <c r="D5008" s="240"/>
      <c r="E5008" s="240"/>
      <c r="F5008" s="240"/>
      <c r="G5008" s="240"/>
      <c r="H5008" s="240"/>
      <c r="I5008" s="240"/>
      <c r="J5008" s="240"/>
      <c r="K5008" s="240"/>
      <c r="L5008" s="240"/>
      <c r="M5008" s="240"/>
      <c r="N5008" s="240"/>
      <c r="O5008" s="240"/>
      <c r="BC5008" s="226"/>
    </row>
    <row r="5009" spans="1:55" ht="15.75" customHeight="1" thickBot="1">
      <c r="A5009" s="238"/>
      <c r="B5009" s="238"/>
      <c r="C5009" s="240"/>
      <c r="D5009" s="240"/>
      <c r="E5009" s="240"/>
      <c r="F5009" s="240"/>
      <c r="G5009" s="240"/>
      <c r="H5009" s="240"/>
      <c r="I5009" s="240"/>
      <c r="J5009" s="240"/>
      <c r="K5009" s="240"/>
      <c r="L5009" s="240"/>
      <c r="M5009" s="240"/>
      <c r="N5009" s="240"/>
      <c r="O5009" s="240"/>
      <c r="BC5009" s="226"/>
    </row>
    <row r="5010" spans="1:55" ht="15.75" customHeight="1" thickBot="1">
      <c r="A5010" s="238"/>
      <c r="B5010" s="238"/>
      <c r="C5010" s="240"/>
      <c r="D5010" s="240"/>
      <c r="E5010" s="240"/>
      <c r="F5010" s="240"/>
      <c r="G5010" s="240"/>
      <c r="H5010" s="240"/>
      <c r="I5010" s="240"/>
      <c r="J5010" s="240"/>
      <c r="K5010" s="240"/>
      <c r="L5010" s="240"/>
      <c r="M5010" s="240"/>
      <c r="N5010" s="240"/>
      <c r="O5010" s="240"/>
      <c r="BC5010" s="226"/>
    </row>
    <row r="5011" spans="1:55" ht="15.75" customHeight="1" thickBot="1">
      <c r="A5011" s="238"/>
      <c r="B5011" s="238"/>
      <c r="C5011" s="240"/>
      <c r="D5011" s="240"/>
      <c r="E5011" s="240"/>
      <c r="F5011" s="240"/>
      <c r="G5011" s="240"/>
      <c r="H5011" s="240"/>
      <c r="I5011" s="240"/>
      <c r="J5011" s="240"/>
      <c r="K5011" s="240"/>
      <c r="L5011" s="240"/>
      <c r="M5011" s="240"/>
      <c r="N5011" s="240"/>
      <c r="O5011" s="240"/>
      <c r="BC5011" s="226"/>
    </row>
    <row r="5012" spans="1:55" ht="15.75" customHeight="1" thickBot="1">
      <c r="A5012" s="238"/>
      <c r="B5012" s="238"/>
      <c r="C5012" s="240"/>
      <c r="D5012" s="240"/>
      <c r="E5012" s="240"/>
      <c r="F5012" s="240"/>
      <c r="G5012" s="240"/>
      <c r="H5012" s="240"/>
      <c r="I5012" s="240"/>
      <c r="J5012" s="240"/>
      <c r="K5012" s="240"/>
      <c r="L5012" s="240"/>
      <c r="M5012" s="240"/>
      <c r="N5012" s="240"/>
      <c r="O5012" s="240"/>
      <c r="BC5012" s="226"/>
    </row>
    <row r="5013" spans="1:55" ht="15.75" customHeight="1" thickBot="1">
      <c r="A5013" s="238"/>
      <c r="B5013" s="238"/>
      <c r="C5013" s="240"/>
      <c r="D5013" s="240"/>
      <c r="E5013" s="240"/>
      <c r="F5013" s="240"/>
      <c r="G5013" s="240"/>
      <c r="H5013" s="240"/>
      <c r="I5013" s="240"/>
      <c r="J5013" s="240"/>
      <c r="K5013" s="240"/>
      <c r="L5013" s="240"/>
      <c r="M5013" s="240"/>
      <c r="N5013" s="240"/>
      <c r="O5013" s="240"/>
      <c r="BC5013" s="226"/>
    </row>
    <row r="5014" spans="1:55" ht="15.75" customHeight="1" thickBot="1">
      <c r="A5014" s="238"/>
      <c r="B5014" s="238"/>
      <c r="C5014" s="240"/>
      <c r="D5014" s="240"/>
      <c r="E5014" s="240"/>
      <c r="F5014" s="240"/>
      <c r="G5014" s="240"/>
      <c r="H5014" s="240"/>
      <c r="I5014" s="240"/>
      <c r="J5014" s="240"/>
      <c r="K5014" s="240"/>
      <c r="L5014" s="240"/>
      <c r="M5014" s="240"/>
      <c r="N5014" s="240"/>
      <c r="O5014" s="240"/>
      <c r="BC5014" s="226"/>
    </row>
    <row r="5015" spans="1:55" ht="15.75" customHeight="1" thickBot="1">
      <c r="A5015" s="238"/>
      <c r="B5015" s="238"/>
      <c r="C5015" s="240"/>
      <c r="D5015" s="240"/>
      <c r="E5015" s="240"/>
      <c r="F5015" s="240"/>
      <c r="G5015" s="240"/>
      <c r="H5015" s="240"/>
      <c r="I5015" s="240"/>
      <c r="J5015" s="240"/>
      <c r="K5015" s="240"/>
      <c r="L5015" s="240"/>
      <c r="M5015" s="240"/>
      <c r="N5015" s="240"/>
      <c r="O5015" s="240"/>
      <c r="BC5015" s="226"/>
    </row>
    <row r="5016" spans="1:55" ht="15.75" customHeight="1" thickBot="1">
      <c r="A5016" s="238"/>
      <c r="B5016" s="238"/>
      <c r="C5016" s="240"/>
      <c r="D5016" s="240"/>
      <c r="E5016" s="240"/>
      <c r="F5016" s="240"/>
      <c r="G5016" s="240"/>
      <c r="H5016" s="240"/>
      <c r="I5016" s="240"/>
      <c r="J5016" s="240"/>
      <c r="K5016" s="240"/>
      <c r="L5016" s="240"/>
      <c r="M5016" s="240"/>
      <c r="N5016" s="240"/>
      <c r="O5016" s="240"/>
      <c r="BC5016" s="226"/>
    </row>
    <row r="5017" spans="1:55" ht="15.75" customHeight="1" thickBot="1">
      <c r="A5017" s="238"/>
      <c r="B5017" s="238"/>
      <c r="C5017" s="240"/>
      <c r="D5017" s="240"/>
      <c r="E5017" s="240"/>
      <c r="F5017" s="240"/>
      <c r="G5017" s="240"/>
      <c r="H5017" s="240"/>
      <c r="I5017" s="240"/>
      <c r="J5017" s="240"/>
      <c r="K5017" s="240"/>
      <c r="L5017" s="240"/>
      <c r="M5017" s="240"/>
      <c r="N5017" s="240"/>
      <c r="O5017" s="240"/>
      <c r="BC5017" s="226"/>
    </row>
    <row r="5018" spans="1:55" ht="15.75" customHeight="1" thickBot="1">
      <c r="A5018" s="238"/>
      <c r="B5018" s="238"/>
      <c r="C5018" s="240"/>
      <c r="D5018" s="240"/>
      <c r="E5018" s="240"/>
      <c r="F5018" s="240"/>
      <c r="G5018" s="240"/>
      <c r="H5018" s="240"/>
      <c r="I5018" s="240"/>
      <c r="J5018" s="240"/>
      <c r="K5018" s="240"/>
      <c r="L5018" s="240"/>
      <c r="M5018" s="240"/>
      <c r="N5018" s="240"/>
      <c r="O5018" s="240"/>
      <c r="BC5018" s="226"/>
    </row>
    <row r="5019" spans="1:55" ht="15.75" customHeight="1" thickBot="1">
      <c r="A5019" s="238"/>
      <c r="B5019" s="238"/>
      <c r="C5019" s="240"/>
      <c r="D5019" s="240"/>
      <c r="E5019" s="240"/>
      <c r="F5019" s="240"/>
      <c r="G5019" s="240"/>
      <c r="H5019" s="240"/>
      <c r="I5019" s="240"/>
      <c r="J5019" s="240"/>
      <c r="K5019" s="240"/>
      <c r="L5019" s="240"/>
      <c r="M5019" s="240"/>
      <c r="N5019" s="240"/>
      <c r="O5019" s="240"/>
      <c r="BC5019" s="226"/>
    </row>
    <row r="5020" spans="1:55" ht="15.75" customHeight="1" thickBot="1">
      <c r="A5020" s="238"/>
      <c r="B5020" s="238"/>
      <c r="C5020" s="240"/>
      <c r="D5020" s="240"/>
      <c r="E5020" s="240"/>
      <c r="F5020" s="240"/>
      <c r="G5020" s="240"/>
      <c r="H5020" s="240"/>
      <c r="I5020" s="240"/>
      <c r="J5020" s="240"/>
      <c r="K5020" s="240"/>
      <c r="L5020" s="240"/>
      <c r="M5020" s="240"/>
      <c r="N5020" s="240"/>
      <c r="O5020" s="240"/>
      <c r="BC5020" s="226"/>
    </row>
    <row r="5021" spans="1:55" ht="15.75" customHeight="1" thickBot="1">
      <c r="A5021" s="238"/>
      <c r="B5021" s="238"/>
      <c r="C5021" s="240"/>
      <c r="D5021" s="240"/>
      <c r="E5021" s="240"/>
      <c r="F5021" s="240"/>
      <c r="G5021" s="240"/>
      <c r="H5021" s="240"/>
      <c r="I5021" s="240"/>
      <c r="J5021" s="240"/>
      <c r="K5021" s="240"/>
      <c r="L5021" s="240"/>
      <c r="M5021" s="240"/>
      <c r="N5021" s="240"/>
      <c r="O5021" s="240"/>
      <c r="BC5021" s="226"/>
    </row>
    <row r="5022" spans="1:55" ht="15.75" customHeight="1" thickBot="1">
      <c r="A5022" s="238"/>
      <c r="B5022" s="238"/>
      <c r="C5022" s="240"/>
      <c r="D5022" s="240"/>
      <c r="E5022" s="240"/>
      <c r="F5022" s="240"/>
      <c r="G5022" s="240"/>
      <c r="H5022" s="240"/>
      <c r="I5022" s="240"/>
      <c r="J5022" s="240"/>
      <c r="K5022" s="240"/>
      <c r="L5022" s="240"/>
      <c r="M5022" s="240"/>
      <c r="N5022" s="240"/>
      <c r="O5022" s="240"/>
      <c r="BC5022" s="226"/>
    </row>
    <row r="5023" spans="1:55" ht="15.75" customHeight="1" thickBot="1">
      <c r="A5023" s="238"/>
      <c r="B5023" s="238"/>
      <c r="C5023" s="240"/>
      <c r="D5023" s="240"/>
      <c r="E5023" s="240"/>
      <c r="F5023" s="240"/>
      <c r="G5023" s="240"/>
      <c r="H5023" s="240"/>
      <c r="I5023" s="240"/>
      <c r="J5023" s="240"/>
      <c r="K5023" s="240"/>
      <c r="L5023" s="240"/>
      <c r="M5023" s="240"/>
      <c r="N5023" s="240"/>
      <c r="O5023" s="240"/>
      <c r="BC5023" s="226"/>
    </row>
    <row r="5024" spans="1:55" ht="15.75" customHeight="1" thickBot="1">
      <c r="A5024" s="238"/>
      <c r="B5024" s="238"/>
      <c r="C5024" s="240"/>
      <c r="D5024" s="240"/>
      <c r="E5024" s="240"/>
      <c r="F5024" s="240"/>
      <c r="G5024" s="240"/>
      <c r="H5024" s="240"/>
      <c r="I5024" s="240"/>
      <c r="J5024" s="240"/>
      <c r="K5024" s="240"/>
      <c r="L5024" s="240"/>
      <c r="M5024" s="240"/>
      <c r="N5024" s="240"/>
      <c r="O5024" s="240"/>
      <c r="BC5024" s="226"/>
    </row>
    <row r="5025" spans="1:55" ht="15.75" customHeight="1" thickBot="1">
      <c r="A5025" s="238"/>
      <c r="B5025" s="238"/>
      <c r="C5025" s="240"/>
      <c r="D5025" s="240"/>
      <c r="E5025" s="240"/>
      <c r="F5025" s="240"/>
      <c r="G5025" s="240"/>
      <c r="H5025" s="240"/>
      <c r="I5025" s="240"/>
      <c r="J5025" s="240"/>
      <c r="K5025" s="240"/>
      <c r="L5025" s="240"/>
      <c r="M5025" s="240"/>
      <c r="N5025" s="240"/>
      <c r="O5025" s="240"/>
      <c r="BC5025" s="226"/>
    </row>
    <row r="5026" spans="1:55" ht="15.75" customHeight="1" thickBot="1">
      <c r="A5026" s="238"/>
      <c r="B5026" s="238"/>
      <c r="C5026" s="240"/>
      <c r="D5026" s="240"/>
      <c r="E5026" s="240"/>
      <c r="F5026" s="240"/>
      <c r="G5026" s="240"/>
      <c r="H5026" s="240"/>
      <c r="I5026" s="240"/>
      <c r="J5026" s="240"/>
      <c r="K5026" s="240"/>
      <c r="L5026" s="240"/>
      <c r="M5026" s="240"/>
      <c r="N5026" s="240"/>
      <c r="O5026" s="240"/>
      <c r="BC5026" s="226"/>
    </row>
    <row r="5027" spans="1:55" ht="15.75" customHeight="1" thickBot="1">
      <c r="A5027" s="238"/>
      <c r="B5027" s="238"/>
      <c r="C5027" s="240"/>
      <c r="D5027" s="240"/>
      <c r="E5027" s="240"/>
      <c r="F5027" s="240"/>
      <c r="G5027" s="240"/>
      <c r="H5027" s="240"/>
      <c r="I5027" s="240"/>
      <c r="J5027" s="240"/>
      <c r="K5027" s="240"/>
      <c r="L5027" s="240"/>
      <c r="M5027" s="240"/>
      <c r="N5027" s="240"/>
      <c r="O5027" s="240"/>
      <c r="BC5027" s="226"/>
    </row>
    <row r="5028" spans="1:55" ht="15.75" customHeight="1" thickBot="1">
      <c r="A5028" s="238"/>
      <c r="B5028" s="238"/>
      <c r="C5028" s="240"/>
      <c r="D5028" s="240"/>
      <c r="E5028" s="240"/>
      <c r="F5028" s="240"/>
      <c r="G5028" s="240"/>
      <c r="H5028" s="240"/>
      <c r="I5028" s="240"/>
      <c r="J5028" s="240"/>
      <c r="K5028" s="240"/>
      <c r="L5028" s="240"/>
      <c r="M5028" s="240"/>
      <c r="N5028" s="240"/>
      <c r="O5028" s="240"/>
      <c r="BC5028" s="226"/>
    </row>
    <row r="5029" spans="1:55" ht="15.75" customHeight="1" thickBot="1">
      <c r="A5029" s="238"/>
      <c r="B5029" s="238"/>
      <c r="C5029" s="240"/>
      <c r="D5029" s="240"/>
      <c r="E5029" s="240"/>
      <c r="F5029" s="240"/>
      <c r="G5029" s="240"/>
      <c r="H5029" s="240"/>
      <c r="I5029" s="240"/>
      <c r="J5029" s="240"/>
      <c r="K5029" s="240"/>
      <c r="L5029" s="240"/>
      <c r="M5029" s="240"/>
      <c r="N5029" s="240"/>
      <c r="O5029" s="240"/>
      <c r="BC5029" s="226"/>
    </row>
    <row r="5030" spans="1:55" ht="15.75" customHeight="1" thickBot="1">
      <c r="A5030" s="238"/>
      <c r="B5030" s="238"/>
      <c r="C5030" s="240"/>
      <c r="D5030" s="240"/>
      <c r="E5030" s="240"/>
      <c r="F5030" s="240"/>
      <c r="G5030" s="240"/>
      <c r="H5030" s="240"/>
      <c r="I5030" s="240"/>
      <c r="J5030" s="240"/>
      <c r="K5030" s="240"/>
      <c r="L5030" s="240"/>
      <c r="M5030" s="240"/>
      <c r="N5030" s="240"/>
      <c r="O5030" s="240"/>
      <c r="BC5030" s="226"/>
    </row>
    <row r="5031" spans="1:55" ht="15.75" customHeight="1" thickBot="1">
      <c r="A5031" s="238"/>
      <c r="B5031" s="238"/>
      <c r="C5031" s="240"/>
      <c r="D5031" s="240"/>
      <c r="E5031" s="240"/>
      <c r="F5031" s="240"/>
      <c r="G5031" s="240"/>
      <c r="H5031" s="240"/>
      <c r="I5031" s="240"/>
      <c r="J5031" s="240"/>
      <c r="K5031" s="240"/>
      <c r="L5031" s="240"/>
      <c r="M5031" s="240"/>
      <c r="N5031" s="240"/>
      <c r="O5031" s="240"/>
      <c r="BC5031" s="226"/>
    </row>
    <row r="5032" spans="1:55" ht="15.75" customHeight="1" thickBot="1">
      <c r="A5032" s="238"/>
      <c r="B5032" s="238"/>
      <c r="C5032" s="240"/>
      <c r="D5032" s="240"/>
      <c r="E5032" s="240"/>
      <c r="F5032" s="240"/>
      <c r="G5032" s="240"/>
      <c r="H5032" s="240"/>
      <c r="I5032" s="240"/>
      <c r="J5032" s="240"/>
      <c r="K5032" s="240"/>
      <c r="L5032" s="240"/>
      <c r="M5032" s="240"/>
      <c r="N5032" s="240"/>
      <c r="O5032" s="240"/>
      <c r="BC5032" s="226"/>
    </row>
    <row r="5033" spans="1:55" ht="15.75" customHeight="1" thickBot="1">
      <c r="A5033" s="238"/>
      <c r="B5033" s="238"/>
      <c r="C5033" s="240"/>
      <c r="D5033" s="240"/>
      <c r="E5033" s="240"/>
      <c r="F5033" s="240"/>
      <c r="G5033" s="240"/>
      <c r="H5033" s="240"/>
      <c r="I5033" s="240"/>
      <c r="J5033" s="240"/>
      <c r="K5033" s="240"/>
      <c r="L5033" s="240"/>
      <c r="M5033" s="240"/>
      <c r="N5033" s="240"/>
      <c r="O5033" s="240"/>
      <c r="BC5033" s="226"/>
    </row>
    <row r="5034" spans="1:55" ht="15.75" customHeight="1" thickBot="1">
      <c r="A5034" s="238"/>
      <c r="B5034" s="238"/>
      <c r="C5034" s="240"/>
      <c r="D5034" s="240"/>
      <c r="E5034" s="240"/>
      <c r="F5034" s="240"/>
      <c r="G5034" s="240"/>
      <c r="H5034" s="240"/>
      <c r="I5034" s="240"/>
      <c r="J5034" s="240"/>
      <c r="K5034" s="240"/>
      <c r="L5034" s="240"/>
      <c r="M5034" s="240"/>
      <c r="N5034" s="240"/>
      <c r="O5034" s="240"/>
      <c r="BC5034" s="226"/>
    </row>
    <row r="5035" spans="1:55" ht="15.75" customHeight="1" thickBot="1">
      <c r="A5035" s="238"/>
      <c r="B5035" s="238"/>
      <c r="C5035" s="240"/>
      <c r="D5035" s="240"/>
      <c r="E5035" s="240"/>
      <c r="F5035" s="240"/>
      <c r="G5035" s="240"/>
      <c r="H5035" s="240"/>
      <c r="I5035" s="240"/>
      <c r="J5035" s="240"/>
      <c r="K5035" s="240"/>
      <c r="L5035" s="240"/>
      <c r="M5035" s="240"/>
      <c r="N5035" s="240"/>
      <c r="O5035" s="240"/>
      <c r="BC5035" s="226"/>
    </row>
    <row r="5036" spans="1:55" ht="15.75" customHeight="1" thickBot="1">
      <c r="A5036" s="238"/>
      <c r="B5036" s="238"/>
      <c r="C5036" s="240"/>
      <c r="D5036" s="240"/>
      <c r="E5036" s="240"/>
      <c r="F5036" s="240"/>
      <c r="G5036" s="240"/>
      <c r="H5036" s="240"/>
      <c r="I5036" s="240"/>
      <c r="J5036" s="240"/>
      <c r="K5036" s="240"/>
      <c r="L5036" s="240"/>
      <c r="M5036" s="240"/>
      <c r="N5036" s="240"/>
      <c r="O5036" s="240"/>
      <c r="BC5036" s="226"/>
    </row>
    <row r="5037" spans="1:55" ht="15.75" customHeight="1" thickBot="1">
      <c r="A5037" s="238"/>
      <c r="B5037" s="238"/>
      <c r="C5037" s="240"/>
      <c r="D5037" s="240"/>
      <c r="E5037" s="240"/>
      <c r="F5037" s="240"/>
      <c r="G5037" s="240"/>
      <c r="H5037" s="240"/>
      <c r="I5037" s="240"/>
      <c r="J5037" s="240"/>
      <c r="K5037" s="240"/>
      <c r="L5037" s="240"/>
      <c r="M5037" s="240"/>
      <c r="N5037" s="240"/>
      <c r="O5037" s="240"/>
      <c r="BC5037" s="226"/>
    </row>
    <row r="5038" spans="1:55" ht="15.75" customHeight="1" thickBot="1">
      <c r="A5038" s="238"/>
      <c r="B5038" s="238"/>
      <c r="C5038" s="240"/>
      <c r="D5038" s="240"/>
      <c r="E5038" s="240"/>
      <c r="F5038" s="240"/>
      <c r="G5038" s="240"/>
      <c r="H5038" s="240"/>
      <c r="I5038" s="240"/>
      <c r="J5038" s="240"/>
      <c r="K5038" s="240"/>
      <c r="L5038" s="240"/>
      <c r="M5038" s="240"/>
      <c r="N5038" s="240"/>
      <c r="O5038" s="240"/>
      <c r="BC5038" s="226"/>
    </row>
    <row r="5039" spans="1:55" ht="15.75" customHeight="1" thickBot="1">
      <c r="A5039" s="238"/>
      <c r="B5039" s="238"/>
      <c r="C5039" s="240"/>
      <c r="D5039" s="240"/>
      <c r="E5039" s="240"/>
      <c r="F5039" s="240"/>
      <c r="G5039" s="240"/>
      <c r="H5039" s="240"/>
      <c r="I5039" s="240"/>
      <c r="J5039" s="240"/>
      <c r="K5039" s="240"/>
      <c r="L5039" s="240"/>
      <c r="M5039" s="240"/>
      <c r="N5039" s="240"/>
      <c r="O5039" s="240"/>
      <c r="BC5039" s="226"/>
    </row>
    <row r="5040" spans="1:55" ht="15.75" customHeight="1" thickBot="1">
      <c r="A5040" s="238"/>
      <c r="B5040" s="238"/>
      <c r="C5040" s="240"/>
      <c r="D5040" s="240"/>
      <c r="E5040" s="240"/>
      <c r="F5040" s="240"/>
      <c r="G5040" s="240"/>
      <c r="H5040" s="240"/>
      <c r="I5040" s="240"/>
      <c r="J5040" s="240"/>
      <c r="K5040" s="240"/>
      <c r="L5040" s="240"/>
      <c r="M5040" s="240"/>
      <c r="N5040" s="240"/>
      <c r="O5040" s="240"/>
      <c r="BC5040" s="226"/>
    </row>
    <row r="5041" spans="1:55" ht="15.75" customHeight="1" thickBot="1">
      <c r="A5041" s="238"/>
      <c r="B5041" s="238"/>
      <c r="C5041" s="240"/>
      <c r="D5041" s="240"/>
      <c r="E5041" s="240"/>
      <c r="F5041" s="240"/>
      <c r="G5041" s="240"/>
      <c r="H5041" s="240"/>
      <c r="I5041" s="240"/>
      <c r="J5041" s="240"/>
      <c r="K5041" s="240"/>
      <c r="L5041" s="240"/>
      <c r="M5041" s="240"/>
      <c r="N5041" s="240"/>
      <c r="O5041" s="240"/>
      <c r="BC5041" s="226"/>
    </row>
    <row r="5042" spans="1:55" ht="15.75" customHeight="1" thickBot="1">
      <c r="A5042" s="238"/>
      <c r="B5042" s="238"/>
      <c r="C5042" s="240"/>
      <c r="D5042" s="240"/>
      <c r="E5042" s="240"/>
      <c r="F5042" s="240"/>
      <c r="G5042" s="240"/>
      <c r="H5042" s="240"/>
      <c r="I5042" s="240"/>
      <c r="J5042" s="240"/>
      <c r="K5042" s="240"/>
      <c r="L5042" s="240"/>
      <c r="M5042" s="240"/>
      <c r="N5042" s="240"/>
      <c r="O5042" s="240"/>
      <c r="BC5042" s="226"/>
    </row>
    <row r="5043" spans="1:55" ht="15.75" customHeight="1" thickBot="1">
      <c r="A5043" s="238"/>
      <c r="B5043" s="238"/>
      <c r="C5043" s="240"/>
      <c r="D5043" s="240"/>
      <c r="E5043" s="240"/>
      <c r="F5043" s="240"/>
      <c r="G5043" s="240"/>
      <c r="H5043" s="240"/>
      <c r="I5043" s="240"/>
      <c r="J5043" s="240"/>
      <c r="K5043" s="240"/>
      <c r="L5043" s="240"/>
      <c r="M5043" s="240"/>
      <c r="N5043" s="240"/>
      <c r="O5043" s="240"/>
      <c r="BC5043" s="226"/>
    </row>
    <row r="5044" spans="1:55" ht="15.75" customHeight="1" thickBot="1">
      <c r="A5044" s="238"/>
      <c r="B5044" s="238"/>
      <c r="C5044" s="240"/>
      <c r="D5044" s="240"/>
      <c r="E5044" s="240"/>
      <c r="F5044" s="240"/>
      <c r="G5044" s="240"/>
      <c r="H5044" s="240"/>
      <c r="I5044" s="240"/>
      <c r="J5044" s="240"/>
      <c r="K5044" s="240"/>
      <c r="L5044" s="240"/>
      <c r="M5044" s="240"/>
      <c r="N5044" s="240"/>
      <c r="O5044" s="240"/>
      <c r="BC5044" s="226"/>
    </row>
    <row r="5045" spans="1:55" ht="15.75" customHeight="1" thickBot="1">
      <c r="A5045" s="238"/>
      <c r="B5045" s="238"/>
      <c r="C5045" s="240"/>
      <c r="D5045" s="240"/>
      <c r="E5045" s="240"/>
      <c r="F5045" s="240"/>
      <c r="G5045" s="240"/>
      <c r="H5045" s="240"/>
      <c r="I5045" s="240"/>
      <c r="J5045" s="240"/>
      <c r="K5045" s="240"/>
      <c r="L5045" s="240"/>
      <c r="M5045" s="240"/>
      <c r="N5045" s="240"/>
      <c r="O5045" s="240"/>
      <c r="BC5045" s="226"/>
    </row>
    <row r="5046" spans="1:55" ht="15.75" customHeight="1" thickBot="1">
      <c r="A5046" s="238"/>
      <c r="B5046" s="238"/>
      <c r="C5046" s="240"/>
      <c r="D5046" s="240"/>
      <c r="E5046" s="240"/>
      <c r="F5046" s="240"/>
      <c r="G5046" s="240"/>
      <c r="H5046" s="240"/>
      <c r="I5046" s="240"/>
      <c r="J5046" s="240"/>
      <c r="K5046" s="240"/>
      <c r="L5046" s="240"/>
      <c r="M5046" s="240"/>
      <c r="N5046" s="240"/>
      <c r="O5046" s="240"/>
      <c r="BC5046" s="226"/>
    </row>
    <row r="5047" spans="1:55" ht="15.75" customHeight="1" thickBot="1">
      <c r="A5047" s="238"/>
      <c r="B5047" s="238"/>
      <c r="C5047" s="240"/>
      <c r="D5047" s="240"/>
      <c r="E5047" s="240"/>
      <c r="F5047" s="240"/>
      <c r="G5047" s="240"/>
      <c r="H5047" s="240"/>
      <c r="I5047" s="240"/>
      <c r="J5047" s="240"/>
      <c r="K5047" s="240"/>
      <c r="L5047" s="240"/>
      <c r="M5047" s="240"/>
      <c r="N5047" s="240"/>
      <c r="O5047" s="240"/>
      <c r="BC5047" s="226"/>
    </row>
    <row r="5048" spans="1:55" ht="15.75" customHeight="1" thickBot="1">
      <c r="A5048" s="238"/>
      <c r="B5048" s="238"/>
      <c r="C5048" s="240"/>
      <c r="D5048" s="240"/>
      <c r="E5048" s="240"/>
      <c r="F5048" s="240"/>
      <c r="G5048" s="240"/>
      <c r="H5048" s="240"/>
      <c r="I5048" s="240"/>
      <c r="J5048" s="240"/>
      <c r="K5048" s="240"/>
      <c r="L5048" s="240"/>
      <c r="M5048" s="240"/>
      <c r="N5048" s="240"/>
      <c r="O5048" s="240"/>
      <c r="BC5048" s="226"/>
    </row>
    <row r="5049" spans="1:55" ht="15.75" customHeight="1" thickBot="1">
      <c r="A5049" s="238"/>
      <c r="B5049" s="238"/>
      <c r="C5049" s="240"/>
      <c r="D5049" s="240"/>
      <c r="E5049" s="240"/>
      <c r="F5049" s="240"/>
      <c r="G5049" s="240"/>
      <c r="H5049" s="240"/>
      <c r="I5049" s="240"/>
      <c r="J5049" s="240"/>
      <c r="K5049" s="240"/>
      <c r="L5049" s="240"/>
      <c r="M5049" s="240"/>
      <c r="N5049" s="240"/>
      <c r="O5049" s="240"/>
      <c r="BC5049" s="226"/>
    </row>
    <row r="5050" spans="1:55" ht="15.75" customHeight="1" thickBot="1">
      <c r="A5050" s="238"/>
      <c r="B5050" s="238"/>
      <c r="C5050" s="240"/>
      <c r="D5050" s="240"/>
      <c r="E5050" s="240"/>
      <c r="F5050" s="240"/>
      <c r="G5050" s="240"/>
      <c r="H5050" s="240"/>
      <c r="I5050" s="240"/>
      <c r="J5050" s="240"/>
      <c r="K5050" s="240"/>
      <c r="L5050" s="240"/>
      <c r="M5050" s="240"/>
      <c r="N5050" s="240"/>
      <c r="O5050" s="240"/>
      <c r="BC5050" s="226"/>
    </row>
    <row r="5051" spans="1:55" ht="15.75" customHeight="1" thickBot="1">
      <c r="A5051" s="238"/>
      <c r="B5051" s="238"/>
      <c r="C5051" s="240"/>
      <c r="D5051" s="240"/>
      <c r="E5051" s="240"/>
      <c r="F5051" s="240"/>
      <c r="G5051" s="240"/>
      <c r="H5051" s="240"/>
      <c r="I5051" s="240"/>
      <c r="J5051" s="240"/>
      <c r="K5051" s="240"/>
      <c r="L5051" s="240"/>
      <c r="M5051" s="240"/>
      <c r="N5051" s="240"/>
      <c r="O5051" s="240"/>
      <c r="BC5051" s="226"/>
    </row>
    <row r="5052" spans="1:55" ht="15.75" customHeight="1" thickBot="1">
      <c r="A5052" s="238"/>
      <c r="B5052" s="238"/>
      <c r="C5052" s="240"/>
      <c r="D5052" s="240"/>
      <c r="E5052" s="240"/>
      <c r="F5052" s="240"/>
      <c r="G5052" s="240"/>
      <c r="H5052" s="240"/>
      <c r="I5052" s="240"/>
      <c r="J5052" s="240"/>
      <c r="K5052" s="240"/>
      <c r="L5052" s="240"/>
      <c r="M5052" s="240"/>
      <c r="N5052" s="240"/>
      <c r="O5052" s="240"/>
      <c r="BC5052" s="226"/>
    </row>
    <row r="5053" spans="1:55" ht="15.75" customHeight="1" thickBot="1">
      <c r="A5053" s="238"/>
      <c r="B5053" s="238"/>
      <c r="C5053" s="240"/>
      <c r="D5053" s="240"/>
      <c r="E5053" s="240"/>
      <c r="F5053" s="240"/>
      <c r="G5053" s="240"/>
      <c r="H5053" s="240"/>
      <c r="I5053" s="240"/>
      <c r="J5053" s="240"/>
      <c r="K5053" s="240"/>
      <c r="L5053" s="240"/>
      <c r="M5053" s="240"/>
      <c r="N5053" s="240"/>
      <c r="O5053" s="240"/>
      <c r="BC5053" s="226"/>
    </row>
    <row r="5054" spans="1:55" ht="15.75" customHeight="1" thickBot="1">
      <c r="A5054" s="238"/>
      <c r="B5054" s="238"/>
      <c r="C5054" s="240"/>
      <c r="D5054" s="240"/>
      <c r="E5054" s="240"/>
      <c r="F5054" s="240"/>
      <c r="G5054" s="240"/>
      <c r="H5054" s="240"/>
      <c r="I5054" s="240"/>
      <c r="J5054" s="240"/>
      <c r="K5054" s="240"/>
      <c r="L5054" s="240"/>
      <c r="M5054" s="240"/>
      <c r="N5054" s="240"/>
      <c r="O5054" s="240"/>
      <c r="BC5054" s="226"/>
    </row>
    <row r="5055" spans="1:55" ht="15.75" customHeight="1" thickBot="1">
      <c r="A5055" s="238"/>
      <c r="B5055" s="238"/>
      <c r="C5055" s="240"/>
      <c r="D5055" s="240"/>
      <c r="E5055" s="240"/>
      <c r="F5055" s="240"/>
      <c r="G5055" s="240"/>
      <c r="H5055" s="240"/>
      <c r="I5055" s="240"/>
      <c r="J5055" s="240"/>
      <c r="K5055" s="240"/>
      <c r="L5055" s="240"/>
      <c r="M5055" s="240"/>
      <c r="N5055" s="240"/>
      <c r="O5055" s="240"/>
      <c r="BC5055" s="226"/>
    </row>
    <row r="5056" spans="1:55" ht="15.75" customHeight="1" thickBot="1">
      <c r="A5056" s="238"/>
      <c r="B5056" s="238"/>
      <c r="C5056" s="240"/>
      <c r="D5056" s="240"/>
      <c r="E5056" s="240"/>
      <c r="F5056" s="240"/>
      <c r="G5056" s="240"/>
      <c r="H5056" s="240"/>
      <c r="I5056" s="240"/>
      <c r="J5056" s="240"/>
      <c r="K5056" s="240"/>
      <c r="L5056" s="240"/>
      <c r="M5056" s="240"/>
      <c r="N5056" s="240"/>
      <c r="O5056" s="240"/>
      <c r="BC5056" s="226"/>
    </row>
    <row r="5057" spans="1:55" ht="15.75" customHeight="1" thickBot="1">
      <c r="A5057" s="238"/>
      <c r="B5057" s="238"/>
      <c r="C5057" s="240"/>
      <c r="D5057" s="240"/>
      <c r="E5057" s="240"/>
      <c r="F5057" s="240"/>
      <c r="G5057" s="240"/>
      <c r="H5057" s="240"/>
      <c r="I5057" s="240"/>
      <c r="J5057" s="240"/>
      <c r="K5057" s="240"/>
      <c r="L5057" s="240"/>
      <c r="M5057" s="240"/>
      <c r="N5057" s="240"/>
      <c r="O5057" s="240"/>
      <c r="BC5057" s="226"/>
    </row>
    <row r="5058" spans="1:55" ht="15.75" customHeight="1" thickBot="1">
      <c r="A5058" s="238"/>
      <c r="B5058" s="238"/>
      <c r="C5058" s="240"/>
      <c r="D5058" s="240"/>
      <c r="E5058" s="240"/>
      <c r="F5058" s="240"/>
      <c r="G5058" s="240"/>
      <c r="H5058" s="240"/>
      <c r="I5058" s="240"/>
      <c r="J5058" s="240"/>
      <c r="K5058" s="240"/>
      <c r="L5058" s="240"/>
      <c r="M5058" s="240"/>
      <c r="N5058" s="240"/>
      <c r="O5058" s="240"/>
      <c r="BC5058" s="226"/>
    </row>
    <row r="5059" spans="1:55" ht="15.75" customHeight="1" thickBot="1">
      <c r="A5059" s="238"/>
      <c r="B5059" s="238"/>
      <c r="C5059" s="240"/>
      <c r="D5059" s="240"/>
      <c r="E5059" s="240"/>
      <c r="F5059" s="240"/>
      <c r="G5059" s="240"/>
      <c r="H5059" s="240"/>
      <c r="I5059" s="240"/>
      <c r="J5059" s="240"/>
      <c r="K5059" s="240"/>
      <c r="L5059" s="240"/>
      <c r="M5059" s="240"/>
      <c r="N5059" s="240"/>
      <c r="O5059" s="240"/>
      <c r="BC5059" s="226"/>
    </row>
    <row r="5060" spans="1:55" ht="15.75" customHeight="1" thickBot="1">
      <c r="A5060" s="238"/>
      <c r="B5060" s="238"/>
      <c r="C5060" s="240"/>
      <c r="D5060" s="240"/>
      <c r="E5060" s="240"/>
      <c r="F5060" s="240"/>
      <c r="G5060" s="240"/>
      <c r="H5060" s="240"/>
      <c r="I5060" s="240"/>
      <c r="J5060" s="240"/>
      <c r="K5060" s="240"/>
      <c r="L5060" s="240"/>
      <c r="M5060" s="240"/>
      <c r="N5060" s="240"/>
      <c r="O5060" s="240"/>
      <c r="BC5060" s="226"/>
    </row>
    <row r="5061" spans="1:55" ht="15.75" customHeight="1" thickBot="1">
      <c r="A5061" s="238"/>
      <c r="B5061" s="238"/>
      <c r="C5061" s="240"/>
      <c r="D5061" s="240"/>
      <c r="E5061" s="240"/>
      <c r="F5061" s="240"/>
      <c r="G5061" s="240"/>
      <c r="H5061" s="240"/>
      <c r="I5061" s="240"/>
      <c r="J5061" s="240"/>
      <c r="K5061" s="240"/>
      <c r="L5061" s="240"/>
      <c r="M5061" s="240"/>
      <c r="N5061" s="240"/>
      <c r="O5061" s="240"/>
      <c r="BC5061" s="226"/>
    </row>
    <row r="5062" spans="1:55" ht="15.75" customHeight="1" thickBot="1">
      <c r="A5062" s="238"/>
      <c r="B5062" s="238"/>
      <c r="C5062" s="240"/>
      <c r="D5062" s="240"/>
      <c r="E5062" s="240"/>
      <c r="F5062" s="240"/>
      <c r="G5062" s="240"/>
      <c r="H5062" s="240"/>
      <c r="I5062" s="240"/>
      <c r="J5062" s="240"/>
      <c r="K5062" s="240"/>
      <c r="L5062" s="240"/>
      <c r="M5062" s="240"/>
      <c r="N5062" s="240"/>
      <c r="O5062" s="240"/>
      <c r="BC5062" s="226"/>
    </row>
    <row r="5063" spans="1:55" ht="15.75" customHeight="1" thickBot="1">
      <c r="A5063" s="238"/>
      <c r="B5063" s="238"/>
      <c r="C5063" s="240"/>
      <c r="D5063" s="240"/>
      <c r="E5063" s="240"/>
      <c r="F5063" s="240"/>
      <c r="G5063" s="240"/>
      <c r="H5063" s="240"/>
      <c r="I5063" s="240"/>
      <c r="J5063" s="240"/>
      <c r="K5063" s="240"/>
      <c r="L5063" s="240"/>
      <c r="M5063" s="240"/>
      <c r="N5063" s="240"/>
      <c r="O5063" s="240"/>
      <c r="BC5063" s="226"/>
    </row>
    <row r="5064" spans="1:55" ht="15.75" customHeight="1" thickBot="1">
      <c r="A5064" s="238"/>
      <c r="B5064" s="238"/>
      <c r="C5064" s="240"/>
      <c r="D5064" s="240"/>
      <c r="E5064" s="240"/>
      <c r="F5064" s="240"/>
      <c r="G5064" s="240"/>
      <c r="H5064" s="240"/>
      <c r="I5064" s="240"/>
      <c r="J5064" s="240"/>
      <c r="K5064" s="240"/>
      <c r="L5064" s="240"/>
      <c r="M5064" s="240"/>
      <c r="N5064" s="240"/>
      <c r="O5064" s="240"/>
      <c r="BC5064" s="226"/>
    </row>
    <row r="5065" spans="1:55" ht="15.75" customHeight="1" thickBot="1">
      <c r="A5065" s="238"/>
      <c r="B5065" s="238"/>
      <c r="C5065" s="240"/>
      <c r="D5065" s="240"/>
      <c r="E5065" s="240"/>
      <c r="F5065" s="240"/>
      <c r="G5065" s="240"/>
      <c r="H5065" s="240"/>
      <c r="I5065" s="240"/>
      <c r="J5065" s="240"/>
      <c r="K5065" s="240"/>
      <c r="L5065" s="240"/>
      <c r="M5065" s="240"/>
      <c r="N5065" s="240"/>
      <c r="O5065" s="240"/>
      <c r="BC5065" s="226"/>
    </row>
    <row r="5066" spans="1:55" ht="15.75" customHeight="1" thickBot="1">
      <c r="A5066" s="238"/>
      <c r="B5066" s="238"/>
      <c r="C5066" s="240"/>
      <c r="D5066" s="240"/>
      <c r="E5066" s="240"/>
      <c r="F5066" s="240"/>
      <c r="G5066" s="240"/>
      <c r="H5066" s="240"/>
      <c r="I5066" s="240"/>
      <c r="J5066" s="240"/>
      <c r="K5066" s="240"/>
      <c r="L5066" s="240"/>
      <c r="M5066" s="240"/>
      <c r="N5066" s="240"/>
      <c r="O5066" s="240"/>
      <c r="BC5066" s="226"/>
    </row>
    <row r="5067" spans="1:55" ht="15.75" customHeight="1" thickBot="1">
      <c r="A5067" s="238"/>
      <c r="B5067" s="238"/>
      <c r="C5067" s="240"/>
      <c r="D5067" s="240"/>
      <c r="E5067" s="240"/>
      <c r="F5067" s="240"/>
      <c r="G5067" s="240"/>
      <c r="H5067" s="240"/>
      <c r="I5067" s="240"/>
      <c r="J5067" s="240"/>
      <c r="K5067" s="240"/>
      <c r="L5067" s="240"/>
      <c r="M5067" s="240"/>
      <c r="N5067" s="240"/>
      <c r="O5067" s="240"/>
      <c r="BC5067" s="226"/>
    </row>
    <row r="5068" spans="1:55" ht="15.75" customHeight="1" thickBot="1">
      <c r="A5068" s="238"/>
      <c r="B5068" s="238"/>
      <c r="C5068" s="240"/>
      <c r="D5068" s="240"/>
      <c r="E5068" s="240"/>
      <c r="F5068" s="240"/>
      <c r="G5068" s="240"/>
      <c r="H5068" s="240"/>
      <c r="I5068" s="240"/>
      <c r="J5068" s="240"/>
      <c r="K5068" s="240"/>
      <c r="L5068" s="240"/>
      <c r="M5068" s="240"/>
      <c r="N5068" s="240"/>
      <c r="O5068" s="240"/>
      <c r="BC5068" s="226"/>
    </row>
    <row r="5069" spans="1:55" ht="15.75" customHeight="1" thickBot="1">
      <c r="A5069" s="238"/>
      <c r="B5069" s="238"/>
      <c r="C5069" s="240"/>
      <c r="D5069" s="240"/>
      <c r="E5069" s="240"/>
      <c r="F5069" s="240"/>
      <c r="G5069" s="240"/>
      <c r="H5069" s="240"/>
      <c r="I5069" s="240"/>
      <c r="J5069" s="240"/>
      <c r="K5069" s="240"/>
      <c r="L5069" s="240"/>
      <c r="M5069" s="240"/>
      <c r="N5069" s="240"/>
      <c r="O5069" s="240"/>
      <c r="BC5069" s="226"/>
    </row>
    <row r="5070" spans="1:55" ht="15.75" customHeight="1" thickBot="1">
      <c r="A5070" s="238"/>
      <c r="B5070" s="238"/>
      <c r="C5070" s="240"/>
      <c r="D5070" s="240"/>
      <c r="E5070" s="240"/>
      <c r="F5070" s="240"/>
      <c r="G5070" s="240"/>
      <c r="H5070" s="240"/>
      <c r="I5070" s="240"/>
      <c r="J5070" s="240"/>
      <c r="K5070" s="240"/>
      <c r="L5070" s="240"/>
      <c r="M5070" s="240"/>
      <c r="N5070" s="240"/>
      <c r="O5070" s="240"/>
      <c r="BC5070" s="226"/>
    </row>
    <row r="5071" spans="1:55" ht="15.75" customHeight="1" thickBot="1">
      <c r="A5071" s="238"/>
      <c r="B5071" s="238"/>
      <c r="C5071" s="240"/>
      <c r="D5071" s="240"/>
      <c r="E5071" s="240"/>
      <c r="F5071" s="240"/>
      <c r="G5071" s="240"/>
      <c r="H5071" s="240"/>
      <c r="I5071" s="240"/>
      <c r="J5071" s="240"/>
      <c r="K5071" s="240"/>
      <c r="L5071" s="240"/>
      <c r="M5071" s="240"/>
      <c r="N5071" s="240"/>
      <c r="O5071" s="240"/>
      <c r="BC5071" s="226"/>
    </row>
    <row r="5072" spans="1:55" ht="15.75" customHeight="1" thickBot="1">
      <c r="A5072" s="238"/>
      <c r="B5072" s="238"/>
      <c r="C5072" s="240"/>
      <c r="D5072" s="240"/>
      <c r="E5072" s="240"/>
      <c r="F5072" s="240"/>
      <c r="G5072" s="240"/>
      <c r="H5072" s="240"/>
      <c r="I5072" s="240"/>
      <c r="J5072" s="240"/>
      <c r="K5072" s="240"/>
      <c r="L5072" s="240"/>
      <c r="M5072" s="240"/>
      <c r="N5072" s="240"/>
      <c r="O5072" s="240"/>
      <c r="BC5072" s="226"/>
    </row>
    <row r="5073" spans="1:55" ht="15.75" customHeight="1" thickBot="1">
      <c r="A5073" s="238"/>
      <c r="B5073" s="238"/>
      <c r="C5073" s="240"/>
      <c r="D5073" s="240"/>
      <c r="E5073" s="240"/>
      <c r="F5073" s="240"/>
      <c r="G5073" s="240"/>
      <c r="H5073" s="240"/>
      <c r="I5073" s="240"/>
      <c r="J5073" s="240"/>
      <c r="K5073" s="240"/>
      <c r="L5073" s="240"/>
      <c r="M5073" s="240"/>
      <c r="N5073" s="240"/>
      <c r="O5073" s="240"/>
      <c r="BC5073" s="226"/>
    </row>
    <row r="5074" spans="1:55" ht="15.75" customHeight="1" thickBot="1">
      <c r="A5074" s="238"/>
      <c r="B5074" s="238"/>
      <c r="C5074" s="240"/>
      <c r="D5074" s="240"/>
      <c r="E5074" s="240"/>
      <c r="F5074" s="240"/>
      <c r="G5074" s="240"/>
      <c r="H5074" s="240"/>
      <c r="I5074" s="240"/>
      <c r="J5074" s="240"/>
      <c r="K5074" s="240"/>
      <c r="L5074" s="240"/>
      <c r="M5074" s="240"/>
      <c r="N5074" s="240"/>
      <c r="O5074" s="240"/>
      <c r="BC5074" s="226"/>
    </row>
    <row r="5075" spans="1:55" ht="15.75" customHeight="1" thickBot="1">
      <c r="A5075" s="238"/>
      <c r="B5075" s="238"/>
      <c r="C5075" s="240"/>
      <c r="D5075" s="240"/>
      <c r="E5075" s="240"/>
      <c r="F5075" s="240"/>
      <c r="G5075" s="240"/>
      <c r="H5075" s="240"/>
      <c r="I5075" s="240"/>
      <c r="J5075" s="240"/>
      <c r="K5075" s="240"/>
      <c r="L5075" s="240"/>
      <c r="M5075" s="240"/>
      <c r="N5075" s="240"/>
      <c r="O5075" s="240"/>
      <c r="BC5075" s="226"/>
    </row>
    <row r="5076" spans="1:55" ht="15.75" customHeight="1" thickBot="1">
      <c r="A5076" s="238"/>
      <c r="B5076" s="238"/>
      <c r="C5076" s="240"/>
      <c r="D5076" s="240"/>
      <c r="E5076" s="240"/>
      <c r="F5076" s="240"/>
      <c r="G5076" s="240"/>
      <c r="H5076" s="240"/>
      <c r="I5076" s="240"/>
      <c r="J5076" s="240"/>
      <c r="K5076" s="240"/>
      <c r="L5076" s="240"/>
      <c r="M5076" s="240"/>
      <c r="N5076" s="240"/>
      <c r="O5076" s="240"/>
      <c r="BC5076" s="226"/>
    </row>
    <row r="5077" spans="1:55" ht="15.75" customHeight="1" thickBot="1">
      <c r="A5077" s="238"/>
      <c r="B5077" s="238"/>
      <c r="C5077" s="240"/>
      <c r="D5077" s="240"/>
      <c r="E5077" s="240"/>
      <c r="F5077" s="240"/>
      <c r="G5077" s="240"/>
      <c r="H5077" s="240"/>
      <c r="I5077" s="240"/>
      <c r="J5077" s="240"/>
      <c r="K5077" s="240"/>
      <c r="L5077" s="240"/>
      <c r="M5077" s="240"/>
      <c r="N5077" s="240"/>
      <c r="O5077" s="240"/>
      <c r="BC5077" s="226"/>
    </row>
    <row r="5078" spans="1:55" ht="15.75" customHeight="1" thickBot="1">
      <c r="A5078" s="238"/>
      <c r="B5078" s="238"/>
      <c r="C5078" s="240"/>
      <c r="D5078" s="240"/>
      <c r="E5078" s="240"/>
      <c r="F5078" s="240"/>
      <c r="G5078" s="240"/>
      <c r="H5078" s="240"/>
      <c r="I5078" s="240"/>
      <c r="J5078" s="240"/>
      <c r="K5078" s="240"/>
      <c r="L5078" s="240"/>
      <c r="M5078" s="240"/>
      <c r="N5078" s="240"/>
      <c r="O5078" s="240"/>
      <c r="BC5078" s="226"/>
    </row>
    <row r="5079" spans="1:55" ht="15.75" customHeight="1" thickBot="1">
      <c r="A5079" s="238"/>
      <c r="B5079" s="238"/>
      <c r="C5079" s="240"/>
      <c r="D5079" s="240"/>
      <c r="E5079" s="240"/>
      <c r="F5079" s="240"/>
      <c r="G5079" s="240"/>
      <c r="H5079" s="240"/>
      <c r="I5079" s="240"/>
      <c r="J5079" s="240"/>
      <c r="K5079" s="240"/>
      <c r="L5079" s="240"/>
      <c r="M5079" s="240"/>
      <c r="N5079" s="240"/>
      <c r="O5079" s="240"/>
      <c r="BC5079" s="226"/>
    </row>
    <row r="5080" spans="1:55" ht="15.75" customHeight="1" thickBot="1">
      <c r="A5080" s="238"/>
      <c r="B5080" s="238"/>
      <c r="C5080" s="240"/>
      <c r="D5080" s="240"/>
      <c r="E5080" s="240"/>
      <c r="F5080" s="240"/>
      <c r="G5080" s="240"/>
      <c r="H5080" s="240"/>
      <c r="I5080" s="240"/>
      <c r="J5080" s="240"/>
      <c r="K5080" s="240"/>
      <c r="L5080" s="240"/>
      <c r="M5080" s="240"/>
      <c r="N5080" s="240"/>
      <c r="O5080" s="240"/>
      <c r="BC5080" s="226"/>
    </row>
    <row r="5081" spans="1:55" ht="15.75" customHeight="1" thickBot="1">
      <c r="A5081" s="238"/>
      <c r="B5081" s="238"/>
      <c r="C5081" s="240"/>
      <c r="D5081" s="240"/>
      <c r="E5081" s="240"/>
      <c r="F5081" s="240"/>
      <c r="G5081" s="240"/>
      <c r="H5081" s="240"/>
      <c r="I5081" s="240"/>
      <c r="J5081" s="240"/>
      <c r="K5081" s="240"/>
      <c r="L5081" s="240"/>
      <c r="M5081" s="240"/>
      <c r="N5081" s="240"/>
      <c r="O5081" s="240"/>
      <c r="BC5081" s="226"/>
    </row>
    <row r="5082" spans="1:55" ht="15.75" customHeight="1" thickBot="1">
      <c r="A5082" s="238"/>
      <c r="B5082" s="238"/>
      <c r="C5082" s="240"/>
      <c r="D5082" s="240"/>
      <c r="E5082" s="240"/>
      <c r="F5082" s="240"/>
      <c r="G5082" s="240"/>
      <c r="H5082" s="240"/>
      <c r="I5082" s="240"/>
      <c r="J5082" s="240"/>
      <c r="K5082" s="240"/>
      <c r="L5082" s="240"/>
      <c r="M5082" s="240"/>
      <c r="N5082" s="240"/>
      <c r="O5082" s="240"/>
      <c r="BC5082" s="226"/>
    </row>
    <row r="5083" spans="1:55" ht="15.75" customHeight="1" thickBot="1">
      <c r="A5083" s="238"/>
      <c r="B5083" s="238"/>
      <c r="C5083" s="240"/>
      <c r="D5083" s="240"/>
      <c r="E5083" s="240"/>
      <c r="F5083" s="240"/>
      <c r="G5083" s="240"/>
      <c r="H5083" s="240"/>
      <c r="I5083" s="240"/>
      <c r="J5083" s="240"/>
      <c r="K5083" s="240"/>
      <c r="L5083" s="240"/>
      <c r="M5083" s="240"/>
      <c r="N5083" s="240"/>
      <c r="O5083" s="240"/>
      <c r="BC5083" s="226"/>
    </row>
    <row r="5084" spans="1:55" ht="15.75" customHeight="1" thickBot="1">
      <c r="A5084" s="238"/>
      <c r="B5084" s="238"/>
      <c r="C5084" s="240"/>
      <c r="D5084" s="240"/>
      <c r="E5084" s="240"/>
      <c r="F5084" s="240"/>
      <c r="G5084" s="240"/>
      <c r="H5084" s="240"/>
      <c r="I5084" s="240"/>
      <c r="J5084" s="240"/>
      <c r="K5084" s="240"/>
      <c r="L5084" s="240"/>
      <c r="M5084" s="240"/>
      <c r="N5084" s="240"/>
      <c r="O5084" s="240"/>
      <c r="BC5084" s="226"/>
    </row>
    <row r="5085" spans="1:55" ht="15.75" customHeight="1" thickBot="1">
      <c r="A5085" s="238"/>
      <c r="B5085" s="238"/>
      <c r="C5085" s="240"/>
      <c r="D5085" s="240"/>
      <c r="E5085" s="240"/>
      <c r="F5085" s="240"/>
      <c r="G5085" s="240"/>
      <c r="H5085" s="240"/>
      <c r="I5085" s="240"/>
      <c r="J5085" s="240"/>
      <c r="K5085" s="240"/>
      <c r="L5085" s="240"/>
      <c r="M5085" s="240"/>
      <c r="N5085" s="240"/>
      <c r="O5085" s="240"/>
      <c r="BC5085" s="226"/>
    </row>
    <row r="5086" spans="1:55" ht="15.75" customHeight="1" thickBot="1">
      <c r="A5086" s="238"/>
      <c r="B5086" s="238"/>
      <c r="C5086" s="240"/>
      <c r="D5086" s="240"/>
      <c r="E5086" s="240"/>
      <c r="F5086" s="240"/>
      <c r="G5086" s="240"/>
      <c r="H5086" s="240"/>
      <c r="I5086" s="240"/>
      <c r="J5086" s="240"/>
      <c r="K5086" s="240"/>
      <c r="L5086" s="240"/>
      <c r="M5086" s="240"/>
      <c r="N5086" s="240"/>
      <c r="O5086" s="240"/>
      <c r="BC5086" s="226"/>
    </row>
    <row r="5087" spans="1:55" ht="15.75" customHeight="1" thickBot="1">
      <c r="A5087" s="238"/>
      <c r="B5087" s="238"/>
      <c r="C5087" s="240"/>
      <c r="D5087" s="240"/>
      <c r="E5087" s="240"/>
      <c r="F5087" s="240"/>
      <c r="G5087" s="240"/>
      <c r="H5087" s="240"/>
      <c r="I5087" s="240"/>
      <c r="J5087" s="240"/>
      <c r="K5087" s="240"/>
      <c r="L5087" s="240"/>
      <c r="M5087" s="240"/>
      <c r="N5087" s="240"/>
      <c r="O5087" s="240"/>
      <c r="BC5087" s="226"/>
    </row>
    <row r="5088" spans="1:55" ht="15.75" customHeight="1" thickBot="1">
      <c r="A5088" s="238"/>
      <c r="B5088" s="238"/>
      <c r="C5088" s="240"/>
      <c r="D5088" s="240"/>
      <c r="E5088" s="240"/>
      <c r="F5088" s="240"/>
      <c r="G5088" s="240"/>
      <c r="H5088" s="240"/>
      <c r="I5088" s="240"/>
      <c r="J5088" s="240"/>
      <c r="K5088" s="240"/>
      <c r="L5088" s="240"/>
      <c r="M5088" s="240"/>
      <c r="N5088" s="240"/>
      <c r="O5088" s="240"/>
      <c r="BC5088" s="226"/>
    </row>
    <row r="5089" spans="1:55" ht="15.75" customHeight="1" thickBot="1">
      <c r="A5089" s="238"/>
      <c r="B5089" s="238"/>
      <c r="C5089" s="240"/>
      <c r="D5089" s="240"/>
      <c r="E5089" s="240"/>
      <c r="F5089" s="240"/>
      <c r="G5089" s="240"/>
      <c r="H5089" s="240"/>
      <c r="I5089" s="240"/>
      <c r="J5089" s="240"/>
      <c r="K5089" s="240"/>
      <c r="L5089" s="240"/>
      <c r="M5089" s="240"/>
      <c r="N5089" s="240"/>
      <c r="O5089" s="240"/>
      <c r="BC5089" s="226"/>
    </row>
    <row r="5090" spans="1:55" ht="15.75" customHeight="1" thickBot="1">
      <c r="A5090" s="238"/>
      <c r="B5090" s="238"/>
      <c r="C5090" s="240"/>
      <c r="D5090" s="240"/>
      <c r="E5090" s="240"/>
      <c r="F5090" s="240"/>
      <c r="G5090" s="240"/>
      <c r="H5090" s="240"/>
      <c r="I5090" s="240"/>
      <c r="J5090" s="240"/>
      <c r="K5090" s="240"/>
      <c r="L5090" s="240"/>
      <c r="M5090" s="240"/>
      <c r="N5090" s="240"/>
      <c r="O5090" s="240"/>
      <c r="BC5090" s="226"/>
    </row>
    <row r="5091" spans="1:55" ht="15.75" customHeight="1" thickBot="1">
      <c r="A5091" s="238"/>
      <c r="B5091" s="238"/>
      <c r="C5091" s="240"/>
      <c r="D5091" s="240"/>
      <c r="E5091" s="240"/>
      <c r="F5091" s="240"/>
      <c r="G5091" s="240"/>
      <c r="H5091" s="240"/>
      <c r="I5091" s="240"/>
      <c r="J5091" s="240"/>
      <c r="K5091" s="240"/>
      <c r="L5091" s="240"/>
      <c r="M5091" s="240"/>
      <c r="N5091" s="240"/>
      <c r="O5091" s="240"/>
      <c r="BC5091" s="226"/>
    </row>
    <row r="5092" spans="1:55" ht="15.75" customHeight="1" thickBot="1">
      <c r="A5092" s="238"/>
      <c r="B5092" s="238"/>
      <c r="C5092" s="240"/>
      <c r="D5092" s="240"/>
      <c r="E5092" s="240"/>
      <c r="F5092" s="240"/>
      <c r="G5092" s="240"/>
      <c r="H5092" s="240"/>
      <c r="I5092" s="240"/>
      <c r="J5092" s="240"/>
      <c r="K5092" s="240"/>
      <c r="L5092" s="240"/>
      <c r="M5092" s="240"/>
      <c r="N5092" s="240"/>
      <c r="O5092" s="240"/>
      <c r="BC5092" s="226"/>
    </row>
    <row r="5093" spans="1:55" ht="15.75" customHeight="1" thickBot="1">
      <c r="A5093" s="238"/>
      <c r="B5093" s="238"/>
      <c r="C5093" s="240"/>
      <c r="D5093" s="240"/>
      <c r="E5093" s="240"/>
      <c r="F5093" s="240"/>
      <c r="G5093" s="240"/>
      <c r="H5093" s="240"/>
      <c r="I5093" s="240"/>
      <c r="J5093" s="240"/>
      <c r="K5093" s="240"/>
      <c r="L5093" s="240"/>
      <c r="M5093" s="240"/>
      <c r="N5093" s="240"/>
      <c r="O5093" s="240"/>
      <c r="BC5093" s="226"/>
    </row>
    <row r="5094" spans="1:55" ht="15.75" customHeight="1" thickBot="1">
      <c r="A5094" s="238"/>
      <c r="B5094" s="238"/>
      <c r="C5094" s="240"/>
      <c r="D5094" s="240"/>
      <c r="E5094" s="240"/>
      <c r="F5094" s="240"/>
      <c r="G5094" s="240"/>
      <c r="H5094" s="240"/>
      <c r="I5094" s="240"/>
      <c r="J5094" s="240"/>
      <c r="K5094" s="240"/>
      <c r="L5094" s="240"/>
      <c r="M5094" s="240"/>
      <c r="N5094" s="240"/>
      <c r="O5094" s="240"/>
      <c r="BC5094" s="226"/>
    </row>
    <row r="5095" spans="1:55" ht="15.75" customHeight="1" thickBot="1">
      <c r="A5095" s="238"/>
      <c r="B5095" s="238"/>
      <c r="C5095" s="240"/>
      <c r="D5095" s="240"/>
      <c r="E5095" s="240"/>
      <c r="F5095" s="240"/>
      <c r="G5095" s="240"/>
      <c r="H5095" s="240"/>
      <c r="I5095" s="240"/>
      <c r="J5095" s="240"/>
      <c r="K5095" s="240"/>
      <c r="L5095" s="240"/>
      <c r="M5095" s="240"/>
      <c r="N5095" s="240"/>
      <c r="O5095" s="240"/>
      <c r="BC5095" s="226"/>
    </row>
    <row r="5096" spans="1:55" ht="15.75" customHeight="1" thickBot="1">
      <c r="A5096" s="238"/>
      <c r="B5096" s="238"/>
      <c r="C5096" s="240"/>
      <c r="D5096" s="240"/>
      <c r="E5096" s="240"/>
      <c r="F5096" s="240"/>
      <c r="G5096" s="240"/>
      <c r="H5096" s="240"/>
      <c r="I5096" s="240"/>
      <c r="J5096" s="240"/>
      <c r="K5096" s="240"/>
      <c r="L5096" s="240"/>
      <c r="M5096" s="240"/>
      <c r="N5096" s="240"/>
      <c r="O5096" s="240"/>
      <c r="BC5096" s="226"/>
    </row>
    <row r="5097" spans="1:55" ht="15.75" customHeight="1" thickBot="1">
      <c r="A5097" s="238"/>
      <c r="B5097" s="238"/>
      <c r="C5097" s="240"/>
      <c r="D5097" s="240"/>
      <c r="E5097" s="240"/>
      <c r="F5097" s="240"/>
      <c r="G5097" s="240"/>
      <c r="H5097" s="240"/>
      <c r="I5097" s="240"/>
      <c r="J5097" s="240"/>
      <c r="K5097" s="240"/>
      <c r="L5097" s="240"/>
      <c r="M5097" s="240"/>
      <c r="N5097" s="240"/>
      <c r="O5097" s="240"/>
      <c r="BC5097" s="226"/>
    </row>
    <row r="5098" spans="1:55" ht="15.75" customHeight="1" thickBot="1">
      <c r="A5098" s="238"/>
      <c r="B5098" s="238"/>
      <c r="C5098" s="240"/>
      <c r="D5098" s="240"/>
      <c r="E5098" s="240"/>
      <c r="F5098" s="240"/>
      <c r="G5098" s="240"/>
      <c r="H5098" s="240"/>
      <c r="I5098" s="240"/>
      <c r="J5098" s="240"/>
      <c r="K5098" s="240"/>
      <c r="L5098" s="240"/>
      <c r="M5098" s="240"/>
      <c r="N5098" s="240"/>
      <c r="O5098" s="240"/>
      <c r="BC5098" s="226"/>
    </row>
    <row r="5099" spans="1:55" ht="15.75" customHeight="1" thickBot="1">
      <c r="A5099" s="238"/>
      <c r="B5099" s="238"/>
      <c r="C5099" s="240"/>
      <c r="D5099" s="240"/>
      <c r="E5099" s="240"/>
      <c r="F5099" s="240"/>
      <c r="G5099" s="240"/>
      <c r="H5099" s="240"/>
      <c r="I5099" s="240"/>
      <c r="J5099" s="240"/>
      <c r="K5099" s="240"/>
      <c r="L5099" s="240"/>
      <c r="M5099" s="240"/>
      <c r="N5099" s="240"/>
      <c r="O5099" s="240"/>
      <c r="BC5099" s="226"/>
    </row>
    <row r="5100" spans="1:55" ht="15.75" customHeight="1" thickBot="1">
      <c r="A5100" s="238"/>
      <c r="B5100" s="238"/>
      <c r="C5100" s="240"/>
      <c r="D5100" s="240"/>
      <c r="E5100" s="240"/>
      <c r="F5100" s="240"/>
      <c r="G5100" s="240"/>
      <c r="H5100" s="240"/>
      <c r="I5100" s="240"/>
      <c r="J5100" s="240"/>
      <c r="K5100" s="240"/>
      <c r="L5100" s="240"/>
      <c r="M5100" s="240"/>
      <c r="N5100" s="240"/>
      <c r="O5100" s="240"/>
      <c r="BC5100" s="226"/>
    </row>
    <row r="5101" spans="1:55" ht="15.75" customHeight="1" thickBot="1">
      <c r="A5101" s="238"/>
      <c r="B5101" s="238"/>
      <c r="C5101" s="240"/>
      <c r="D5101" s="240"/>
      <c r="E5101" s="240"/>
      <c r="F5101" s="240"/>
      <c r="G5101" s="240"/>
      <c r="H5101" s="240"/>
      <c r="I5101" s="240"/>
      <c r="J5101" s="240"/>
      <c r="K5101" s="240"/>
      <c r="L5101" s="240"/>
      <c r="M5101" s="240"/>
      <c r="N5101" s="240"/>
      <c r="O5101" s="240"/>
      <c r="BC5101" s="226"/>
    </row>
    <row r="5102" spans="1:55" ht="15.75" customHeight="1" thickBot="1">
      <c r="A5102" s="238"/>
      <c r="B5102" s="238"/>
      <c r="C5102" s="240"/>
      <c r="D5102" s="240"/>
      <c r="E5102" s="240"/>
      <c r="F5102" s="240"/>
      <c r="G5102" s="240"/>
      <c r="H5102" s="240"/>
      <c r="I5102" s="240"/>
      <c r="J5102" s="240"/>
      <c r="K5102" s="240"/>
      <c r="L5102" s="240"/>
      <c r="M5102" s="240"/>
      <c r="N5102" s="240"/>
      <c r="O5102" s="240"/>
      <c r="BC5102" s="226"/>
    </row>
    <row r="5103" spans="1:55" ht="15.75" customHeight="1" thickBot="1">
      <c r="A5103" s="238"/>
      <c r="B5103" s="238"/>
      <c r="C5103" s="240"/>
      <c r="D5103" s="240"/>
      <c r="E5103" s="240"/>
      <c r="F5103" s="240"/>
      <c r="G5103" s="240"/>
      <c r="H5103" s="240"/>
      <c r="I5103" s="240"/>
      <c r="J5103" s="240"/>
      <c r="K5103" s="240"/>
      <c r="L5103" s="240"/>
      <c r="M5103" s="240"/>
      <c r="N5103" s="240"/>
      <c r="O5103" s="240"/>
      <c r="BC5103" s="226"/>
    </row>
    <row r="5104" spans="1:55" ht="15.75" customHeight="1" thickBot="1">
      <c r="A5104" s="238"/>
      <c r="B5104" s="238"/>
      <c r="C5104" s="240"/>
      <c r="D5104" s="240"/>
      <c r="E5104" s="240"/>
      <c r="F5104" s="240"/>
      <c r="G5104" s="240"/>
      <c r="H5104" s="240"/>
      <c r="I5104" s="240"/>
      <c r="J5104" s="240"/>
      <c r="K5104" s="240"/>
      <c r="L5104" s="240"/>
      <c r="M5104" s="240"/>
      <c r="N5104" s="240"/>
      <c r="O5104" s="240"/>
      <c r="BC5104" s="226"/>
    </row>
    <row r="5105" spans="1:55" ht="15.75" customHeight="1" thickBot="1">
      <c r="A5105" s="238"/>
      <c r="B5105" s="238"/>
      <c r="C5105" s="240"/>
      <c r="D5105" s="240"/>
      <c r="E5105" s="240"/>
      <c r="F5105" s="240"/>
      <c r="G5105" s="240"/>
      <c r="H5105" s="240"/>
      <c r="I5105" s="240"/>
      <c r="J5105" s="240"/>
      <c r="K5105" s="240"/>
      <c r="L5105" s="240"/>
      <c r="M5105" s="240"/>
      <c r="N5105" s="240"/>
      <c r="O5105" s="240"/>
      <c r="BC5105" s="226"/>
    </row>
    <row r="5106" spans="1:55" ht="15.75" customHeight="1" thickBot="1">
      <c r="A5106" s="238"/>
      <c r="B5106" s="238"/>
      <c r="C5106" s="240"/>
      <c r="D5106" s="240"/>
      <c r="E5106" s="240"/>
      <c r="F5106" s="240"/>
      <c r="G5106" s="240"/>
      <c r="H5106" s="240"/>
      <c r="I5106" s="240"/>
      <c r="J5106" s="240"/>
      <c r="K5106" s="240"/>
      <c r="L5106" s="240"/>
      <c r="M5106" s="240"/>
      <c r="N5106" s="240"/>
      <c r="O5106" s="240"/>
      <c r="BC5106" s="226"/>
    </row>
    <row r="5107" spans="1:55" ht="15.75" customHeight="1" thickBot="1">
      <c r="A5107" s="238"/>
      <c r="B5107" s="238"/>
      <c r="C5107" s="240"/>
      <c r="D5107" s="240"/>
      <c r="E5107" s="240"/>
      <c r="F5107" s="240"/>
      <c r="G5107" s="240"/>
      <c r="H5107" s="240"/>
      <c r="I5107" s="240"/>
      <c r="J5107" s="240"/>
      <c r="K5107" s="240"/>
      <c r="L5107" s="240"/>
      <c r="M5107" s="240"/>
      <c r="N5107" s="240"/>
      <c r="O5107" s="240"/>
      <c r="BC5107" s="226"/>
    </row>
    <row r="5108" spans="1:55" ht="15.75" customHeight="1" thickBot="1">
      <c r="A5108" s="238"/>
      <c r="B5108" s="238"/>
      <c r="C5108" s="240"/>
      <c r="D5108" s="240"/>
      <c r="E5108" s="240"/>
      <c r="F5108" s="240"/>
      <c r="G5108" s="240"/>
      <c r="H5108" s="240"/>
      <c r="I5108" s="240"/>
      <c r="J5108" s="240"/>
      <c r="K5108" s="240"/>
      <c r="L5108" s="240"/>
      <c r="M5108" s="240"/>
      <c r="N5108" s="240"/>
      <c r="O5108" s="240"/>
      <c r="BC5108" s="226"/>
    </row>
    <row r="5109" spans="1:55" ht="15.75" customHeight="1" thickBot="1">
      <c r="A5109" s="238"/>
      <c r="B5109" s="238"/>
      <c r="C5109" s="240"/>
      <c r="D5109" s="240"/>
      <c r="E5109" s="240"/>
      <c r="F5109" s="240"/>
      <c r="G5109" s="240"/>
      <c r="H5109" s="240"/>
      <c r="I5109" s="240"/>
      <c r="J5109" s="240"/>
      <c r="K5109" s="240"/>
      <c r="L5109" s="240"/>
      <c r="M5109" s="240"/>
      <c r="N5109" s="240"/>
      <c r="O5109" s="240"/>
      <c r="BC5109" s="226"/>
    </row>
    <row r="5110" spans="1:55" ht="15.75" customHeight="1" thickBot="1">
      <c r="A5110" s="238"/>
      <c r="B5110" s="238"/>
      <c r="C5110" s="240"/>
      <c r="D5110" s="240"/>
      <c r="E5110" s="240"/>
      <c r="F5110" s="240"/>
      <c r="G5110" s="240"/>
      <c r="H5110" s="240"/>
      <c r="I5110" s="240"/>
      <c r="J5110" s="240"/>
      <c r="K5110" s="240"/>
      <c r="L5110" s="240"/>
      <c r="M5110" s="240"/>
      <c r="N5110" s="240"/>
      <c r="O5110" s="240"/>
      <c r="BC5110" s="226"/>
    </row>
    <row r="5111" spans="1:55" ht="15.75" customHeight="1" thickBot="1">
      <c r="A5111" s="238"/>
      <c r="B5111" s="238"/>
      <c r="C5111" s="240"/>
      <c r="D5111" s="240"/>
      <c r="E5111" s="240"/>
      <c r="F5111" s="240"/>
      <c r="G5111" s="240"/>
      <c r="H5111" s="240"/>
      <c r="I5111" s="240"/>
      <c r="J5111" s="240"/>
      <c r="K5111" s="240"/>
      <c r="L5111" s="240"/>
      <c r="M5111" s="240"/>
      <c r="N5111" s="240"/>
      <c r="O5111" s="240"/>
      <c r="BC5111" s="226"/>
    </row>
    <row r="5112" spans="1:55" ht="15.75" customHeight="1" thickBot="1">
      <c r="A5112" s="238"/>
      <c r="B5112" s="238"/>
      <c r="C5112" s="240"/>
      <c r="D5112" s="240"/>
      <c r="E5112" s="240"/>
      <c r="F5112" s="240"/>
      <c r="G5112" s="240"/>
      <c r="H5112" s="240"/>
      <c r="I5112" s="240"/>
      <c r="J5112" s="240"/>
      <c r="K5112" s="240"/>
      <c r="L5112" s="240"/>
      <c r="M5112" s="240"/>
      <c r="N5112" s="240"/>
      <c r="O5112" s="240"/>
      <c r="BC5112" s="226"/>
    </row>
    <row r="5113" spans="1:55" ht="15.75" customHeight="1" thickBot="1">
      <c r="A5113" s="238"/>
      <c r="B5113" s="238"/>
      <c r="C5113" s="240"/>
      <c r="D5113" s="240"/>
      <c r="E5113" s="240"/>
      <c r="F5113" s="240"/>
      <c r="G5113" s="240"/>
      <c r="H5113" s="240"/>
      <c r="I5113" s="240"/>
      <c r="J5113" s="240"/>
      <c r="K5113" s="240"/>
      <c r="L5113" s="240"/>
      <c r="M5113" s="240"/>
      <c r="N5113" s="240"/>
      <c r="O5113" s="240"/>
      <c r="BC5113" s="226"/>
    </row>
    <row r="5114" spans="1:55" ht="15.75" customHeight="1" thickBot="1">
      <c r="A5114" s="238"/>
      <c r="B5114" s="238"/>
      <c r="C5114" s="240"/>
      <c r="D5114" s="240"/>
      <c r="E5114" s="240"/>
      <c r="F5114" s="240"/>
      <c r="G5114" s="240"/>
      <c r="H5114" s="240"/>
      <c r="I5114" s="240"/>
      <c r="J5114" s="240"/>
      <c r="K5114" s="240"/>
      <c r="L5114" s="240"/>
      <c r="M5114" s="240"/>
      <c r="N5114" s="240"/>
      <c r="O5114" s="240"/>
      <c r="BC5114" s="226"/>
    </row>
    <row r="5115" spans="1:55" ht="15.75" customHeight="1" thickBot="1">
      <c r="A5115" s="238"/>
      <c r="B5115" s="238"/>
      <c r="C5115" s="240"/>
      <c r="D5115" s="240"/>
      <c r="E5115" s="240"/>
      <c r="F5115" s="240"/>
      <c r="G5115" s="240"/>
      <c r="H5115" s="240"/>
      <c r="I5115" s="240"/>
      <c r="J5115" s="240"/>
      <c r="K5115" s="240"/>
      <c r="L5115" s="240"/>
      <c r="M5115" s="240"/>
      <c r="N5115" s="240"/>
      <c r="O5115" s="240"/>
      <c r="BC5115" s="226"/>
    </row>
    <row r="5116" spans="1:55" ht="15.75" customHeight="1" thickBot="1">
      <c r="A5116" s="238"/>
      <c r="B5116" s="238"/>
      <c r="C5116" s="240"/>
      <c r="D5116" s="240"/>
      <c r="E5116" s="240"/>
      <c r="F5116" s="240"/>
      <c r="G5116" s="240"/>
      <c r="H5116" s="240"/>
      <c r="I5116" s="240"/>
      <c r="J5116" s="240"/>
      <c r="K5116" s="240"/>
      <c r="L5116" s="240"/>
      <c r="M5116" s="240"/>
      <c r="N5116" s="240"/>
      <c r="O5116" s="240"/>
      <c r="BC5116" s="226"/>
    </row>
    <row r="5117" spans="1:55" ht="15.75" customHeight="1" thickBot="1">
      <c r="A5117" s="238"/>
      <c r="B5117" s="238"/>
      <c r="C5117" s="240"/>
      <c r="D5117" s="240"/>
      <c r="E5117" s="240"/>
      <c r="F5117" s="240"/>
      <c r="G5117" s="240"/>
      <c r="H5117" s="240"/>
      <c r="I5117" s="240"/>
      <c r="J5117" s="240"/>
      <c r="K5117" s="240"/>
      <c r="L5117" s="240"/>
      <c r="M5117" s="240"/>
      <c r="N5117" s="240"/>
      <c r="O5117" s="240"/>
      <c r="BC5117" s="226"/>
    </row>
    <row r="5118" spans="1:55" ht="15.75" customHeight="1" thickBot="1">
      <c r="A5118" s="238"/>
      <c r="B5118" s="238"/>
      <c r="C5118" s="240"/>
      <c r="D5118" s="240"/>
      <c r="E5118" s="240"/>
      <c r="F5118" s="240"/>
      <c r="G5118" s="240"/>
      <c r="H5118" s="240"/>
      <c r="I5118" s="240"/>
      <c r="J5118" s="240"/>
      <c r="K5118" s="240"/>
      <c r="L5118" s="240"/>
      <c r="M5118" s="240"/>
      <c r="N5118" s="240"/>
      <c r="O5118" s="240"/>
      <c r="BC5118" s="226"/>
    </row>
    <row r="5119" spans="1:55" ht="15.75" customHeight="1" thickBot="1">
      <c r="A5119" s="238"/>
      <c r="B5119" s="238"/>
      <c r="C5119" s="240"/>
      <c r="D5119" s="240"/>
      <c r="E5119" s="240"/>
      <c r="F5119" s="240"/>
      <c r="G5119" s="240"/>
      <c r="H5119" s="240"/>
      <c r="I5119" s="240"/>
      <c r="J5119" s="240"/>
      <c r="K5119" s="240"/>
      <c r="L5119" s="240"/>
      <c r="M5119" s="240"/>
      <c r="N5119" s="240"/>
      <c r="O5119" s="240"/>
      <c r="BC5119" s="226"/>
    </row>
    <row r="5120" spans="1:55" ht="15.75" customHeight="1" thickBot="1">
      <c r="A5120" s="238"/>
      <c r="B5120" s="238"/>
      <c r="C5120" s="240"/>
      <c r="D5120" s="240"/>
      <c r="E5120" s="240"/>
      <c r="F5120" s="240"/>
      <c r="G5120" s="240"/>
      <c r="H5120" s="240"/>
      <c r="I5120" s="240"/>
      <c r="J5120" s="240"/>
      <c r="K5120" s="240"/>
      <c r="L5120" s="240"/>
      <c r="M5120" s="240"/>
      <c r="N5120" s="240"/>
      <c r="O5120" s="240"/>
      <c r="BC5120" s="226"/>
    </row>
    <row r="5121" spans="1:55" ht="15.75" customHeight="1" thickBot="1">
      <c r="A5121" s="238"/>
      <c r="B5121" s="238"/>
      <c r="C5121" s="240"/>
      <c r="D5121" s="240"/>
      <c r="E5121" s="240"/>
      <c r="F5121" s="240"/>
      <c r="G5121" s="240"/>
      <c r="H5121" s="240"/>
      <c r="I5121" s="240"/>
      <c r="J5121" s="240"/>
      <c r="K5121" s="240"/>
      <c r="L5121" s="240"/>
      <c r="M5121" s="240"/>
      <c r="N5121" s="240"/>
      <c r="O5121" s="240"/>
      <c r="BC5121" s="226"/>
    </row>
    <row r="5122" spans="1:55" ht="15.75" customHeight="1" thickBot="1">
      <c r="A5122" s="238"/>
      <c r="B5122" s="238"/>
      <c r="C5122" s="240"/>
      <c r="D5122" s="240"/>
      <c r="E5122" s="240"/>
      <c r="F5122" s="240"/>
      <c r="G5122" s="240"/>
      <c r="H5122" s="240"/>
      <c r="I5122" s="240"/>
      <c r="J5122" s="240"/>
      <c r="K5122" s="240"/>
      <c r="L5122" s="240"/>
      <c r="M5122" s="240"/>
      <c r="N5122" s="240"/>
      <c r="O5122" s="240"/>
      <c r="BC5122" s="226"/>
    </row>
    <row r="5123" spans="1:55" ht="15.75" customHeight="1" thickBot="1">
      <c r="A5123" s="238"/>
      <c r="B5123" s="238"/>
      <c r="C5123" s="240"/>
      <c r="D5123" s="240"/>
      <c r="E5123" s="240"/>
      <c r="F5123" s="240"/>
      <c r="G5123" s="240"/>
      <c r="H5123" s="240"/>
      <c r="I5123" s="240"/>
      <c r="J5123" s="240"/>
      <c r="K5123" s="240"/>
      <c r="L5123" s="240"/>
      <c r="M5123" s="240"/>
      <c r="N5123" s="240"/>
      <c r="O5123" s="240"/>
      <c r="BC5123" s="226"/>
    </row>
    <row r="5124" spans="1:55" ht="15.75" customHeight="1" thickBot="1">
      <c r="A5124" s="238"/>
      <c r="B5124" s="238"/>
      <c r="C5124" s="240"/>
      <c r="D5124" s="240"/>
      <c r="E5124" s="240"/>
      <c r="F5124" s="240"/>
      <c r="G5124" s="240"/>
      <c r="H5124" s="240"/>
      <c r="I5124" s="240"/>
      <c r="J5124" s="240"/>
      <c r="K5124" s="240"/>
      <c r="L5124" s="240"/>
      <c r="M5124" s="240"/>
      <c r="N5124" s="240"/>
      <c r="O5124" s="240"/>
      <c r="BC5124" s="226"/>
    </row>
    <row r="5125" spans="1:55" ht="15.75" customHeight="1" thickBot="1">
      <c r="A5125" s="238"/>
      <c r="B5125" s="238"/>
      <c r="C5125" s="240"/>
      <c r="D5125" s="240"/>
      <c r="E5125" s="240"/>
      <c r="F5125" s="240"/>
      <c r="G5125" s="240"/>
      <c r="H5125" s="240"/>
      <c r="I5125" s="240"/>
      <c r="J5125" s="240"/>
      <c r="K5125" s="240"/>
      <c r="L5125" s="240"/>
      <c r="M5125" s="240"/>
      <c r="N5125" s="240"/>
      <c r="O5125" s="240"/>
      <c r="BC5125" s="226"/>
    </row>
    <row r="5126" spans="1:55" ht="15.75" customHeight="1" thickBot="1">
      <c r="A5126" s="238"/>
      <c r="B5126" s="238"/>
      <c r="C5126" s="240"/>
      <c r="D5126" s="240"/>
      <c r="E5126" s="240"/>
      <c r="F5126" s="240"/>
      <c r="G5126" s="240"/>
      <c r="H5126" s="240"/>
      <c r="I5126" s="240"/>
      <c r="J5126" s="240"/>
      <c r="K5126" s="240"/>
      <c r="L5126" s="240"/>
      <c r="M5126" s="240"/>
      <c r="N5126" s="240"/>
      <c r="O5126" s="240"/>
      <c r="BC5126" s="226"/>
    </row>
    <row r="5127" spans="1:55" ht="15.75" customHeight="1" thickBot="1">
      <c r="A5127" s="238"/>
      <c r="B5127" s="238"/>
      <c r="C5127" s="240"/>
      <c r="D5127" s="240"/>
      <c r="E5127" s="240"/>
      <c r="F5127" s="240"/>
      <c r="G5127" s="240"/>
      <c r="H5127" s="240"/>
      <c r="I5127" s="240"/>
      <c r="J5127" s="240"/>
      <c r="K5127" s="240"/>
      <c r="L5127" s="240"/>
      <c r="M5127" s="240"/>
      <c r="N5127" s="240"/>
      <c r="O5127" s="240"/>
      <c r="BC5127" s="226"/>
    </row>
    <row r="5128" spans="1:55" ht="15.75" customHeight="1" thickBot="1">
      <c r="A5128" s="238"/>
      <c r="B5128" s="238"/>
      <c r="C5128" s="240"/>
      <c r="D5128" s="240"/>
      <c r="E5128" s="240"/>
      <c r="F5128" s="240"/>
      <c r="G5128" s="240"/>
      <c r="H5128" s="240"/>
      <c r="I5128" s="240"/>
      <c r="J5128" s="240"/>
      <c r="K5128" s="240"/>
      <c r="L5128" s="240"/>
      <c r="M5128" s="240"/>
      <c r="N5128" s="240"/>
      <c r="O5128" s="240"/>
      <c r="BC5128" s="226"/>
    </row>
    <row r="5129" spans="1:55" ht="15.75" customHeight="1" thickBot="1">
      <c r="A5129" s="238"/>
      <c r="B5129" s="238"/>
      <c r="C5129" s="240"/>
      <c r="D5129" s="240"/>
      <c r="E5129" s="240"/>
      <c r="F5129" s="240"/>
      <c r="G5129" s="240"/>
      <c r="H5129" s="240"/>
      <c r="I5129" s="240"/>
      <c r="J5129" s="240"/>
      <c r="K5129" s="240"/>
      <c r="L5129" s="240"/>
      <c r="M5129" s="240"/>
      <c r="N5129" s="240"/>
      <c r="O5129" s="240"/>
      <c r="BC5129" s="226"/>
    </row>
    <row r="5130" spans="1:55" ht="15.75" customHeight="1" thickBot="1">
      <c r="A5130" s="238"/>
      <c r="B5130" s="238"/>
      <c r="C5130" s="240"/>
      <c r="D5130" s="240"/>
      <c r="E5130" s="240"/>
      <c r="F5130" s="240"/>
      <c r="G5130" s="240"/>
      <c r="H5130" s="240"/>
      <c r="I5130" s="240"/>
      <c r="J5130" s="240"/>
      <c r="K5130" s="240"/>
      <c r="L5130" s="240"/>
      <c r="M5130" s="240"/>
      <c r="N5130" s="240"/>
      <c r="O5130" s="240"/>
      <c r="BC5130" s="226"/>
    </row>
    <row r="5131" spans="1:55" ht="15.75" customHeight="1" thickBot="1">
      <c r="A5131" s="238"/>
      <c r="B5131" s="238"/>
      <c r="C5131" s="240"/>
      <c r="D5131" s="240"/>
      <c r="E5131" s="240"/>
      <c r="F5131" s="240"/>
      <c r="G5131" s="240"/>
      <c r="H5131" s="240"/>
      <c r="I5131" s="240"/>
      <c r="J5131" s="240"/>
      <c r="K5131" s="240"/>
      <c r="L5131" s="240"/>
      <c r="M5131" s="240"/>
      <c r="N5131" s="240"/>
      <c r="O5131" s="240"/>
      <c r="BC5131" s="226"/>
    </row>
    <row r="5132" spans="1:55" ht="15.75" customHeight="1" thickBot="1">
      <c r="A5132" s="238"/>
      <c r="B5132" s="238"/>
      <c r="C5132" s="240"/>
      <c r="D5132" s="240"/>
      <c r="E5132" s="240"/>
      <c r="F5132" s="240"/>
      <c r="G5132" s="240"/>
      <c r="H5132" s="240"/>
      <c r="I5132" s="240"/>
      <c r="J5132" s="240"/>
      <c r="K5132" s="240"/>
      <c r="L5132" s="240"/>
      <c r="M5132" s="240"/>
      <c r="N5132" s="240"/>
      <c r="O5132" s="240"/>
      <c r="BC5132" s="226"/>
    </row>
    <row r="5133" spans="1:55" ht="15.75" customHeight="1" thickBot="1">
      <c r="A5133" s="238"/>
      <c r="B5133" s="238"/>
      <c r="C5133" s="240"/>
      <c r="D5133" s="240"/>
      <c r="E5133" s="240"/>
      <c r="F5133" s="240"/>
      <c r="G5133" s="240"/>
      <c r="H5133" s="240"/>
      <c r="I5133" s="240"/>
      <c r="J5133" s="240"/>
      <c r="K5133" s="240"/>
      <c r="L5133" s="240"/>
      <c r="M5133" s="240"/>
      <c r="N5133" s="240"/>
      <c r="O5133" s="240"/>
      <c r="BC5133" s="226"/>
    </row>
    <row r="5134" spans="1:55" ht="15.75" customHeight="1" thickBot="1">
      <c r="A5134" s="238"/>
      <c r="B5134" s="238"/>
      <c r="C5134" s="240"/>
      <c r="D5134" s="240"/>
      <c r="E5134" s="240"/>
      <c r="F5134" s="240"/>
      <c r="G5134" s="240"/>
      <c r="H5134" s="240"/>
      <c r="I5134" s="240"/>
      <c r="J5134" s="240"/>
      <c r="K5134" s="240"/>
      <c r="L5134" s="240"/>
      <c r="M5134" s="240"/>
      <c r="N5134" s="240"/>
      <c r="O5134" s="240"/>
      <c r="BC5134" s="226"/>
    </row>
    <row r="5135" spans="1:55" ht="15.75" customHeight="1" thickBot="1">
      <c r="A5135" s="238"/>
      <c r="B5135" s="238"/>
      <c r="C5135" s="240"/>
      <c r="D5135" s="240"/>
      <c r="E5135" s="240"/>
      <c r="F5135" s="240"/>
      <c r="G5135" s="240"/>
      <c r="H5135" s="240"/>
      <c r="I5135" s="240"/>
      <c r="J5135" s="240"/>
      <c r="K5135" s="240"/>
      <c r="L5135" s="240"/>
      <c r="M5135" s="240"/>
      <c r="N5135" s="240"/>
      <c r="O5135" s="240"/>
      <c r="BC5135" s="226"/>
    </row>
    <row r="5136" spans="1:55" ht="15.75" customHeight="1" thickBot="1">
      <c r="A5136" s="238"/>
      <c r="B5136" s="238"/>
      <c r="C5136" s="240"/>
      <c r="D5136" s="240"/>
      <c r="E5136" s="240"/>
      <c r="F5136" s="240"/>
      <c r="G5136" s="240"/>
      <c r="H5136" s="240"/>
      <c r="I5136" s="240"/>
      <c r="J5136" s="240"/>
      <c r="K5136" s="240"/>
      <c r="L5136" s="240"/>
      <c r="M5136" s="240"/>
      <c r="N5136" s="240"/>
      <c r="O5136" s="240"/>
      <c r="BC5136" s="226"/>
    </row>
    <row r="5137" spans="1:55" ht="15.75" customHeight="1" thickBot="1">
      <c r="A5137" s="238"/>
      <c r="B5137" s="238"/>
      <c r="C5137" s="240"/>
      <c r="D5137" s="240"/>
      <c r="E5137" s="240"/>
      <c r="F5137" s="240"/>
      <c r="G5137" s="240"/>
      <c r="H5137" s="240"/>
      <c r="I5137" s="240"/>
      <c r="J5137" s="240"/>
      <c r="K5137" s="240"/>
      <c r="L5137" s="240"/>
      <c r="M5137" s="240"/>
      <c r="N5137" s="240"/>
      <c r="O5137" s="240"/>
      <c r="BC5137" s="226"/>
    </row>
    <row r="5138" spans="1:55" ht="15.75" customHeight="1" thickBot="1">
      <c r="A5138" s="238"/>
      <c r="B5138" s="238"/>
      <c r="C5138" s="240"/>
      <c r="D5138" s="240"/>
      <c r="E5138" s="240"/>
      <c r="F5138" s="240"/>
      <c r="G5138" s="240"/>
      <c r="H5138" s="240"/>
      <c r="I5138" s="240"/>
      <c r="J5138" s="240"/>
      <c r="K5138" s="240"/>
      <c r="L5138" s="240"/>
      <c r="M5138" s="240"/>
      <c r="N5138" s="240"/>
      <c r="O5138" s="240"/>
      <c r="BC5138" s="226"/>
    </row>
    <row r="5139" spans="1:55" ht="15.75" customHeight="1" thickBot="1">
      <c r="A5139" s="238"/>
      <c r="B5139" s="238"/>
      <c r="C5139" s="240"/>
      <c r="D5139" s="240"/>
      <c r="E5139" s="240"/>
      <c r="F5139" s="240"/>
      <c r="G5139" s="240"/>
      <c r="H5139" s="240"/>
      <c r="I5139" s="240"/>
      <c r="J5139" s="240"/>
      <c r="K5139" s="240"/>
      <c r="L5139" s="240"/>
      <c r="M5139" s="240"/>
      <c r="N5139" s="240"/>
      <c r="O5139" s="240"/>
      <c r="BC5139" s="226"/>
    </row>
    <row r="5140" spans="1:55" ht="15.75" customHeight="1" thickBot="1">
      <c r="A5140" s="238"/>
      <c r="B5140" s="238"/>
      <c r="C5140" s="240"/>
      <c r="D5140" s="240"/>
      <c r="E5140" s="240"/>
      <c r="F5140" s="240"/>
      <c r="G5140" s="240"/>
      <c r="H5140" s="240"/>
      <c r="I5140" s="240"/>
      <c r="J5140" s="240"/>
      <c r="K5140" s="240"/>
      <c r="L5140" s="240"/>
      <c r="M5140" s="240"/>
      <c r="N5140" s="240"/>
      <c r="O5140" s="240"/>
      <c r="BC5140" s="226"/>
    </row>
    <row r="5141" spans="1:55" ht="15.75" customHeight="1" thickBot="1">
      <c r="A5141" s="238"/>
      <c r="B5141" s="238"/>
      <c r="C5141" s="240"/>
      <c r="D5141" s="240"/>
      <c r="E5141" s="240"/>
      <c r="F5141" s="240"/>
      <c r="G5141" s="240"/>
      <c r="H5141" s="240"/>
      <c r="I5141" s="240"/>
      <c r="J5141" s="240"/>
      <c r="K5141" s="240"/>
      <c r="L5141" s="240"/>
      <c r="M5141" s="240"/>
      <c r="N5141" s="240"/>
      <c r="O5141" s="240"/>
      <c r="BC5141" s="226"/>
    </row>
    <row r="5142" spans="1:55" ht="15.75" customHeight="1" thickBot="1">
      <c r="A5142" s="238"/>
      <c r="B5142" s="238"/>
      <c r="C5142" s="240"/>
      <c r="D5142" s="240"/>
      <c r="E5142" s="240"/>
      <c r="F5142" s="240"/>
      <c r="G5142" s="240"/>
      <c r="H5142" s="240"/>
      <c r="I5142" s="240"/>
      <c r="J5142" s="240"/>
      <c r="K5142" s="240"/>
      <c r="L5142" s="240"/>
      <c r="M5142" s="240"/>
      <c r="N5142" s="240"/>
      <c r="O5142" s="240"/>
      <c r="BC5142" s="226"/>
    </row>
    <row r="5143" spans="1:55" ht="15.75" customHeight="1" thickBot="1">
      <c r="A5143" s="238"/>
      <c r="B5143" s="238"/>
      <c r="C5143" s="240"/>
      <c r="D5143" s="240"/>
      <c r="E5143" s="240"/>
      <c r="F5143" s="240"/>
      <c r="G5143" s="240"/>
      <c r="H5143" s="240"/>
      <c r="I5143" s="240"/>
      <c r="J5143" s="240"/>
      <c r="K5143" s="240"/>
      <c r="L5143" s="240"/>
      <c r="M5143" s="240"/>
      <c r="N5143" s="240"/>
      <c r="O5143" s="240"/>
      <c r="BC5143" s="226"/>
    </row>
    <row r="5144" spans="1:55" ht="15.75" customHeight="1" thickBot="1">
      <c r="A5144" s="238"/>
      <c r="B5144" s="238"/>
      <c r="C5144" s="240"/>
      <c r="D5144" s="240"/>
      <c r="E5144" s="240"/>
      <c r="F5144" s="240"/>
      <c r="G5144" s="240"/>
      <c r="H5144" s="240"/>
      <c r="I5144" s="240"/>
      <c r="J5144" s="240"/>
      <c r="K5144" s="240"/>
      <c r="L5144" s="240"/>
      <c r="M5144" s="240"/>
      <c r="N5144" s="240"/>
      <c r="O5144" s="240"/>
      <c r="BC5144" s="226"/>
    </row>
    <row r="5145" spans="1:55" ht="15.75" customHeight="1" thickBot="1">
      <c r="A5145" s="238"/>
      <c r="B5145" s="238"/>
      <c r="C5145" s="240"/>
      <c r="D5145" s="240"/>
      <c r="E5145" s="240"/>
      <c r="F5145" s="240"/>
      <c r="G5145" s="240"/>
      <c r="H5145" s="240"/>
      <c r="I5145" s="240"/>
      <c r="J5145" s="240"/>
      <c r="K5145" s="240"/>
      <c r="L5145" s="240"/>
      <c r="M5145" s="240"/>
      <c r="N5145" s="240"/>
      <c r="O5145" s="240"/>
      <c r="BC5145" s="226"/>
    </row>
    <row r="5146" spans="1:55" ht="15.75" customHeight="1" thickBot="1">
      <c r="A5146" s="238"/>
      <c r="B5146" s="238"/>
      <c r="C5146" s="240"/>
      <c r="D5146" s="240"/>
      <c r="E5146" s="240"/>
      <c r="F5146" s="240"/>
      <c r="G5146" s="240"/>
      <c r="H5146" s="240"/>
      <c r="I5146" s="240"/>
      <c r="J5146" s="240"/>
      <c r="K5146" s="240"/>
      <c r="L5146" s="240"/>
      <c r="M5146" s="240"/>
      <c r="N5146" s="240"/>
      <c r="O5146" s="240"/>
      <c r="BC5146" s="226"/>
    </row>
    <row r="5147" spans="1:55" ht="15.75" customHeight="1" thickBot="1">
      <c r="A5147" s="238"/>
      <c r="B5147" s="238"/>
      <c r="C5147" s="240"/>
      <c r="D5147" s="240"/>
      <c r="E5147" s="240"/>
      <c r="F5147" s="240"/>
      <c r="G5147" s="240"/>
      <c r="H5147" s="240"/>
      <c r="I5147" s="240"/>
      <c r="J5147" s="240"/>
      <c r="K5147" s="240"/>
      <c r="L5147" s="240"/>
      <c r="M5147" s="240"/>
      <c r="N5147" s="240"/>
      <c r="O5147" s="240"/>
      <c r="BC5147" s="226"/>
    </row>
    <row r="5148" spans="1:55" ht="15.75" customHeight="1" thickBot="1">
      <c r="A5148" s="238"/>
      <c r="B5148" s="238"/>
      <c r="C5148" s="240"/>
      <c r="D5148" s="240"/>
      <c r="E5148" s="240"/>
      <c r="F5148" s="240"/>
      <c r="G5148" s="240"/>
      <c r="H5148" s="240"/>
      <c r="I5148" s="240"/>
      <c r="J5148" s="240"/>
      <c r="K5148" s="240"/>
      <c r="L5148" s="240"/>
      <c r="M5148" s="240"/>
      <c r="N5148" s="240"/>
      <c r="O5148" s="240"/>
      <c r="BC5148" s="226"/>
    </row>
    <row r="5149" spans="1:55" ht="15.75" customHeight="1" thickBot="1">
      <c r="A5149" s="238"/>
      <c r="B5149" s="238"/>
      <c r="C5149" s="240"/>
      <c r="D5149" s="240"/>
      <c r="E5149" s="240"/>
      <c r="F5149" s="240"/>
      <c r="G5149" s="240"/>
      <c r="H5149" s="240"/>
      <c r="I5149" s="240"/>
      <c r="J5149" s="240"/>
      <c r="K5149" s="240"/>
      <c r="L5149" s="240"/>
      <c r="M5149" s="240"/>
      <c r="N5149" s="240"/>
      <c r="O5149" s="240"/>
      <c r="BC5149" s="226"/>
    </row>
    <row r="5150" spans="1:55" ht="15.75" customHeight="1" thickBot="1">
      <c r="A5150" s="238"/>
      <c r="B5150" s="238"/>
      <c r="C5150" s="240"/>
      <c r="D5150" s="240"/>
      <c r="E5150" s="240"/>
      <c r="F5150" s="240"/>
      <c r="G5150" s="240"/>
      <c r="H5150" s="240"/>
      <c r="I5150" s="240"/>
      <c r="J5150" s="240"/>
      <c r="K5150" s="240"/>
      <c r="L5150" s="240"/>
      <c r="M5150" s="240"/>
      <c r="N5150" s="240"/>
      <c r="O5150" s="240"/>
      <c r="BC5150" s="226"/>
    </row>
    <row r="5151" spans="1:55" ht="15.75" customHeight="1" thickBot="1">
      <c r="A5151" s="238"/>
      <c r="B5151" s="238"/>
      <c r="C5151" s="240"/>
      <c r="D5151" s="240"/>
      <c r="E5151" s="240"/>
      <c r="F5151" s="240"/>
      <c r="G5151" s="240"/>
      <c r="H5151" s="240"/>
      <c r="I5151" s="240"/>
      <c r="J5151" s="240"/>
      <c r="K5151" s="240"/>
      <c r="L5151" s="240"/>
      <c r="M5151" s="240"/>
      <c r="N5151" s="240"/>
      <c r="O5151" s="240"/>
      <c r="BC5151" s="226"/>
    </row>
    <row r="5152" spans="1:55" ht="15.75" customHeight="1" thickBot="1">
      <c r="A5152" s="238"/>
      <c r="B5152" s="238"/>
      <c r="C5152" s="240"/>
      <c r="D5152" s="240"/>
      <c r="E5152" s="240"/>
      <c r="F5152" s="240"/>
      <c r="G5152" s="240"/>
      <c r="H5152" s="240"/>
      <c r="I5152" s="240"/>
      <c r="J5152" s="240"/>
      <c r="K5152" s="240"/>
      <c r="L5152" s="240"/>
      <c r="M5152" s="240"/>
      <c r="N5152" s="240"/>
      <c r="O5152" s="240"/>
      <c r="BC5152" s="226"/>
    </row>
    <row r="5153" spans="1:55" ht="15.75" customHeight="1" thickBot="1">
      <c r="A5153" s="238"/>
      <c r="B5153" s="238"/>
      <c r="C5153" s="240"/>
      <c r="D5153" s="240"/>
      <c r="E5153" s="240"/>
      <c r="F5153" s="240"/>
      <c r="G5153" s="240"/>
      <c r="H5153" s="240"/>
      <c r="I5153" s="240"/>
      <c r="J5153" s="240"/>
      <c r="K5153" s="240"/>
      <c r="L5153" s="240"/>
      <c r="M5153" s="240"/>
      <c r="N5153" s="240"/>
      <c r="O5153" s="240"/>
      <c r="BC5153" s="226"/>
    </row>
    <row r="5154" spans="1:55" ht="15.75" customHeight="1" thickBot="1">
      <c r="A5154" s="238"/>
      <c r="B5154" s="238"/>
      <c r="C5154" s="240"/>
      <c r="D5154" s="240"/>
      <c r="E5154" s="240"/>
      <c r="F5154" s="240"/>
      <c r="G5154" s="240"/>
      <c r="H5154" s="240"/>
      <c r="I5154" s="240"/>
      <c r="J5154" s="240"/>
      <c r="K5154" s="240"/>
      <c r="L5154" s="240"/>
      <c r="M5154" s="240"/>
      <c r="N5154" s="240"/>
      <c r="O5154" s="240"/>
      <c r="BC5154" s="226"/>
    </row>
    <row r="5155" spans="1:55" ht="15.75" customHeight="1" thickBot="1">
      <c r="A5155" s="238"/>
      <c r="B5155" s="238"/>
      <c r="C5155" s="240"/>
      <c r="D5155" s="240"/>
      <c r="E5155" s="240"/>
      <c r="F5155" s="240"/>
      <c r="G5155" s="240"/>
      <c r="H5155" s="240"/>
      <c r="I5155" s="240"/>
      <c r="J5155" s="240"/>
      <c r="K5155" s="240"/>
      <c r="L5155" s="240"/>
      <c r="M5155" s="240"/>
      <c r="N5155" s="240"/>
      <c r="O5155" s="240"/>
      <c r="BC5155" s="226"/>
    </row>
    <row r="5156" spans="1:55" ht="15.75" customHeight="1" thickBot="1">
      <c r="A5156" s="238"/>
      <c r="B5156" s="238"/>
      <c r="C5156" s="240"/>
      <c r="D5156" s="240"/>
      <c r="E5156" s="240"/>
      <c r="F5156" s="240"/>
      <c r="G5156" s="240"/>
      <c r="H5156" s="240"/>
      <c r="I5156" s="240"/>
      <c r="J5156" s="240"/>
      <c r="K5156" s="240"/>
      <c r="L5156" s="240"/>
      <c r="M5156" s="240"/>
      <c r="N5156" s="240"/>
      <c r="O5156" s="240"/>
      <c r="BC5156" s="226"/>
    </row>
    <row r="5157" spans="1:55" ht="15.75" customHeight="1" thickBot="1">
      <c r="A5157" s="238"/>
      <c r="B5157" s="238"/>
      <c r="C5157" s="240"/>
      <c r="D5157" s="240"/>
      <c r="E5157" s="240"/>
      <c r="F5157" s="240"/>
      <c r="G5157" s="240"/>
      <c r="H5157" s="240"/>
      <c r="I5157" s="240"/>
      <c r="J5157" s="240"/>
      <c r="K5157" s="240"/>
      <c r="L5157" s="240"/>
      <c r="M5157" s="240"/>
      <c r="N5157" s="240"/>
      <c r="O5157" s="240"/>
      <c r="BC5157" s="226"/>
    </row>
    <row r="5158" spans="1:55" ht="15.75" customHeight="1" thickBot="1">
      <c r="A5158" s="238"/>
      <c r="B5158" s="238"/>
      <c r="C5158" s="240"/>
      <c r="D5158" s="240"/>
      <c r="E5158" s="240"/>
      <c r="F5158" s="240"/>
      <c r="G5158" s="240"/>
      <c r="H5158" s="240"/>
      <c r="I5158" s="240"/>
      <c r="J5158" s="240"/>
      <c r="K5158" s="240"/>
      <c r="L5158" s="240"/>
      <c r="M5158" s="240"/>
      <c r="N5158" s="240"/>
      <c r="O5158" s="240"/>
      <c r="BC5158" s="226"/>
    </row>
    <row r="5159" spans="1:55" ht="15.75" customHeight="1" thickBot="1">
      <c r="A5159" s="238"/>
      <c r="B5159" s="238"/>
      <c r="C5159" s="240"/>
      <c r="D5159" s="240"/>
      <c r="E5159" s="240"/>
      <c r="F5159" s="240"/>
      <c r="G5159" s="240"/>
      <c r="H5159" s="240"/>
      <c r="I5159" s="240"/>
      <c r="J5159" s="240"/>
      <c r="K5159" s="240"/>
      <c r="L5159" s="240"/>
      <c r="M5159" s="240"/>
      <c r="N5159" s="240"/>
      <c r="O5159" s="240"/>
      <c r="BC5159" s="226"/>
    </row>
    <row r="5160" spans="1:55" ht="15.75" customHeight="1" thickBot="1">
      <c r="A5160" s="238"/>
      <c r="B5160" s="238"/>
      <c r="C5160" s="240"/>
      <c r="D5160" s="240"/>
      <c r="E5160" s="240"/>
      <c r="F5160" s="240"/>
      <c r="G5160" s="240"/>
      <c r="H5160" s="240"/>
      <c r="I5160" s="240"/>
      <c r="J5160" s="240"/>
      <c r="K5160" s="240"/>
      <c r="L5160" s="240"/>
      <c r="M5160" s="240"/>
      <c r="N5160" s="240"/>
      <c r="O5160" s="240"/>
      <c r="BC5160" s="226"/>
    </row>
    <row r="5161" spans="1:55" ht="15.75" customHeight="1" thickBot="1">
      <c r="A5161" s="238"/>
      <c r="B5161" s="238"/>
      <c r="C5161" s="240"/>
      <c r="D5161" s="240"/>
      <c r="E5161" s="240"/>
      <c r="F5161" s="240"/>
      <c r="G5161" s="240"/>
      <c r="H5161" s="240"/>
      <c r="I5161" s="240"/>
      <c r="J5161" s="240"/>
      <c r="K5161" s="240"/>
      <c r="L5161" s="240"/>
      <c r="M5161" s="240"/>
      <c r="N5161" s="240"/>
      <c r="O5161" s="240"/>
      <c r="BC5161" s="226"/>
    </row>
    <row r="5162" spans="1:55" ht="15.75" customHeight="1" thickBot="1">
      <c r="A5162" s="238"/>
      <c r="B5162" s="238"/>
      <c r="C5162" s="240"/>
      <c r="D5162" s="240"/>
      <c r="E5162" s="240"/>
      <c r="F5162" s="240"/>
      <c r="G5162" s="240"/>
      <c r="H5162" s="240"/>
      <c r="I5162" s="240"/>
      <c r="J5162" s="240"/>
      <c r="K5162" s="240"/>
      <c r="L5162" s="240"/>
      <c r="M5162" s="240"/>
      <c r="N5162" s="240"/>
      <c r="O5162" s="240"/>
      <c r="BC5162" s="226"/>
    </row>
    <row r="5163" spans="1:55" ht="15.75" customHeight="1" thickBot="1">
      <c r="A5163" s="238"/>
      <c r="B5163" s="238"/>
      <c r="C5163" s="240"/>
      <c r="D5163" s="240"/>
      <c r="E5163" s="240"/>
      <c r="F5163" s="240"/>
      <c r="G5163" s="240"/>
      <c r="H5163" s="240"/>
      <c r="I5163" s="240"/>
      <c r="J5163" s="240"/>
      <c r="K5163" s="240"/>
      <c r="L5163" s="240"/>
      <c r="M5163" s="240"/>
      <c r="N5163" s="240"/>
      <c r="O5163" s="240"/>
      <c r="BC5163" s="226"/>
    </row>
    <row r="5164" spans="1:55" ht="15.75" customHeight="1" thickBot="1">
      <c r="A5164" s="238"/>
      <c r="B5164" s="238"/>
      <c r="C5164" s="240"/>
      <c r="D5164" s="240"/>
      <c r="E5164" s="240"/>
      <c r="F5164" s="240"/>
      <c r="G5164" s="240"/>
      <c r="H5164" s="240"/>
      <c r="I5164" s="240"/>
      <c r="J5164" s="240"/>
      <c r="K5164" s="240"/>
      <c r="L5164" s="240"/>
      <c r="M5164" s="240"/>
      <c r="N5164" s="240"/>
      <c r="O5164" s="240"/>
      <c r="BC5164" s="226"/>
    </row>
    <row r="5165" spans="1:55" ht="15.75" customHeight="1" thickBot="1">
      <c r="A5165" s="238"/>
      <c r="B5165" s="238"/>
      <c r="C5165" s="240"/>
      <c r="D5165" s="240"/>
      <c r="E5165" s="240"/>
      <c r="F5165" s="240"/>
      <c r="G5165" s="240"/>
      <c r="H5165" s="240"/>
      <c r="I5165" s="240"/>
      <c r="J5165" s="240"/>
      <c r="K5165" s="240"/>
      <c r="L5165" s="240"/>
      <c r="M5165" s="240"/>
      <c r="N5165" s="240"/>
      <c r="O5165" s="240"/>
      <c r="BC5165" s="226"/>
    </row>
    <row r="5166" spans="1:55" ht="15.75" customHeight="1" thickBot="1">
      <c r="A5166" s="238"/>
      <c r="B5166" s="238"/>
      <c r="C5166" s="240"/>
      <c r="D5166" s="240"/>
      <c r="E5166" s="240"/>
      <c r="F5166" s="240"/>
      <c r="G5166" s="240"/>
      <c r="H5166" s="240"/>
      <c r="I5166" s="240"/>
      <c r="J5166" s="240"/>
      <c r="K5166" s="240"/>
      <c r="L5166" s="240"/>
      <c r="M5166" s="240"/>
      <c r="N5166" s="240"/>
      <c r="O5166" s="240"/>
      <c r="BC5166" s="226"/>
    </row>
    <row r="5167" spans="1:55" ht="15.75" customHeight="1" thickBot="1">
      <c r="A5167" s="238"/>
      <c r="B5167" s="238"/>
      <c r="C5167" s="240"/>
      <c r="D5167" s="240"/>
      <c r="E5167" s="240"/>
      <c r="F5167" s="240"/>
      <c r="G5167" s="240"/>
      <c r="H5167" s="240"/>
      <c r="I5167" s="240"/>
      <c r="J5167" s="240"/>
      <c r="K5167" s="240"/>
      <c r="L5167" s="240"/>
      <c r="M5167" s="240"/>
      <c r="N5167" s="240"/>
      <c r="O5167" s="240"/>
      <c r="BC5167" s="226"/>
    </row>
    <row r="5168" spans="1:55" ht="15.75" customHeight="1" thickBot="1">
      <c r="A5168" s="238"/>
      <c r="B5168" s="238"/>
      <c r="C5168" s="240"/>
      <c r="D5168" s="240"/>
      <c r="E5168" s="240"/>
      <c r="F5168" s="240"/>
      <c r="G5168" s="240"/>
      <c r="H5168" s="240"/>
      <c r="I5168" s="240"/>
      <c r="J5168" s="240"/>
      <c r="K5168" s="240"/>
      <c r="L5168" s="240"/>
      <c r="M5168" s="240"/>
      <c r="N5168" s="240"/>
      <c r="O5168" s="240"/>
      <c r="BC5168" s="226"/>
    </row>
    <row r="5169" spans="1:55" ht="15.75" customHeight="1" thickBot="1">
      <c r="A5169" s="238"/>
      <c r="B5169" s="238"/>
      <c r="C5169" s="240"/>
      <c r="D5169" s="240"/>
      <c r="E5169" s="240"/>
      <c r="F5169" s="240"/>
      <c r="G5169" s="240"/>
      <c r="H5169" s="240"/>
      <c r="I5169" s="240"/>
      <c r="J5169" s="240"/>
      <c r="K5169" s="240"/>
      <c r="L5169" s="240"/>
      <c r="M5169" s="240"/>
      <c r="N5169" s="240"/>
      <c r="O5169" s="240"/>
      <c r="BC5169" s="226"/>
    </row>
    <row r="5170" spans="1:55" ht="15.75" customHeight="1" thickBot="1">
      <c r="A5170" s="238"/>
      <c r="B5170" s="238"/>
      <c r="C5170" s="240"/>
      <c r="D5170" s="240"/>
      <c r="E5170" s="240"/>
      <c r="F5170" s="240"/>
      <c r="G5170" s="240"/>
      <c r="H5170" s="240"/>
      <c r="I5170" s="240"/>
      <c r="J5170" s="240"/>
      <c r="K5170" s="240"/>
      <c r="L5170" s="240"/>
      <c r="M5170" s="240"/>
      <c r="N5170" s="240"/>
      <c r="O5170" s="240"/>
      <c r="BC5170" s="226"/>
    </row>
    <row r="5171" spans="1:55" ht="15.75" customHeight="1" thickBot="1">
      <c r="A5171" s="238"/>
      <c r="B5171" s="238"/>
      <c r="C5171" s="240"/>
      <c r="D5171" s="240"/>
      <c r="E5171" s="240"/>
      <c r="F5171" s="240"/>
      <c r="G5171" s="240"/>
      <c r="H5171" s="240"/>
      <c r="I5171" s="240"/>
      <c r="J5171" s="240"/>
      <c r="K5171" s="240"/>
      <c r="L5171" s="240"/>
      <c r="M5171" s="240"/>
      <c r="N5171" s="240"/>
      <c r="O5171" s="240"/>
      <c r="BC5171" s="226"/>
    </row>
    <row r="5172" spans="1:55" ht="15.75" customHeight="1" thickBot="1">
      <c r="A5172" s="238"/>
      <c r="B5172" s="238"/>
      <c r="C5172" s="240"/>
      <c r="D5172" s="240"/>
      <c r="E5172" s="240"/>
      <c r="F5172" s="240"/>
      <c r="G5172" s="240"/>
      <c r="H5172" s="240"/>
      <c r="I5172" s="240"/>
      <c r="J5172" s="240"/>
      <c r="K5172" s="240"/>
      <c r="L5172" s="240"/>
      <c r="M5172" s="240"/>
      <c r="N5172" s="240"/>
      <c r="O5172" s="240"/>
      <c r="BC5172" s="226"/>
    </row>
    <row r="5173" spans="1:55" ht="15.75" customHeight="1" thickBot="1">
      <c r="A5173" s="238"/>
      <c r="B5173" s="238"/>
      <c r="C5173" s="240"/>
      <c r="D5173" s="240"/>
      <c r="E5173" s="240"/>
      <c r="F5173" s="240"/>
      <c r="G5173" s="240"/>
      <c r="H5173" s="240"/>
      <c r="I5173" s="240"/>
      <c r="J5173" s="240"/>
      <c r="K5173" s="240"/>
      <c r="L5173" s="240"/>
      <c r="M5173" s="240"/>
      <c r="N5173" s="240"/>
      <c r="O5173" s="240"/>
      <c r="BC5173" s="226"/>
    </row>
    <row r="5174" spans="1:55" ht="15.75" customHeight="1" thickBot="1">
      <c r="A5174" s="238"/>
      <c r="B5174" s="238"/>
      <c r="C5174" s="240"/>
      <c r="D5174" s="240"/>
      <c r="E5174" s="240"/>
      <c r="F5174" s="240"/>
      <c r="G5174" s="240"/>
      <c r="H5174" s="240"/>
      <c r="I5174" s="240"/>
      <c r="J5174" s="240"/>
      <c r="K5174" s="240"/>
      <c r="L5174" s="240"/>
      <c r="M5174" s="240"/>
      <c r="N5174" s="240"/>
      <c r="O5174" s="240"/>
      <c r="BC5174" s="226"/>
    </row>
    <row r="5175" spans="1:55" ht="15.75" customHeight="1" thickBot="1">
      <c r="A5175" s="238"/>
      <c r="B5175" s="238"/>
      <c r="C5175" s="240"/>
      <c r="D5175" s="240"/>
      <c r="E5175" s="240"/>
      <c r="F5175" s="240"/>
      <c r="G5175" s="240"/>
      <c r="H5175" s="240"/>
      <c r="I5175" s="240"/>
      <c r="J5175" s="240"/>
      <c r="K5175" s="240"/>
      <c r="L5175" s="240"/>
      <c r="M5175" s="240"/>
      <c r="N5175" s="240"/>
      <c r="O5175" s="240"/>
      <c r="BC5175" s="226"/>
    </row>
    <row r="5176" spans="1:55" ht="15.75" customHeight="1" thickBot="1">
      <c r="A5176" s="238"/>
      <c r="B5176" s="238"/>
      <c r="C5176" s="240"/>
      <c r="D5176" s="240"/>
      <c r="E5176" s="240"/>
      <c r="F5176" s="240"/>
      <c r="G5176" s="240"/>
      <c r="H5176" s="240"/>
      <c r="I5176" s="240"/>
      <c r="J5176" s="240"/>
      <c r="K5176" s="240"/>
      <c r="L5176" s="240"/>
      <c r="M5176" s="240"/>
      <c r="N5176" s="240"/>
      <c r="O5176" s="240"/>
      <c r="BC5176" s="226"/>
    </row>
    <row r="5177" spans="1:55" ht="15.75" customHeight="1" thickBot="1">
      <c r="A5177" s="238"/>
      <c r="B5177" s="238"/>
      <c r="C5177" s="240"/>
      <c r="D5177" s="240"/>
      <c r="E5177" s="240"/>
      <c r="F5177" s="240"/>
      <c r="G5177" s="240"/>
      <c r="H5177" s="240"/>
      <c r="I5177" s="240"/>
      <c r="J5177" s="240"/>
      <c r="K5177" s="240"/>
      <c r="L5177" s="240"/>
      <c r="M5177" s="240"/>
      <c r="N5177" s="240"/>
      <c r="O5177" s="240"/>
      <c r="BC5177" s="226"/>
    </row>
    <row r="5178" spans="1:55" ht="15.75" customHeight="1" thickBot="1">
      <c r="A5178" s="238"/>
      <c r="B5178" s="238"/>
      <c r="C5178" s="240"/>
      <c r="D5178" s="240"/>
      <c r="E5178" s="240"/>
      <c r="F5178" s="240"/>
      <c r="G5178" s="240"/>
      <c r="H5178" s="240"/>
      <c r="I5178" s="240"/>
      <c r="J5178" s="240"/>
      <c r="K5178" s="240"/>
      <c r="L5178" s="240"/>
      <c r="M5178" s="240"/>
      <c r="N5178" s="240"/>
      <c r="O5178" s="240"/>
      <c r="BC5178" s="226"/>
    </row>
    <row r="5179" spans="1:55" ht="15.75" customHeight="1" thickBot="1">
      <c r="A5179" s="238"/>
      <c r="B5179" s="238"/>
      <c r="C5179" s="240"/>
      <c r="D5179" s="240"/>
      <c r="E5179" s="240"/>
      <c r="F5179" s="240"/>
      <c r="G5179" s="240"/>
      <c r="H5179" s="240"/>
      <c r="I5179" s="240"/>
      <c r="J5179" s="240"/>
      <c r="K5179" s="240"/>
      <c r="L5179" s="240"/>
      <c r="M5179" s="240"/>
      <c r="N5179" s="240"/>
      <c r="O5179" s="240"/>
      <c r="BC5179" s="226"/>
    </row>
    <row r="5180" spans="1:55" ht="15.75" customHeight="1" thickBot="1">
      <c r="A5180" s="238"/>
      <c r="B5180" s="238"/>
      <c r="C5180" s="240"/>
      <c r="D5180" s="240"/>
      <c r="E5180" s="240"/>
      <c r="F5180" s="240"/>
      <c r="G5180" s="240"/>
      <c r="H5180" s="240"/>
      <c r="I5180" s="240"/>
      <c r="J5180" s="240"/>
      <c r="K5180" s="240"/>
      <c r="L5180" s="240"/>
      <c r="M5180" s="240"/>
      <c r="N5180" s="240"/>
      <c r="O5180" s="240"/>
      <c r="BC5180" s="226"/>
    </row>
    <row r="5181" spans="1:55" ht="15.75" customHeight="1" thickBot="1">
      <c r="A5181" s="238"/>
      <c r="B5181" s="238"/>
      <c r="C5181" s="240"/>
      <c r="D5181" s="240"/>
      <c r="E5181" s="240"/>
      <c r="F5181" s="240"/>
      <c r="G5181" s="240"/>
      <c r="H5181" s="240"/>
      <c r="I5181" s="240"/>
      <c r="J5181" s="240"/>
      <c r="K5181" s="240"/>
      <c r="L5181" s="240"/>
      <c r="M5181" s="240"/>
      <c r="N5181" s="240"/>
      <c r="O5181" s="240"/>
      <c r="BC5181" s="226"/>
    </row>
    <row r="5182" spans="1:55" ht="15.75" customHeight="1" thickBot="1">
      <c r="A5182" s="238"/>
      <c r="B5182" s="238"/>
      <c r="C5182" s="240"/>
      <c r="D5182" s="240"/>
      <c r="E5182" s="240"/>
      <c r="F5182" s="240"/>
      <c r="G5182" s="240"/>
      <c r="H5182" s="240"/>
      <c r="I5182" s="240"/>
      <c r="J5182" s="240"/>
      <c r="K5182" s="240"/>
      <c r="L5182" s="240"/>
      <c r="M5182" s="240"/>
      <c r="N5182" s="240"/>
      <c r="O5182" s="240"/>
      <c r="BC5182" s="226"/>
    </row>
    <row r="5183" spans="1:55" ht="15.75" customHeight="1" thickBot="1">
      <c r="A5183" s="238"/>
      <c r="B5183" s="238"/>
      <c r="C5183" s="240"/>
      <c r="D5183" s="240"/>
      <c r="E5183" s="240"/>
      <c r="F5183" s="240"/>
      <c r="G5183" s="240"/>
      <c r="H5183" s="240"/>
      <c r="I5183" s="240"/>
      <c r="J5183" s="240"/>
      <c r="K5183" s="240"/>
      <c r="L5183" s="240"/>
      <c r="M5183" s="240"/>
      <c r="N5183" s="240"/>
      <c r="O5183" s="240"/>
      <c r="BC5183" s="226"/>
    </row>
    <row r="5184" spans="1:55" ht="15.75" customHeight="1" thickBot="1">
      <c r="A5184" s="238"/>
      <c r="B5184" s="238"/>
      <c r="C5184" s="240"/>
      <c r="D5184" s="240"/>
      <c r="E5184" s="240"/>
      <c r="F5184" s="240"/>
      <c r="G5184" s="240"/>
      <c r="H5184" s="240"/>
      <c r="I5184" s="240"/>
      <c r="J5184" s="240"/>
      <c r="K5184" s="240"/>
      <c r="L5184" s="240"/>
      <c r="M5184" s="240"/>
      <c r="N5184" s="240"/>
      <c r="O5184" s="240"/>
      <c r="BC5184" s="226"/>
    </row>
    <row r="5185" spans="1:55" ht="15.75" customHeight="1" thickBot="1">
      <c r="A5185" s="238"/>
      <c r="B5185" s="238"/>
      <c r="C5185" s="240"/>
      <c r="D5185" s="240"/>
      <c r="E5185" s="240"/>
      <c r="F5185" s="240"/>
      <c r="G5185" s="240"/>
      <c r="H5185" s="240"/>
      <c r="I5185" s="240"/>
      <c r="J5185" s="240"/>
      <c r="K5185" s="240"/>
      <c r="L5185" s="240"/>
      <c r="M5185" s="240"/>
      <c r="N5185" s="240"/>
      <c r="O5185" s="240"/>
      <c r="BC5185" s="226"/>
    </row>
    <row r="5186" spans="1:55" ht="15.75" customHeight="1" thickBot="1">
      <c r="A5186" s="238"/>
      <c r="B5186" s="238"/>
      <c r="C5186" s="240"/>
      <c r="D5186" s="240"/>
      <c r="E5186" s="240"/>
      <c r="F5186" s="240"/>
      <c r="G5186" s="240"/>
      <c r="H5186" s="240"/>
      <c r="I5186" s="240"/>
      <c r="J5186" s="240"/>
      <c r="K5186" s="240"/>
      <c r="L5186" s="240"/>
      <c r="M5186" s="240"/>
      <c r="N5186" s="240"/>
      <c r="O5186" s="240"/>
      <c r="BC5186" s="226"/>
    </row>
    <row r="5187" spans="1:55" ht="15.75" customHeight="1" thickBot="1">
      <c r="A5187" s="238"/>
      <c r="B5187" s="238"/>
      <c r="C5187" s="240"/>
      <c r="D5187" s="240"/>
      <c r="E5187" s="240"/>
      <c r="F5187" s="240"/>
      <c r="G5187" s="240"/>
      <c r="H5187" s="240"/>
      <c r="I5187" s="240"/>
      <c r="J5187" s="240"/>
      <c r="K5187" s="240"/>
      <c r="L5187" s="240"/>
      <c r="M5187" s="240"/>
      <c r="N5187" s="240"/>
      <c r="O5187" s="240"/>
      <c r="BC5187" s="226"/>
    </row>
    <row r="5188" spans="1:55" ht="15.75" customHeight="1" thickBot="1">
      <c r="A5188" s="238"/>
      <c r="B5188" s="238"/>
      <c r="C5188" s="240"/>
      <c r="D5188" s="240"/>
      <c r="E5188" s="240"/>
      <c r="F5188" s="240"/>
      <c r="G5188" s="240"/>
      <c r="H5188" s="240"/>
      <c r="I5188" s="240"/>
      <c r="J5188" s="240"/>
      <c r="K5188" s="240"/>
      <c r="L5188" s="240"/>
      <c r="M5188" s="240"/>
      <c r="N5188" s="240"/>
      <c r="O5188" s="240"/>
      <c r="BC5188" s="226"/>
    </row>
    <row r="5189" spans="1:55" ht="15.75" customHeight="1" thickBot="1">
      <c r="A5189" s="238"/>
      <c r="B5189" s="238"/>
      <c r="C5189" s="240"/>
      <c r="D5189" s="240"/>
      <c r="E5189" s="240"/>
      <c r="F5189" s="240"/>
      <c r="G5189" s="240"/>
      <c r="H5189" s="240"/>
      <c r="I5189" s="240"/>
      <c r="J5189" s="240"/>
      <c r="K5189" s="240"/>
      <c r="L5189" s="240"/>
      <c r="M5189" s="240"/>
      <c r="N5189" s="240"/>
      <c r="O5189" s="240"/>
      <c r="BC5189" s="226"/>
    </row>
    <row r="5190" spans="1:55" ht="15.75" customHeight="1" thickBot="1">
      <c r="A5190" s="238"/>
      <c r="B5190" s="238"/>
      <c r="C5190" s="240"/>
      <c r="D5190" s="240"/>
      <c r="E5190" s="240"/>
      <c r="F5190" s="240"/>
      <c r="G5190" s="240"/>
      <c r="H5190" s="240"/>
      <c r="I5190" s="240"/>
      <c r="J5190" s="240"/>
      <c r="K5190" s="240"/>
      <c r="L5190" s="240"/>
      <c r="M5190" s="240"/>
      <c r="N5190" s="240"/>
      <c r="O5190" s="240"/>
      <c r="BC5190" s="226"/>
    </row>
    <row r="5191" spans="1:55" ht="15.75" customHeight="1" thickBot="1">
      <c r="A5191" s="238"/>
      <c r="B5191" s="238"/>
      <c r="C5191" s="240"/>
      <c r="D5191" s="240"/>
      <c r="E5191" s="240"/>
      <c r="F5191" s="240"/>
      <c r="G5191" s="240"/>
      <c r="H5191" s="240"/>
      <c r="I5191" s="240"/>
      <c r="J5191" s="240"/>
      <c r="K5191" s="240"/>
      <c r="L5191" s="240"/>
      <c r="M5191" s="240"/>
      <c r="N5191" s="240"/>
      <c r="O5191" s="240"/>
      <c r="BC5191" s="226"/>
    </row>
    <row r="5192" spans="1:55" ht="15.75" customHeight="1" thickBot="1">
      <c r="A5192" s="238"/>
      <c r="B5192" s="238"/>
      <c r="C5192" s="240"/>
      <c r="D5192" s="240"/>
      <c r="E5192" s="240"/>
      <c r="F5192" s="240"/>
      <c r="G5192" s="240"/>
      <c r="H5192" s="240"/>
      <c r="I5192" s="240"/>
      <c r="J5192" s="240"/>
      <c r="K5192" s="240"/>
      <c r="L5192" s="240"/>
      <c r="M5192" s="240"/>
      <c r="N5192" s="240"/>
      <c r="O5192" s="240"/>
      <c r="BC5192" s="226"/>
    </row>
    <row r="5193" spans="1:55" ht="15.75" customHeight="1" thickBot="1">
      <c r="A5193" s="238"/>
      <c r="B5193" s="238"/>
      <c r="C5193" s="240"/>
      <c r="D5193" s="240"/>
      <c r="E5193" s="240"/>
      <c r="F5193" s="240"/>
      <c r="G5193" s="240"/>
      <c r="H5193" s="240"/>
      <c r="I5193" s="240"/>
      <c r="J5193" s="240"/>
      <c r="K5193" s="240"/>
      <c r="L5193" s="240"/>
      <c r="M5193" s="240"/>
      <c r="N5193" s="240"/>
      <c r="O5193" s="240"/>
      <c r="BC5193" s="226"/>
    </row>
    <row r="5194" spans="1:55" ht="15.75" customHeight="1" thickBot="1">
      <c r="A5194" s="238"/>
      <c r="B5194" s="238"/>
      <c r="C5194" s="240"/>
      <c r="D5194" s="240"/>
      <c r="E5194" s="240"/>
      <c r="F5194" s="240"/>
      <c r="G5194" s="240"/>
      <c r="H5194" s="240"/>
      <c r="I5194" s="240"/>
      <c r="J5194" s="240"/>
      <c r="K5194" s="240"/>
      <c r="L5194" s="240"/>
      <c r="M5194" s="240"/>
      <c r="N5194" s="240"/>
      <c r="O5194" s="240"/>
      <c r="BC5194" s="226"/>
    </row>
    <row r="5195" spans="1:55" ht="15.75" customHeight="1" thickBot="1">
      <c r="A5195" s="238"/>
      <c r="B5195" s="238"/>
      <c r="C5195" s="240"/>
      <c r="D5195" s="240"/>
      <c r="E5195" s="240"/>
      <c r="F5195" s="240"/>
      <c r="G5195" s="240"/>
      <c r="H5195" s="240"/>
      <c r="I5195" s="240"/>
      <c r="J5195" s="240"/>
      <c r="K5195" s="240"/>
      <c r="L5195" s="240"/>
      <c r="M5195" s="240"/>
      <c r="N5195" s="240"/>
      <c r="O5195" s="240"/>
      <c r="BC5195" s="226"/>
    </row>
    <row r="5196" spans="1:55" ht="15.75" customHeight="1" thickBot="1">
      <c r="A5196" s="238"/>
      <c r="B5196" s="238"/>
      <c r="C5196" s="240"/>
      <c r="D5196" s="240"/>
      <c r="E5196" s="240"/>
      <c r="F5196" s="240"/>
      <c r="G5196" s="240"/>
      <c r="H5196" s="240"/>
      <c r="I5196" s="240"/>
      <c r="J5196" s="240"/>
      <c r="K5196" s="240"/>
      <c r="L5196" s="240"/>
      <c r="M5196" s="240"/>
      <c r="N5196" s="240"/>
      <c r="O5196" s="240"/>
      <c r="BC5196" s="226"/>
    </row>
    <row r="5197" spans="1:55" ht="15.75" customHeight="1" thickBot="1">
      <c r="A5197" s="238"/>
      <c r="B5197" s="238"/>
      <c r="C5197" s="240"/>
      <c r="D5197" s="240"/>
      <c r="E5197" s="240"/>
      <c r="F5197" s="240"/>
      <c r="G5197" s="240"/>
      <c r="H5197" s="240"/>
      <c r="I5197" s="240"/>
      <c r="J5197" s="240"/>
      <c r="K5197" s="240"/>
      <c r="L5197" s="240"/>
      <c r="M5197" s="240"/>
      <c r="N5197" s="240"/>
      <c r="O5197" s="240"/>
      <c r="BC5197" s="226"/>
    </row>
    <row r="5198" spans="1:55" ht="15.75" customHeight="1" thickBot="1">
      <c r="A5198" s="238"/>
      <c r="B5198" s="238"/>
      <c r="C5198" s="240"/>
      <c r="D5198" s="240"/>
      <c r="E5198" s="240"/>
      <c r="F5198" s="240"/>
      <c r="G5198" s="240"/>
      <c r="H5198" s="240"/>
      <c r="I5198" s="240"/>
      <c r="J5198" s="240"/>
      <c r="K5198" s="240"/>
      <c r="L5198" s="240"/>
      <c r="M5198" s="240"/>
      <c r="N5198" s="240"/>
      <c r="O5198" s="240"/>
      <c r="BC5198" s="226"/>
    </row>
    <row r="5199" spans="1:55" ht="15.75" customHeight="1" thickBot="1">
      <c r="A5199" s="238"/>
      <c r="B5199" s="238"/>
      <c r="C5199" s="240"/>
      <c r="D5199" s="240"/>
      <c r="E5199" s="240"/>
      <c r="F5199" s="240"/>
      <c r="G5199" s="240"/>
      <c r="H5199" s="240"/>
      <c r="I5199" s="240"/>
      <c r="J5199" s="240"/>
      <c r="K5199" s="240"/>
      <c r="L5199" s="240"/>
      <c r="M5199" s="240"/>
      <c r="N5199" s="240"/>
      <c r="O5199" s="240"/>
      <c r="BC5199" s="226"/>
    </row>
    <row r="5200" spans="1:55" ht="15.75" customHeight="1" thickBot="1">
      <c r="A5200" s="238"/>
      <c r="B5200" s="238"/>
      <c r="C5200" s="240"/>
      <c r="D5200" s="240"/>
      <c r="E5200" s="240"/>
      <c r="F5200" s="240"/>
      <c r="G5200" s="240"/>
      <c r="H5200" s="240"/>
      <c r="I5200" s="240"/>
      <c r="J5200" s="240"/>
      <c r="K5200" s="240"/>
      <c r="L5200" s="240"/>
      <c r="M5200" s="240"/>
      <c r="N5200" s="240"/>
      <c r="O5200" s="240"/>
      <c r="BC5200" s="226"/>
    </row>
    <row r="5201" spans="1:55" ht="15.75" customHeight="1" thickBot="1">
      <c r="A5201" s="238"/>
      <c r="B5201" s="238"/>
      <c r="C5201" s="240"/>
      <c r="D5201" s="240"/>
      <c r="E5201" s="240"/>
      <c r="F5201" s="240"/>
      <c r="G5201" s="240"/>
      <c r="H5201" s="240"/>
      <c r="I5201" s="240"/>
      <c r="J5201" s="240"/>
      <c r="K5201" s="240"/>
      <c r="L5201" s="240"/>
      <c r="M5201" s="240"/>
      <c r="N5201" s="240"/>
      <c r="O5201" s="240"/>
      <c r="BC5201" s="226"/>
    </row>
    <row r="5202" spans="1:55" ht="15.75" customHeight="1" thickBot="1">
      <c r="A5202" s="238"/>
      <c r="B5202" s="238"/>
      <c r="C5202" s="240"/>
      <c r="D5202" s="240"/>
      <c r="E5202" s="240"/>
      <c r="F5202" s="240"/>
      <c r="G5202" s="240"/>
      <c r="H5202" s="240"/>
      <c r="I5202" s="240"/>
      <c r="J5202" s="240"/>
      <c r="K5202" s="240"/>
      <c r="L5202" s="240"/>
      <c r="M5202" s="240"/>
      <c r="N5202" s="240"/>
      <c r="O5202" s="240"/>
      <c r="BC5202" s="226"/>
    </row>
    <row r="5203" spans="1:55" ht="15.75" customHeight="1" thickBot="1">
      <c r="A5203" s="238"/>
      <c r="B5203" s="238"/>
      <c r="C5203" s="240"/>
      <c r="D5203" s="240"/>
      <c r="E5203" s="240"/>
      <c r="F5203" s="240"/>
      <c r="G5203" s="240"/>
      <c r="H5203" s="240"/>
      <c r="I5203" s="240"/>
      <c r="J5203" s="240"/>
      <c r="K5203" s="240"/>
      <c r="L5203" s="240"/>
      <c r="M5203" s="240"/>
      <c r="N5203" s="240"/>
      <c r="O5203" s="240"/>
      <c r="BC5203" s="226"/>
    </row>
    <row r="5204" spans="1:55" ht="15.75" customHeight="1" thickBot="1">
      <c r="A5204" s="238"/>
      <c r="B5204" s="238"/>
      <c r="C5204" s="240"/>
      <c r="D5204" s="240"/>
      <c r="E5204" s="240"/>
      <c r="F5204" s="240"/>
      <c r="G5204" s="240"/>
      <c r="H5204" s="240"/>
      <c r="I5204" s="240"/>
      <c r="J5204" s="240"/>
      <c r="K5204" s="240"/>
      <c r="L5204" s="240"/>
      <c r="M5204" s="240"/>
      <c r="N5204" s="240"/>
      <c r="O5204" s="240"/>
      <c r="BC5204" s="226"/>
    </row>
    <row r="5205" spans="1:55" ht="15.75" customHeight="1" thickBot="1">
      <c r="A5205" s="238"/>
      <c r="B5205" s="238"/>
      <c r="C5205" s="240"/>
      <c r="D5205" s="240"/>
      <c r="E5205" s="240"/>
      <c r="F5205" s="240"/>
      <c r="G5205" s="240"/>
      <c r="H5205" s="240"/>
      <c r="I5205" s="240"/>
      <c r="J5205" s="240"/>
      <c r="K5205" s="240"/>
      <c r="L5205" s="240"/>
      <c r="M5205" s="240"/>
      <c r="N5205" s="240"/>
      <c r="O5205" s="240"/>
      <c r="BC5205" s="226"/>
    </row>
    <row r="5206" spans="1:55" ht="15.75" customHeight="1" thickBot="1">
      <c r="A5206" s="238"/>
      <c r="B5206" s="238"/>
      <c r="C5206" s="240"/>
      <c r="D5206" s="240"/>
      <c r="E5206" s="240"/>
      <c r="F5206" s="240"/>
      <c r="G5206" s="240"/>
      <c r="H5206" s="240"/>
      <c r="I5206" s="240"/>
      <c r="J5206" s="240"/>
      <c r="K5206" s="240"/>
      <c r="L5206" s="240"/>
      <c r="M5206" s="240"/>
      <c r="N5206" s="240"/>
      <c r="O5206" s="240"/>
      <c r="BC5206" s="226"/>
    </row>
    <row r="5207" spans="1:55" ht="15.75" customHeight="1" thickBot="1">
      <c r="A5207" s="238"/>
      <c r="B5207" s="238"/>
      <c r="C5207" s="240"/>
      <c r="D5207" s="240"/>
      <c r="E5207" s="240"/>
      <c r="F5207" s="240"/>
      <c r="G5207" s="240"/>
      <c r="H5207" s="240"/>
      <c r="I5207" s="240"/>
      <c r="J5207" s="240"/>
      <c r="K5207" s="240"/>
      <c r="L5207" s="240"/>
      <c r="M5207" s="240"/>
      <c r="N5207" s="240"/>
      <c r="O5207" s="240"/>
      <c r="BC5207" s="226"/>
    </row>
    <row r="5208" spans="1:55" ht="15.75" customHeight="1" thickBot="1">
      <c r="A5208" s="238"/>
      <c r="B5208" s="238"/>
      <c r="C5208" s="240"/>
      <c r="D5208" s="240"/>
      <c r="E5208" s="240"/>
      <c r="F5208" s="240"/>
      <c r="G5208" s="240"/>
      <c r="H5208" s="240"/>
      <c r="I5208" s="240"/>
      <c r="J5208" s="240"/>
      <c r="K5208" s="240"/>
      <c r="L5208" s="240"/>
      <c r="M5208" s="240"/>
      <c r="N5208" s="240"/>
      <c r="O5208" s="240"/>
      <c r="BC5208" s="226"/>
    </row>
    <row r="5209" spans="1:55" ht="15.75" customHeight="1" thickBot="1">
      <c r="A5209" s="238"/>
      <c r="B5209" s="238"/>
      <c r="C5209" s="240"/>
      <c r="D5209" s="240"/>
      <c r="E5209" s="240"/>
      <c r="F5209" s="240"/>
      <c r="G5209" s="240"/>
      <c r="H5209" s="240"/>
      <c r="I5209" s="240"/>
      <c r="J5209" s="240"/>
      <c r="K5209" s="240"/>
      <c r="L5209" s="240"/>
      <c r="M5209" s="240"/>
      <c r="N5209" s="240"/>
      <c r="O5209" s="240"/>
      <c r="BC5209" s="226"/>
    </row>
    <row r="5210" spans="1:55" ht="15.75" customHeight="1" thickBot="1">
      <c r="A5210" s="238"/>
      <c r="B5210" s="238"/>
      <c r="C5210" s="240"/>
      <c r="D5210" s="240"/>
      <c r="E5210" s="240"/>
      <c r="F5210" s="240"/>
      <c r="G5210" s="240"/>
      <c r="H5210" s="240"/>
      <c r="I5210" s="240"/>
      <c r="J5210" s="240"/>
      <c r="K5210" s="240"/>
      <c r="L5210" s="240"/>
      <c r="M5210" s="240"/>
      <c r="N5210" s="240"/>
      <c r="O5210" s="240"/>
      <c r="BC5210" s="226"/>
    </row>
    <row r="5211" spans="1:55" ht="15.75" customHeight="1" thickBot="1">
      <c r="A5211" s="238"/>
      <c r="B5211" s="238"/>
      <c r="C5211" s="240"/>
      <c r="D5211" s="240"/>
      <c r="E5211" s="240"/>
      <c r="F5211" s="240"/>
      <c r="G5211" s="240"/>
      <c r="H5211" s="240"/>
      <c r="I5211" s="240"/>
      <c r="J5211" s="240"/>
      <c r="K5211" s="240"/>
      <c r="L5211" s="240"/>
      <c r="M5211" s="240"/>
      <c r="N5211" s="240"/>
      <c r="O5211" s="240"/>
      <c r="BC5211" s="226"/>
    </row>
    <row r="5212" spans="1:55" ht="15.75" customHeight="1" thickBot="1">
      <c r="A5212" s="238"/>
      <c r="B5212" s="238"/>
      <c r="C5212" s="240"/>
      <c r="D5212" s="240"/>
      <c r="E5212" s="240"/>
      <c r="F5212" s="240"/>
      <c r="G5212" s="240"/>
      <c r="H5212" s="240"/>
      <c r="I5212" s="240"/>
      <c r="J5212" s="240"/>
      <c r="K5212" s="240"/>
      <c r="L5212" s="240"/>
      <c r="M5212" s="240"/>
      <c r="N5212" s="240"/>
      <c r="O5212" s="240"/>
      <c r="BC5212" s="226"/>
    </row>
    <row r="5213" spans="1:55" ht="15.75" customHeight="1" thickBot="1">
      <c r="A5213" s="238"/>
      <c r="B5213" s="238"/>
      <c r="C5213" s="240"/>
      <c r="D5213" s="240"/>
      <c r="E5213" s="240"/>
      <c r="F5213" s="240"/>
      <c r="G5213" s="240"/>
      <c r="H5213" s="240"/>
      <c r="I5213" s="240"/>
      <c r="J5213" s="240"/>
      <c r="K5213" s="240"/>
      <c r="L5213" s="240"/>
      <c r="M5213" s="240"/>
      <c r="N5213" s="240"/>
      <c r="O5213" s="240"/>
      <c r="BC5213" s="226"/>
    </row>
    <row r="5214" spans="1:55" ht="15.75" customHeight="1" thickBot="1">
      <c r="A5214" s="238"/>
      <c r="B5214" s="238"/>
      <c r="C5214" s="240"/>
      <c r="D5214" s="240"/>
      <c r="E5214" s="240"/>
      <c r="F5214" s="240"/>
      <c r="G5214" s="240"/>
      <c r="H5214" s="240"/>
      <c r="I5214" s="240"/>
      <c r="J5214" s="240"/>
      <c r="K5214" s="240"/>
      <c r="L5214" s="240"/>
      <c r="M5214" s="240"/>
      <c r="N5214" s="240"/>
      <c r="O5214" s="240"/>
      <c r="BC5214" s="226"/>
    </row>
    <row r="5215" spans="1:55" ht="15.75" customHeight="1" thickBot="1">
      <c r="A5215" s="238"/>
      <c r="B5215" s="238"/>
      <c r="C5215" s="240"/>
      <c r="D5215" s="240"/>
      <c r="E5215" s="240"/>
      <c r="F5215" s="240"/>
      <c r="G5215" s="240"/>
      <c r="H5215" s="240"/>
      <c r="I5215" s="240"/>
      <c r="J5215" s="240"/>
      <c r="K5215" s="240"/>
      <c r="L5215" s="240"/>
      <c r="M5215" s="240"/>
      <c r="N5215" s="240"/>
      <c r="O5215" s="240"/>
      <c r="BC5215" s="226"/>
    </row>
    <row r="5216" spans="1:55" ht="15.75" customHeight="1" thickBot="1">
      <c r="A5216" s="238"/>
      <c r="B5216" s="238"/>
      <c r="C5216" s="240"/>
      <c r="D5216" s="240"/>
      <c r="E5216" s="240"/>
      <c r="F5216" s="240"/>
      <c r="G5216" s="240"/>
      <c r="H5216" s="240"/>
      <c r="I5216" s="240"/>
      <c r="J5216" s="240"/>
      <c r="K5216" s="240"/>
      <c r="L5216" s="240"/>
      <c r="M5216" s="240"/>
      <c r="N5216" s="240"/>
      <c r="O5216" s="240"/>
      <c r="BC5216" s="226"/>
    </row>
    <row r="5217" spans="1:55" ht="15.75" customHeight="1" thickBot="1">
      <c r="A5217" s="238"/>
      <c r="B5217" s="238"/>
      <c r="C5217" s="240"/>
      <c r="D5217" s="240"/>
      <c r="E5217" s="240"/>
      <c r="F5217" s="240"/>
      <c r="G5217" s="240"/>
      <c r="H5217" s="240"/>
      <c r="I5217" s="240"/>
      <c r="J5217" s="240"/>
      <c r="K5217" s="240"/>
      <c r="L5217" s="240"/>
      <c r="M5217" s="240"/>
      <c r="N5217" s="240"/>
      <c r="O5217" s="240"/>
      <c r="BC5217" s="226"/>
    </row>
    <row r="5218" spans="1:55" ht="15.75" customHeight="1" thickBot="1">
      <c r="A5218" s="238"/>
      <c r="B5218" s="238"/>
      <c r="C5218" s="240"/>
      <c r="D5218" s="240"/>
      <c r="E5218" s="240"/>
      <c r="F5218" s="240"/>
      <c r="G5218" s="240"/>
      <c r="H5218" s="240"/>
      <c r="I5218" s="240"/>
      <c r="J5218" s="240"/>
      <c r="K5218" s="240"/>
      <c r="L5218" s="240"/>
      <c r="M5218" s="240"/>
      <c r="N5218" s="240"/>
      <c r="O5218" s="240"/>
      <c r="BC5218" s="226"/>
    </row>
    <row r="5219" spans="1:55" ht="15.75" customHeight="1" thickBot="1">
      <c r="A5219" s="238"/>
      <c r="B5219" s="238"/>
      <c r="C5219" s="240"/>
      <c r="D5219" s="240"/>
      <c r="E5219" s="240"/>
      <c r="F5219" s="240"/>
      <c r="G5219" s="240"/>
      <c r="H5219" s="240"/>
      <c r="I5219" s="240"/>
      <c r="J5219" s="240"/>
      <c r="K5219" s="240"/>
      <c r="L5219" s="240"/>
      <c r="M5219" s="240"/>
      <c r="N5219" s="240"/>
      <c r="O5219" s="240"/>
      <c r="BC5219" s="226"/>
    </row>
    <row r="5220" spans="1:55" ht="15.75" customHeight="1" thickBot="1">
      <c r="A5220" s="238"/>
      <c r="B5220" s="238"/>
      <c r="C5220" s="240"/>
      <c r="D5220" s="240"/>
      <c r="E5220" s="240"/>
      <c r="F5220" s="240"/>
      <c r="G5220" s="240"/>
      <c r="H5220" s="240"/>
      <c r="I5220" s="240"/>
      <c r="J5220" s="240"/>
      <c r="K5220" s="240"/>
      <c r="L5220" s="240"/>
      <c r="M5220" s="240"/>
      <c r="N5220" s="240"/>
      <c r="O5220" s="240"/>
      <c r="BC5220" s="226"/>
    </row>
    <row r="5221" spans="1:55" ht="15.75" customHeight="1" thickBot="1">
      <c r="A5221" s="238"/>
      <c r="B5221" s="238"/>
      <c r="C5221" s="240"/>
      <c r="D5221" s="240"/>
      <c r="E5221" s="240"/>
      <c r="F5221" s="240"/>
      <c r="G5221" s="240"/>
      <c r="H5221" s="240"/>
      <c r="I5221" s="240"/>
      <c r="J5221" s="240"/>
      <c r="K5221" s="240"/>
      <c r="L5221" s="240"/>
      <c r="M5221" s="240"/>
      <c r="N5221" s="240"/>
      <c r="O5221" s="240"/>
      <c r="BC5221" s="226"/>
    </row>
    <row r="5222" spans="1:55" ht="15.75" customHeight="1" thickBot="1">
      <c r="A5222" s="238"/>
      <c r="B5222" s="238"/>
      <c r="C5222" s="240"/>
      <c r="D5222" s="240"/>
      <c r="E5222" s="240"/>
      <c r="F5222" s="240"/>
      <c r="G5222" s="240"/>
      <c r="H5222" s="240"/>
      <c r="I5222" s="240"/>
      <c r="J5222" s="240"/>
      <c r="K5222" s="240"/>
      <c r="L5222" s="240"/>
      <c r="M5222" s="240"/>
      <c r="N5222" s="240"/>
      <c r="O5222" s="240"/>
      <c r="BC5222" s="226"/>
    </row>
    <row r="5223" spans="1:55" ht="15.75" customHeight="1" thickBot="1">
      <c r="A5223" s="238"/>
      <c r="B5223" s="238"/>
      <c r="C5223" s="240"/>
      <c r="D5223" s="240"/>
      <c r="E5223" s="240"/>
      <c r="F5223" s="240"/>
      <c r="G5223" s="240"/>
      <c r="H5223" s="240"/>
      <c r="I5223" s="240"/>
      <c r="J5223" s="240"/>
      <c r="K5223" s="240"/>
      <c r="L5223" s="240"/>
      <c r="M5223" s="240"/>
      <c r="N5223" s="240"/>
      <c r="O5223" s="240"/>
      <c r="BC5223" s="226"/>
    </row>
    <row r="5224" spans="1:55" ht="15.75" customHeight="1" thickBot="1">
      <c r="A5224" s="238"/>
      <c r="B5224" s="238"/>
      <c r="C5224" s="240"/>
      <c r="D5224" s="240"/>
      <c r="E5224" s="240"/>
      <c r="F5224" s="240"/>
      <c r="G5224" s="240"/>
      <c r="H5224" s="240"/>
      <c r="I5224" s="240"/>
      <c r="J5224" s="240"/>
      <c r="K5224" s="240"/>
      <c r="L5224" s="240"/>
      <c r="M5224" s="240"/>
      <c r="N5224" s="240"/>
      <c r="O5224" s="240"/>
      <c r="BC5224" s="226"/>
    </row>
    <row r="5225" spans="1:55" ht="15.75" customHeight="1" thickBot="1">
      <c r="A5225" s="238"/>
      <c r="B5225" s="238"/>
      <c r="C5225" s="240"/>
      <c r="D5225" s="240"/>
      <c r="E5225" s="240"/>
      <c r="F5225" s="240"/>
      <c r="G5225" s="240"/>
      <c r="H5225" s="240"/>
      <c r="I5225" s="240"/>
      <c r="J5225" s="240"/>
      <c r="K5225" s="240"/>
      <c r="L5225" s="240"/>
      <c r="M5225" s="240"/>
      <c r="N5225" s="240"/>
      <c r="O5225" s="240"/>
      <c r="BC5225" s="226"/>
    </row>
    <row r="5226" spans="1:55" ht="15.75" customHeight="1" thickBot="1">
      <c r="A5226" s="238"/>
      <c r="B5226" s="238"/>
      <c r="C5226" s="240"/>
      <c r="D5226" s="240"/>
      <c r="E5226" s="240"/>
      <c r="F5226" s="240"/>
      <c r="G5226" s="240"/>
      <c r="H5226" s="240"/>
      <c r="I5226" s="240"/>
      <c r="J5226" s="240"/>
      <c r="K5226" s="240"/>
      <c r="L5226" s="240"/>
      <c r="M5226" s="240"/>
      <c r="N5226" s="240"/>
      <c r="O5226" s="240"/>
      <c r="BC5226" s="226"/>
    </row>
    <row r="5227" spans="1:55" ht="15.75" customHeight="1" thickBot="1">
      <c r="A5227" s="238"/>
      <c r="B5227" s="238"/>
      <c r="C5227" s="240"/>
      <c r="D5227" s="240"/>
      <c r="E5227" s="240"/>
      <c r="F5227" s="240"/>
      <c r="G5227" s="240"/>
      <c r="H5227" s="240"/>
      <c r="I5227" s="240"/>
      <c r="J5227" s="240"/>
      <c r="K5227" s="240"/>
      <c r="L5227" s="240"/>
      <c r="M5227" s="240"/>
      <c r="N5227" s="240"/>
      <c r="O5227" s="240"/>
      <c r="BC5227" s="226"/>
    </row>
    <row r="5228" spans="1:55" ht="15.75" customHeight="1" thickBot="1">
      <c r="A5228" s="238"/>
      <c r="B5228" s="238"/>
      <c r="C5228" s="240"/>
      <c r="D5228" s="240"/>
      <c r="E5228" s="240"/>
      <c r="F5228" s="240"/>
      <c r="G5228" s="240"/>
      <c r="H5228" s="240"/>
      <c r="I5228" s="240"/>
      <c r="J5228" s="240"/>
      <c r="K5228" s="240"/>
      <c r="L5228" s="240"/>
      <c r="M5228" s="240"/>
      <c r="N5228" s="240"/>
      <c r="O5228" s="240"/>
      <c r="BC5228" s="226"/>
    </row>
    <row r="5229" spans="1:55" ht="15.75" customHeight="1" thickBot="1">
      <c r="A5229" s="238"/>
      <c r="B5229" s="238"/>
      <c r="C5229" s="240"/>
      <c r="D5229" s="240"/>
      <c r="E5229" s="240"/>
      <c r="F5229" s="240"/>
      <c r="G5229" s="240"/>
      <c r="H5229" s="240"/>
      <c r="I5229" s="240"/>
      <c r="J5229" s="240"/>
      <c r="K5229" s="240"/>
      <c r="L5229" s="240"/>
      <c r="M5229" s="240"/>
      <c r="N5229" s="240"/>
      <c r="O5229" s="240"/>
      <c r="BC5229" s="226"/>
    </row>
    <row r="5230" spans="1:55" ht="15.75" customHeight="1" thickBot="1">
      <c r="A5230" s="238"/>
      <c r="B5230" s="238"/>
      <c r="C5230" s="240"/>
      <c r="D5230" s="240"/>
      <c r="E5230" s="240"/>
      <c r="F5230" s="240"/>
      <c r="G5230" s="240"/>
      <c r="H5230" s="240"/>
      <c r="I5230" s="240"/>
      <c r="J5230" s="240"/>
      <c r="K5230" s="240"/>
      <c r="L5230" s="240"/>
      <c r="M5230" s="240"/>
      <c r="N5230" s="240"/>
      <c r="O5230" s="240"/>
      <c r="BC5230" s="226"/>
    </row>
    <row r="5231" spans="1:55" ht="15.75" customHeight="1" thickBot="1">
      <c r="A5231" s="238"/>
      <c r="B5231" s="238"/>
      <c r="C5231" s="240"/>
      <c r="D5231" s="240"/>
      <c r="E5231" s="240"/>
      <c r="F5231" s="240"/>
      <c r="G5231" s="240"/>
      <c r="H5231" s="240"/>
      <c r="I5231" s="240"/>
      <c r="J5231" s="240"/>
      <c r="K5231" s="240"/>
      <c r="L5231" s="240"/>
      <c r="M5231" s="240"/>
      <c r="N5231" s="240"/>
      <c r="O5231" s="240"/>
      <c r="BC5231" s="226"/>
    </row>
    <row r="5232" spans="1:55" ht="15.75" customHeight="1" thickBot="1">
      <c r="A5232" s="238"/>
      <c r="B5232" s="238"/>
      <c r="C5232" s="240"/>
      <c r="D5232" s="240"/>
      <c r="E5232" s="240"/>
      <c r="F5232" s="240"/>
      <c r="G5232" s="240"/>
      <c r="H5232" s="240"/>
      <c r="I5232" s="240"/>
      <c r="J5232" s="240"/>
      <c r="K5232" s="240"/>
      <c r="L5232" s="240"/>
      <c r="M5232" s="240"/>
      <c r="N5232" s="240"/>
      <c r="O5232" s="240"/>
      <c r="BC5232" s="226"/>
    </row>
    <row r="5233" spans="1:55" ht="15.75" customHeight="1" thickBot="1">
      <c r="A5233" s="238"/>
      <c r="B5233" s="238"/>
      <c r="C5233" s="240"/>
      <c r="D5233" s="240"/>
      <c r="E5233" s="240"/>
      <c r="F5233" s="240"/>
      <c r="G5233" s="240"/>
      <c r="H5233" s="240"/>
      <c r="I5233" s="240"/>
      <c r="J5233" s="240"/>
      <c r="K5233" s="240"/>
      <c r="L5233" s="240"/>
      <c r="M5233" s="240"/>
      <c r="N5233" s="240"/>
      <c r="O5233" s="240"/>
      <c r="BC5233" s="226"/>
    </row>
    <row r="5234" spans="1:55" ht="15.75" customHeight="1" thickBot="1">
      <c r="A5234" s="238"/>
      <c r="B5234" s="238"/>
      <c r="C5234" s="240"/>
      <c r="D5234" s="240"/>
      <c r="E5234" s="240"/>
      <c r="F5234" s="240"/>
      <c r="G5234" s="240"/>
      <c r="H5234" s="240"/>
      <c r="I5234" s="240"/>
      <c r="J5234" s="240"/>
      <c r="K5234" s="240"/>
      <c r="L5234" s="240"/>
      <c r="M5234" s="240"/>
      <c r="N5234" s="240"/>
      <c r="O5234" s="240"/>
      <c r="BC5234" s="226"/>
    </row>
    <row r="5235" spans="1:55" ht="15.75" customHeight="1" thickBot="1">
      <c r="A5235" s="238"/>
      <c r="B5235" s="238"/>
      <c r="C5235" s="240"/>
      <c r="D5235" s="240"/>
      <c r="E5235" s="240"/>
      <c r="F5235" s="240"/>
      <c r="G5235" s="240"/>
      <c r="H5235" s="240"/>
      <c r="I5235" s="240"/>
      <c r="J5235" s="240"/>
      <c r="K5235" s="240"/>
      <c r="L5235" s="240"/>
      <c r="M5235" s="240"/>
      <c r="N5235" s="240"/>
      <c r="O5235" s="240"/>
      <c r="BC5235" s="226"/>
    </row>
    <row r="5236" spans="1:55" ht="15.75" customHeight="1" thickBot="1">
      <c r="A5236" s="238"/>
      <c r="B5236" s="238"/>
      <c r="C5236" s="240"/>
      <c r="D5236" s="240"/>
      <c r="E5236" s="240"/>
      <c r="F5236" s="240"/>
      <c r="G5236" s="240"/>
      <c r="H5236" s="240"/>
      <c r="I5236" s="240"/>
      <c r="J5236" s="240"/>
      <c r="K5236" s="240"/>
      <c r="L5236" s="240"/>
      <c r="M5236" s="240"/>
      <c r="N5236" s="240"/>
      <c r="O5236" s="240"/>
      <c r="BC5236" s="226"/>
    </row>
    <row r="5237" spans="1:55" ht="15.75" customHeight="1" thickBot="1">
      <c r="A5237" s="238"/>
      <c r="B5237" s="238"/>
      <c r="C5237" s="240"/>
      <c r="D5237" s="240"/>
      <c r="E5237" s="240"/>
      <c r="F5237" s="240"/>
      <c r="G5237" s="240"/>
      <c r="H5237" s="240"/>
      <c r="I5237" s="240"/>
      <c r="J5237" s="240"/>
      <c r="K5237" s="240"/>
      <c r="L5237" s="240"/>
      <c r="M5237" s="240"/>
      <c r="N5237" s="240"/>
      <c r="O5237" s="240"/>
      <c r="BC5237" s="226"/>
    </row>
    <row r="5238" spans="1:55" ht="15.75" customHeight="1" thickBot="1">
      <c r="A5238" s="238"/>
      <c r="B5238" s="238"/>
      <c r="C5238" s="240"/>
      <c r="D5238" s="240"/>
      <c r="E5238" s="240"/>
      <c r="F5238" s="240"/>
      <c r="G5238" s="240"/>
      <c r="H5238" s="240"/>
      <c r="I5238" s="240"/>
      <c r="J5238" s="240"/>
      <c r="K5238" s="240"/>
      <c r="L5238" s="240"/>
      <c r="M5238" s="240"/>
      <c r="N5238" s="240"/>
      <c r="O5238" s="240"/>
      <c r="BC5238" s="226"/>
    </row>
    <row r="5239" spans="1:55" ht="15.75" customHeight="1" thickBot="1">
      <c r="A5239" s="238"/>
      <c r="B5239" s="238"/>
      <c r="C5239" s="240"/>
      <c r="D5239" s="240"/>
      <c r="E5239" s="240"/>
      <c r="F5239" s="240"/>
      <c r="G5239" s="240"/>
      <c r="H5239" s="240"/>
      <c r="I5239" s="240"/>
      <c r="J5239" s="240"/>
      <c r="K5239" s="240"/>
      <c r="L5239" s="240"/>
      <c r="M5239" s="240"/>
      <c r="N5239" s="240"/>
      <c r="O5239" s="240"/>
      <c r="BC5239" s="226"/>
    </row>
    <row r="5240" spans="1:55" ht="15.75" customHeight="1" thickBot="1">
      <c r="A5240" s="238"/>
      <c r="B5240" s="238"/>
      <c r="C5240" s="240"/>
      <c r="D5240" s="240"/>
      <c r="E5240" s="240"/>
      <c r="F5240" s="240"/>
      <c r="G5240" s="240"/>
      <c r="H5240" s="240"/>
      <c r="I5240" s="240"/>
      <c r="J5240" s="240"/>
      <c r="K5240" s="240"/>
      <c r="L5240" s="240"/>
      <c r="M5240" s="240"/>
      <c r="N5240" s="240"/>
      <c r="O5240" s="240"/>
      <c r="BC5240" s="226"/>
    </row>
    <row r="5241" spans="1:55" ht="15.75" customHeight="1" thickBot="1">
      <c r="A5241" s="238"/>
      <c r="B5241" s="238"/>
      <c r="C5241" s="240"/>
      <c r="D5241" s="240"/>
      <c r="E5241" s="240"/>
      <c r="F5241" s="240"/>
      <c r="G5241" s="240"/>
      <c r="H5241" s="240"/>
      <c r="I5241" s="240"/>
      <c r="J5241" s="240"/>
      <c r="K5241" s="240"/>
      <c r="L5241" s="240"/>
      <c r="M5241" s="240"/>
      <c r="N5241" s="240"/>
      <c r="O5241" s="240"/>
      <c r="BC5241" s="226"/>
    </row>
    <row r="5242" spans="1:55" ht="15.75" customHeight="1" thickBot="1">
      <c r="A5242" s="238"/>
      <c r="B5242" s="238"/>
      <c r="C5242" s="240"/>
      <c r="D5242" s="240"/>
      <c r="E5242" s="240"/>
      <c r="F5242" s="240"/>
      <c r="G5242" s="240"/>
      <c r="H5242" s="240"/>
      <c r="I5242" s="240"/>
      <c r="J5242" s="240"/>
      <c r="K5242" s="240"/>
      <c r="L5242" s="240"/>
      <c r="M5242" s="240"/>
      <c r="N5242" s="240"/>
      <c r="O5242" s="240"/>
      <c r="BC5242" s="226"/>
    </row>
    <row r="5243" spans="1:55" ht="15.75" customHeight="1" thickBot="1">
      <c r="A5243" s="238"/>
      <c r="B5243" s="238"/>
      <c r="C5243" s="240"/>
      <c r="D5243" s="240"/>
      <c r="E5243" s="240"/>
      <c r="F5243" s="240"/>
      <c r="G5243" s="240"/>
      <c r="H5243" s="240"/>
      <c r="I5243" s="240"/>
      <c r="J5243" s="240"/>
      <c r="K5243" s="240"/>
      <c r="L5243" s="240"/>
      <c r="M5243" s="240"/>
      <c r="N5243" s="240"/>
      <c r="O5243" s="240"/>
      <c r="BC5243" s="226"/>
    </row>
    <row r="5244" spans="1:55" ht="15.75" customHeight="1" thickBot="1">
      <c r="A5244" s="238"/>
      <c r="B5244" s="238"/>
      <c r="C5244" s="240"/>
      <c r="D5244" s="240"/>
      <c r="E5244" s="240"/>
      <c r="F5244" s="240"/>
      <c r="G5244" s="240"/>
      <c r="H5244" s="240"/>
      <c r="I5244" s="240"/>
      <c r="J5244" s="240"/>
      <c r="K5244" s="240"/>
      <c r="L5244" s="240"/>
      <c r="M5244" s="240"/>
      <c r="N5244" s="240"/>
      <c r="O5244" s="240"/>
      <c r="BC5244" s="226"/>
    </row>
    <row r="5245" spans="1:55" ht="15.75" customHeight="1" thickBot="1">
      <c r="A5245" s="238"/>
      <c r="B5245" s="238"/>
      <c r="C5245" s="240"/>
      <c r="D5245" s="240"/>
      <c r="E5245" s="240"/>
      <c r="F5245" s="240"/>
      <c r="G5245" s="240"/>
      <c r="H5245" s="240"/>
      <c r="I5245" s="240"/>
      <c r="J5245" s="240"/>
      <c r="K5245" s="240"/>
      <c r="L5245" s="240"/>
      <c r="M5245" s="240"/>
      <c r="N5245" s="240"/>
      <c r="O5245" s="240"/>
      <c r="BC5245" s="226"/>
    </row>
    <row r="5246" spans="1:55" ht="15.75" customHeight="1" thickBot="1">
      <c r="A5246" s="238"/>
      <c r="B5246" s="238"/>
      <c r="C5246" s="240"/>
      <c r="D5246" s="240"/>
      <c r="E5246" s="240"/>
      <c r="F5246" s="240"/>
      <c r="G5246" s="240"/>
      <c r="H5246" s="240"/>
      <c r="I5246" s="240"/>
      <c r="J5246" s="240"/>
      <c r="K5246" s="240"/>
      <c r="L5246" s="240"/>
      <c r="M5246" s="240"/>
      <c r="N5246" s="240"/>
      <c r="O5246" s="240"/>
      <c r="BC5246" s="226"/>
    </row>
    <row r="5247" spans="1:55" ht="15.75" customHeight="1" thickBot="1">
      <c r="A5247" s="238"/>
      <c r="B5247" s="238"/>
      <c r="C5247" s="240"/>
      <c r="D5247" s="240"/>
      <c r="E5247" s="240"/>
      <c r="F5247" s="240"/>
      <c r="G5247" s="240"/>
      <c r="H5247" s="240"/>
      <c r="I5247" s="240"/>
      <c r="J5247" s="240"/>
      <c r="K5247" s="240"/>
      <c r="L5247" s="240"/>
      <c r="M5247" s="240"/>
      <c r="N5247" s="240"/>
      <c r="O5247" s="240"/>
      <c r="BC5247" s="226"/>
    </row>
    <row r="5248" spans="1:55" ht="15.75" customHeight="1" thickBot="1">
      <c r="A5248" s="238"/>
      <c r="B5248" s="238"/>
      <c r="C5248" s="240"/>
      <c r="D5248" s="240"/>
      <c r="E5248" s="240"/>
      <c r="F5248" s="240"/>
      <c r="G5248" s="240"/>
      <c r="H5248" s="240"/>
      <c r="I5248" s="240"/>
      <c r="J5248" s="240"/>
      <c r="K5248" s="240"/>
      <c r="L5248" s="240"/>
      <c r="M5248" s="240"/>
      <c r="N5248" s="240"/>
      <c r="O5248" s="240"/>
      <c r="BC5248" s="226"/>
    </row>
    <row r="5249" spans="1:55" ht="15.75" customHeight="1" thickBot="1">
      <c r="A5249" s="238"/>
      <c r="B5249" s="238"/>
      <c r="C5249" s="240"/>
      <c r="D5249" s="240"/>
      <c r="E5249" s="240"/>
      <c r="F5249" s="240"/>
      <c r="G5249" s="240"/>
      <c r="H5249" s="240"/>
      <c r="I5249" s="240"/>
      <c r="J5249" s="240"/>
      <c r="K5249" s="240"/>
      <c r="L5249" s="240"/>
      <c r="M5249" s="240"/>
      <c r="N5249" s="240"/>
      <c r="O5249" s="240"/>
      <c r="BC5249" s="226"/>
    </row>
    <row r="5250" spans="1:55" ht="15.75" customHeight="1" thickBot="1">
      <c r="A5250" s="238"/>
      <c r="B5250" s="238"/>
      <c r="C5250" s="240"/>
      <c r="D5250" s="240"/>
      <c r="E5250" s="240"/>
      <c r="F5250" s="240"/>
      <c r="G5250" s="240"/>
      <c r="H5250" s="240"/>
      <c r="I5250" s="240"/>
      <c r="J5250" s="240"/>
      <c r="K5250" s="240"/>
      <c r="L5250" s="240"/>
      <c r="M5250" s="240"/>
      <c r="N5250" s="240"/>
      <c r="O5250" s="240"/>
      <c r="BC5250" s="226"/>
    </row>
    <row r="5251" spans="1:55" ht="15.75" customHeight="1" thickBot="1">
      <c r="A5251" s="238"/>
      <c r="B5251" s="238"/>
      <c r="C5251" s="240"/>
      <c r="D5251" s="240"/>
      <c r="E5251" s="240"/>
      <c r="F5251" s="240"/>
      <c r="G5251" s="240"/>
      <c r="H5251" s="240"/>
      <c r="I5251" s="240"/>
      <c r="J5251" s="240"/>
      <c r="K5251" s="240"/>
      <c r="L5251" s="240"/>
      <c r="M5251" s="240"/>
      <c r="N5251" s="240"/>
      <c r="O5251" s="240"/>
      <c r="BC5251" s="226"/>
    </row>
    <row r="5252" spans="1:55" ht="15.75" customHeight="1" thickBot="1">
      <c r="A5252" s="238"/>
      <c r="B5252" s="238"/>
      <c r="C5252" s="240"/>
      <c r="D5252" s="240"/>
      <c r="E5252" s="240"/>
      <c r="F5252" s="240"/>
      <c r="G5252" s="240"/>
      <c r="H5252" s="240"/>
      <c r="I5252" s="240"/>
      <c r="J5252" s="240"/>
      <c r="K5252" s="240"/>
      <c r="L5252" s="240"/>
      <c r="M5252" s="240"/>
      <c r="N5252" s="240"/>
      <c r="O5252" s="240"/>
      <c r="BC5252" s="226"/>
    </row>
    <row r="5253" spans="1:55" ht="15.75" customHeight="1" thickBot="1">
      <c r="A5253" s="238"/>
      <c r="B5253" s="238"/>
      <c r="C5253" s="240"/>
      <c r="D5253" s="240"/>
      <c r="E5253" s="240"/>
      <c r="F5253" s="240"/>
      <c r="G5253" s="240"/>
      <c r="H5253" s="240"/>
      <c r="I5253" s="240"/>
      <c r="J5253" s="240"/>
      <c r="K5253" s="240"/>
      <c r="L5253" s="240"/>
      <c r="M5253" s="240"/>
      <c r="N5253" s="240"/>
      <c r="O5253" s="240"/>
      <c r="BC5253" s="226"/>
    </row>
    <row r="5254" spans="1:55" ht="15.75" customHeight="1" thickBot="1">
      <c r="A5254" s="238"/>
      <c r="B5254" s="238"/>
      <c r="C5254" s="240"/>
      <c r="D5254" s="240"/>
      <c r="E5254" s="240"/>
      <c r="F5254" s="240"/>
      <c r="G5254" s="240"/>
      <c r="H5254" s="240"/>
      <c r="I5254" s="240"/>
      <c r="J5254" s="240"/>
      <c r="K5254" s="240"/>
      <c r="L5254" s="240"/>
      <c r="M5254" s="240"/>
      <c r="N5254" s="240"/>
      <c r="O5254" s="240"/>
      <c r="BC5254" s="226"/>
    </row>
    <row r="5255" spans="1:55" ht="15.75" customHeight="1" thickBot="1">
      <c r="A5255" s="238"/>
      <c r="B5255" s="238"/>
      <c r="C5255" s="240"/>
      <c r="D5255" s="240"/>
      <c r="E5255" s="240"/>
      <c r="F5255" s="240"/>
      <c r="G5255" s="240"/>
      <c r="H5255" s="240"/>
      <c r="I5255" s="240"/>
      <c r="J5255" s="240"/>
      <c r="K5255" s="240"/>
      <c r="L5255" s="240"/>
      <c r="M5255" s="240"/>
      <c r="N5255" s="240"/>
      <c r="O5255" s="240"/>
      <c r="BC5255" s="226"/>
    </row>
    <row r="5256" spans="1:55" ht="15.75" customHeight="1" thickBot="1">
      <c r="A5256" s="238"/>
      <c r="B5256" s="238"/>
      <c r="C5256" s="240"/>
      <c r="D5256" s="240"/>
      <c r="E5256" s="240"/>
      <c r="F5256" s="240"/>
      <c r="G5256" s="240"/>
      <c r="H5256" s="240"/>
      <c r="I5256" s="240"/>
      <c r="J5256" s="240"/>
      <c r="K5256" s="240"/>
      <c r="L5256" s="240"/>
      <c r="M5256" s="240"/>
      <c r="N5256" s="240"/>
      <c r="O5256" s="240"/>
      <c r="BC5256" s="226"/>
    </row>
    <row r="5257" spans="1:55" ht="15.75" customHeight="1" thickBot="1">
      <c r="A5257" s="238"/>
      <c r="B5257" s="238"/>
      <c r="C5257" s="240"/>
      <c r="D5257" s="240"/>
      <c r="E5257" s="240"/>
      <c r="F5257" s="240"/>
      <c r="G5257" s="240"/>
      <c r="H5257" s="240"/>
      <c r="I5257" s="240"/>
      <c r="J5257" s="240"/>
      <c r="K5257" s="240"/>
      <c r="L5257" s="240"/>
      <c r="M5257" s="240"/>
      <c r="N5257" s="240"/>
      <c r="O5257" s="240"/>
      <c r="BC5257" s="226"/>
    </row>
    <row r="5258" spans="1:55" ht="15.75" customHeight="1" thickBot="1">
      <c r="A5258" s="238"/>
      <c r="B5258" s="238"/>
      <c r="C5258" s="240"/>
      <c r="D5258" s="240"/>
      <c r="E5258" s="240"/>
      <c r="F5258" s="240"/>
      <c r="G5258" s="240"/>
      <c r="H5258" s="240"/>
      <c r="I5258" s="240"/>
      <c r="J5258" s="240"/>
      <c r="K5258" s="240"/>
      <c r="L5258" s="240"/>
      <c r="M5258" s="240"/>
      <c r="N5258" s="240"/>
      <c r="O5258" s="240"/>
      <c r="BC5258" s="226"/>
    </row>
    <row r="5259" spans="1:55" ht="15.75" customHeight="1" thickBot="1">
      <c r="A5259" s="238"/>
      <c r="B5259" s="238"/>
      <c r="C5259" s="240"/>
      <c r="D5259" s="240"/>
      <c r="E5259" s="240"/>
      <c r="F5259" s="240"/>
      <c r="G5259" s="240"/>
      <c r="H5259" s="240"/>
      <c r="I5259" s="240"/>
      <c r="J5259" s="240"/>
      <c r="K5259" s="240"/>
      <c r="L5259" s="240"/>
      <c r="M5259" s="240"/>
      <c r="N5259" s="240"/>
      <c r="O5259" s="240"/>
      <c r="BC5259" s="226"/>
    </row>
    <row r="5260" spans="1:55" ht="15.75" customHeight="1" thickBot="1">
      <c r="A5260" s="238"/>
      <c r="B5260" s="238"/>
      <c r="C5260" s="240"/>
      <c r="D5260" s="240"/>
      <c r="E5260" s="240"/>
      <c r="F5260" s="240"/>
      <c r="G5260" s="240"/>
      <c r="H5260" s="240"/>
      <c r="I5260" s="240"/>
      <c r="J5260" s="240"/>
      <c r="K5260" s="240"/>
      <c r="L5260" s="240"/>
      <c r="M5260" s="240"/>
      <c r="N5260" s="240"/>
      <c r="O5260" s="240"/>
      <c r="BC5260" s="226"/>
    </row>
    <row r="5261" spans="1:55" ht="15.75" customHeight="1" thickBot="1">
      <c r="A5261" s="238"/>
      <c r="B5261" s="238"/>
      <c r="C5261" s="240"/>
      <c r="D5261" s="240"/>
      <c r="E5261" s="240"/>
      <c r="F5261" s="240"/>
      <c r="G5261" s="240"/>
      <c r="H5261" s="240"/>
      <c r="I5261" s="240"/>
      <c r="J5261" s="240"/>
      <c r="K5261" s="240"/>
      <c r="L5261" s="240"/>
      <c r="M5261" s="240"/>
      <c r="N5261" s="240"/>
      <c r="O5261" s="240"/>
      <c r="BC5261" s="226"/>
    </row>
    <row r="5262" spans="1:55" ht="15.75" customHeight="1" thickBot="1">
      <c r="A5262" s="238"/>
      <c r="B5262" s="238"/>
      <c r="C5262" s="240"/>
      <c r="D5262" s="240"/>
      <c r="E5262" s="240"/>
      <c r="F5262" s="240"/>
      <c r="G5262" s="240"/>
      <c r="H5262" s="240"/>
      <c r="I5262" s="240"/>
      <c r="J5262" s="240"/>
      <c r="K5262" s="240"/>
      <c r="L5262" s="240"/>
      <c r="M5262" s="240"/>
      <c r="N5262" s="240"/>
      <c r="O5262" s="240"/>
      <c r="BC5262" s="226"/>
    </row>
    <row r="5263" spans="1:55" ht="15.75" customHeight="1" thickBot="1">
      <c r="A5263" s="238"/>
      <c r="B5263" s="238"/>
      <c r="C5263" s="240"/>
      <c r="D5263" s="240"/>
      <c r="E5263" s="240"/>
      <c r="F5263" s="240"/>
      <c r="G5263" s="240"/>
      <c r="H5263" s="240"/>
      <c r="I5263" s="240"/>
      <c r="J5263" s="240"/>
      <c r="K5263" s="240"/>
      <c r="L5263" s="240"/>
      <c r="M5263" s="240"/>
      <c r="N5263" s="240"/>
      <c r="O5263" s="240"/>
      <c r="BC5263" s="226"/>
    </row>
    <row r="5264" spans="1:55" ht="15.75" customHeight="1" thickBot="1">
      <c r="A5264" s="238"/>
      <c r="B5264" s="238"/>
      <c r="C5264" s="240"/>
      <c r="D5264" s="240"/>
      <c r="E5264" s="240"/>
      <c r="F5264" s="240"/>
      <c r="G5264" s="240"/>
      <c r="H5264" s="240"/>
      <c r="I5264" s="240"/>
      <c r="J5264" s="240"/>
      <c r="K5264" s="240"/>
      <c r="L5264" s="240"/>
      <c r="M5264" s="240"/>
      <c r="N5264" s="240"/>
      <c r="O5264" s="240"/>
      <c r="BC5264" s="226"/>
    </row>
    <row r="5265" spans="1:55" ht="15.75" customHeight="1" thickBot="1">
      <c r="A5265" s="238"/>
      <c r="B5265" s="238"/>
      <c r="C5265" s="240"/>
      <c r="D5265" s="240"/>
      <c r="E5265" s="240"/>
      <c r="F5265" s="240"/>
      <c r="G5265" s="240"/>
      <c r="H5265" s="240"/>
      <c r="I5265" s="240"/>
      <c r="J5265" s="240"/>
      <c r="K5265" s="240"/>
      <c r="L5265" s="240"/>
      <c r="M5265" s="240"/>
      <c r="N5265" s="240"/>
      <c r="O5265" s="240"/>
      <c r="BC5265" s="226"/>
    </row>
    <row r="5266" spans="1:55" ht="15.75" customHeight="1" thickBot="1">
      <c r="A5266" s="238"/>
      <c r="B5266" s="238"/>
      <c r="C5266" s="240"/>
      <c r="D5266" s="240"/>
      <c r="E5266" s="240"/>
      <c r="F5266" s="240"/>
      <c r="G5266" s="240"/>
      <c r="H5266" s="240"/>
      <c r="I5266" s="240"/>
      <c r="J5266" s="240"/>
      <c r="K5266" s="240"/>
      <c r="L5266" s="240"/>
      <c r="M5266" s="240"/>
      <c r="N5266" s="240"/>
      <c r="O5266" s="240"/>
      <c r="BC5266" s="226"/>
    </row>
    <row r="5267" spans="1:55" ht="15.75" customHeight="1" thickBot="1">
      <c r="A5267" s="238"/>
      <c r="B5267" s="238"/>
      <c r="C5267" s="240"/>
      <c r="D5267" s="240"/>
      <c r="E5267" s="240"/>
      <c r="F5267" s="240"/>
      <c r="G5267" s="240"/>
      <c r="H5267" s="240"/>
      <c r="I5267" s="240"/>
      <c r="J5267" s="240"/>
      <c r="K5267" s="240"/>
      <c r="L5267" s="240"/>
      <c r="M5267" s="240"/>
      <c r="N5267" s="240"/>
      <c r="O5267" s="240"/>
      <c r="BC5267" s="226"/>
    </row>
    <row r="5268" spans="1:55" ht="15.75" customHeight="1" thickBot="1">
      <c r="A5268" s="238"/>
      <c r="B5268" s="238"/>
      <c r="C5268" s="240"/>
      <c r="D5268" s="240"/>
      <c r="E5268" s="240"/>
      <c r="F5268" s="240"/>
      <c r="G5268" s="240"/>
      <c r="H5268" s="240"/>
      <c r="I5268" s="240"/>
      <c r="J5268" s="240"/>
      <c r="K5268" s="240"/>
      <c r="L5268" s="240"/>
      <c r="M5268" s="240"/>
      <c r="N5268" s="240"/>
      <c r="O5268" s="240"/>
      <c r="BC5268" s="226"/>
    </row>
    <row r="5269" spans="1:55" ht="15.75" customHeight="1" thickBot="1">
      <c r="A5269" s="238"/>
      <c r="B5269" s="238"/>
      <c r="C5269" s="240"/>
      <c r="D5269" s="240"/>
      <c r="E5269" s="240"/>
      <c r="F5269" s="240"/>
      <c r="G5269" s="240"/>
      <c r="H5269" s="240"/>
      <c r="I5269" s="240"/>
      <c r="J5269" s="240"/>
      <c r="K5269" s="240"/>
      <c r="L5269" s="240"/>
      <c r="M5269" s="240"/>
      <c r="N5269" s="240"/>
      <c r="O5269" s="240"/>
      <c r="BC5269" s="226"/>
    </row>
    <row r="5270" spans="1:55" ht="15.75" customHeight="1" thickBot="1">
      <c r="A5270" s="238"/>
      <c r="B5270" s="238"/>
      <c r="C5270" s="240"/>
      <c r="D5270" s="240"/>
      <c r="E5270" s="240"/>
      <c r="F5270" s="240"/>
      <c r="G5270" s="240"/>
      <c r="H5270" s="240"/>
      <c r="I5270" s="240"/>
      <c r="J5270" s="240"/>
      <c r="K5270" s="240"/>
      <c r="L5270" s="240"/>
      <c r="M5270" s="240"/>
      <c r="N5270" s="240"/>
      <c r="O5270" s="240"/>
      <c r="BC5270" s="226"/>
    </row>
    <row r="5271" spans="1:55" ht="15.75" customHeight="1" thickBot="1">
      <c r="A5271" s="238"/>
      <c r="B5271" s="238"/>
      <c r="C5271" s="240"/>
      <c r="D5271" s="240"/>
      <c r="E5271" s="240"/>
      <c r="F5271" s="240"/>
      <c r="G5271" s="240"/>
      <c r="H5271" s="240"/>
      <c r="I5271" s="240"/>
      <c r="J5271" s="240"/>
      <c r="K5271" s="240"/>
      <c r="L5271" s="240"/>
      <c r="M5271" s="240"/>
      <c r="N5271" s="240"/>
      <c r="O5271" s="240"/>
      <c r="BC5271" s="226"/>
    </row>
    <row r="5272" spans="1:55" ht="15.75" customHeight="1" thickBot="1">
      <c r="A5272" s="238"/>
      <c r="B5272" s="238"/>
      <c r="C5272" s="240"/>
      <c r="D5272" s="240"/>
      <c r="E5272" s="240"/>
      <c r="F5272" s="240"/>
      <c r="G5272" s="240"/>
      <c r="H5272" s="240"/>
      <c r="I5272" s="240"/>
      <c r="J5272" s="240"/>
      <c r="K5272" s="240"/>
      <c r="L5272" s="240"/>
      <c r="M5272" s="240"/>
      <c r="N5272" s="240"/>
      <c r="O5272" s="240"/>
      <c r="BC5272" s="226"/>
    </row>
    <row r="5273" spans="1:55" ht="15.75" customHeight="1" thickBot="1">
      <c r="A5273" s="238"/>
      <c r="B5273" s="238"/>
      <c r="C5273" s="240"/>
      <c r="D5273" s="240"/>
      <c r="E5273" s="240"/>
      <c r="F5273" s="240"/>
      <c r="G5273" s="240"/>
      <c r="H5273" s="240"/>
      <c r="I5273" s="240"/>
      <c r="J5273" s="240"/>
      <c r="K5273" s="240"/>
      <c r="L5273" s="240"/>
      <c r="M5273" s="240"/>
      <c r="N5273" s="240"/>
      <c r="O5273" s="240"/>
      <c r="BC5273" s="226"/>
    </row>
    <row r="5274" spans="1:55" ht="15.75" customHeight="1" thickBot="1">
      <c r="A5274" s="238"/>
      <c r="B5274" s="238"/>
      <c r="C5274" s="240"/>
      <c r="D5274" s="240"/>
      <c r="E5274" s="240"/>
      <c r="F5274" s="240"/>
      <c r="G5274" s="240"/>
      <c r="H5274" s="240"/>
      <c r="I5274" s="240"/>
      <c r="J5274" s="240"/>
      <c r="K5274" s="240"/>
      <c r="L5274" s="240"/>
      <c r="M5274" s="240"/>
      <c r="N5274" s="240"/>
      <c r="O5274" s="240"/>
      <c r="BC5274" s="226"/>
    </row>
    <row r="5275" spans="1:55" ht="15.75" customHeight="1" thickBot="1">
      <c r="A5275" s="238"/>
      <c r="B5275" s="238"/>
      <c r="C5275" s="240"/>
      <c r="D5275" s="240"/>
      <c r="E5275" s="240"/>
      <c r="F5275" s="240"/>
      <c r="G5275" s="240"/>
      <c r="H5275" s="240"/>
      <c r="I5275" s="240"/>
      <c r="J5275" s="240"/>
      <c r="K5275" s="240"/>
      <c r="L5275" s="240"/>
      <c r="M5275" s="240"/>
      <c r="N5275" s="240"/>
      <c r="O5275" s="240"/>
      <c r="BC5275" s="226"/>
    </row>
    <row r="5276" spans="1:55" ht="15.75" customHeight="1" thickBot="1">
      <c r="A5276" s="238"/>
      <c r="B5276" s="238"/>
      <c r="C5276" s="240"/>
      <c r="D5276" s="240"/>
      <c r="E5276" s="240"/>
      <c r="F5276" s="240"/>
      <c r="G5276" s="240"/>
      <c r="H5276" s="240"/>
      <c r="I5276" s="240"/>
      <c r="J5276" s="240"/>
      <c r="K5276" s="240"/>
      <c r="L5276" s="240"/>
      <c r="M5276" s="240"/>
      <c r="N5276" s="240"/>
      <c r="O5276" s="240"/>
      <c r="BC5276" s="226"/>
    </row>
    <row r="5277" spans="1:55" ht="15.75" customHeight="1" thickBot="1">
      <c r="A5277" s="238"/>
      <c r="B5277" s="238"/>
      <c r="C5277" s="240"/>
      <c r="D5277" s="240"/>
      <c r="E5277" s="240"/>
      <c r="F5277" s="240"/>
      <c r="G5277" s="240"/>
      <c r="H5277" s="240"/>
      <c r="I5277" s="240"/>
      <c r="J5277" s="240"/>
      <c r="K5277" s="240"/>
      <c r="L5277" s="240"/>
      <c r="M5277" s="240"/>
      <c r="N5277" s="240"/>
      <c r="O5277" s="240"/>
      <c r="BC5277" s="226"/>
    </row>
    <row r="5278" spans="1:55" ht="15.75" customHeight="1" thickBot="1">
      <c r="A5278" s="238"/>
      <c r="B5278" s="238"/>
      <c r="C5278" s="240"/>
      <c r="D5278" s="240"/>
      <c r="E5278" s="240"/>
      <c r="F5278" s="240"/>
      <c r="G5278" s="240"/>
      <c r="H5278" s="240"/>
      <c r="I5278" s="240"/>
      <c r="J5278" s="240"/>
      <c r="K5278" s="240"/>
      <c r="L5278" s="240"/>
      <c r="M5278" s="240"/>
      <c r="N5278" s="240"/>
      <c r="O5278" s="240"/>
      <c r="BC5278" s="226"/>
    </row>
    <row r="5279" spans="1:55" ht="15.75" customHeight="1" thickBot="1">
      <c r="A5279" s="238"/>
      <c r="B5279" s="238"/>
      <c r="C5279" s="240"/>
      <c r="D5279" s="240"/>
      <c r="E5279" s="240"/>
      <c r="F5279" s="240"/>
      <c r="G5279" s="240"/>
      <c r="H5279" s="240"/>
      <c r="I5279" s="240"/>
      <c r="J5279" s="240"/>
      <c r="K5279" s="240"/>
      <c r="L5279" s="240"/>
      <c r="M5279" s="240"/>
      <c r="N5279" s="240"/>
      <c r="O5279" s="240"/>
      <c r="BC5279" s="226"/>
    </row>
    <row r="5280" spans="1:55" ht="15.75" customHeight="1" thickBot="1">
      <c r="A5280" s="238"/>
      <c r="B5280" s="238"/>
      <c r="C5280" s="240"/>
      <c r="D5280" s="240"/>
      <c r="E5280" s="240"/>
      <c r="F5280" s="240"/>
      <c r="G5280" s="240"/>
      <c r="H5280" s="240"/>
      <c r="I5280" s="240"/>
      <c r="J5280" s="240"/>
      <c r="K5280" s="240"/>
      <c r="L5280" s="240"/>
      <c r="M5280" s="240"/>
      <c r="N5280" s="240"/>
      <c r="O5280" s="240"/>
      <c r="BC5280" s="226"/>
    </row>
    <row r="5281" spans="1:55" ht="15.75" customHeight="1" thickBot="1">
      <c r="A5281" s="238"/>
      <c r="B5281" s="238"/>
      <c r="C5281" s="240"/>
      <c r="D5281" s="240"/>
      <c r="E5281" s="240"/>
      <c r="F5281" s="240"/>
      <c r="G5281" s="240"/>
      <c r="H5281" s="240"/>
      <c r="I5281" s="240"/>
      <c r="J5281" s="240"/>
      <c r="K5281" s="240"/>
      <c r="L5281" s="240"/>
      <c r="M5281" s="240"/>
      <c r="N5281" s="240"/>
      <c r="O5281" s="240"/>
      <c r="BC5281" s="226"/>
    </row>
    <row r="5282" spans="1:55" ht="15.75" customHeight="1" thickBot="1">
      <c r="A5282" s="238"/>
      <c r="B5282" s="238"/>
      <c r="C5282" s="240"/>
      <c r="D5282" s="240"/>
      <c r="E5282" s="240"/>
      <c r="F5282" s="240"/>
      <c r="G5282" s="240"/>
      <c r="H5282" s="240"/>
      <c r="I5282" s="240"/>
      <c r="J5282" s="240"/>
      <c r="K5282" s="240"/>
      <c r="L5282" s="240"/>
      <c r="M5282" s="240"/>
      <c r="N5282" s="240"/>
      <c r="O5282" s="240"/>
      <c r="BC5282" s="226"/>
    </row>
    <row r="5283" spans="1:55" ht="15.75" customHeight="1" thickBot="1">
      <c r="A5283" s="238"/>
      <c r="B5283" s="238"/>
      <c r="C5283" s="240"/>
      <c r="D5283" s="240"/>
      <c r="E5283" s="240"/>
      <c r="F5283" s="240"/>
      <c r="G5283" s="240"/>
      <c r="H5283" s="240"/>
      <c r="I5283" s="240"/>
      <c r="J5283" s="240"/>
      <c r="K5283" s="240"/>
      <c r="L5283" s="240"/>
      <c r="M5283" s="240"/>
      <c r="N5283" s="240"/>
      <c r="O5283" s="240"/>
      <c r="BC5283" s="226"/>
    </row>
    <row r="5284" spans="1:55" ht="15.75" customHeight="1" thickBot="1">
      <c r="A5284" s="238"/>
      <c r="B5284" s="238"/>
      <c r="C5284" s="240"/>
      <c r="D5284" s="240"/>
      <c r="E5284" s="240"/>
      <c r="F5284" s="240"/>
      <c r="G5284" s="240"/>
      <c r="H5284" s="240"/>
      <c r="I5284" s="240"/>
      <c r="J5284" s="240"/>
      <c r="K5284" s="240"/>
      <c r="L5284" s="240"/>
      <c r="M5284" s="240"/>
      <c r="N5284" s="240"/>
      <c r="O5284" s="240"/>
      <c r="BC5284" s="226"/>
    </row>
    <row r="5285" spans="1:55" ht="15.75" customHeight="1" thickBot="1">
      <c r="A5285" s="238"/>
      <c r="B5285" s="238"/>
      <c r="C5285" s="240"/>
      <c r="D5285" s="240"/>
      <c r="E5285" s="240"/>
      <c r="F5285" s="240"/>
      <c r="G5285" s="240"/>
      <c r="H5285" s="240"/>
      <c r="I5285" s="240"/>
      <c r="J5285" s="240"/>
      <c r="K5285" s="240"/>
      <c r="L5285" s="240"/>
      <c r="M5285" s="240"/>
      <c r="N5285" s="240"/>
      <c r="O5285" s="240"/>
      <c r="BC5285" s="226"/>
    </row>
    <row r="5286" spans="1:55" ht="15.75" customHeight="1" thickBot="1">
      <c r="A5286" s="238"/>
      <c r="B5286" s="238"/>
      <c r="C5286" s="240"/>
      <c r="D5286" s="240"/>
      <c r="E5286" s="240"/>
      <c r="F5286" s="240"/>
      <c r="G5286" s="240"/>
      <c r="H5286" s="240"/>
      <c r="I5286" s="240"/>
      <c r="J5286" s="240"/>
      <c r="K5286" s="240"/>
      <c r="L5286" s="240"/>
      <c r="M5286" s="240"/>
      <c r="N5286" s="240"/>
      <c r="O5286" s="240"/>
      <c r="BC5286" s="226"/>
    </row>
    <row r="5287" spans="1:55" ht="15.75" customHeight="1" thickBot="1">
      <c r="A5287" s="238"/>
      <c r="B5287" s="238"/>
      <c r="C5287" s="240"/>
      <c r="D5287" s="240"/>
      <c r="E5287" s="240"/>
      <c r="F5287" s="240"/>
      <c r="G5287" s="240"/>
      <c r="H5287" s="240"/>
      <c r="I5287" s="240"/>
      <c r="J5287" s="240"/>
      <c r="K5287" s="240"/>
      <c r="L5287" s="240"/>
      <c r="M5287" s="240"/>
      <c r="N5287" s="240"/>
      <c r="O5287" s="240"/>
      <c r="BC5287" s="226"/>
    </row>
    <row r="5288" spans="1:55" ht="15.75" customHeight="1" thickBot="1">
      <c r="A5288" s="238"/>
      <c r="B5288" s="238"/>
      <c r="C5288" s="240"/>
      <c r="D5288" s="240"/>
      <c r="E5288" s="240"/>
      <c r="F5288" s="240"/>
      <c r="G5288" s="240"/>
      <c r="H5288" s="240"/>
      <c r="I5288" s="240"/>
      <c r="J5288" s="240"/>
      <c r="K5288" s="240"/>
      <c r="L5288" s="240"/>
      <c r="M5288" s="240"/>
      <c r="N5288" s="240"/>
      <c r="O5288" s="240"/>
      <c r="BC5288" s="226"/>
    </row>
    <row r="5289" spans="1:55" ht="15.75" customHeight="1" thickBot="1">
      <c r="A5289" s="238"/>
      <c r="B5289" s="238"/>
      <c r="C5289" s="240"/>
      <c r="D5289" s="240"/>
      <c r="E5289" s="240"/>
      <c r="F5289" s="240"/>
      <c r="G5289" s="240"/>
      <c r="H5289" s="240"/>
      <c r="I5289" s="240"/>
      <c r="J5289" s="240"/>
      <c r="K5289" s="240"/>
      <c r="L5289" s="240"/>
      <c r="M5289" s="240"/>
      <c r="N5289" s="240"/>
      <c r="O5289" s="240"/>
      <c r="BC5289" s="226"/>
    </row>
    <row r="5290" spans="1:55" ht="15.75" customHeight="1" thickBot="1">
      <c r="A5290" s="238"/>
      <c r="B5290" s="238"/>
      <c r="C5290" s="240"/>
      <c r="D5290" s="240"/>
      <c r="E5290" s="240"/>
      <c r="F5290" s="240"/>
      <c r="G5290" s="240"/>
      <c r="H5290" s="240"/>
      <c r="I5290" s="240"/>
      <c r="J5290" s="240"/>
      <c r="K5290" s="240"/>
      <c r="L5290" s="240"/>
      <c r="M5290" s="240"/>
      <c r="N5290" s="240"/>
      <c r="O5290" s="240"/>
      <c r="BC5290" s="226"/>
    </row>
    <row r="5291" spans="1:55" ht="15.75" customHeight="1" thickBot="1">
      <c r="A5291" s="238"/>
      <c r="B5291" s="238"/>
      <c r="C5291" s="240"/>
      <c r="D5291" s="240"/>
      <c r="E5291" s="240"/>
      <c r="F5291" s="240"/>
      <c r="G5291" s="240"/>
      <c r="H5291" s="240"/>
      <c r="I5291" s="240"/>
      <c r="J5291" s="240"/>
      <c r="K5291" s="240"/>
      <c r="L5291" s="240"/>
      <c r="M5291" s="240"/>
      <c r="N5291" s="240"/>
      <c r="O5291" s="240"/>
      <c r="BC5291" s="226"/>
    </row>
    <row r="5292" spans="1:55" ht="15.75" customHeight="1" thickBot="1">
      <c r="A5292" s="238"/>
      <c r="B5292" s="238"/>
      <c r="C5292" s="240"/>
      <c r="D5292" s="240"/>
      <c r="E5292" s="240"/>
      <c r="F5292" s="240"/>
      <c r="G5292" s="240"/>
      <c r="H5292" s="240"/>
      <c r="I5292" s="240"/>
      <c r="J5292" s="240"/>
      <c r="K5292" s="240"/>
      <c r="L5292" s="240"/>
      <c r="M5292" s="240"/>
      <c r="N5292" s="240"/>
      <c r="O5292" s="240"/>
      <c r="BC5292" s="226"/>
    </row>
    <row r="5293" spans="1:55" ht="15.75" customHeight="1" thickBot="1">
      <c r="A5293" s="238"/>
      <c r="B5293" s="238"/>
      <c r="C5293" s="240"/>
      <c r="D5293" s="240"/>
      <c r="E5293" s="240"/>
      <c r="F5293" s="240"/>
      <c r="G5293" s="240"/>
      <c r="H5293" s="240"/>
      <c r="I5293" s="240"/>
      <c r="J5293" s="240"/>
      <c r="K5293" s="240"/>
      <c r="L5293" s="240"/>
      <c r="M5293" s="240"/>
      <c r="N5293" s="240"/>
      <c r="O5293" s="240"/>
      <c r="BC5293" s="226"/>
    </row>
    <row r="5294" spans="1:55" ht="15.75" customHeight="1" thickBot="1">
      <c r="A5294" s="238"/>
      <c r="B5294" s="238"/>
      <c r="C5294" s="240"/>
      <c r="D5294" s="240"/>
      <c r="E5294" s="240"/>
      <c r="F5294" s="240"/>
      <c r="G5294" s="240"/>
      <c r="H5294" s="240"/>
      <c r="I5294" s="240"/>
      <c r="J5294" s="240"/>
      <c r="K5294" s="240"/>
      <c r="L5294" s="240"/>
      <c r="M5294" s="240"/>
      <c r="N5294" s="240"/>
      <c r="O5294" s="240"/>
      <c r="BC5294" s="226"/>
    </row>
    <row r="5295" spans="1:55" ht="15.75" customHeight="1" thickBot="1">
      <c r="A5295" s="238"/>
      <c r="B5295" s="238"/>
      <c r="C5295" s="240"/>
      <c r="D5295" s="240"/>
      <c r="E5295" s="240"/>
      <c r="F5295" s="240"/>
      <c r="G5295" s="240"/>
      <c r="H5295" s="240"/>
      <c r="I5295" s="240"/>
      <c r="J5295" s="240"/>
      <c r="K5295" s="240"/>
      <c r="L5295" s="240"/>
      <c r="M5295" s="240"/>
      <c r="N5295" s="240"/>
      <c r="O5295" s="240"/>
      <c r="BC5295" s="226"/>
    </row>
    <row r="5296" spans="1:55" ht="15.75" customHeight="1" thickBot="1">
      <c r="A5296" s="238"/>
      <c r="B5296" s="238"/>
      <c r="C5296" s="240"/>
      <c r="D5296" s="240"/>
      <c r="E5296" s="240"/>
      <c r="F5296" s="240"/>
      <c r="G5296" s="240"/>
      <c r="H5296" s="240"/>
      <c r="I5296" s="240"/>
      <c r="J5296" s="240"/>
      <c r="K5296" s="240"/>
      <c r="L5296" s="240"/>
      <c r="M5296" s="240"/>
      <c r="N5296" s="240"/>
      <c r="O5296" s="240"/>
      <c r="BC5296" s="226"/>
    </row>
    <row r="5297" spans="1:55" ht="15.75" customHeight="1" thickBot="1">
      <c r="A5297" s="238"/>
      <c r="B5297" s="238"/>
      <c r="C5297" s="240"/>
      <c r="D5297" s="240"/>
      <c r="E5297" s="240"/>
      <c r="F5297" s="240"/>
      <c r="G5297" s="240"/>
      <c r="H5297" s="240"/>
      <c r="I5297" s="240"/>
      <c r="J5297" s="240"/>
      <c r="K5297" s="240"/>
      <c r="L5297" s="240"/>
      <c r="M5297" s="240"/>
      <c r="N5297" s="240"/>
      <c r="O5297" s="240"/>
      <c r="BC5297" s="226"/>
    </row>
    <row r="5298" spans="1:55" ht="15.75" customHeight="1" thickBot="1">
      <c r="A5298" s="238"/>
      <c r="B5298" s="238"/>
      <c r="C5298" s="240"/>
      <c r="D5298" s="240"/>
      <c r="E5298" s="240"/>
      <c r="F5298" s="240"/>
      <c r="G5298" s="240"/>
      <c r="H5298" s="240"/>
      <c r="I5298" s="240"/>
      <c r="J5298" s="240"/>
      <c r="K5298" s="240"/>
      <c r="L5298" s="240"/>
      <c r="M5298" s="240"/>
      <c r="N5298" s="240"/>
      <c r="O5298" s="240"/>
      <c r="BC5298" s="226"/>
    </row>
    <row r="5299" spans="1:55" ht="15.75" customHeight="1" thickBot="1">
      <c r="A5299" s="238"/>
      <c r="B5299" s="238"/>
      <c r="C5299" s="240"/>
      <c r="D5299" s="240"/>
      <c r="E5299" s="240"/>
      <c r="F5299" s="240"/>
      <c r="G5299" s="240"/>
      <c r="H5299" s="240"/>
      <c r="I5299" s="240"/>
      <c r="J5299" s="240"/>
      <c r="K5299" s="240"/>
      <c r="L5299" s="240"/>
      <c r="M5299" s="240"/>
      <c r="N5299" s="240"/>
      <c r="O5299" s="240"/>
      <c r="BC5299" s="226"/>
    </row>
    <row r="5300" spans="1:55" ht="15.75" customHeight="1" thickBot="1">
      <c r="A5300" s="238"/>
      <c r="B5300" s="238"/>
      <c r="C5300" s="240"/>
      <c r="D5300" s="240"/>
      <c r="E5300" s="240"/>
      <c r="F5300" s="240"/>
      <c r="G5300" s="240"/>
      <c r="H5300" s="240"/>
      <c r="I5300" s="240"/>
      <c r="J5300" s="240"/>
      <c r="K5300" s="240"/>
      <c r="L5300" s="240"/>
      <c r="M5300" s="240"/>
      <c r="N5300" s="240"/>
      <c r="O5300" s="240"/>
      <c r="BC5300" s="226"/>
    </row>
    <row r="5301" spans="1:55" ht="15.75" customHeight="1" thickBot="1">
      <c r="A5301" s="238"/>
      <c r="B5301" s="238"/>
      <c r="C5301" s="240"/>
      <c r="D5301" s="240"/>
      <c r="E5301" s="240"/>
      <c r="F5301" s="240"/>
      <c r="G5301" s="240"/>
      <c r="H5301" s="240"/>
      <c r="I5301" s="240"/>
      <c r="J5301" s="240"/>
      <c r="K5301" s="240"/>
      <c r="L5301" s="240"/>
      <c r="M5301" s="240"/>
      <c r="N5301" s="240"/>
      <c r="O5301" s="240"/>
      <c r="BC5301" s="226"/>
    </row>
    <row r="5302" spans="1:55" ht="15.75" customHeight="1" thickBot="1">
      <c r="A5302" s="238"/>
      <c r="B5302" s="238"/>
      <c r="C5302" s="240"/>
      <c r="D5302" s="240"/>
      <c r="E5302" s="240"/>
      <c r="F5302" s="240"/>
      <c r="G5302" s="240"/>
      <c r="H5302" s="240"/>
      <c r="I5302" s="240"/>
      <c r="J5302" s="240"/>
      <c r="K5302" s="240"/>
      <c r="L5302" s="240"/>
      <c r="M5302" s="240"/>
      <c r="N5302" s="240"/>
      <c r="O5302" s="240"/>
      <c r="BC5302" s="226"/>
    </row>
    <row r="5303" spans="1:55" ht="15.75" customHeight="1" thickBot="1">
      <c r="A5303" s="238"/>
      <c r="B5303" s="238"/>
      <c r="C5303" s="240"/>
      <c r="D5303" s="240"/>
      <c r="E5303" s="240"/>
      <c r="F5303" s="240"/>
      <c r="G5303" s="240"/>
      <c r="H5303" s="240"/>
      <c r="I5303" s="240"/>
      <c r="J5303" s="240"/>
      <c r="K5303" s="240"/>
      <c r="L5303" s="240"/>
      <c r="M5303" s="240"/>
      <c r="N5303" s="240"/>
      <c r="O5303" s="240"/>
      <c r="BC5303" s="226"/>
    </row>
    <row r="5304" spans="1:55" ht="15.75" customHeight="1" thickBot="1">
      <c r="A5304" s="238"/>
      <c r="B5304" s="238"/>
      <c r="C5304" s="240"/>
      <c r="D5304" s="240"/>
      <c r="E5304" s="240"/>
      <c r="F5304" s="240"/>
      <c r="G5304" s="240"/>
      <c r="H5304" s="240"/>
      <c r="I5304" s="240"/>
      <c r="J5304" s="240"/>
      <c r="K5304" s="240"/>
      <c r="L5304" s="240"/>
      <c r="M5304" s="240"/>
      <c r="N5304" s="240"/>
      <c r="O5304" s="240"/>
      <c r="BC5304" s="226"/>
    </row>
    <row r="5305" spans="1:55" ht="15.75" customHeight="1" thickBot="1">
      <c r="A5305" s="238"/>
      <c r="B5305" s="238"/>
      <c r="C5305" s="240"/>
      <c r="D5305" s="240"/>
      <c r="E5305" s="240"/>
      <c r="F5305" s="240"/>
      <c r="G5305" s="240"/>
      <c r="H5305" s="240"/>
      <c r="I5305" s="240"/>
      <c r="J5305" s="240"/>
      <c r="K5305" s="240"/>
      <c r="L5305" s="240"/>
      <c r="M5305" s="240"/>
      <c r="N5305" s="240"/>
      <c r="O5305" s="240"/>
      <c r="BC5305" s="226"/>
    </row>
    <row r="5306" spans="1:55" ht="15.75" customHeight="1" thickBot="1">
      <c r="A5306" s="238"/>
      <c r="B5306" s="238"/>
      <c r="C5306" s="240"/>
      <c r="D5306" s="240"/>
      <c r="E5306" s="240"/>
      <c r="F5306" s="240"/>
      <c r="G5306" s="240"/>
      <c r="H5306" s="240"/>
      <c r="I5306" s="240"/>
      <c r="J5306" s="240"/>
      <c r="K5306" s="240"/>
      <c r="L5306" s="240"/>
      <c r="M5306" s="240"/>
      <c r="N5306" s="240"/>
      <c r="O5306" s="240"/>
      <c r="BC5306" s="226"/>
    </row>
    <row r="5307" spans="1:55" ht="15.75" customHeight="1" thickBot="1">
      <c r="A5307" s="238"/>
      <c r="B5307" s="238"/>
      <c r="C5307" s="240"/>
      <c r="D5307" s="240"/>
      <c r="E5307" s="240"/>
      <c r="F5307" s="240"/>
      <c r="G5307" s="240"/>
      <c r="H5307" s="240"/>
      <c r="I5307" s="240"/>
      <c r="J5307" s="240"/>
      <c r="K5307" s="240"/>
      <c r="L5307" s="240"/>
      <c r="M5307" s="240"/>
      <c r="N5307" s="240"/>
      <c r="O5307" s="240"/>
      <c r="BC5307" s="226"/>
    </row>
    <row r="5308" spans="1:55" ht="15.75" customHeight="1" thickBot="1">
      <c r="A5308" s="238"/>
      <c r="B5308" s="238"/>
      <c r="C5308" s="240"/>
      <c r="D5308" s="240"/>
      <c r="E5308" s="240"/>
      <c r="F5308" s="240"/>
      <c r="G5308" s="240"/>
      <c r="H5308" s="240"/>
      <c r="I5308" s="240"/>
      <c r="J5308" s="240"/>
      <c r="K5308" s="240"/>
      <c r="L5308" s="240"/>
      <c r="M5308" s="240"/>
      <c r="N5308" s="240"/>
      <c r="O5308" s="240"/>
      <c r="BC5308" s="226"/>
    </row>
    <row r="5309" spans="1:55" ht="15.75" customHeight="1" thickBot="1">
      <c r="A5309" s="238"/>
      <c r="B5309" s="238"/>
      <c r="C5309" s="240"/>
      <c r="D5309" s="240"/>
      <c r="E5309" s="240"/>
      <c r="F5309" s="240"/>
      <c r="G5309" s="240"/>
      <c r="H5309" s="240"/>
      <c r="I5309" s="240"/>
      <c r="J5309" s="240"/>
      <c r="K5309" s="240"/>
      <c r="L5309" s="240"/>
      <c r="M5309" s="240"/>
      <c r="N5309" s="240"/>
      <c r="O5309" s="240"/>
      <c r="BC5309" s="226"/>
    </row>
    <row r="5310" spans="1:55" ht="15.75" customHeight="1" thickBot="1">
      <c r="A5310" s="238"/>
      <c r="B5310" s="238"/>
      <c r="C5310" s="240"/>
      <c r="D5310" s="240"/>
      <c r="E5310" s="240"/>
      <c r="F5310" s="240"/>
      <c r="G5310" s="240"/>
      <c r="H5310" s="240"/>
      <c r="I5310" s="240"/>
      <c r="J5310" s="240"/>
      <c r="K5310" s="240"/>
      <c r="L5310" s="240"/>
      <c r="M5310" s="240"/>
      <c r="N5310" s="240"/>
      <c r="O5310" s="240"/>
      <c r="BC5310" s="226"/>
    </row>
    <row r="5311" spans="1:55" ht="15.75" customHeight="1" thickBot="1">
      <c r="A5311" s="238"/>
      <c r="B5311" s="238"/>
      <c r="C5311" s="240"/>
      <c r="D5311" s="240"/>
      <c r="E5311" s="240"/>
      <c r="F5311" s="240"/>
      <c r="G5311" s="240"/>
      <c r="H5311" s="240"/>
      <c r="I5311" s="240"/>
      <c r="J5311" s="240"/>
      <c r="K5311" s="240"/>
      <c r="L5311" s="240"/>
      <c r="M5311" s="240"/>
      <c r="N5311" s="240"/>
      <c r="O5311" s="240"/>
      <c r="BC5311" s="226"/>
    </row>
    <row r="5312" spans="1:55" ht="15.75" customHeight="1" thickBot="1">
      <c r="A5312" s="238"/>
      <c r="B5312" s="238"/>
      <c r="C5312" s="240"/>
      <c r="D5312" s="240"/>
      <c r="E5312" s="240"/>
      <c r="F5312" s="240"/>
      <c r="G5312" s="240"/>
      <c r="H5312" s="240"/>
      <c r="I5312" s="240"/>
      <c r="J5312" s="240"/>
      <c r="K5312" s="240"/>
      <c r="L5312" s="240"/>
      <c r="M5312" s="240"/>
      <c r="N5312" s="240"/>
      <c r="O5312" s="240"/>
      <c r="BC5312" s="226"/>
    </row>
    <row r="5313" spans="1:55" ht="15.75" customHeight="1" thickBot="1">
      <c r="A5313" s="238"/>
      <c r="B5313" s="238"/>
      <c r="C5313" s="240"/>
      <c r="D5313" s="240"/>
      <c r="E5313" s="240"/>
      <c r="F5313" s="240"/>
      <c r="G5313" s="240"/>
      <c r="H5313" s="240"/>
      <c r="I5313" s="240"/>
      <c r="J5313" s="240"/>
      <c r="K5313" s="240"/>
      <c r="L5313" s="240"/>
      <c r="M5313" s="240"/>
      <c r="N5313" s="240"/>
      <c r="O5313" s="240"/>
      <c r="BC5313" s="226"/>
    </row>
    <row r="5314" spans="1:55" ht="15.75" customHeight="1" thickBot="1">
      <c r="A5314" s="238"/>
      <c r="B5314" s="238"/>
      <c r="C5314" s="240"/>
      <c r="D5314" s="240"/>
      <c r="E5314" s="240"/>
      <c r="F5314" s="240"/>
      <c r="G5314" s="240"/>
      <c r="H5314" s="240"/>
      <c r="I5314" s="240"/>
      <c r="J5314" s="240"/>
      <c r="K5314" s="240"/>
      <c r="L5314" s="240"/>
      <c r="M5314" s="240"/>
      <c r="N5314" s="240"/>
      <c r="O5314" s="240"/>
      <c r="BC5314" s="226"/>
    </row>
    <row r="5315" spans="1:55" ht="15.75" customHeight="1" thickBot="1">
      <c r="A5315" s="238"/>
      <c r="B5315" s="238"/>
      <c r="C5315" s="240"/>
      <c r="D5315" s="240"/>
      <c r="E5315" s="240"/>
      <c r="F5315" s="240"/>
      <c r="G5315" s="240"/>
      <c r="H5315" s="240"/>
      <c r="I5315" s="240"/>
      <c r="J5315" s="240"/>
      <c r="K5315" s="240"/>
      <c r="L5315" s="240"/>
      <c r="M5315" s="240"/>
      <c r="N5315" s="240"/>
      <c r="O5315" s="240"/>
      <c r="BC5315" s="226"/>
    </row>
    <row r="5316" spans="1:55" ht="15.75" customHeight="1" thickBot="1">
      <c r="A5316" s="238"/>
      <c r="B5316" s="238"/>
      <c r="C5316" s="240"/>
      <c r="D5316" s="240"/>
      <c r="E5316" s="240"/>
      <c r="F5316" s="240"/>
      <c r="G5316" s="240"/>
      <c r="H5316" s="240"/>
      <c r="I5316" s="240"/>
      <c r="J5316" s="240"/>
      <c r="K5316" s="240"/>
      <c r="L5316" s="240"/>
      <c r="M5316" s="240"/>
      <c r="N5316" s="240"/>
      <c r="O5316" s="240"/>
      <c r="BC5316" s="226"/>
    </row>
    <row r="5317" spans="1:55" ht="15.75" customHeight="1" thickBot="1">
      <c r="A5317" s="238"/>
      <c r="B5317" s="238"/>
      <c r="C5317" s="240"/>
      <c r="D5317" s="240"/>
      <c r="E5317" s="240"/>
      <c r="F5317" s="240"/>
      <c r="G5317" s="240"/>
      <c r="H5317" s="240"/>
      <c r="I5317" s="240"/>
      <c r="J5317" s="240"/>
      <c r="K5317" s="240"/>
      <c r="L5317" s="240"/>
      <c r="M5317" s="240"/>
      <c r="N5317" s="240"/>
      <c r="O5317" s="240"/>
      <c r="BC5317" s="226"/>
    </row>
    <row r="5318" spans="1:55" ht="15.75" customHeight="1" thickBot="1">
      <c r="A5318" s="238"/>
      <c r="B5318" s="238"/>
      <c r="C5318" s="240"/>
      <c r="D5318" s="240"/>
      <c r="E5318" s="240"/>
      <c r="F5318" s="240"/>
      <c r="G5318" s="240"/>
      <c r="H5318" s="240"/>
      <c r="I5318" s="240"/>
      <c r="J5318" s="240"/>
      <c r="K5318" s="240"/>
      <c r="L5318" s="240"/>
      <c r="M5318" s="240"/>
      <c r="N5318" s="240"/>
      <c r="O5318" s="240"/>
      <c r="BC5318" s="226"/>
    </row>
    <row r="5319" spans="1:55" ht="15.75" customHeight="1" thickBot="1">
      <c r="A5319" s="238"/>
      <c r="B5319" s="238"/>
      <c r="C5319" s="240"/>
      <c r="D5319" s="240"/>
      <c r="E5319" s="240"/>
      <c r="F5319" s="240"/>
      <c r="G5319" s="240"/>
      <c r="H5319" s="240"/>
      <c r="I5319" s="240"/>
      <c r="J5319" s="240"/>
      <c r="K5319" s="240"/>
      <c r="L5319" s="240"/>
      <c r="M5319" s="240"/>
      <c r="N5319" s="240"/>
      <c r="O5319" s="240"/>
      <c r="BC5319" s="226"/>
    </row>
    <row r="5320" spans="1:55" ht="15.75" customHeight="1" thickBot="1">
      <c r="A5320" s="238"/>
      <c r="B5320" s="238"/>
      <c r="C5320" s="240"/>
      <c r="D5320" s="240"/>
      <c r="E5320" s="240"/>
      <c r="F5320" s="240"/>
      <c r="G5320" s="240"/>
      <c r="H5320" s="240"/>
      <c r="I5320" s="240"/>
      <c r="J5320" s="240"/>
      <c r="K5320" s="240"/>
      <c r="L5320" s="240"/>
      <c r="M5320" s="240"/>
      <c r="N5320" s="240"/>
      <c r="O5320" s="240"/>
      <c r="BC5320" s="226"/>
    </row>
    <row r="5321" spans="1:55" ht="15.75" customHeight="1" thickBot="1">
      <c r="A5321" s="238"/>
      <c r="B5321" s="238"/>
      <c r="C5321" s="240"/>
      <c r="D5321" s="240"/>
      <c r="E5321" s="240"/>
      <c r="F5321" s="240"/>
      <c r="G5321" s="240"/>
      <c r="H5321" s="240"/>
      <c r="I5321" s="240"/>
      <c r="J5321" s="240"/>
      <c r="K5321" s="240"/>
      <c r="L5321" s="240"/>
      <c r="M5321" s="240"/>
      <c r="N5321" s="240"/>
      <c r="O5321" s="240"/>
      <c r="BC5321" s="226"/>
    </row>
    <row r="5322" spans="1:55" ht="15.75" customHeight="1" thickBot="1">
      <c r="A5322" s="238"/>
      <c r="B5322" s="238"/>
      <c r="C5322" s="240"/>
      <c r="D5322" s="240"/>
      <c r="E5322" s="240"/>
      <c r="F5322" s="240"/>
      <c r="G5322" s="240"/>
      <c r="H5322" s="240"/>
      <c r="I5322" s="240"/>
      <c r="J5322" s="240"/>
      <c r="K5322" s="240"/>
      <c r="L5322" s="240"/>
      <c r="M5322" s="240"/>
      <c r="N5322" s="240"/>
      <c r="O5322" s="240"/>
      <c r="BC5322" s="226"/>
    </row>
    <row r="5323" spans="1:55" ht="15.75" customHeight="1" thickBot="1">
      <c r="A5323" s="238"/>
      <c r="B5323" s="238"/>
      <c r="C5323" s="240"/>
      <c r="D5323" s="240"/>
      <c r="E5323" s="240"/>
      <c r="F5323" s="240"/>
      <c r="G5323" s="240"/>
      <c r="H5323" s="240"/>
      <c r="I5323" s="240"/>
      <c r="J5323" s="240"/>
      <c r="K5323" s="240"/>
      <c r="L5323" s="240"/>
      <c r="M5323" s="240"/>
      <c r="N5323" s="240"/>
      <c r="O5323" s="240"/>
      <c r="BC5323" s="226"/>
    </row>
    <row r="5324" spans="1:55" ht="15.75" customHeight="1" thickBot="1">
      <c r="A5324" s="238"/>
      <c r="B5324" s="238"/>
      <c r="C5324" s="240"/>
      <c r="D5324" s="240"/>
      <c r="E5324" s="240"/>
      <c r="F5324" s="240"/>
      <c r="G5324" s="240"/>
      <c r="H5324" s="240"/>
      <c r="I5324" s="240"/>
      <c r="J5324" s="240"/>
      <c r="K5324" s="240"/>
      <c r="L5324" s="240"/>
      <c r="M5324" s="240"/>
      <c r="N5324" s="240"/>
      <c r="O5324" s="240"/>
      <c r="BC5324" s="226"/>
    </row>
    <row r="5325" spans="1:55" ht="15.75" customHeight="1" thickBot="1">
      <c r="A5325" s="238"/>
      <c r="B5325" s="238"/>
      <c r="C5325" s="240"/>
      <c r="D5325" s="240"/>
      <c r="E5325" s="240"/>
      <c r="F5325" s="240"/>
      <c r="G5325" s="240"/>
      <c r="H5325" s="240"/>
      <c r="I5325" s="240"/>
      <c r="J5325" s="240"/>
      <c r="K5325" s="240"/>
      <c r="L5325" s="240"/>
      <c r="M5325" s="240"/>
      <c r="N5325" s="240"/>
      <c r="O5325" s="240"/>
      <c r="BC5325" s="226"/>
    </row>
    <row r="5326" spans="1:55" ht="15.75" customHeight="1" thickBot="1">
      <c r="A5326" s="238"/>
      <c r="B5326" s="238"/>
      <c r="C5326" s="240"/>
      <c r="D5326" s="240"/>
      <c r="E5326" s="240"/>
      <c r="F5326" s="240"/>
      <c r="G5326" s="240"/>
      <c r="H5326" s="240"/>
      <c r="I5326" s="240"/>
      <c r="J5326" s="240"/>
      <c r="K5326" s="240"/>
      <c r="L5326" s="240"/>
      <c r="M5326" s="240"/>
      <c r="N5326" s="240"/>
      <c r="O5326" s="240"/>
      <c r="BC5326" s="226"/>
    </row>
    <row r="5327" spans="1:55" ht="15.75" customHeight="1" thickBot="1">
      <c r="A5327" s="238"/>
      <c r="B5327" s="238"/>
      <c r="C5327" s="240"/>
      <c r="D5327" s="240"/>
      <c r="E5327" s="240"/>
      <c r="F5327" s="240"/>
      <c r="G5327" s="240"/>
      <c r="H5327" s="240"/>
      <c r="I5327" s="240"/>
      <c r="J5327" s="240"/>
      <c r="K5327" s="240"/>
      <c r="L5327" s="240"/>
      <c r="M5327" s="240"/>
      <c r="N5327" s="240"/>
      <c r="O5327" s="240"/>
      <c r="BC5327" s="226"/>
    </row>
    <row r="5328" spans="1:55" ht="15.75" customHeight="1" thickBot="1">
      <c r="A5328" s="238"/>
      <c r="B5328" s="238"/>
      <c r="C5328" s="240"/>
      <c r="D5328" s="240"/>
      <c r="E5328" s="240"/>
      <c r="F5328" s="240"/>
      <c r="G5328" s="240"/>
      <c r="H5328" s="240"/>
      <c r="I5328" s="240"/>
      <c r="J5328" s="240"/>
      <c r="K5328" s="240"/>
      <c r="L5328" s="240"/>
      <c r="M5328" s="240"/>
      <c r="N5328" s="240"/>
      <c r="O5328" s="240"/>
      <c r="BC5328" s="226"/>
    </row>
    <row r="5329" spans="1:55" ht="15.75" customHeight="1" thickBot="1">
      <c r="A5329" s="238"/>
      <c r="B5329" s="238"/>
      <c r="C5329" s="240"/>
      <c r="D5329" s="240"/>
      <c r="E5329" s="240"/>
      <c r="F5329" s="240"/>
      <c r="G5329" s="240"/>
      <c r="H5329" s="240"/>
      <c r="I5329" s="240"/>
      <c r="J5329" s="240"/>
      <c r="K5329" s="240"/>
      <c r="L5329" s="240"/>
      <c r="M5329" s="240"/>
      <c r="N5329" s="240"/>
      <c r="O5329" s="240"/>
      <c r="BC5329" s="226"/>
    </row>
    <row r="5330" spans="1:55" ht="15.75" customHeight="1" thickBot="1">
      <c r="A5330" s="238"/>
      <c r="B5330" s="238"/>
      <c r="C5330" s="240"/>
      <c r="D5330" s="240"/>
      <c r="E5330" s="240"/>
      <c r="F5330" s="240"/>
      <c r="G5330" s="240"/>
      <c r="H5330" s="240"/>
      <c r="I5330" s="240"/>
      <c r="J5330" s="240"/>
      <c r="K5330" s="240"/>
      <c r="L5330" s="240"/>
      <c r="M5330" s="240"/>
      <c r="N5330" s="240"/>
      <c r="O5330" s="240"/>
      <c r="BC5330" s="226"/>
    </row>
    <row r="5331" spans="1:55" ht="15.75" customHeight="1" thickBot="1">
      <c r="A5331" s="238"/>
      <c r="B5331" s="238"/>
      <c r="C5331" s="240"/>
      <c r="D5331" s="240"/>
      <c r="E5331" s="240"/>
      <c r="F5331" s="240"/>
      <c r="G5331" s="240"/>
      <c r="H5331" s="240"/>
      <c r="I5331" s="240"/>
      <c r="J5331" s="240"/>
      <c r="K5331" s="240"/>
      <c r="L5331" s="240"/>
      <c r="M5331" s="240"/>
      <c r="N5331" s="240"/>
      <c r="O5331" s="240"/>
      <c r="BC5331" s="226"/>
    </row>
    <row r="5332" spans="1:55" ht="15.75" customHeight="1" thickBot="1">
      <c r="A5332" s="238"/>
      <c r="B5332" s="238"/>
      <c r="C5332" s="240"/>
      <c r="D5332" s="240"/>
      <c r="E5332" s="240"/>
      <c r="F5332" s="240"/>
      <c r="G5332" s="240"/>
      <c r="H5332" s="240"/>
      <c r="I5332" s="240"/>
      <c r="J5332" s="240"/>
      <c r="K5332" s="240"/>
      <c r="L5332" s="240"/>
      <c r="M5332" s="240"/>
      <c r="N5332" s="240"/>
      <c r="O5332" s="240"/>
      <c r="BC5332" s="226"/>
    </row>
    <row r="5333" spans="1:55" ht="15.75" customHeight="1" thickBot="1">
      <c r="A5333" s="238"/>
      <c r="B5333" s="238"/>
      <c r="C5333" s="240"/>
      <c r="D5333" s="240"/>
      <c r="E5333" s="240"/>
      <c r="F5333" s="240"/>
      <c r="G5333" s="240"/>
      <c r="H5333" s="240"/>
      <c r="I5333" s="240"/>
      <c r="J5333" s="240"/>
      <c r="K5333" s="240"/>
      <c r="L5333" s="240"/>
      <c r="M5333" s="240"/>
      <c r="N5333" s="240"/>
      <c r="O5333" s="240"/>
      <c r="BC5333" s="226"/>
    </row>
    <row r="5334" spans="1:55" ht="15.75" customHeight="1" thickBot="1">
      <c r="A5334" s="238"/>
      <c r="B5334" s="238"/>
      <c r="C5334" s="240"/>
      <c r="D5334" s="240"/>
      <c r="E5334" s="240"/>
      <c r="F5334" s="240"/>
      <c r="G5334" s="240"/>
      <c r="H5334" s="240"/>
      <c r="I5334" s="240"/>
      <c r="J5334" s="240"/>
      <c r="K5334" s="240"/>
      <c r="L5334" s="240"/>
      <c r="M5334" s="240"/>
      <c r="N5334" s="240"/>
      <c r="O5334" s="240"/>
      <c r="BC5334" s="226"/>
    </row>
    <row r="5335" spans="1:55" ht="15.75" customHeight="1" thickBot="1">
      <c r="A5335" s="238"/>
      <c r="B5335" s="238"/>
      <c r="C5335" s="240"/>
      <c r="D5335" s="240"/>
      <c r="E5335" s="240"/>
      <c r="F5335" s="240"/>
      <c r="G5335" s="240"/>
      <c r="H5335" s="240"/>
      <c r="I5335" s="240"/>
      <c r="J5335" s="240"/>
      <c r="K5335" s="240"/>
      <c r="L5335" s="240"/>
      <c r="M5335" s="240"/>
      <c r="N5335" s="240"/>
      <c r="O5335" s="240"/>
      <c r="BC5335" s="226"/>
    </row>
    <row r="5336" spans="1:55" ht="15.75" customHeight="1" thickBot="1">
      <c r="A5336" s="238"/>
      <c r="B5336" s="238"/>
      <c r="C5336" s="240"/>
      <c r="D5336" s="240"/>
      <c r="E5336" s="240"/>
      <c r="F5336" s="240"/>
      <c r="G5336" s="240"/>
      <c r="H5336" s="240"/>
      <c r="I5336" s="240"/>
      <c r="J5336" s="240"/>
      <c r="K5336" s="240"/>
      <c r="L5336" s="240"/>
      <c r="M5336" s="240"/>
      <c r="N5336" s="240"/>
      <c r="O5336" s="240"/>
      <c r="BC5336" s="226"/>
    </row>
    <row r="5337" spans="1:55" ht="15.75" customHeight="1" thickBot="1">
      <c r="A5337" s="238"/>
      <c r="B5337" s="238"/>
      <c r="C5337" s="240"/>
      <c r="D5337" s="240"/>
      <c r="E5337" s="240"/>
      <c r="F5337" s="240"/>
      <c r="G5337" s="240"/>
      <c r="H5337" s="240"/>
      <c r="I5337" s="240"/>
      <c r="J5337" s="240"/>
      <c r="K5337" s="240"/>
      <c r="L5337" s="240"/>
      <c r="M5337" s="240"/>
      <c r="N5337" s="240"/>
      <c r="O5337" s="240"/>
      <c r="BC5337" s="226"/>
    </row>
    <row r="5338" spans="1:55" ht="15.75" customHeight="1" thickBot="1">
      <c r="A5338" s="238"/>
      <c r="B5338" s="238"/>
      <c r="C5338" s="240"/>
      <c r="D5338" s="240"/>
      <c r="E5338" s="240"/>
      <c r="F5338" s="240"/>
      <c r="G5338" s="240"/>
      <c r="H5338" s="240"/>
      <c r="I5338" s="240"/>
      <c r="J5338" s="240"/>
      <c r="K5338" s="240"/>
      <c r="L5338" s="240"/>
      <c r="M5338" s="240"/>
      <c r="N5338" s="240"/>
      <c r="O5338" s="240"/>
      <c r="BC5338" s="226"/>
    </row>
    <row r="5339" spans="1:55" ht="15.75" customHeight="1" thickBot="1">
      <c r="A5339" s="238"/>
      <c r="B5339" s="238"/>
      <c r="C5339" s="240"/>
      <c r="D5339" s="240"/>
      <c r="E5339" s="240"/>
      <c r="F5339" s="240"/>
      <c r="G5339" s="240"/>
      <c r="H5339" s="240"/>
      <c r="I5339" s="240"/>
      <c r="J5339" s="240"/>
      <c r="K5339" s="240"/>
      <c r="L5339" s="240"/>
      <c r="M5339" s="240"/>
      <c r="N5339" s="240"/>
      <c r="O5339" s="240"/>
      <c r="BC5339" s="226"/>
    </row>
    <row r="5340" spans="1:55" ht="15.75" customHeight="1" thickBot="1">
      <c r="A5340" s="238"/>
      <c r="B5340" s="238"/>
      <c r="C5340" s="240"/>
      <c r="D5340" s="240"/>
      <c r="E5340" s="240"/>
      <c r="F5340" s="240"/>
      <c r="G5340" s="240"/>
      <c r="H5340" s="240"/>
      <c r="I5340" s="240"/>
      <c r="J5340" s="240"/>
      <c r="K5340" s="240"/>
      <c r="L5340" s="240"/>
      <c r="M5340" s="240"/>
      <c r="N5340" s="240"/>
      <c r="O5340" s="240"/>
      <c r="BC5340" s="226"/>
    </row>
    <row r="5341" spans="1:55" ht="15.75" customHeight="1" thickBot="1">
      <c r="A5341" s="238"/>
      <c r="B5341" s="238"/>
      <c r="C5341" s="240"/>
      <c r="D5341" s="240"/>
      <c r="E5341" s="240"/>
      <c r="F5341" s="240"/>
      <c r="G5341" s="240"/>
      <c r="H5341" s="240"/>
      <c r="I5341" s="240"/>
      <c r="J5341" s="240"/>
      <c r="K5341" s="240"/>
      <c r="L5341" s="240"/>
      <c r="M5341" s="240"/>
      <c r="N5341" s="240"/>
      <c r="O5341" s="240"/>
      <c r="BC5341" s="226"/>
    </row>
    <row r="5342" spans="1:55" ht="15.75" customHeight="1" thickBot="1">
      <c r="A5342" s="238"/>
      <c r="B5342" s="238"/>
      <c r="C5342" s="240"/>
      <c r="D5342" s="240"/>
      <c r="E5342" s="240"/>
      <c r="F5342" s="240"/>
      <c r="G5342" s="240"/>
      <c r="H5342" s="240"/>
      <c r="I5342" s="240"/>
      <c r="J5342" s="240"/>
      <c r="K5342" s="240"/>
      <c r="L5342" s="240"/>
      <c r="M5342" s="240"/>
      <c r="N5342" s="240"/>
      <c r="O5342" s="240"/>
      <c r="BC5342" s="226"/>
    </row>
    <row r="5343" spans="1:55" ht="15.75" customHeight="1" thickBot="1">
      <c r="A5343" s="238"/>
      <c r="B5343" s="238"/>
      <c r="C5343" s="240"/>
      <c r="D5343" s="240"/>
      <c r="E5343" s="240"/>
      <c r="F5343" s="240"/>
      <c r="G5343" s="240"/>
      <c r="H5343" s="240"/>
      <c r="I5343" s="240"/>
      <c r="J5343" s="240"/>
      <c r="K5343" s="240"/>
      <c r="L5343" s="240"/>
      <c r="M5343" s="240"/>
      <c r="N5343" s="240"/>
      <c r="O5343" s="240"/>
      <c r="BC5343" s="226"/>
    </row>
    <row r="5344" spans="1:55" ht="15.75" customHeight="1" thickBot="1">
      <c r="A5344" s="238"/>
      <c r="B5344" s="238"/>
      <c r="C5344" s="240"/>
      <c r="D5344" s="240"/>
      <c r="E5344" s="240"/>
      <c r="F5344" s="240"/>
      <c r="G5344" s="240"/>
      <c r="H5344" s="240"/>
      <c r="I5344" s="240"/>
      <c r="J5344" s="240"/>
      <c r="K5344" s="240"/>
      <c r="L5344" s="240"/>
      <c r="M5344" s="240"/>
      <c r="N5344" s="240"/>
      <c r="O5344" s="240"/>
      <c r="BC5344" s="226"/>
    </row>
    <row r="5345" spans="1:55" ht="15.75" customHeight="1" thickBot="1">
      <c r="A5345" s="238"/>
      <c r="B5345" s="238"/>
      <c r="C5345" s="240"/>
      <c r="D5345" s="240"/>
      <c r="E5345" s="240"/>
      <c r="F5345" s="240"/>
      <c r="G5345" s="240"/>
      <c r="H5345" s="240"/>
      <c r="I5345" s="240"/>
      <c r="J5345" s="240"/>
      <c r="K5345" s="240"/>
      <c r="L5345" s="240"/>
      <c r="M5345" s="240"/>
      <c r="N5345" s="240"/>
      <c r="O5345" s="240"/>
      <c r="BC5345" s="226"/>
    </row>
    <row r="5346" spans="1:55" ht="15.75" customHeight="1" thickBot="1">
      <c r="A5346" s="238"/>
      <c r="B5346" s="238"/>
      <c r="C5346" s="240"/>
      <c r="D5346" s="240"/>
      <c r="E5346" s="240"/>
      <c r="F5346" s="240"/>
      <c r="G5346" s="240"/>
      <c r="H5346" s="240"/>
      <c r="I5346" s="240"/>
      <c r="J5346" s="240"/>
      <c r="K5346" s="240"/>
      <c r="L5346" s="240"/>
      <c r="M5346" s="240"/>
      <c r="N5346" s="240"/>
      <c r="O5346" s="240"/>
      <c r="BC5346" s="226"/>
    </row>
    <row r="5347" spans="1:55" ht="15.75" customHeight="1" thickBot="1">
      <c r="A5347" s="238"/>
      <c r="B5347" s="238"/>
      <c r="C5347" s="240"/>
      <c r="D5347" s="240"/>
      <c r="E5347" s="240"/>
      <c r="F5347" s="240"/>
      <c r="G5347" s="240"/>
      <c r="H5347" s="240"/>
      <c r="I5347" s="240"/>
      <c r="J5347" s="240"/>
      <c r="K5347" s="240"/>
      <c r="L5347" s="240"/>
      <c r="M5347" s="240"/>
      <c r="N5347" s="240"/>
      <c r="O5347" s="240"/>
      <c r="BC5347" s="226"/>
    </row>
    <row r="5348" spans="1:55" ht="15.75" customHeight="1" thickBot="1">
      <c r="A5348" s="238"/>
      <c r="B5348" s="238"/>
      <c r="C5348" s="240"/>
      <c r="D5348" s="240"/>
      <c r="E5348" s="240"/>
      <c r="F5348" s="240"/>
      <c r="G5348" s="240"/>
      <c r="H5348" s="240"/>
      <c r="I5348" s="240"/>
      <c r="J5348" s="240"/>
      <c r="K5348" s="240"/>
      <c r="L5348" s="240"/>
      <c r="M5348" s="240"/>
      <c r="N5348" s="240"/>
      <c r="O5348" s="240"/>
      <c r="BC5348" s="226"/>
    </row>
    <row r="5349" spans="1:55" ht="15.75" customHeight="1" thickBot="1">
      <c r="A5349" s="238"/>
      <c r="B5349" s="238"/>
      <c r="C5349" s="240"/>
      <c r="D5349" s="240"/>
      <c r="E5349" s="240"/>
      <c r="F5349" s="240"/>
      <c r="G5349" s="240"/>
      <c r="H5349" s="240"/>
      <c r="I5349" s="240"/>
      <c r="J5349" s="240"/>
      <c r="K5349" s="240"/>
      <c r="L5349" s="240"/>
      <c r="M5349" s="240"/>
      <c r="N5349" s="240"/>
      <c r="O5349" s="240"/>
      <c r="BC5349" s="226"/>
    </row>
    <row r="5350" spans="1:55" ht="15.75" customHeight="1" thickBot="1">
      <c r="A5350" s="238"/>
      <c r="B5350" s="238"/>
      <c r="C5350" s="240"/>
      <c r="D5350" s="240"/>
      <c r="E5350" s="240"/>
      <c r="F5350" s="240"/>
      <c r="G5350" s="240"/>
      <c r="H5350" s="240"/>
      <c r="I5350" s="240"/>
      <c r="J5350" s="240"/>
      <c r="K5350" s="240"/>
      <c r="L5350" s="240"/>
      <c r="M5350" s="240"/>
      <c r="N5350" s="240"/>
      <c r="O5350" s="240"/>
      <c r="BC5350" s="226"/>
    </row>
    <row r="5351" spans="1:55" ht="15.75" customHeight="1" thickBot="1">
      <c r="A5351" s="238"/>
      <c r="B5351" s="238"/>
      <c r="C5351" s="240"/>
      <c r="D5351" s="240"/>
      <c r="E5351" s="240"/>
      <c r="F5351" s="240"/>
      <c r="G5351" s="240"/>
      <c r="H5351" s="240"/>
      <c r="I5351" s="240"/>
      <c r="J5351" s="240"/>
      <c r="K5351" s="240"/>
      <c r="L5351" s="240"/>
      <c r="M5351" s="240"/>
      <c r="N5351" s="240"/>
      <c r="O5351" s="240"/>
      <c r="BC5351" s="226"/>
    </row>
    <row r="5352" spans="1:55" ht="15.75" customHeight="1" thickBot="1">
      <c r="A5352" s="238"/>
      <c r="B5352" s="238"/>
      <c r="C5352" s="240"/>
      <c r="D5352" s="240"/>
      <c r="E5352" s="240"/>
      <c r="F5352" s="240"/>
      <c r="G5352" s="240"/>
      <c r="H5352" s="240"/>
      <c r="I5352" s="240"/>
      <c r="J5352" s="240"/>
      <c r="K5352" s="240"/>
      <c r="L5352" s="240"/>
      <c r="M5352" s="240"/>
      <c r="N5352" s="240"/>
      <c r="O5352" s="240"/>
      <c r="BC5352" s="226"/>
    </row>
    <row r="5353" spans="1:55" ht="15.75" customHeight="1" thickBot="1">
      <c r="A5353" s="238"/>
      <c r="B5353" s="238"/>
      <c r="C5353" s="240"/>
      <c r="D5353" s="240"/>
      <c r="E5353" s="240"/>
      <c r="F5353" s="240"/>
      <c r="G5353" s="240"/>
      <c r="H5353" s="240"/>
      <c r="I5353" s="240"/>
      <c r="J5353" s="240"/>
      <c r="K5353" s="240"/>
      <c r="L5353" s="240"/>
      <c r="M5353" s="240"/>
      <c r="N5353" s="240"/>
      <c r="O5353" s="240"/>
      <c r="BC5353" s="226"/>
    </row>
    <row r="5354" spans="1:55" ht="15.75" customHeight="1" thickBot="1">
      <c r="A5354" s="238"/>
      <c r="B5354" s="238"/>
      <c r="C5354" s="240"/>
      <c r="D5354" s="240"/>
      <c r="E5354" s="240"/>
      <c r="F5354" s="240"/>
      <c r="G5354" s="240"/>
      <c r="H5354" s="240"/>
      <c r="I5354" s="240"/>
      <c r="J5354" s="240"/>
      <c r="K5354" s="240"/>
      <c r="L5354" s="240"/>
      <c r="M5354" s="240"/>
      <c r="N5354" s="240"/>
      <c r="O5354" s="240"/>
      <c r="BC5354" s="226"/>
    </row>
    <row r="5355" spans="1:55" ht="15.75" customHeight="1" thickBot="1">
      <c r="A5355" s="238"/>
      <c r="B5355" s="238"/>
      <c r="C5355" s="240"/>
      <c r="D5355" s="240"/>
      <c r="E5355" s="240"/>
      <c r="F5355" s="240"/>
      <c r="G5355" s="240"/>
      <c r="H5355" s="240"/>
      <c r="I5355" s="240"/>
      <c r="J5355" s="240"/>
      <c r="K5355" s="240"/>
      <c r="L5355" s="240"/>
      <c r="M5355" s="240"/>
      <c r="N5355" s="240"/>
      <c r="O5355" s="240"/>
      <c r="BC5355" s="226"/>
    </row>
    <row r="5356" spans="1:55" ht="15.75" customHeight="1" thickBot="1">
      <c r="A5356" s="238"/>
      <c r="B5356" s="238"/>
      <c r="C5356" s="240"/>
      <c r="D5356" s="240"/>
      <c r="E5356" s="240"/>
      <c r="F5356" s="240"/>
      <c r="G5356" s="240"/>
      <c r="H5356" s="240"/>
      <c r="I5356" s="240"/>
      <c r="J5356" s="240"/>
      <c r="K5356" s="240"/>
      <c r="L5356" s="240"/>
      <c r="M5356" s="240"/>
      <c r="N5356" s="240"/>
      <c r="O5356" s="240"/>
      <c r="BC5356" s="226"/>
    </row>
    <row r="5357" spans="1:55" ht="15.75" customHeight="1" thickBot="1">
      <c r="A5357" s="238"/>
      <c r="B5357" s="238"/>
      <c r="C5357" s="240"/>
      <c r="D5357" s="240"/>
      <c r="E5357" s="240"/>
      <c r="F5357" s="240"/>
      <c r="G5357" s="240"/>
      <c r="H5357" s="240"/>
      <c r="I5357" s="240"/>
      <c r="J5357" s="240"/>
      <c r="K5357" s="240"/>
      <c r="L5357" s="240"/>
      <c r="M5357" s="240"/>
      <c r="N5357" s="240"/>
      <c r="O5357" s="240"/>
      <c r="BC5357" s="226"/>
    </row>
    <row r="5358" spans="1:55" ht="15.75" customHeight="1" thickBot="1">
      <c r="A5358" s="238"/>
      <c r="B5358" s="238"/>
      <c r="C5358" s="240"/>
      <c r="D5358" s="240"/>
      <c r="E5358" s="240"/>
      <c r="F5358" s="240"/>
      <c r="G5358" s="240"/>
      <c r="H5358" s="240"/>
      <c r="I5358" s="240"/>
      <c r="J5358" s="240"/>
      <c r="K5358" s="240"/>
      <c r="L5358" s="240"/>
      <c r="M5358" s="240"/>
      <c r="N5358" s="240"/>
      <c r="O5358" s="240"/>
      <c r="BC5358" s="226"/>
    </row>
    <row r="5359" spans="1:55" ht="15.75" customHeight="1" thickBot="1">
      <c r="A5359" s="238"/>
      <c r="B5359" s="238"/>
      <c r="C5359" s="240"/>
      <c r="D5359" s="240"/>
      <c r="E5359" s="240"/>
      <c r="F5359" s="240"/>
      <c r="G5359" s="240"/>
      <c r="H5359" s="240"/>
      <c r="I5359" s="240"/>
      <c r="J5359" s="240"/>
      <c r="K5359" s="240"/>
      <c r="L5359" s="240"/>
      <c r="M5359" s="240"/>
      <c r="N5359" s="240"/>
      <c r="O5359" s="240"/>
      <c r="BC5359" s="226"/>
    </row>
    <row r="5360" spans="1:55" ht="15.75" customHeight="1" thickBot="1">
      <c r="A5360" s="238"/>
      <c r="B5360" s="238"/>
      <c r="C5360" s="240"/>
      <c r="D5360" s="240"/>
      <c r="E5360" s="240"/>
      <c r="F5360" s="240"/>
      <c r="G5360" s="240"/>
      <c r="H5360" s="240"/>
      <c r="I5360" s="240"/>
      <c r="J5360" s="240"/>
      <c r="K5360" s="240"/>
      <c r="L5360" s="240"/>
      <c r="M5360" s="240"/>
      <c r="N5360" s="240"/>
      <c r="O5360" s="240"/>
      <c r="BC5360" s="226"/>
    </row>
    <row r="5361" spans="1:55" ht="15.75" customHeight="1" thickBot="1">
      <c r="A5361" s="238"/>
      <c r="B5361" s="238"/>
      <c r="C5361" s="240"/>
      <c r="D5361" s="240"/>
      <c r="E5361" s="240"/>
      <c r="F5361" s="240"/>
      <c r="G5361" s="240"/>
      <c r="H5361" s="240"/>
      <c r="I5361" s="240"/>
      <c r="J5361" s="240"/>
      <c r="K5361" s="240"/>
      <c r="L5361" s="240"/>
      <c r="M5361" s="240"/>
      <c r="N5361" s="240"/>
      <c r="O5361" s="240"/>
      <c r="BC5361" s="226"/>
    </row>
    <row r="5362" spans="1:55" ht="15.75" customHeight="1" thickBot="1">
      <c r="A5362" s="238"/>
      <c r="B5362" s="238"/>
      <c r="C5362" s="240"/>
      <c r="D5362" s="240"/>
      <c r="E5362" s="240"/>
      <c r="F5362" s="240"/>
      <c r="G5362" s="240"/>
      <c r="H5362" s="240"/>
      <c r="I5362" s="240"/>
      <c r="J5362" s="240"/>
      <c r="K5362" s="240"/>
      <c r="L5362" s="240"/>
      <c r="M5362" s="240"/>
      <c r="N5362" s="240"/>
      <c r="O5362" s="240"/>
      <c r="BC5362" s="226"/>
    </row>
    <row r="5363" spans="1:55" ht="15.75" customHeight="1" thickBot="1">
      <c r="A5363" s="238"/>
      <c r="B5363" s="238"/>
      <c r="C5363" s="240"/>
      <c r="D5363" s="240"/>
      <c r="E5363" s="240"/>
      <c r="F5363" s="240"/>
      <c r="G5363" s="240"/>
      <c r="H5363" s="240"/>
      <c r="I5363" s="240"/>
      <c r="J5363" s="240"/>
      <c r="K5363" s="240"/>
      <c r="L5363" s="240"/>
      <c r="M5363" s="240"/>
      <c r="N5363" s="240"/>
      <c r="O5363" s="240"/>
      <c r="BC5363" s="226"/>
    </row>
    <row r="5364" spans="1:55" ht="15.75" customHeight="1" thickBot="1">
      <c r="A5364" s="238"/>
      <c r="B5364" s="238"/>
      <c r="C5364" s="240"/>
      <c r="D5364" s="240"/>
      <c r="E5364" s="240"/>
      <c r="F5364" s="240"/>
      <c r="G5364" s="240"/>
      <c r="H5364" s="240"/>
      <c r="I5364" s="240"/>
      <c r="J5364" s="240"/>
      <c r="K5364" s="240"/>
      <c r="L5364" s="240"/>
      <c r="M5364" s="240"/>
      <c r="N5364" s="240"/>
      <c r="O5364" s="240"/>
      <c r="BC5364" s="226"/>
    </row>
    <row r="5365" spans="1:55" ht="15.75" customHeight="1" thickBot="1">
      <c r="A5365" s="238"/>
      <c r="B5365" s="238"/>
      <c r="C5365" s="240"/>
      <c r="D5365" s="240"/>
      <c r="E5365" s="240"/>
      <c r="F5365" s="240"/>
      <c r="G5365" s="240"/>
      <c r="H5365" s="240"/>
      <c r="I5365" s="240"/>
      <c r="J5365" s="240"/>
      <c r="K5365" s="240"/>
      <c r="L5365" s="240"/>
      <c r="M5365" s="240"/>
      <c r="N5365" s="240"/>
      <c r="O5365" s="240"/>
      <c r="BC5365" s="226"/>
    </row>
    <row r="5366" spans="1:55" ht="15.75" customHeight="1" thickBot="1">
      <c r="A5366" s="238"/>
      <c r="B5366" s="238"/>
      <c r="C5366" s="240"/>
      <c r="D5366" s="240"/>
      <c r="E5366" s="240"/>
      <c r="F5366" s="240"/>
      <c r="G5366" s="240"/>
      <c r="H5366" s="240"/>
      <c r="I5366" s="240"/>
      <c r="J5366" s="240"/>
      <c r="K5366" s="240"/>
      <c r="L5366" s="240"/>
      <c r="M5366" s="240"/>
      <c r="N5366" s="240"/>
      <c r="O5366" s="240"/>
      <c r="BC5366" s="226"/>
    </row>
    <row r="5367" spans="1:55" ht="15.75" customHeight="1" thickBot="1">
      <c r="A5367" s="238"/>
      <c r="B5367" s="238"/>
      <c r="C5367" s="240"/>
      <c r="D5367" s="240"/>
      <c r="E5367" s="240"/>
      <c r="F5367" s="240"/>
      <c r="G5367" s="240"/>
      <c r="H5367" s="240"/>
      <c r="I5367" s="240"/>
      <c r="J5367" s="240"/>
      <c r="K5367" s="240"/>
      <c r="L5367" s="240"/>
      <c r="M5367" s="240"/>
      <c r="N5367" s="240"/>
      <c r="O5367" s="240"/>
      <c r="BC5367" s="226"/>
    </row>
    <row r="5368" spans="1:55" ht="15.75" customHeight="1" thickBot="1">
      <c r="A5368" s="238"/>
      <c r="B5368" s="238"/>
      <c r="C5368" s="240"/>
      <c r="D5368" s="240"/>
      <c r="E5368" s="240"/>
      <c r="F5368" s="240"/>
      <c r="G5368" s="240"/>
      <c r="H5368" s="240"/>
      <c r="I5368" s="240"/>
      <c r="J5368" s="240"/>
      <c r="K5368" s="240"/>
      <c r="L5368" s="240"/>
      <c r="M5368" s="240"/>
      <c r="N5368" s="240"/>
      <c r="O5368" s="240"/>
      <c r="BC5368" s="226"/>
    </row>
    <row r="5369" spans="1:55" ht="15.75" customHeight="1" thickBot="1">
      <c r="A5369" s="238"/>
      <c r="B5369" s="238"/>
      <c r="C5369" s="240"/>
      <c r="D5369" s="240"/>
      <c r="E5369" s="240"/>
      <c r="F5369" s="240"/>
      <c r="G5369" s="240"/>
      <c r="H5369" s="240"/>
      <c r="I5369" s="240"/>
      <c r="J5369" s="240"/>
      <c r="K5369" s="240"/>
      <c r="L5369" s="240"/>
      <c r="M5369" s="240"/>
      <c r="N5369" s="240"/>
      <c r="O5369" s="240"/>
      <c r="BC5369" s="226"/>
    </row>
    <row r="5370" spans="1:55" ht="15.75" customHeight="1" thickBot="1">
      <c r="A5370" s="238"/>
      <c r="B5370" s="238"/>
      <c r="C5370" s="240"/>
      <c r="D5370" s="240"/>
      <c r="E5370" s="240"/>
      <c r="F5370" s="240"/>
      <c r="G5370" s="240"/>
      <c r="H5370" s="240"/>
      <c r="I5370" s="240"/>
      <c r="J5370" s="240"/>
      <c r="K5370" s="240"/>
      <c r="L5370" s="240"/>
      <c r="M5370" s="240"/>
      <c r="N5370" s="240"/>
      <c r="O5370" s="240"/>
      <c r="BC5370" s="226"/>
    </row>
    <row r="5371" spans="1:55" ht="15.75" customHeight="1" thickBot="1">
      <c r="A5371" s="238"/>
      <c r="B5371" s="238"/>
      <c r="C5371" s="240"/>
      <c r="D5371" s="240"/>
      <c r="E5371" s="240"/>
      <c r="F5371" s="240"/>
      <c r="G5371" s="240"/>
      <c r="H5371" s="240"/>
      <c r="I5371" s="240"/>
      <c r="J5371" s="240"/>
      <c r="K5371" s="240"/>
      <c r="L5371" s="240"/>
      <c r="M5371" s="240"/>
      <c r="N5371" s="240"/>
      <c r="O5371" s="240"/>
      <c r="BC5371" s="226"/>
    </row>
    <row r="5372" spans="1:55" ht="15.75" customHeight="1" thickBot="1">
      <c r="A5372" s="238"/>
      <c r="B5372" s="238"/>
      <c r="C5372" s="240"/>
      <c r="D5372" s="240"/>
      <c r="E5372" s="240"/>
      <c r="F5372" s="240"/>
      <c r="G5372" s="240"/>
      <c r="H5372" s="240"/>
      <c r="I5372" s="240"/>
      <c r="J5372" s="240"/>
      <c r="K5372" s="240"/>
      <c r="L5372" s="240"/>
      <c r="M5372" s="240"/>
      <c r="N5372" s="240"/>
      <c r="O5372" s="240"/>
      <c r="BC5372" s="226"/>
    </row>
    <row r="5373" spans="1:55" ht="15.75" customHeight="1" thickBot="1">
      <c r="A5373" s="238"/>
      <c r="B5373" s="238"/>
      <c r="C5373" s="240"/>
      <c r="D5373" s="240"/>
      <c r="E5373" s="240"/>
      <c r="F5373" s="240"/>
      <c r="G5373" s="240"/>
      <c r="H5373" s="240"/>
      <c r="I5373" s="240"/>
      <c r="J5373" s="240"/>
      <c r="K5373" s="240"/>
      <c r="L5373" s="240"/>
      <c r="M5373" s="240"/>
      <c r="N5373" s="240"/>
      <c r="O5373" s="240"/>
      <c r="BC5373" s="226"/>
    </row>
    <row r="5374" spans="1:55" ht="15.75" customHeight="1" thickBot="1">
      <c r="A5374" s="238"/>
      <c r="B5374" s="238"/>
      <c r="C5374" s="240"/>
      <c r="D5374" s="240"/>
      <c r="E5374" s="240"/>
      <c r="F5374" s="240"/>
      <c r="G5374" s="240"/>
      <c r="H5374" s="240"/>
      <c r="I5374" s="240"/>
      <c r="J5374" s="240"/>
      <c r="K5374" s="240"/>
      <c r="L5374" s="240"/>
      <c r="M5374" s="240"/>
      <c r="N5374" s="240"/>
      <c r="O5374" s="240"/>
      <c r="BC5374" s="226"/>
    </row>
    <row r="5375" spans="1:55" ht="15.75" customHeight="1" thickBot="1">
      <c r="A5375" s="238"/>
      <c r="B5375" s="238"/>
      <c r="C5375" s="240"/>
      <c r="D5375" s="240"/>
      <c r="E5375" s="240"/>
      <c r="F5375" s="240"/>
      <c r="G5375" s="240"/>
      <c r="H5375" s="240"/>
      <c r="I5375" s="240"/>
      <c r="J5375" s="240"/>
      <c r="K5375" s="240"/>
      <c r="L5375" s="240"/>
      <c r="M5375" s="240"/>
      <c r="N5375" s="240"/>
      <c r="O5375" s="240"/>
      <c r="BC5375" s="226"/>
    </row>
    <row r="5376" spans="1:55" ht="15.75" customHeight="1" thickBot="1">
      <c r="A5376" s="238"/>
      <c r="B5376" s="238"/>
      <c r="C5376" s="240"/>
      <c r="D5376" s="240"/>
      <c r="E5376" s="240"/>
      <c r="F5376" s="240"/>
      <c r="G5376" s="240"/>
      <c r="H5376" s="240"/>
      <c r="I5376" s="240"/>
      <c r="J5376" s="240"/>
      <c r="K5376" s="240"/>
      <c r="L5376" s="240"/>
      <c r="M5376" s="240"/>
      <c r="N5376" s="240"/>
      <c r="O5376" s="240"/>
      <c r="BC5376" s="226"/>
    </row>
    <row r="5377" spans="1:55" ht="15.75" customHeight="1" thickBot="1">
      <c r="A5377" s="238"/>
      <c r="B5377" s="238"/>
      <c r="C5377" s="240"/>
      <c r="D5377" s="240"/>
      <c r="E5377" s="240"/>
      <c r="F5377" s="240"/>
      <c r="G5377" s="240"/>
      <c r="H5377" s="240"/>
      <c r="I5377" s="240"/>
      <c r="J5377" s="240"/>
      <c r="K5377" s="240"/>
      <c r="L5377" s="240"/>
      <c r="M5377" s="240"/>
      <c r="N5377" s="240"/>
      <c r="O5377" s="240"/>
      <c r="BC5377" s="226"/>
    </row>
    <row r="5378" spans="1:55" ht="15.75" customHeight="1" thickBot="1">
      <c r="A5378" s="238"/>
      <c r="B5378" s="238"/>
      <c r="C5378" s="240"/>
      <c r="D5378" s="240"/>
      <c r="E5378" s="240"/>
      <c r="F5378" s="240"/>
      <c r="G5378" s="240"/>
      <c r="H5378" s="240"/>
      <c r="I5378" s="240"/>
      <c r="J5378" s="240"/>
      <c r="K5378" s="240"/>
      <c r="L5378" s="240"/>
      <c r="M5378" s="240"/>
      <c r="N5378" s="240"/>
      <c r="O5378" s="240"/>
      <c r="BC5378" s="226"/>
    </row>
    <row r="5379" spans="1:55" ht="15.75" customHeight="1" thickBot="1">
      <c r="A5379" s="238"/>
      <c r="B5379" s="238"/>
      <c r="C5379" s="240"/>
      <c r="D5379" s="240"/>
      <c r="E5379" s="240"/>
      <c r="F5379" s="240"/>
      <c r="G5379" s="240"/>
      <c r="H5379" s="240"/>
      <c r="I5379" s="240"/>
      <c r="J5379" s="240"/>
      <c r="K5379" s="240"/>
      <c r="L5379" s="240"/>
      <c r="M5379" s="240"/>
      <c r="N5379" s="240"/>
      <c r="O5379" s="240"/>
      <c r="BC5379" s="226"/>
    </row>
    <row r="5380" spans="1:55" ht="15.75" customHeight="1" thickBot="1">
      <c r="A5380" s="238"/>
      <c r="B5380" s="238"/>
      <c r="C5380" s="240"/>
      <c r="D5380" s="240"/>
      <c r="E5380" s="240"/>
      <c r="F5380" s="240"/>
      <c r="G5380" s="240"/>
      <c r="H5380" s="240"/>
      <c r="I5380" s="240"/>
      <c r="J5380" s="240"/>
      <c r="K5380" s="240"/>
      <c r="L5380" s="240"/>
      <c r="M5380" s="240"/>
      <c r="N5380" s="240"/>
      <c r="O5380" s="240"/>
      <c r="BC5380" s="226"/>
    </row>
    <row r="5381" spans="1:55" ht="15.75" customHeight="1" thickBot="1">
      <c r="A5381" s="238"/>
      <c r="B5381" s="238"/>
      <c r="C5381" s="240"/>
      <c r="D5381" s="240"/>
      <c r="E5381" s="240"/>
      <c r="F5381" s="240"/>
      <c r="G5381" s="240"/>
      <c r="H5381" s="240"/>
      <c r="I5381" s="240"/>
      <c r="J5381" s="240"/>
      <c r="K5381" s="240"/>
      <c r="L5381" s="240"/>
      <c r="M5381" s="240"/>
      <c r="N5381" s="240"/>
      <c r="O5381" s="240"/>
      <c r="BC5381" s="226"/>
    </row>
    <row r="5382" spans="1:55" ht="15.75" customHeight="1" thickBot="1">
      <c r="A5382" s="238"/>
      <c r="B5382" s="238"/>
      <c r="C5382" s="240"/>
      <c r="D5382" s="240"/>
      <c r="E5382" s="240"/>
      <c r="F5382" s="240"/>
      <c r="G5382" s="240"/>
      <c r="H5382" s="240"/>
      <c r="I5382" s="240"/>
      <c r="J5382" s="240"/>
      <c r="K5382" s="240"/>
      <c r="L5382" s="240"/>
      <c r="M5382" s="240"/>
      <c r="N5382" s="240"/>
      <c r="O5382" s="240"/>
      <c r="BC5382" s="226"/>
    </row>
    <row r="5383" spans="1:55" ht="15.75" customHeight="1" thickBot="1">
      <c r="A5383" s="238"/>
      <c r="B5383" s="238"/>
      <c r="C5383" s="240"/>
      <c r="D5383" s="240"/>
      <c r="E5383" s="240"/>
      <c r="F5383" s="240"/>
      <c r="G5383" s="240"/>
      <c r="H5383" s="240"/>
      <c r="I5383" s="240"/>
      <c r="J5383" s="240"/>
      <c r="K5383" s="240"/>
      <c r="L5383" s="240"/>
      <c r="M5383" s="240"/>
      <c r="N5383" s="240"/>
      <c r="O5383" s="240"/>
      <c r="BC5383" s="226"/>
    </row>
    <row r="5384" spans="1:55" ht="15.75" customHeight="1" thickBot="1">
      <c r="A5384" s="238"/>
      <c r="B5384" s="238"/>
      <c r="C5384" s="240"/>
      <c r="D5384" s="240"/>
      <c r="E5384" s="240"/>
      <c r="F5384" s="240"/>
      <c r="G5384" s="240"/>
      <c r="H5384" s="240"/>
      <c r="I5384" s="240"/>
      <c r="J5384" s="240"/>
      <c r="K5384" s="240"/>
      <c r="L5384" s="240"/>
      <c r="M5384" s="240"/>
      <c r="N5384" s="240"/>
      <c r="O5384" s="240"/>
      <c r="BC5384" s="226"/>
    </row>
    <row r="5385" spans="1:55" ht="15.75" customHeight="1" thickBot="1">
      <c r="A5385" s="238"/>
      <c r="B5385" s="238"/>
      <c r="C5385" s="240"/>
      <c r="D5385" s="240"/>
      <c r="E5385" s="240"/>
      <c r="F5385" s="240"/>
      <c r="G5385" s="240"/>
      <c r="H5385" s="240"/>
      <c r="I5385" s="240"/>
      <c r="J5385" s="240"/>
      <c r="K5385" s="240"/>
      <c r="L5385" s="240"/>
      <c r="M5385" s="240"/>
      <c r="N5385" s="240"/>
      <c r="O5385" s="240"/>
      <c r="BC5385" s="226"/>
    </row>
    <row r="5386" spans="1:55" ht="15.75" customHeight="1" thickBot="1">
      <c r="A5386" s="238"/>
      <c r="B5386" s="238"/>
      <c r="C5386" s="240"/>
      <c r="D5386" s="240"/>
      <c r="E5386" s="240"/>
      <c r="F5386" s="240"/>
      <c r="G5386" s="240"/>
      <c r="H5386" s="240"/>
      <c r="I5386" s="240"/>
      <c r="J5386" s="240"/>
      <c r="K5386" s="240"/>
      <c r="L5386" s="240"/>
      <c r="M5386" s="240"/>
      <c r="N5386" s="240"/>
      <c r="O5386" s="240"/>
      <c r="BC5386" s="226"/>
    </row>
    <row r="5387" spans="1:55" ht="15.75" customHeight="1" thickBot="1">
      <c r="A5387" s="238"/>
      <c r="B5387" s="238"/>
      <c r="C5387" s="240"/>
      <c r="D5387" s="240"/>
      <c r="E5387" s="240"/>
      <c r="F5387" s="240"/>
      <c r="G5387" s="240"/>
      <c r="H5387" s="240"/>
      <c r="I5387" s="240"/>
      <c r="J5387" s="240"/>
      <c r="K5387" s="240"/>
      <c r="L5387" s="240"/>
      <c r="M5387" s="240"/>
      <c r="N5387" s="240"/>
      <c r="O5387" s="240"/>
      <c r="BC5387" s="226"/>
    </row>
    <row r="5388" spans="1:55" ht="15.75" customHeight="1" thickBot="1">
      <c r="A5388" s="238"/>
      <c r="B5388" s="238"/>
      <c r="C5388" s="240"/>
      <c r="D5388" s="240"/>
      <c r="E5388" s="240"/>
      <c r="F5388" s="240"/>
      <c r="G5388" s="240"/>
      <c r="H5388" s="240"/>
      <c r="I5388" s="240"/>
      <c r="J5388" s="240"/>
      <c r="K5388" s="240"/>
      <c r="L5388" s="240"/>
      <c r="M5388" s="240"/>
      <c r="N5388" s="240"/>
      <c r="O5388" s="240"/>
      <c r="BC5388" s="226"/>
    </row>
    <row r="5389" spans="1:55" ht="15.75" customHeight="1" thickBot="1">
      <c r="A5389" s="238"/>
      <c r="B5389" s="238"/>
      <c r="C5389" s="240"/>
      <c r="D5389" s="240"/>
      <c r="E5389" s="240"/>
      <c r="F5389" s="240"/>
      <c r="G5389" s="240"/>
      <c r="H5389" s="240"/>
      <c r="I5389" s="240"/>
      <c r="J5389" s="240"/>
      <c r="K5389" s="240"/>
      <c r="L5389" s="240"/>
      <c r="M5389" s="240"/>
      <c r="N5389" s="240"/>
      <c r="O5389" s="240"/>
      <c r="BC5389" s="226"/>
    </row>
    <row r="5390" spans="1:55" ht="15.75" customHeight="1" thickBot="1">
      <c r="A5390" s="238"/>
      <c r="B5390" s="238"/>
      <c r="C5390" s="240"/>
      <c r="D5390" s="240"/>
      <c r="E5390" s="240"/>
      <c r="F5390" s="240"/>
      <c r="G5390" s="240"/>
      <c r="H5390" s="240"/>
      <c r="I5390" s="240"/>
      <c r="J5390" s="240"/>
      <c r="K5390" s="240"/>
      <c r="L5390" s="240"/>
      <c r="M5390" s="240"/>
      <c r="N5390" s="240"/>
      <c r="O5390" s="240"/>
      <c r="BC5390" s="226"/>
    </row>
    <row r="5391" spans="1:55" ht="15.75" customHeight="1" thickBot="1">
      <c r="A5391" s="238"/>
      <c r="B5391" s="238"/>
      <c r="C5391" s="240"/>
      <c r="D5391" s="240"/>
      <c r="E5391" s="240"/>
      <c r="F5391" s="240"/>
      <c r="G5391" s="240"/>
      <c r="H5391" s="240"/>
      <c r="I5391" s="240"/>
      <c r="J5391" s="240"/>
      <c r="K5391" s="240"/>
      <c r="L5391" s="240"/>
      <c r="M5391" s="240"/>
      <c r="N5391" s="240"/>
      <c r="O5391" s="240"/>
      <c r="BC5391" s="226"/>
    </row>
    <row r="5392" spans="1:55" ht="15.75" customHeight="1" thickBot="1">
      <c r="A5392" s="238"/>
      <c r="B5392" s="238"/>
      <c r="C5392" s="240"/>
      <c r="D5392" s="240"/>
      <c r="E5392" s="240"/>
      <c r="F5392" s="240"/>
      <c r="G5392" s="240"/>
      <c r="H5392" s="240"/>
      <c r="I5392" s="240"/>
      <c r="J5392" s="240"/>
      <c r="K5392" s="240"/>
      <c r="L5392" s="240"/>
      <c r="M5392" s="240"/>
      <c r="N5392" s="240"/>
      <c r="O5392" s="240"/>
      <c r="BC5392" s="226"/>
    </row>
    <row r="5393" spans="1:55" ht="15.75" customHeight="1" thickBot="1">
      <c r="A5393" s="238"/>
      <c r="B5393" s="238"/>
      <c r="C5393" s="240"/>
      <c r="D5393" s="240"/>
      <c r="E5393" s="240"/>
      <c r="F5393" s="240"/>
      <c r="G5393" s="240"/>
      <c r="H5393" s="240"/>
      <c r="I5393" s="240"/>
      <c r="J5393" s="240"/>
      <c r="K5393" s="240"/>
      <c r="L5393" s="240"/>
      <c r="M5393" s="240"/>
      <c r="N5393" s="240"/>
      <c r="O5393" s="240"/>
      <c r="BC5393" s="226"/>
    </row>
    <row r="5394" spans="1:55" ht="15.75" customHeight="1" thickBot="1">
      <c r="A5394" s="238"/>
      <c r="B5394" s="238"/>
      <c r="C5394" s="240"/>
      <c r="D5394" s="240"/>
      <c r="E5394" s="240"/>
      <c r="F5394" s="240"/>
      <c r="G5394" s="240"/>
      <c r="H5394" s="240"/>
      <c r="I5394" s="240"/>
      <c r="J5394" s="240"/>
      <c r="K5394" s="240"/>
      <c r="L5394" s="240"/>
      <c r="M5394" s="240"/>
      <c r="N5394" s="240"/>
      <c r="O5394" s="240"/>
      <c r="BC5394" s="226"/>
    </row>
    <row r="5395" spans="1:55" ht="15.75" customHeight="1" thickBot="1">
      <c r="A5395" s="238"/>
      <c r="B5395" s="238"/>
      <c r="C5395" s="240"/>
      <c r="D5395" s="240"/>
      <c r="E5395" s="240"/>
      <c r="F5395" s="240"/>
      <c r="G5395" s="240"/>
      <c r="H5395" s="240"/>
      <c r="I5395" s="240"/>
      <c r="J5395" s="240"/>
      <c r="K5395" s="240"/>
      <c r="L5395" s="240"/>
      <c r="M5395" s="240"/>
      <c r="N5395" s="240"/>
      <c r="O5395" s="240"/>
      <c r="BC5395" s="226"/>
    </row>
    <row r="5396" spans="1:55" ht="15.75" customHeight="1" thickBot="1">
      <c r="A5396" s="238"/>
      <c r="B5396" s="238"/>
      <c r="C5396" s="240"/>
      <c r="D5396" s="240"/>
      <c r="E5396" s="240"/>
      <c r="F5396" s="240"/>
      <c r="G5396" s="240"/>
      <c r="H5396" s="240"/>
      <c r="I5396" s="240"/>
      <c r="J5396" s="240"/>
      <c r="K5396" s="240"/>
      <c r="L5396" s="240"/>
      <c r="M5396" s="240"/>
      <c r="N5396" s="240"/>
      <c r="O5396" s="240"/>
      <c r="BC5396" s="226"/>
    </row>
    <row r="5397" spans="1:55" ht="15.75" customHeight="1" thickBot="1">
      <c r="A5397" s="238"/>
      <c r="B5397" s="238"/>
      <c r="C5397" s="240"/>
      <c r="D5397" s="240"/>
      <c r="E5397" s="240"/>
      <c r="F5397" s="240"/>
      <c r="G5397" s="240"/>
      <c r="H5397" s="240"/>
      <c r="I5397" s="240"/>
      <c r="J5397" s="240"/>
      <c r="K5397" s="240"/>
      <c r="L5397" s="240"/>
      <c r="M5397" s="240"/>
      <c r="N5397" s="240"/>
      <c r="O5397" s="240"/>
      <c r="BC5397" s="226"/>
    </row>
    <row r="5398" spans="1:55" ht="15.75" customHeight="1" thickBot="1">
      <c r="A5398" s="238"/>
      <c r="B5398" s="238"/>
      <c r="C5398" s="240"/>
      <c r="D5398" s="240"/>
      <c r="E5398" s="240"/>
      <c r="F5398" s="240"/>
      <c r="G5398" s="240"/>
      <c r="H5398" s="240"/>
      <c r="I5398" s="240"/>
      <c r="J5398" s="240"/>
      <c r="K5398" s="240"/>
      <c r="L5398" s="240"/>
      <c r="M5398" s="240"/>
      <c r="N5398" s="240"/>
      <c r="O5398" s="240"/>
      <c r="BC5398" s="226"/>
    </row>
    <row r="5399" spans="1:55" ht="15.75" customHeight="1" thickBot="1">
      <c r="A5399" s="238"/>
      <c r="B5399" s="238"/>
      <c r="C5399" s="240"/>
      <c r="D5399" s="240"/>
      <c r="E5399" s="240"/>
      <c r="F5399" s="240"/>
      <c r="G5399" s="240"/>
      <c r="H5399" s="240"/>
      <c r="I5399" s="240"/>
      <c r="J5399" s="240"/>
      <c r="K5399" s="240"/>
      <c r="L5399" s="240"/>
      <c r="M5399" s="240"/>
      <c r="N5399" s="240"/>
      <c r="O5399" s="240"/>
      <c r="BC5399" s="226"/>
    </row>
    <row r="5400" spans="1:55" ht="15.75" customHeight="1" thickBot="1">
      <c r="A5400" s="238"/>
      <c r="B5400" s="238"/>
      <c r="C5400" s="240"/>
      <c r="D5400" s="240"/>
      <c r="E5400" s="240"/>
      <c r="F5400" s="240"/>
      <c r="G5400" s="240"/>
      <c r="H5400" s="240"/>
      <c r="I5400" s="240"/>
      <c r="J5400" s="240"/>
      <c r="K5400" s="240"/>
      <c r="L5400" s="240"/>
      <c r="M5400" s="240"/>
      <c r="N5400" s="240"/>
      <c r="O5400" s="240"/>
      <c r="BC5400" s="226"/>
    </row>
    <row r="5401" spans="1:55" ht="15.75" customHeight="1" thickBot="1">
      <c r="A5401" s="238"/>
      <c r="B5401" s="238"/>
      <c r="C5401" s="240"/>
      <c r="D5401" s="240"/>
      <c r="E5401" s="240"/>
      <c r="F5401" s="240"/>
      <c r="G5401" s="240"/>
      <c r="H5401" s="240"/>
      <c r="I5401" s="240"/>
      <c r="J5401" s="240"/>
      <c r="K5401" s="240"/>
      <c r="L5401" s="240"/>
      <c r="M5401" s="240"/>
      <c r="N5401" s="240"/>
      <c r="O5401" s="240"/>
      <c r="BC5401" s="226"/>
    </row>
    <row r="5402" spans="1:55" ht="15.75" customHeight="1" thickBot="1">
      <c r="A5402" s="238"/>
      <c r="B5402" s="238"/>
      <c r="C5402" s="240"/>
      <c r="D5402" s="240"/>
      <c r="E5402" s="240"/>
      <c r="F5402" s="240"/>
      <c r="G5402" s="240"/>
      <c r="H5402" s="240"/>
      <c r="I5402" s="240"/>
      <c r="J5402" s="240"/>
      <c r="K5402" s="240"/>
      <c r="L5402" s="240"/>
      <c r="M5402" s="240"/>
      <c r="N5402" s="240"/>
      <c r="O5402" s="240"/>
      <c r="BC5402" s="226"/>
    </row>
    <row r="5403" spans="1:55" ht="15.75" customHeight="1" thickBot="1">
      <c r="A5403" s="238"/>
      <c r="B5403" s="238"/>
      <c r="C5403" s="240"/>
      <c r="D5403" s="240"/>
      <c r="E5403" s="240"/>
      <c r="F5403" s="240"/>
      <c r="G5403" s="240"/>
      <c r="H5403" s="240"/>
      <c r="I5403" s="240"/>
      <c r="J5403" s="240"/>
      <c r="K5403" s="240"/>
      <c r="L5403" s="240"/>
      <c r="M5403" s="240"/>
      <c r="N5403" s="240"/>
      <c r="O5403" s="240"/>
      <c r="BC5403" s="226"/>
    </row>
    <row r="5404" spans="1:55" ht="15.75" customHeight="1" thickBot="1">
      <c r="A5404" s="238"/>
      <c r="B5404" s="238"/>
      <c r="C5404" s="240"/>
      <c r="D5404" s="240"/>
      <c r="E5404" s="240"/>
      <c r="F5404" s="240"/>
      <c r="G5404" s="240"/>
      <c r="H5404" s="240"/>
      <c r="I5404" s="240"/>
      <c r="J5404" s="240"/>
      <c r="K5404" s="240"/>
      <c r="L5404" s="240"/>
      <c r="M5404" s="240"/>
      <c r="N5404" s="240"/>
      <c r="O5404" s="240"/>
      <c r="BC5404" s="226"/>
    </row>
    <row r="5405" spans="1:55" ht="15.75" customHeight="1" thickBot="1">
      <c r="A5405" s="238"/>
      <c r="B5405" s="238"/>
      <c r="C5405" s="240"/>
      <c r="D5405" s="240"/>
      <c r="E5405" s="240"/>
      <c r="F5405" s="240"/>
      <c r="G5405" s="240"/>
      <c r="H5405" s="240"/>
      <c r="I5405" s="240"/>
      <c r="J5405" s="240"/>
      <c r="K5405" s="240"/>
      <c r="L5405" s="240"/>
      <c r="M5405" s="240"/>
      <c r="N5405" s="240"/>
      <c r="O5405" s="240"/>
      <c r="BC5405" s="226"/>
    </row>
    <row r="5406" spans="1:55" ht="15.75" customHeight="1" thickBot="1">
      <c r="A5406" s="238"/>
      <c r="B5406" s="238"/>
      <c r="C5406" s="240"/>
      <c r="D5406" s="240"/>
      <c r="E5406" s="240"/>
      <c r="F5406" s="240"/>
      <c r="G5406" s="240"/>
      <c r="H5406" s="240"/>
      <c r="I5406" s="240"/>
      <c r="J5406" s="240"/>
      <c r="K5406" s="240"/>
      <c r="L5406" s="240"/>
      <c r="M5406" s="240"/>
      <c r="N5406" s="240"/>
      <c r="O5406" s="240"/>
      <c r="BC5406" s="226"/>
    </row>
    <row r="5407" spans="1:55" ht="15.75" customHeight="1" thickBot="1">
      <c r="A5407" s="238"/>
      <c r="B5407" s="238"/>
      <c r="C5407" s="240"/>
      <c r="D5407" s="240"/>
      <c r="E5407" s="240"/>
      <c r="F5407" s="240"/>
      <c r="G5407" s="240"/>
      <c r="H5407" s="240"/>
      <c r="I5407" s="240"/>
      <c r="J5407" s="240"/>
      <c r="K5407" s="240"/>
      <c r="L5407" s="240"/>
      <c r="M5407" s="240"/>
      <c r="N5407" s="240"/>
      <c r="O5407" s="240"/>
      <c r="BC5407" s="226"/>
    </row>
    <row r="5408" spans="1:55" ht="15.75" customHeight="1" thickBot="1">
      <c r="A5408" s="238"/>
      <c r="B5408" s="238"/>
      <c r="C5408" s="240"/>
      <c r="D5408" s="240"/>
      <c r="E5408" s="240"/>
      <c r="F5408" s="240"/>
      <c r="G5408" s="240"/>
      <c r="H5408" s="240"/>
      <c r="I5408" s="240"/>
      <c r="J5408" s="240"/>
      <c r="K5408" s="240"/>
      <c r="L5408" s="240"/>
      <c r="M5408" s="240"/>
      <c r="N5408" s="240"/>
      <c r="O5408" s="240"/>
      <c r="BC5408" s="226"/>
    </row>
    <row r="5409" spans="1:55" ht="15.75" customHeight="1" thickBot="1">
      <c r="A5409" s="238"/>
      <c r="B5409" s="238"/>
      <c r="C5409" s="240"/>
      <c r="D5409" s="240"/>
      <c r="E5409" s="240"/>
      <c r="F5409" s="240"/>
      <c r="G5409" s="240"/>
      <c r="H5409" s="240"/>
      <c r="I5409" s="240"/>
      <c r="J5409" s="240"/>
      <c r="K5409" s="240"/>
      <c r="L5409" s="240"/>
      <c r="M5409" s="240"/>
      <c r="N5409" s="240"/>
      <c r="O5409" s="240"/>
      <c r="BC5409" s="226"/>
    </row>
    <row r="5410" spans="1:55" ht="15.75" customHeight="1" thickBot="1">
      <c r="A5410" s="238"/>
      <c r="B5410" s="238"/>
      <c r="C5410" s="240"/>
      <c r="D5410" s="240"/>
      <c r="E5410" s="240"/>
      <c r="F5410" s="240"/>
      <c r="G5410" s="240"/>
      <c r="H5410" s="240"/>
      <c r="I5410" s="240"/>
      <c r="J5410" s="240"/>
      <c r="K5410" s="240"/>
      <c r="L5410" s="240"/>
      <c r="M5410" s="240"/>
      <c r="N5410" s="240"/>
      <c r="O5410" s="240"/>
      <c r="BC5410" s="226"/>
    </row>
    <row r="5411" spans="1:55" ht="15.75" customHeight="1" thickBot="1">
      <c r="A5411" s="238"/>
      <c r="B5411" s="238"/>
      <c r="C5411" s="240"/>
      <c r="D5411" s="240"/>
      <c r="E5411" s="240"/>
      <c r="F5411" s="240"/>
      <c r="G5411" s="240"/>
      <c r="H5411" s="240"/>
      <c r="I5411" s="240"/>
      <c r="J5411" s="240"/>
      <c r="K5411" s="240"/>
      <c r="L5411" s="240"/>
      <c r="M5411" s="240"/>
      <c r="N5411" s="240"/>
      <c r="O5411" s="240"/>
      <c r="BC5411" s="226"/>
    </row>
    <row r="5412" spans="1:55" ht="15.75" customHeight="1" thickBot="1">
      <c r="A5412" s="238"/>
      <c r="B5412" s="238"/>
      <c r="C5412" s="240"/>
      <c r="D5412" s="240"/>
      <c r="E5412" s="240"/>
      <c r="F5412" s="240"/>
      <c r="G5412" s="240"/>
      <c r="H5412" s="240"/>
      <c r="I5412" s="240"/>
      <c r="J5412" s="240"/>
      <c r="K5412" s="240"/>
      <c r="L5412" s="240"/>
      <c r="M5412" s="240"/>
      <c r="N5412" s="240"/>
      <c r="O5412" s="240"/>
      <c r="BC5412" s="226"/>
    </row>
    <row r="5413" spans="1:55" ht="15.75" customHeight="1" thickBot="1">
      <c r="A5413" s="238"/>
      <c r="B5413" s="238"/>
      <c r="C5413" s="240"/>
      <c r="D5413" s="240"/>
      <c r="E5413" s="240"/>
      <c r="F5413" s="240"/>
      <c r="G5413" s="240"/>
      <c r="H5413" s="240"/>
      <c r="I5413" s="240"/>
      <c r="J5413" s="240"/>
      <c r="K5413" s="240"/>
      <c r="L5413" s="240"/>
      <c r="M5413" s="240"/>
      <c r="N5413" s="240"/>
      <c r="O5413" s="240"/>
      <c r="BC5413" s="226"/>
    </row>
    <row r="5414" spans="1:55" ht="15.75" customHeight="1" thickBot="1">
      <c r="A5414" s="238"/>
      <c r="B5414" s="238"/>
      <c r="C5414" s="240"/>
      <c r="D5414" s="240"/>
      <c r="E5414" s="240"/>
      <c r="F5414" s="240"/>
      <c r="G5414" s="240"/>
      <c r="H5414" s="240"/>
      <c r="I5414" s="240"/>
      <c r="J5414" s="240"/>
      <c r="K5414" s="240"/>
      <c r="L5414" s="240"/>
      <c r="M5414" s="240"/>
      <c r="N5414" s="240"/>
      <c r="O5414" s="240"/>
      <c r="BC5414" s="226"/>
    </row>
    <row r="5415" spans="1:55" ht="15.75" customHeight="1" thickBot="1">
      <c r="A5415" s="238"/>
      <c r="B5415" s="238"/>
      <c r="C5415" s="240"/>
      <c r="D5415" s="240"/>
      <c r="E5415" s="240"/>
      <c r="F5415" s="240"/>
      <c r="G5415" s="240"/>
      <c r="H5415" s="240"/>
      <c r="I5415" s="240"/>
      <c r="J5415" s="240"/>
      <c r="K5415" s="240"/>
      <c r="L5415" s="240"/>
      <c r="M5415" s="240"/>
      <c r="N5415" s="240"/>
      <c r="O5415" s="240"/>
      <c r="BC5415" s="226"/>
    </row>
    <row r="5416" spans="1:55" ht="15.75" customHeight="1" thickBot="1">
      <c r="A5416" s="238"/>
      <c r="B5416" s="238"/>
      <c r="C5416" s="240"/>
      <c r="D5416" s="240"/>
      <c r="E5416" s="240"/>
      <c r="F5416" s="240"/>
      <c r="G5416" s="240"/>
      <c r="H5416" s="240"/>
      <c r="I5416" s="240"/>
      <c r="J5416" s="240"/>
      <c r="K5416" s="240"/>
      <c r="L5416" s="240"/>
      <c r="M5416" s="240"/>
      <c r="N5416" s="240"/>
      <c r="O5416" s="240"/>
      <c r="BC5416" s="226"/>
    </row>
    <row r="5417" spans="1:55" ht="15.75" customHeight="1" thickBot="1">
      <c r="A5417" s="238"/>
      <c r="B5417" s="238"/>
      <c r="C5417" s="240"/>
      <c r="D5417" s="240"/>
      <c r="E5417" s="240"/>
      <c r="F5417" s="240"/>
      <c r="G5417" s="240"/>
      <c r="H5417" s="240"/>
      <c r="I5417" s="240"/>
      <c r="J5417" s="240"/>
      <c r="K5417" s="240"/>
      <c r="L5417" s="240"/>
      <c r="M5417" s="240"/>
      <c r="N5417" s="240"/>
      <c r="O5417" s="240"/>
      <c r="BC5417" s="226"/>
    </row>
    <row r="5418" spans="1:55" ht="15.75" customHeight="1" thickBot="1">
      <c r="A5418" s="238"/>
      <c r="B5418" s="238"/>
      <c r="C5418" s="240"/>
      <c r="D5418" s="240"/>
      <c r="E5418" s="240"/>
      <c r="F5418" s="240"/>
      <c r="G5418" s="240"/>
      <c r="H5418" s="240"/>
      <c r="I5418" s="240"/>
      <c r="J5418" s="240"/>
      <c r="K5418" s="240"/>
      <c r="L5418" s="240"/>
      <c r="M5418" s="240"/>
      <c r="N5418" s="240"/>
      <c r="O5418" s="240"/>
      <c r="BC5418" s="226"/>
    </row>
    <row r="5419" spans="1:55" ht="15.75" customHeight="1" thickBot="1">
      <c r="A5419" s="238"/>
      <c r="B5419" s="238"/>
      <c r="C5419" s="240"/>
      <c r="D5419" s="240"/>
      <c r="E5419" s="240"/>
      <c r="F5419" s="240"/>
      <c r="G5419" s="240"/>
      <c r="H5419" s="240"/>
      <c r="I5419" s="240"/>
      <c r="J5419" s="240"/>
      <c r="K5419" s="240"/>
      <c r="L5419" s="240"/>
      <c r="M5419" s="240"/>
      <c r="N5419" s="240"/>
      <c r="O5419" s="240"/>
      <c r="BC5419" s="226"/>
    </row>
    <row r="5420" spans="1:55" ht="15.75" customHeight="1" thickBot="1">
      <c r="A5420" s="238"/>
      <c r="B5420" s="238"/>
      <c r="C5420" s="240"/>
      <c r="D5420" s="240"/>
      <c r="E5420" s="240"/>
      <c r="F5420" s="240"/>
      <c r="G5420" s="240"/>
      <c r="H5420" s="240"/>
      <c r="I5420" s="240"/>
      <c r="J5420" s="240"/>
      <c r="K5420" s="240"/>
      <c r="L5420" s="240"/>
      <c r="M5420" s="240"/>
      <c r="N5420" s="240"/>
      <c r="O5420" s="240"/>
      <c r="BC5420" s="226"/>
    </row>
    <row r="5421" spans="1:55" ht="15.75" customHeight="1" thickBot="1">
      <c r="A5421" s="238"/>
      <c r="B5421" s="238"/>
      <c r="C5421" s="240"/>
      <c r="D5421" s="240"/>
      <c r="E5421" s="240"/>
      <c r="F5421" s="240"/>
      <c r="G5421" s="240"/>
      <c r="H5421" s="240"/>
      <c r="I5421" s="240"/>
      <c r="J5421" s="240"/>
      <c r="K5421" s="240"/>
      <c r="L5421" s="240"/>
      <c r="M5421" s="240"/>
      <c r="N5421" s="240"/>
      <c r="O5421" s="240"/>
      <c r="BC5421" s="226"/>
    </row>
    <row r="5422" spans="1:55" ht="15.75" customHeight="1" thickBot="1">
      <c r="A5422" s="238"/>
      <c r="B5422" s="238"/>
      <c r="C5422" s="240"/>
      <c r="D5422" s="240"/>
      <c r="E5422" s="240"/>
      <c r="F5422" s="240"/>
      <c r="G5422" s="240"/>
      <c r="H5422" s="240"/>
      <c r="I5422" s="240"/>
      <c r="J5422" s="240"/>
      <c r="K5422" s="240"/>
      <c r="L5422" s="240"/>
      <c r="M5422" s="240"/>
      <c r="N5422" s="240"/>
      <c r="O5422" s="240"/>
      <c r="BC5422" s="226"/>
    </row>
    <row r="5423" spans="1:55" ht="15.75" customHeight="1" thickBot="1">
      <c r="A5423" s="238"/>
      <c r="B5423" s="238"/>
      <c r="C5423" s="240"/>
      <c r="D5423" s="240"/>
      <c r="E5423" s="240"/>
      <c r="F5423" s="240"/>
      <c r="G5423" s="240"/>
      <c r="H5423" s="240"/>
      <c r="I5423" s="240"/>
      <c r="J5423" s="240"/>
      <c r="K5423" s="240"/>
      <c r="L5423" s="240"/>
      <c r="M5423" s="240"/>
      <c r="N5423" s="240"/>
      <c r="O5423" s="240"/>
      <c r="BC5423" s="226"/>
    </row>
    <row r="5424" spans="1:55" ht="15.75" customHeight="1" thickBot="1">
      <c r="A5424" s="238"/>
      <c r="B5424" s="238"/>
      <c r="C5424" s="240"/>
      <c r="D5424" s="240"/>
      <c r="E5424" s="240"/>
      <c r="F5424" s="240"/>
      <c r="G5424" s="240"/>
      <c r="H5424" s="240"/>
      <c r="I5424" s="240"/>
      <c r="J5424" s="240"/>
      <c r="K5424" s="240"/>
      <c r="L5424" s="240"/>
      <c r="M5424" s="240"/>
      <c r="N5424" s="240"/>
      <c r="O5424" s="240"/>
      <c r="BC5424" s="226"/>
    </row>
    <row r="5425" spans="1:55" ht="15.75" customHeight="1" thickBot="1">
      <c r="A5425" s="238"/>
      <c r="B5425" s="238"/>
      <c r="C5425" s="240"/>
      <c r="D5425" s="240"/>
      <c r="E5425" s="240"/>
      <c r="F5425" s="240"/>
      <c r="G5425" s="240"/>
      <c r="H5425" s="240"/>
      <c r="I5425" s="240"/>
      <c r="J5425" s="240"/>
      <c r="K5425" s="240"/>
      <c r="L5425" s="240"/>
      <c r="M5425" s="240"/>
      <c r="N5425" s="240"/>
      <c r="O5425" s="240"/>
      <c r="BC5425" s="226"/>
    </row>
    <row r="5426" spans="1:55" ht="15.75" customHeight="1" thickBot="1">
      <c r="A5426" s="238"/>
      <c r="B5426" s="238"/>
      <c r="C5426" s="240"/>
      <c r="D5426" s="240"/>
      <c r="E5426" s="240"/>
      <c r="F5426" s="240"/>
      <c r="G5426" s="240"/>
      <c r="H5426" s="240"/>
      <c r="I5426" s="240"/>
      <c r="J5426" s="240"/>
      <c r="K5426" s="240"/>
      <c r="L5426" s="240"/>
      <c r="M5426" s="240"/>
      <c r="N5426" s="240"/>
      <c r="O5426" s="240"/>
      <c r="BC5426" s="226"/>
    </row>
    <row r="5427" spans="1:55" ht="15.75" customHeight="1" thickBot="1">
      <c r="A5427" s="238"/>
      <c r="B5427" s="238"/>
      <c r="C5427" s="240"/>
      <c r="D5427" s="240"/>
      <c r="E5427" s="240"/>
      <c r="F5427" s="240"/>
      <c r="G5427" s="240"/>
      <c r="H5427" s="240"/>
      <c r="I5427" s="240"/>
      <c r="J5427" s="240"/>
      <c r="K5427" s="240"/>
      <c r="L5427" s="240"/>
      <c r="M5427" s="240"/>
      <c r="N5427" s="240"/>
      <c r="O5427" s="240"/>
      <c r="BC5427" s="226"/>
    </row>
    <row r="5428" spans="1:55" ht="15.75" customHeight="1" thickBot="1">
      <c r="A5428" s="238"/>
      <c r="B5428" s="238"/>
      <c r="C5428" s="240"/>
      <c r="D5428" s="240"/>
      <c r="E5428" s="240"/>
      <c r="F5428" s="240"/>
      <c r="G5428" s="240"/>
      <c r="H5428" s="240"/>
      <c r="I5428" s="240"/>
      <c r="J5428" s="240"/>
      <c r="K5428" s="240"/>
      <c r="L5428" s="240"/>
      <c r="M5428" s="240"/>
      <c r="N5428" s="240"/>
      <c r="O5428" s="240"/>
      <c r="BC5428" s="226"/>
    </row>
    <row r="5429" spans="1:55" ht="15.75" customHeight="1" thickBot="1">
      <c r="A5429" s="238"/>
      <c r="B5429" s="238"/>
      <c r="C5429" s="240"/>
      <c r="D5429" s="240"/>
      <c r="E5429" s="240"/>
      <c r="F5429" s="240"/>
      <c r="G5429" s="240"/>
      <c r="H5429" s="240"/>
      <c r="I5429" s="240"/>
      <c r="J5429" s="240"/>
      <c r="K5429" s="240"/>
      <c r="L5429" s="240"/>
      <c r="M5429" s="240"/>
      <c r="N5429" s="240"/>
      <c r="O5429" s="240"/>
      <c r="BC5429" s="226"/>
    </row>
    <row r="5430" spans="1:55" ht="15.75" customHeight="1" thickBot="1">
      <c r="A5430" s="238"/>
      <c r="B5430" s="238"/>
      <c r="C5430" s="240"/>
      <c r="D5430" s="240"/>
      <c r="E5430" s="240"/>
      <c r="F5430" s="240"/>
      <c r="G5430" s="240"/>
      <c r="H5430" s="240"/>
      <c r="I5430" s="240"/>
      <c r="J5430" s="240"/>
      <c r="K5430" s="240"/>
      <c r="L5430" s="240"/>
      <c r="M5430" s="240"/>
      <c r="N5430" s="240"/>
      <c r="O5430" s="240"/>
      <c r="BC5430" s="226"/>
    </row>
    <row r="5431" spans="1:55" ht="15.75" customHeight="1" thickBot="1">
      <c r="A5431" s="238"/>
      <c r="B5431" s="238"/>
      <c r="C5431" s="240"/>
      <c r="D5431" s="240"/>
      <c r="E5431" s="240"/>
      <c r="F5431" s="240"/>
      <c r="G5431" s="240"/>
      <c r="H5431" s="240"/>
      <c r="I5431" s="240"/>
      <c r="J5431" s="240"/>
      <c r="K5431" s="240"/>
      <c r="L5431" s="240"/>
      <c r="M5431" s="240"/>
      <c r="N5431" s="240"/>
      <c r="O5431" s="240"/>
      <c r="BC5431" s="226"/>
    </row>
    <row r="5432" spans="1:55" ht="15.75" customHeight="1" thickBot="1">
      <c r="A5432" s="238"/>
      <c r="B5432" s="238"/>
      <c r="C5432" s="240"/>
      <c r="D5432" s="240"/>
      <c r="E5432" s="240"/>
      <c r="F5432" s="240"/>
      <c r="G5432" s="240"/>
      <c r="H5432" s="240"/>
      <c r="I5432" s="240"/>
      <c r="J5432" s="240"/>
      <c r="K5432" s="240"/>
      <c r="L5432" s="240"/>
      <c r="M5432" s="240"/>
      <c r="N5432" s="240"/>
      <c r="O5432" s="240"/>
      <c r="BC5432" s="226"/>
    </row>
    <row r="5433" spans="1:55" ht="15.75" customHeight="1" thickBot="1">
      <c r="A5433" s="238"/>
      <c r="B5433" s="238"/>
      <c r="C5433" s="240"/>
      <c r="D5433" s="240"/>
      <c r="E5433" s="240"/>
      <c r="F5433" s="240"/>
      <c r="G5433" s="240"/>
      <c r="H5433" s="240"/>
      <c r="I5433" s="240"/>
      <c r="J5433" s="240"/>
      <c r="K5433" s="240"/>
      <c r="L5433" s="240"/>
      <c r="M5433" s="240"/>
      <c r="N5433" s="240"/>
      <c r="O5433" s="240"/>
      <c r="BC5433" s="226"/>
    </row>
    <row r="5434" spans="1:55" ht="15.75" customHeight="1" thickBot="1">
      <c r="A5434" s="238"/>
      <c r="B5434" s="238"/>
      <c r="C5434" s="240"/>
      <c r="D5434" s="240"/>
      <c r="E5434" s="240"/>
      <c r="F5434" s="240"/>
      <c r="G5434" s="240"/>
      <c r="H5434" s="240"/>
      <c r="I5434" s="240"/>
      <c r="J5434" s="240"/>
      <c r="K5434" s="240"/>
      <c r="L5434" s="240"/>
      <c r="M5434" s="240"/>
      <c r="N5434" s="240"/>
      <c r="O5434" s="240"/>
      <c r="BC5434" s="226"/>
    </row>
    <row r="5435" spans="1:55" ht="15.75" customHeight="1" thickBot="1">
      <c r="A5435" s="238"/>
      <c r="B5435" s="238"/>
      <c r="C5435" s="240"/>
      <c r="D5435" s="240"/>
      <c r="E5435" s="240"/>
      <c r="F5435" s="240"/>
      <c r="G5435" s="240"/>
      <c r="H5435" s="240"/>
      <c r="I5435" s="240"/>
      <c r="J5435" s="240"/>
      <c r="K5435" s="240"/>
      <c r="L5435" s="240"/>
      <c r="M5435" s="240"/>
      <c r="N5435" s="240"/>
      <c r="O5435" s="240"/>
      <c r="BC5435" s="226"/>
    </row>
    <row r="5436" spans="1:55" ht="15.75" customHeight="1" thickBot="1">
      <c r="A5436" s="238"/>
      <c r="B5436" s="238"/>
      <c r="C5436" s="240"/>
      <c r="D5436" s="240"/>
      <c r="E5436" s="240"/>
      <c r="F5436" s="240"/>
      <c r="G5436" s="240"/>
      <c r="H5436" s="240"/>
      <c r="I5436" s="240"/>
      <c r="J5436" s="240"/>
      <c r="K5436" s="240"/>
      <c r="L5436" s="240"/>
      <c r="M5436" s="240"/>
      <c r="N5436" s="240"/>
      <c r="O5436" s="240"/>
      <c r="BC5436" s="226"/>
    </row>
    <row r="5437" spans="1:55" ht="15.75" customHeight="1" thickBot="1">
      <c r="A5437" s="238"/>
      <c r="B5437" s="238"/>
      <c r="C5437" s="240"/>
      <c r="D5437" s="240"/>
      <c r="E5437" s="240"/>
      <c r="F5437" s="240"/>
      <c r="G5437" s="240"/>
      <c r="H5437" s="240"/>
      <c r="I5437" s="240"/>
      <c r="J5437" s="240"/>
      <c r="K5437" s="240"/>
      <c r="L5437" s="240"/>
      <c r="M5437" s="240"/>
      <c r="N5437" s="240"/>
      <c r="O5437" s="240"/>
      <c r="BC5437" s="226"/>
    </row>
    <row r="5438" spans="1:55" ht="15.75" customHeight="1" thickBot="1">
      <c r="A5438" s="238"/>
      <c r="B5438" s="238"/>
      <c r="C5438" s="240"/>
      <c r="D5438" s="240"/>
      <c r="E5438" s="240"/>
      <c r="F5438" s="240"/>
      <c r="G5438" s="240"/>
      <c r="H5438" s="240"/>
      <c r="I5438" s="240"/>
      <c r="J5438" s="240"/>
      <c r="K5438" s="240"/>
      <c r="L5438" s="240"/>
      <c r="M5438" s="240"/>
      <c r="N5438" s="240"/>
      <c r="O5438" s="240"/>
      <c r="BC5438" s="226"/>
    </row>
    <row r="5439" spans="1:55" ht="15.75" customHeight="1" thickBot="1">
      <c r="A5439" s="238"/>
      <c r="B5439" s="238"/>
      <c r="C5439" s="240"/>
      <c r="D5439" s="240"/>
      <c r="E5439" s="240"/>
      <c r="F5439" s="240"/>
      <c r="G5439" s="240"/>
      <c r="H5439" s="240"/>
      <c r="I5439" s="240"/>
      <c r="J5439" s="240"/>
      <c r="K5439" s="240"/>
      <c r="L5439" s="240"/>
      <c r="M5439" s="240"/>
      <c r="N5439" s="240"/>
      <c r="O5439" s="240"/>
      <c r="BC5439" s="226"/>
    </row>
    <row r="5440" spans="1:55" ht="15.75" customHeight="1" thickBot="1">
      <c r="A5440" s="238"/>
      <c r="B5440" s="238"/>
      <c r="C5440" s="240"/>
      <c r="D5440" s="240"/>
      <c r="E5440" s="240"/>
      <c r="F5440" s="240"/>
      <c r="G5440" s="240"/>
      <c r="H5440" s="240"/>
      <c r="I5440" s="240"/>
      <c r="J5440" s="240"/>
      <c r="K5440" s="240"/>
      <c r="L5440" s="240"/>
      <c r="M5440" s="240"/>
      <c r="N5440" s="240"/>
      <c r="O5440" s="240"/>
      <c r="BC5440" s="226"/>
    </row>
    <row r="5441" spans="1:55" ht="15.75" customHeight="1" thickBot="1">
      <c r="A5441" s="238"/>
      <c r="B5441" s="238"/>
      <c r="C5441" s="240"/>
      <c r="D5441" s="240"/>
      <c r="E5441" s="240"/>
      <c r="F5441" s="240"/>
      <c r="G5441" s="240"/>
      <c r="H5441" s="240"/>
      <c r="I5441" s="240"/>
      <c r="J5441" s="240"/>
      <c r="K5441" s="240"/>
      <c r="L5441" s="240"/>
      <c r="M5441" s="240"/>
      <c r="N5441" s="240"/>
      <c r="O5441" s="240"/>
      <c r="BC5441" s="226"/>
    </row>
    <row r="5442" spans="1:55" ht="15.75" customHeight="1" thickBot="1">
      <c r="A5442" s="238"/>
      <c r="B5442" s="238"/>
      <c r="C5442" s="240"/>
      <c r="D5442" s="240"/>
      <c r="E5442" s="240"/>
      <c r="F5442" s="240"/>
      <c r="G5442" s="240"/>
      <c r="H5442" s="240"/>
      <c r="I5442" s="240"/>
      <c r="J5442" s="240"/>
      <c r="K5442" s="240"/>
      <c r="L5442" s="240"/>
      <c r="M5442" s="240"/>
      <c r="N5442" s="240"/>
      <c r="O5442" s="240"/>
      <c r="BC5442" s="226"/>
    </row>
    <row r="5443" spans="1:55" ht="15.75" customHeight="1" thickBot="1">
      <c r="A5443" s="238"/>
      <c r="B5443" s="238"/>
      <c r="C5443" s="240"/>
      <c r="D5443" s="240"/>
      <c r="E5443" s="240"/>
      <c r="F5443" s="240"/>
      <c r="G5443" s="240"/>
      <c r="H5443" s="240"/>
      <c r="I5443" s="240"/>
      <c r="J5443" s="240"/>
      <c r="K5443" s="240"/>
      <c r="L5443" s="240"/>
      <c r="M5443" s="240"/>
      <c r="N5443" s="240"/>
      <c r="O5443" s="240"/>
      <c r="BC5443" s="226"/>
    </row>
    <row r="5444" spans="1:55" ht="15.75" customHeight="1" thickBot="1">
      <c r="A5444" s="238"/>
      <c r="B5444" s="238"/>
      <c r="C5444" s="240"/>
      <c r="D5444" s="240"/>
      <c r="E5444" s="240"/>
      <c r="F5444" s="240"/>
      <c r="G5444" s="240"/>
      <c r="H5444" s="240"/>
      <c r="I5444" s="240"/>
      <c r="J5444" s="240"/>
      <c r="K5444" s="240"/>
      <c r="L5444" s="240"/>
      <c r="M5444" s="240"/>
      <c r="N5444" s="240"/>
      <c r="O5444" s="240"/>
      <c r="BC5444" s="226"/>
    </row>
    <row r="5445" spans="1:55" ht="15.75" customHeight="1" thickBot="1">
      <c r="A5445" s="238"/>
      <c r="B5445" s="238"/>
      <c r="C5445" s="240"/>
      <c r="D5445" s="240"/>
      <c r="E5445" s="240"/>
      <c r="F5445" s="240"/>
      <c r="G5445" s="240"/>
      <c r="H5445" s="240"/>
      <c r="I5445" s="240"/>
      <c r="J5445" s="240"/>
      <c r="K5445" s="240"/>
      <c r="L5445" s="240"/>
      <c r="M5445" s="240"/>
      <c r="N5445" s="240"/>
      <c r="O5445" s="240"/>
      <c r="BC5445" s="226"/>
    </row>
    <row r="5446" spans="1:55" ht="15.75" customHeight="1" thickBot="1">
      <c r="A5446" s="238"/>
      <c r="B5446" s="238"/>
      <c r="C5446" s="240"/>
      <c r="D5446" s="240"/>
      <c r="E5446" s="240"/>
      <c r="F5446" s="240"/>
      <c r="G5446" s="240"/>
      <c r="H5446" s="240"/>
      <c r="I5446" s="240"/>
      <c r="J5446" s="240"/>
      <c r="K5446" s="240"/>
      <c r="L5446" s="240"/>
      <c r="M5446" s="240"/>
      <c r="N5446" s="240"/>
      <c r="O5446" s="240"/>
      <c r="BC5446" s="226"/>
    </row>
    <row r="5447" spans="1:55" ht="15.75" customHeight="1" thickBot="1">
      <c r="A5447" s="238"/>
      <c r="B5447" s="238"/>
      <c r="C5447" s="240"/>
      <c r="D5447" s="240"/>
      <c r="E5447" s="240"/>
      <c r="F5447" s="240"/>
      <c r="G5447" s="240"/>
      <c r="H5447" s="240"/>
      <c r="I5447" s="240"/>
      <c r="J5447" s="240"/>
      <c r="K5447" s="240"/>
      <c r="L5447" s="240"/>
      <c r="M5447" s="240"/>
      <c r="N5447" s="240"/>
      <c r="O5447" s="240"/>
      <c r="BC5447" s="226"/>
    </row>
    <row r="5448" spans="1:55" ht="15.75" customHeight="1" thickBot="1">
      <c r="A5448" s="238"/>
      <c r="B5448" s="238"/>
      <c r="C5448" s="240"/>
      <c r="D5448" s="240"/>
      <c r="E5448" s="240"/>
      <c r="F5448" s="240"/>
      <c r="G5448" s="240"/>
      <c r="H5448" s="240"/>
      <c r="I5448" s="240"/>
      <c r="J5448" s="240"/>
      <c r="K5448" s="240"/>
      <c r="L5448" s="240"/>
      <c r="M5448" s="240"/>
      <c r="N5448" s="240"/>
      <c r="O5448" s="240"/>
      <c r="BC5448" s="226"/>
    </row>
    <row r="5449" spans="1:55" ht="15.75" customHeight="1" thickBot="1">
      <c r="A5449" s="238"/>
      <c r="B5449" s="238"/>
      <c r="C5449" s="240"/>
      <c r="D5449" s="240"/>
      <c r="E5449" s="240"/>
      <c r="F5449" s="240"/>
      <c r="G5449" s="240"/>
      <c r="H5449" s="240"/>
      <c r="I5449" s="240"/>
      <c r="J5449" s="240"/>
      <c r="K5449" s="240"/>
      <c r="L5449" s="240"/>
      <c r="M5449" s="240"/>
      <c r="N5449" s="240"/>
      <c r="O5449" s="240"/>
      <c r="BC5449" s="226"/>
    </row>
    <row r="5450" spans="1:55" ht="15.75" customHeight="1" thickBot="1">
      <c r="A5450" s="238"/>
      <c r="B5450" s="238"/>
      <c r="C5450" s="240"/>
      <c r="D5450" s="240"/>
      <c r="E5450" s="240"/>
      <c r="F5450" s="240"/>
      <c r="G5450" s="240"/>
      <c r="H5450" s="240"/>
      <c r="I5450" s="240"/>
      <c r="J5450" s="240"/>
      <c r="K5450" s="240"/>
      <c r="L5450" s="240"/>
      <c r="M5450" s="240"/>
      <c r="N5450" s="240"/>
      <c r="O5450" s="240"/>
      <c r="BC5450" s="226"/>
    </row>
    <row r="5451" spans="1:55" ht="15.75" customHeight="1" thickBot="1">
      <c r="A5451" s="238"/>
      <c r="B5451" s="238"/>
      <c r="C5451" s="240"/>
      <c r="D5451" s="240"/>
      <c r="E5451" s="240"/>
      <c r="F5451" s="240"/>
      <c r="G5451" s="240"/>
      <c r="H5451" s="240"/>
      <c r="I5451" s="240"/>
      <c r="J5451" s="240"/>
      <c r="K5451" s="240"/>
      <c r="L5451" s="240"/>
      <c r="M5451" s="240"/>
      <c r="N5451" s="240"/>
      <c r="O5451" s="240"/>
      <c r="BC5451" s="226"/>
    </row>
    <row r="5452" spans="1:55" ht="15.75" customHeight="1" thickBot="1">
      <c r="A5452" s="238"/>
      <c r="B5452" s="238"/>
      <c r="C5452" s="240"/>
      <c r="D5452" s="240"/>
      <c r="E5452" s="240"/>
      <c r="F5452" s="240"/>
      <c r="G5452" s="240"/>
      <c r="H5452" s="240"/>
      <c r="I5452" s="240"/>
      <c r="J5452" s="240"/>
      <c r="K5452" s="240"/>
      <c r="L5452" s="240"/>
      <c r="M5452" s="240"/>
      <c r="N5452" s="240"/>
      <c r="O5452" s="240"/>
      <c r="BC5452" s="226"/>
    </row>
    <row r="5453" spans="1:55" ht="15.75" customHeight="1" thickBot="1">
      <c r="A5453" s="238"/>
      <c r="B5453" s="238"/>
      <c r="C5453" s="240"/>
      <c r="D5453" s="240"/>
      <c r="E5453" s="240"/>
      <c r="F5453" s="240"/>
      <c r="G5453" s="240"/>
      <c r="H5453" s="240"/>
      <c r="I5453" s="240"/>
      <c r="J5453" s="240"/>
      <c r="K5453" s="240"/>
      <c r="L5453" s="240"/>
      <c r="M5453" s="240"/>
      <c r="N5453" s="240"/>
      <c r="O5453" s="240"/>
      <c r="BC5453" s="226"/>
    </row>
    <row r="5454" spans="1:55" ht="15.75" customHeight="1" thickBot="1">
      <c r="A5454" s="238"/>
      <c r="B5454" s="238"/>
      <c r="C5454" s="240"/>
      <c r="D5454" s="240"/>
      <c r="E5454" s="240"/>
      <c r="F5454" s="240"/>
      <c r="G5454" s="240"/>
      <c r="H5454" s="240"/>
      <c r="I5454" s="240"/>
      <c r="J5454" s="240"/>
      <c r="K5454" s="240"/>
      <c r="L5454" s="240"/>
      <c r="M5454" s="240"/>
      <c r="N5454" s="240"/>
      <c r="O5454" s="240"/>
      <c r="BC5454" s="226"/>
    </row>
    <row r="5455" spans="1:55" ht="15.75" customHeight="1" thickBot="1">
      <c r="A5455" s="238"/>
      <c r="B5455" s="238"/>
      <c r="C5455" s="240"/>
      <c r="D5455" s="240"/>
      <c r="E5455" s="240"/>
      <c r="F5455" s="240"/>
      <c r="G5455" s="240"/>
      <c r="H5455" s="240"/>
      <c r="I5455" s="240"/>
      <c r="J5455" s="240"/>
      <c r="K5455" s="240"/>
      <c r="L5455" s="240"/>
      <c r="M5455" s="240"/>
      <c r="N5455" s="240"/>
      <c r="O5455" s="240"/>
      <c r="BC5455" s="226"/>
    </row>
    <row r="5456" spans="1:55" ht="15.75" customHeight="1" thickBot="1">
      <c r="A5456" s="238"/>
      <c r="B5456" s="238"/>
      <c r="C5456" s="240"/>
      <c r="D5456" s="240"/>
      <c r="E5456" s="240"/>
      <c r="F5456" s="240"/>
      <c r="G5456" s="240"/>
      <c r="H5456" s="240"/>
      <c r="I5456" s="240"/>
      <c r="J5456" s="240"/>
      <c r="K5456" s="240"/>
      <c r="L5456" s="240"/>
      <c r="M5456" s="240"/>
      <c r="N5456" s="240"/>
      <c r="O5456" s="240"/>
      <c r="BC5456" s="226"/>
    </row>
    <row r="5457" spans="1:55" ht="15.75" customHeight="1" thickBot="1">
      <c r="A5457" s="238"/>
      <c r="B5457" s="238"/>
      <c r="C5457" s="240"/>
      <c r="D5457" s="240"/>
      <c r="E5457" s="240"/>
      <c r="F5457" s="240"/>
      <c r="G5457" s="240"/>
      <c r="H5457" s="240"/>
      <c r="I5457" s="240"/>
      <c r="J5457" s="240"/>
      <c r="K5457" s="240"/>
      <c r="L5457" s="240"/>
      <c r="M5457" s="240"/>
      <c r="N5457" s="240"/>
      <c r="O5457" s="240"/>
      <c r="BC5457" s="226"/>
    </row>
    <row r="5458" spans="1:55" ht="15.75" customHeight="1" thickBot="1">
      <c r="A5458" s="238"/>
      <c r="B5458" s="238"/>
      <c r="C5458" s="240"/>
      <c r="D5458" s="240"/>
      <c r="E5458" s="240"/>
      <c r="F5458" s="240"/>
      <c r="G5458" s="240"/>
      <c r="H5458" s="240"/>
      <c r="I5458" s="240"/>
      <c r="J5458" s="240"/>
      <c r="K5458" s="240"/>
      <c r="L5458" s="240"/>
      <c r="M5458" s="240"/>
      <c r="N5458" s="240"/>
      <c r="O5458" s="240"/>
      <c r="BC5458" s="226"/>
    </row>
    <row r="5459" spans="1:55" ht="15.75" customHeight="1" thickBot="1">
      <c r="A5459" s="238"/>
      <c r="B5459" s="238"/>
      <c r="C5459" s="240"/>
      <c r="D5459" s="240"/>
      <c r="E5459" s="240"/>
      <c r="F5459" s="240"/>
      <c r="G5459" s="240"/>
      <c r="H5459" s="240"/>
      <c r="I5459" s="240"/>
      <c r="J5459" s="240"/>
      <c r="K5459" s="240"/>
      <c r="L5459" s="240"/>
      <c r="M5459" s="240"/>
      <c r="N5459" s="240"/>
      <c r="O5459" s="240"/>
      <c r="BC5459" s="226"/>
    </row>
    <row r="5460" spans="1:55" ht="15.75" customHeight="1" thickBot="1">
      <c r="A5460" s="238"/>
      <c r="B5460" s="238"/>
      <c r="C5460" s="240"/>
      <c r="D5460" s="240"/>
      <c r="E5460" s="240"/>
      <c r="F5460" s="240"/>
      <c r="G5460" s="240"/>
      <c r="H5460" s="240"/>
      <c r="I5460" s="240"/>
      <c r="J5460" s="240"/>
      <c r="K5460" s="240"/>
      <c r="L5460" s="240"/>
      <c r="M5460" s="240"/>
      <c r="N5460" s="240"/>
      <c r="O5460" s="240"/>
      <c r="BC5460" s="226"/>
    </row>
    <row r="5461" spans="1:55" ht="15.75" customHeight="1" thickBot="1">
      <c r="A5461" s="238"/>
      <c r="B5461" s="238"/>
      <c r="C5461" s="240"/>
      <c r="D5461" s="240"/>
      <c r="E5461" s="240"/>
      <c r="F5461" s="240"/>
      <c r="G5461" s="240"/>
      <c r="H5461" s="240"/>
      <c r="I5461" s="240"/>
      <c r="J5461" s="240"/>
      <c r="K5461" s="240"/>
      <c r="L5461" s="240"/>
      <c r="M5461" s="240"/>
      <c r="N5461" s="240"/>
      <c r="O5461" s="240"/>
      <c r="BC5461" s="226"/>
    </row>
    <row r="5462" spans="1:55" ht="15.75" customHeight="1" thickBot="1">
      <c r="A5462" s="238"/>
      <c r="B5462" s="238"/>
      <c r="C5462" s="240"/>
      <c r="D5462" s="240"/>
      <c r="E5462" s="240"/>
      <c r="F5462" s="240"/>
      <c r="G5462" s="240"/>
      <c r="H5462" s="240"/>
      <c r="I5462" s="240"/>
      <c r="J5462" s="240"/>
      <c r="K5462" s="240"/>
      <c r="L5462" s="240"/>
      <c r="M5462" s="240"/>
      <c r="N5462" s="240"/>
      <c r="O5462" s="240"/>
      <c r="BC5462" s="226"/>
    </row>
    <row r="5463" spans="1:55" ht="15.75" customHeight="1" thickBot="1">
      <c r="A5463" s="238"/>
      <c r="B5463" s="238"/>
      <c r="C5463" s="240"/>
      <c r="D5463" s="240"/>
      <c r="E5463" s="240"/>
      <c r="F5463" s="240"/>
      <c r="G5463" s="240"/>
      <c r="H5463" s="240"/>
      <c r="I5463" s="240"/>
      <c r="J5463" s="240"/>
      <c r="K5463" s="240"/>
      <c r="L5463" s="240"/>
      <c r="M5463" s="240"/>
      <c r="N5463" s="240"/>
      <c r="O5463" s="240"/>
      <c r="BC5463" s="226"/>
    </row>
    <row r="5464" spans="1:55" ht="15.75" customHeight="1" thickBot="1">
      <c r="A5464" s="238"/>
      <c r="B5464" s="238"/>
      <c r="C5464" s="240"/>
      <c r="D5464" s="240"/>
      <c r="E5464" s="240"/>
      <c r="F5464" s="240"/>
      <c r="G5464" s="240"/>
      <c r="H5464" s="240"/>
      <c r="I5464" s="240"/>
      <c r="J5464" s="240"/>
      <c r="K5464" s="240"/>
      <c r="L5464" s="240"/>
      <c r="M5464" s="240"/>
      <c r="N5464" s="240"/>
      <c r="O5464" s="240"/>
      <c r="BC5464" s="226"/>
    </row>
    <row r="5465" spans="1:55" ht="15.75" customHeight="1" thickBot="1">
      <c r="A5465" s="238"/>
      <c r="B5465" s="238"/>
      <c r="C5465" s="240"/>
      <c r="D5465" s="240"/>
      <c r="E5465" s="240"/>
      <c r="F5465" s="240"/>
      <c r="G5465" s="240"/>
      <c r="H5465" s="240"/>
      <c r="I5465" s="240"/>
      <c r="J5465" s="240"/>
      <c r="K5465" s="240"/>
      <c r="L5465" s="240"/>
      <c r="M5465" s="240"/>
      <c r="N5465" s="240"/>
      <c r="O5465" s="240"/>
      <c r="BC5465" s="226"/>
    </row>
    <row r="5466" spans="1:55" ht="15.75" customHeight="1" thickBot="1">
      <c r="A5466" s="238"/>
      <c r="B5466" s="238"/>
      <c r="C5466" s="240"/>
      <c r="D5466" s="240"/>
      <c r="E5466" s="240"/>
      <c r="F5466" s="240"/>
      <c r="G5466" s="240"/>
      <c r="H5466" s="240"/>
      <c r="I5466" s="240"/>
      <c r="J5466" s="240"/>
      <c r="K5466" s="240"/>
      <c r="L5466" s="240"/>
      <c r="M5466" s="240"/>
      <c r="N5466" s="240"/>
      <c r="O5466" s="240"/>
      <c r="BC5466" s="226"/>
    </row>
    <row r="5467" spans="1:55" ht="15.75" customHeight="1" thickBot="1">
      <c r="A5467" s="238"/>
      <c r="B5467" s="238"/>
      <c r="C5467" s="240"/>
      <c r="D5467" s="240"/>
      <c r="E5467" s="240"/>
      <c r="F5467" s="240"/>
      <c r="G5467" s="240"/>
      <c r="H5467" s="240"/>
      <c r="I5467" s="240"/>
      <c r="J5467" s="240"/>
      <c r="K5467" s="240"/>
      <c r="L5467" s="240"/>
      <c r="M5467" s="240"/>
      <c r="N5467" s="240"/>
      <c r="O5467" s="240"/>
      <c r="BC5467" s="226"/>
    </row>
    <row r="5468" spans="1:55" ht="15.75" customHeight="1" thickBot="1">
      <c r="A5468" s="238"/>
      <c r="B5468" s="238"/>
      <c r="C5468" s="240"/>
      <c r="D5468" s="240"/>
      <c r="E5468" s="240"/>
      <c r="F5468" s="240"/>
      <c r="G5468" s="240"/>
      <c r="H5468" s="240"/>
      <c r="I5468" s="240"/>
      <c r="J5468" s="240"/>
      <c r="K5468" s="240"/>
      <c r="L5468" s="240"/>
      <c r="M5468" s="240"/>
      <c r="N5468" s="240"/>
      <c r="O5468" s="240"/>
      <c r="BC5468" s="226"/>
    </row>
    <row r="5469" spans="1:55" ht="15.75" customHeight="1" thickBot="1">
      <c r="A5469" s="238"/>
      <c r="B5469" s="238"/>
      <c r="C5469" s="240"/>
      <c r="D5469" s="240"/>
      <c r="E5469" s="240"/>
      <c r="F5469" s="240"/>
      <c r="G5469" s="240"/>
      <c r="H5469" s="240"/>
      <c r="I5469" s="240"/>
      <c r="J5469" s="240"/>
      <c r="K5469" s="240"/>
      <c r="L5469" s="240"/>
      <c r="M5469" s="240"/>
      <c r="N5469" s="240"/>
      <c r="O5469" s="240"/>
      <c r="BC5469" s="226"/>
    </row>
    <row r="5470" spans="1:55" ht="15.75" customHeight="1" thickBot="1">
      <c r="A5470" s="238"/>
      <c r="B5470" s="238"/>
      <c r="C5470" s="240"/>
      <c r="D5470" s="240"/>
      <c r="E5470" s="240"/>
      <c r="F5470" s="240"/>
      <c r="G5470" s="240"/>
      <c r="H5470" s="240"/>
      <c r="I5470" s="240"/>
      <c r="J5470" s="240"/>
      <c r="K5470" s="240"/>
      <c r="L5470" s="240"/>
      <c r="M5470" s="240"/>
      <c r="N5470" s="240"/>
      <c r="O5470" s="240"/>
      <c r="BC5470" s="226"/>
    </row>
    <row r="5471" spans="1:55" ht="15.75" customHeight="1" thickBot="1">
      <c r="A5471" s="238"/>
      <c r="B5471" s="238"/>
      <c r="C5471" s="240"/>
      <c r="D5471" s="240"/>
      <c r="E5471" s="240"/>
      <c r="F5471" s="240"/>
      <c r="G5471" s="240"/>
      <c r="H5471" s="240"/>
      <c r="I5471" s="240"/>
      <c r="J5471" s="240"/>
      <c r="K5471" s="240"/>
      <c r="L5471" s="240"/>
      <c r="M5471" s="240"/>
      <c r="N5471" s="240"/>
      <c r="O5471" s="240"/>
      <c r="BC5471" s="226"/>
    </row>
    <row r="5472" spans="1:55" ht="15.75" customHeight="1" thickBot="1">
      <c r="A5472" s="238"/>
      <c r="B5472" s="238"/>
      <c r="C5472" s="240"/>
      <c r="D5472" s="240"/>
      <c r="E5472" s="240"/>
      <c r="F5472" s="240"/>
      <c r="G5472" s="240"/>
      <c r="H5472" s="240"/>
      <c r="I5472" s="240"/>
      <c r="J5472" s="240"/>
      <c r="K5472" s="240"/>
      <c r="L5472" s="240"/>
      <c r="M5472" s="240"/>
      <c r="N5472" s="240"/>
      <c r="O5472" s="240"/>
      <c r="BC5472" s="226"/>
    </row>
    <row r="5473" spans="1:55" ht="15.75" customHeight="1" thickBot="1">
      <c r="A5473" s="238"/>
      <c r="B5473" s="238"/>
      <c r="C5473" s="240"/>
      <c r="D5473" s="240"/>
      <c r="E5473" s="240"/>
      <c r="F5473" s="240"/>
      <c r="G5473" s="240"/>
      <c r="H5473" s="240"/>
      <c r="I5473" s="240"/>
      <c r="J5473" s="240"/>
      <c r="K5473" s="240"/>
      <c r="L5473" s="240"/>
      <c r="M5473" s="240"/>
      <c r="N5473" s="240"/>
      <c r="O5473" s="240"/>
      <c r="BC5473" s="226"/>
    </row>
    <row r="5474" spans="1:55" ht="15.75" customHeight="1" thickBot="1">
      <c r="A5474" s="238"/>
      <c r="B5474" s="238"/>
      <c r="C5474" s="240"/>
      <c r="D5474" s="240"/>
      <c r="E5474" s="240"/>
      <c r="F5474" s="240"/>
      <c r="G5474" s="240"/>
      <c r="H5474" s="240"/>
      <c r="I5474" s="240"/>
      <c r="J5474" s="240"/>
      <c r="K5474" s="240"/>
      <c r="L5474" s="240"/>
      <c r="M5474" s="240"/>
      <c r="N5474" s="240"/>
      <c r="O5474" s="240"/>
      <c r="BC5474" s="226"/>
    </row>
    <row r="5475" spans="1:55" ht="15.75" customHeight="1" thickBot="1">
      <c r="A5475" s="238"/>
      <c r="B5475" s="238"/>
      <c r="C5475" s="240"/>
      <c r="D5475" s="240"/>
      <c r="E5475" s="240"/>
      <c r="F5475" s="240"/>
      <c r="G5475" s="240"/>
      <c r="H5475" s="240"/>
      <c r="I5475" s="240"/>
      <c r="J5475" s="240"/>
      <c r="K5475" s="240"/>
      <c r="L5475" s="240"/>
      <c r="M5475" s="240"/>
      <c r="N5475" s="240"/>
      <c r="O5475" s="240"/>
      <c r="BC5475" s="226"/>
    </row>
    <row r="5476" spans="1:55" ht="15.75" customHeight="1" thickBot="1">
      <c r="A5476" s="238"/>
      <c r="B5476" s="238"/>
      <c r="C5476" s="240"/>
      <c r="D5476" s="240"/>
      <c r="E5476" s="240"/>
      <c r="F5476" s="240"/>
      <c r="G5476" s="240"/>
      <c r="H5476" s="240"/>
      <c r="I5476" s="240"/>
      <c r="J5476" s="240"/>
      <c r="K5476" s="240"/>
      <c r="L5476" s="240"/>
      <c r="M5476" s="240"/>
      <c r="N5476" s="240"/>
      <c r="O5476" s="240"/>
      <c r="BC5476" s="226"/>
    </row>
    <row r="5477" spans="1:55" ht="15.75" customHeight="1" thickBot="1">
      <c r="A5477" s="238"/>
      <c r="B5477" s="238"/>
      <c r="C5477" s="240"/>
      <c r="D5477" s="240"/>
      <c r="E5477" s="240"/>
      <c r="F5477" s="240"/>
      <c r="G5477" s="240"/>
      <c r="H5477" s="240"/>
      <c r="I5477" s="240"/>
      <c r="J5477" s="240"/>
      <c r="K5477" s="240"/>
      <c r="L5477" s="240"/>
      <c r="M5477" s="240"/>
      <c r="N5477" s="240"/>
      <c r="O5477" s="240"/>
      <c r="BC5477" s="226"/>
    </row>
    <row r="5478" spans="1:55" ht="15.75" customHeight="1" thickBot="1">
      <c r="A5478" s="238"/>
      <c r="B5478" s="238"/>
      <c r="C5478" s="240"/>
      <c r="D5478" s="240"/>
      <c r="E5478" s="240"/>
      <c r="F5478" s="240"/>
      <c r="G5478" s="240"/>
      <c r="H5478" s="240"/>
      <c r="I5478" s="240"/>
      <c r="J5478" s="240"/>
      <c r="K5478" s="240"/>
      <c r="L5478" s="240"/>
      <c r="M5478" s="240"/>
      <c r="N5478" s="240"/>
      <c r="O5478" s="240"/>
      <c r="BC5478" s="226"/>
    </row>
    <row r="5479" spans="1:55" ht="15.75" customHeight="1" thickBot="1">
      <c r="A5479" s="238"/>
      <c r="B5479" s="238"/>
      <c r="C5479" s="240"/>
      <c r="D5479" s="240"/>
      <c r="E5479" s="240"/>
      <c r="F5479" s="240"/>
      <c r="G5479" s="240"/>
      <c r="H5479" s="240"/>
      <c r="I5479" s="240"/>
      <c r="J5479" s="240"/>
      <c r="K5479" s="240"/>
      <c r="L5479" s="240"/>
      <c r="M5479" s="240"/>
      <c r="N5479" s="240"/>
      <c r="O5479" s="240"/>
      <c r="BC5479" s="226"/>
    </row>
    <row r="5480" spans="1:55" ht="15.75" customHeight="1" thickBot="1">
      <c r="A5480" s="238"/>
      <c r="B5480" s="238"/>
      <c r="C5480" s="240"/>
      <c r="D5480" s="240"/>
      <c r="E5480" s="240"/>
      <c r="F5480" s="240"/>
      <c r="G5480" s="240"/>
      <c r="H5480" s="240"/>
      <c r="I5480" s="240"/>
      <c r="J5480" s="240"/>
      <c r="K5480" s="240"/>
      <c r="L5480" s="240"/>
      <c r="M5480" s="240"/>
      <c r="N5480" s="240"/>
      <c r="O5480" s="240"/>
      <c r="BC5480" s="226"/>
    </row>
    <row r="5481" spans="1:55" ht="15.75" customHeight="1" thickBot="1">
      <c r="A5481" s="238"/>
      <c r="B5481" s="238"/>
      <c r="C5481" s="240"/>
      <c r="D5481" s="240"/>
      <c r="E5481" s="240"/>
      <c r="F5481" s="240"/>
      <c r="G5481" s="240"/>
      <c r="H5481" s="240"/>
      <c r="I5481" s="240"/>
      <c r="J5481" s="240"/>
      <c r="K5481" s="240"/>
      <c r="L5481" s="240"/>
      <c r="M5481" s="240"/>
      <c r="N5481" s="240"/>
      <c r="O5481" s="240"/>
      <c r="BC5481" s="226"/>
    </row>
    <row r="5482" spans="1:55" ht="15.75" customHeight="1" thickBot="1">
      <c r="A5482" s="238"/>
      <c r="B5482" s="238"/>
      <c r="C5482" s="240"/>
      <c r="D5482" s="240"/>
      <c r="E5482" s="240"/>
      <c r="F5482" s="240"/>
      <c r="G5482" s="240"/>
      <c r="H5482" s="240"/>
      <c r="I5482" s="240"/>
      <c r="J5482" s="240"/>
      <c r="K5482" s="240"/>
      <c r="L5482" s="240"/>
      <c r="M5482" s="240"/>
      <c r="N5482" s="240"/>
      <c r="O5482" s="240"/>
      <c r="BC5482" s="226"/>
    </row>
    <row r="5483" spans="1:55" ht="15.75" customHeight="1" thickBot="1">
      <c r="A5483" s="238"/>
      <c r="B5483" s="238"/>
      <c r="C5483" s="240"/>
      <c r="D5483" s="240"/>
      <c r="E5483" s="240"/>
      <c r="F5483" s="240"/>
      <c r="G5483" s="240"/>
      <c r="H5483" s="240"/>
      <c r="I5483" s="240"/>
      <c r="J5483" s="240"/>
      <c r="K5483" s="240"/>
      <c r="L5483" s="240"/>
      <c r="M5483" s="240"/>
      <c r="N5483" s="240"/>
      <c r="O5483" s="240"/>
      <c r="BC5483" s="226"/>
    </row>
    <row r="5484" spans="1:55" ht="15.75" customHeight="1" thickBot="1">
      <c r="A5484" s="238"/>
      <c r="B5484" s="238"/>
      <c r="C5484" s="240"/>
      <c r="D5484" s="240"/>
      <c r="E5484" s="240"/>
      <c r="F5484" s="240"/>
      <c r="G5484" s="240"/>
      <c r="H5484" s="240"/>
      <c r="I5484" s="240"/>
      <c r="J5484" s="240"/>
      <c r="K5484" s="240"/>
      <c r="L5484" s="240"/>
      <c r="M5484" s="240"/>
      <c r="N5484" s="240"/>
      <c r="O5484" s="240"/>
      <c r="BC5484" s="226"/>
    </row>
    <row r="5485" spans="1:55" ht="15.75" customHeight="1" thickBot="1">
      <c r="A5485" s="238"/>
      <c r="B5485" s="238"/>
      <c r="C5485" s="240"/>
      <c r="D5485" s="240"/>
      <c r="E5485" s="240"/>
      <c r="F5485" s="240"/>
      <c r="G5485" s="240"/>
      <c r="H5485" s="240"/>
      <c r="I5485" s="240"/>
      <c r="J5485" s="240"/>
      <c r="K5485" s="240"/>
      <c r="L5485" s="240"/>
      <c r="M5485" s="240"/>
      <c r="N5485" s="240"/>
      <c r="O5485" s="240"/>
      <c r="BC5485" s="226"/>
    </row>
    <row r="5486" spans="1:55" ht="15.75" customHeight="1" thickBot="1">
      <c r="A5486" s="238"/>
      <c r="B5486" s="238"/>
      <c r="C5486" s="240"/>
      <c r="D5486" s="240"/>
      <c r="E5486" s="240"/>
      <c r="F5486" s="240"/>
      <c r="G5486" s="240"/>
      <c r="H5486" s="240"/>
      <c r="I5486" s="240"/>
      <c r="J5486" s="240"/>
      <c r="K5486" s="240"/>
      <c r="L5486" s="240"/>
      <c r="M5486" s="240"/>
      <c r="N5486" s="240"/>
      <c r="O5486" s="240"/>
      <c r="BC5486" s="226"/>
    </row>
    <row r="5487" spans="1:55" ht="15.75" customHeight="1" thickBot="1">
      <c r="A5487" s="238"/>
      <c r="B5487" s="238"/>
      <c r="C5487" s="240"/>
      <c r="D5487" s="240"/>
      <c r="E5487" s="240"/>
      <c r="F5487" s="240"/>
      <c r="G5487" s="240"/>
      <c r="H5487" s="240"/>
      <c r="I5487" s="240"/>
      <c r="J5487" s="240"/>
      <c r="K5487" s="240"/>
      <c r="L5487" s="240"/>
      <c r="M5487" s="240"/>
      <c r="N5487" s="240"/>
      <c r="O5487" s="240"/>
      <c r="BC5487" s="226"/>
    </row>
    <row r="5488" spans="1:55" ht="15.75" customHeight="1" thickBot="1">
      <c r="A5488" s="238"/>
      <c r="B5488" s="238"/>
      <c r="C5488" s="240"/>
      <c r="D5488" s="240"/>
      <c r="E5488" s="240"/>
      <c r="F5488" s="240"/>
      <c r="G5488" s="240"/>
      <c r="H5488" s="240"/>
      <c r="I5488" s="240"/>
      <c r="J5488" s="240"/>
      <c r="K5488" s="240"/>
      <c r="L5488" s="240"/>
      <c r="M5488" s="240"/>
      <c r="N5488" s="240"/>
      <c r="O5488" s="240"/>
      <c r="BC5488" s="226"/>
    </row>
    <row r="5489" spans="1:55" ht="15.75" customHeight="1" thickBot="1">
      <c r="A5489" s="238"/>
      <c r="B5489" s="238"/>
      <c r="C5489" s="240"/>
      <c r="D5489" s="240"/>
      <c r="E5489" s="240"/>
      <c r="F5489" s="240"/>
      <c r="G5489" s="240"/>
      <c r="H5489" s="240"/>
      <c r="I5489" s="240"/>
      <c r="J5489" s="240"/>
      <c r="K5489" s="240"/>
      <c r="L5489" s="240"/>
      <c r="M5489" s="240"/>
      <c r="N5489" s="240"/>
      <c r="O5489" s="240"/>
      <c r="BC5489" s="226"/>
    </row>
    <row r="5490" spans="1:55" ht="15.75" customHeight="1" thickBot="1">
      <c r="A5490" s="238"/>
      <c r="B5490" s="238"/>
      <c r="C5490" s="240"/>
      <c r="D5490" s="240"/>
      <c r="E5490" s="240"/>
      <c r="F5490" s="240"/>
      <c r="G5490" s="240"/>
      <c r="H5490" s="240"/>
      <c r="I5490" s="240"/>
      <c r="J5490" s="240"/>
      <c r="K5490" s="240"/>
      <c r="L5490" s="240"/>
      <c r="M5490" s="240"/>
      <c r="N5490" s="240"/>
      <c r="O5490" s="240"/>
      <c r="BC5490" s="226"/>
    </row>
    <row r="5491" spans="1:55" ht="15.75" customHeight="1" thickBot="1">
      <c r="A5491" s="238"/>
      <c r="B5491" s="238"/>
      <c r="C5491" s="240"/>
      <c r="D5491" s="240"/>
      <c r="E5491" s="240"/>
      <c r="F5491" s="240"/>
      <c r="G5491" s="240"/>
      <c r="H5491" s="240"/>
      <c r="I5491" s="240"/>
      <c r="J5491" s="240"/>
      <c r="K5491" s="240"/>
      <c r="L5491" s="240"/>
      <c r="M5491" s="240"/>
      <c r="N5491" s="240"/>
      <c r="O5491" s="240"/>
      <c r="BC5491" s="226"/>
    </row>
    <row r="5492" spans="1:55" ht="15.75" customHeight="1" thickBot="1">
      <c r="A5492" s="238"/>
      <c r="B5492" s="238"/>
      <c r="C5492" s="240"/>
      <c r="D5492" s="240"/>
      <c r="E5492" s="240"/>
      <c r="F5492" s="240"/>
      <c r="G5492" s="240"/>
      <c r="H5492" s="240"/>
      <c r="I5492" s="240"/>
      <c r="J5492" s="240"/>
      <c r="K5492" s="240"/>
      <c r="L5492" s="240"/>
      <c r="M5492" s="240"/>
      <c r="N5492" s="240"/>
      <c r="O5492" s="240"/>
      <c r="BC5492" s="226"/>
    </row>
    <row r="5493" spans="1:55" ht="15.75" customHeight="1" thickBot="1">
      <c r="A5493" s="238"/>
      <c r="B5493" s="238"/>
      <c r="C5493" s="240"/>
      <c r="D5493" s="240"/>
      <c r="E5493" s="240"/>
      <c r="F5493" s="240"/>
      <c r="G5493" s="240"/>
      <c r="H5493" s="240"/>
      <c r="I5493" s="240"/>
      <c r="J5493" s="240"/>
      <c r="K5493" s="240"/>
      <c r="L5493" s="240"/>
      <c r="M5493" s="240"/>
      <c r="N5493" s="240"/>
      <c r="O5493" s="240"/>
      <c r="BC5493" s="226"/>
    </row>
    <row r="5494" spans="1:55" ht="15.75" customHeight="1" thickBot="1">
      <c r="A5494" s="238"/>
      <c r="B5494" s="238"/>
      <c r="C5494" s="240"/>
      <c r="D5494" s="240"/>
      <c r="E5494" s="240"/>
      <c r="F5494" s="240"/>
      <c r="G5494" s="240"/>
      <c r="H5494" s="240"/>
      <c r="I5494" s="240"/>
      <c r="J5494" s="240"/>
      <c r="K5494" s="240"/>
      <c r="L5494" s="240"/>
      <c r="M5494" s="240"/>
      <c r="N5494" s="240"/>
      <c r="O5494" s="240"/>
      <c r="BC5494" s="226"/>
    </row>
    <row r="5495" spans="1:55" ht="15.75" customHeight="1" thickBot="1">
      <c r="A5495" s="238"/>
      <c r="B5495" s="238"/>
      <c r="C5495" s="240"/>
      <c r="D5495" s="240"/>
      <c r="E5495" s="240"/>
      <c r="F5495" s="240"/>
      <c r="G5495" s="240"/>
      <c r="H5495" s="240"/>
      <c r="I5495" s="240"/>
      <c r="J5495" s="240"/>
      <c r="K5495" s="240"/>
      <c r="L5495" s="240"/>
      <c r="M5495" s="240"/>
      <c r="N5495" s="240"/>
      <c r="O5495" s="240"/>
      <c r="BC5495" s="226"/>
    </row>
    <row r="5496" spans="1:55" ht="15.75" customHeight="1" thickBot="1">
      <c r="A5496" s="238"/>
      <c r="B5496" s="238"/>
      <c r="C5496" s="240"/>
      <c r="D5496" s="240"/>
      <c r="E5496" s="240"/>
      <c r="F5496" s="240"/>
      <c r="G5496" s="240"/>
      <c r="H5496" s="240"/>
      <c r="I5496" s="240"/>
      <c r="J5496" s="240"/>
      <c r="K5496" s="240"/>
      <c r="L5496" s="240"/>
      <c r="M5496" s="240"/>
      <c r="N5496" s="240"/>
      <c r="O5496" s="240"/>
      <c r="BC5496" s="226"/>
    </row>
    <row r="5497" spans="1:55" ht="15.75" customHeight="1" thickBot="1">
      <c r="A5497" s="238"/>
      <c r="B5497" s="238"/>
      <c r="C5497" s="240"/>
      <c r="D5497" s="240"/>
      <c r="E5497" s="240"/>
      <c r="F5497" s="240"/>
      <c r="G5497" s="240"/>
      <c r="H5497" s="240"/>
      <c r="I5497" s="240"/>
      <c r="J5497" s="240"/>
      <c r="K5497" s="240"/>
      <c r="L5497" s="240"/>
      <c r="M5497" s="240"/>
      <c r="N5497" s="240"/>
      <c r="O5497" s="240"/>
      <c r="BC5497" s="226"/>
    </row>
    <row r="5498" spans="1:55" ht="15.75" customHeight="1" thickBot="1">
      <c r="A5498" s="238"/>
      <c r="B5498" s="238"/>
      <c r="C5498" s="240"/>
      <c r="D5498" s="240"/>
      <c r="E5498" s="240"/>
      <c r="F5498" s="240"/>
      <c r="G5498" s="240"/>
      <c r="H5498" s="240"/>
      <c r="I5498" s="240"/>
      <c r="J5498" s="240"/>
      <c r="K5498" s="240"/>
      <c r="L5498" s="240"/>
      <c r="M5498" s="240"/>
      <c r="N5498" s="240"/>
      <c r="O5498" s="240"/>
      <c r="BC5498" s="226"/>
    </row>
    <row r="5499" spans="1:55" ht="15.75" customHeight="1" thickBot="1">
      <c r="A5499" s="238"/>
      <c r="B5499" s="238"/>
      <c r="C5499" s="240"/>
      <c r="D5499" s="240"/>
      <c r="E5499" s="240"/>
      <c r="F5499" s="240"/>
      <c r="G5499" s="240"/>
      <c r="H5499" s="240"/>
      <c r="I5499" s="240"/>
      <c r="J5499" s="240"/>
      <c r="K5499" s="240"/>
      <c r="L5499" s="240"/>
      <c r="M5499" s="240"/>
      <c r="N5499" s="240"/>
      <c r="O5499" s="240"/>
      <c r="BC5499" s="226"/>
    </row>
    <row r="5500" spans="1:55" ht="15.75" customHeight="1" thickBot="1">
      <c r="A5500" s="238"/>
      <c r="B5500" s="238"/>
      <c r="C5500" s="240"/>
      <c r="D5500" s="240"/>
      <c r="E5500" s="240"/>
      <c r="F5500" s="240"/>
      <c r="G5500" s="240"/>
      <c r="H5500" s="240"/>
      <c r="I5500" s="240"/>
      <c r="J5500" s="240"/>
      <c r="K5500" s="240"/>
      <c r="L5500" s="240"/>
      <c r="M5500" s="240"/>
      <c r="N5500" s="240"/>
      <c r="O5500" s="240"/>
      <c r="BC5500" s="226"/>
    </row>
    <row r="5501" spans="1:55" ht="15.75" customHeight="1" thickBot="1">
      <c r="A5501" s="238"/>
      <c r="B5501" s="238"/>
      <c r="C5501" s="240"/>
      <c r="D5501" s="240"/>
      <c r="E5501" s="240"/>
      <c r="F5501" s="240"/>
      <c r="G5501" s="240"/>
      <c r="H5501" s="240"/>
      <c r="I5501" s="240"/>
      <c r="J5501" s="240"/>
      <c r="K5501" s="240"/>
      <c r="L5501" s="240"/>
      <c r="M5501" s="240"/>
      <c r="N5501" s="240"/>
      <c r="O5501" s="240"/>
      <c r="BC5501" s="226"/>
    </row>
    <row r="5502" spans="1:55" ht="15.75" customHeight="1" thickBot="1">
      <c r="A5502" s="238"/>
      <c r="B5502" s="238"/>
      <c r="C5502" s="240"/>
      <c r="D5502" s="240"/>
      <c r="E5502" s="240"/>
      <c r="F5502" s="240"/>
      <c r="G5502" s="240"/>
      <c r="H5502" s="240"/>
      <c r="I5502" s="240"/>
      <c r="J5502" s="240"/>
      <c r="K5502" s="240"/>
      <c r="L5502" s="240"/>
      <c r="M5502" s="240"/>
      <c r="N5502" s="240"/>
      <c r="O5502" s="240"/>
      <c r="BC5502" s="226"/>
    </row>
    <row r="5503" spans="1:55" ht="15.75" customHeight="1" thickBot="1">
      <c r="A5503" s="238"/>
      <c r="B5503" s="238"/>
      <c r="C5503" s="240"/>
      <c r="D5503" s="240"/>
      <c r="E5503" s="240"/>
      <c r="F5503" s="240"/>
      <c r="G5503" s="240"/>
      <c r="H5503" s="240"/>
      <c r="I5503" s="240"/>
      <c r="J5503" s="240"/>
      <c r="K5503" s="240"/>
      <c r="L5503" s="240"/>
      <c r="M5503" s="240"/>
      <c r="N5503" s="240"/>
      <c r="O5503" s="240"/>
      <c r="BC5503" s="226"/>
    </row>
    <row r="5504" spans="1:55" ht="15.75" customHeight="1" thickBot="1">
      <c r="A5504" s="238"/>
      <c r="B5504" s="238"/>
      <c r="C5504" s="240"/>
      <c r="D5504" s="240"/>
      <c r="E5504" s="240"/>
      <c r="F5504" s="240"/>
      <c r="G5504" s="240"/>
      <c r="H5504" s="240"/>
      <c r="I5504" s="240"/>
      <c r="J5504" s="240"/>
      <c r="K5504" s="240"/>
      <c r="L5504" s="240"/>
      <c r="M5504" s="240"/>
      <c r="N5504" s="240"/>
      <c r="O5504" s="240"/>
      <c r="BC5504" s="226"/>
    </row>
    <row r="5505" spans="1:55" ht="15.75" customHeight="1" thickBot="1">
      <c r="A5505" s="238"/>
      <c r="B5505" s="238"/>
      <c r="C5505" s="240"/>
      <c r="D5505" s="240"/>
      <c r="E5505" s="240"/>
      <c r="F5505" s="240"/>
      <c r="G5505" s="240"/>
      <c r="H5505" s="240"/>
      <c r="I5505" s="240"/>
      <c r="J5505" s="240"/>
      <c r="K5505" s="240"/>
      <c r="L5505" s="240"/>
      <c r="M5505" s="240"/>
      <c r="N5505" s="240"/>
      <c r="O5505" s="240"/>
      <c r="BC5505" s="226"/>
    </row>
    <row r="5506" spans="1:55" ht="15.75" customHeight="1" thickBot="1">
      <c r="A5506" s="238"/>
      <c r="B5506" s="238"/>
      <c r="C5506" s="240"/>
      <c r="D5506" s="240"/>
      <c r="E5506" s="240"/>
      <c r="F5506" s="240"/>
      <c r="G5506" s="240"/>
      <c r="H5506" s="240"/>
      <c r="I5506" s="240"/>
      <c r="J5506" s="240"/>
      <c r="K5506" s="240"/>
      <c r="L5506" s="240"/>
      <c r="M5506" s="240"/>
      <c r="N5506" s="240"/>
      <c r="O5506" s="240"/>
      <c r="BC5506" s="226"/>
    </row>
    <row r="5507" spans="1:55" ht="15.75" customHeight="1" thickBot="1">
      <c r="A5507" s="238"/>
      <c r="B5507" s="238"/>
      <c r="C5507" s="240"/>
      <c r="D5507" s="240"/>
      <c r="E5507" s="240"/>
      <c r="F5507" s="240"/>
      <c r="G5507" s="240"/>
      <c r="H5507" s="240"/>
      <c r="I5507" s="240"/>
      <c r="J5507" s="240"/>
      <c r="K5507" s="240"/>
      <c r="L5507" s="240"/>
      <c r="M5507" s="240"/>
      <c r="N5507" s="240"/>
      <c r="O5507" s="240"/>
      <c r="BC5507" s="226"/>
    </row>
    <row r="5508" spans="1:55" ht="15.75" customHeight="1" thickBot="1">
      <c r="A5508" s="238"/>
      <c r="B5508" s="238"/>
      <c r="C5508" s="240"/>
      <c r="D5508" s="240"/>
      <c r="E5508" s="240"/>
      <c r="F5508" s="240"/>
      <c r="G5508" s="240"/>
      <c r="H5508" s="240"/>
      <c r="I5508" s="240"/>
      <c r="J5508" s="240"/>
      <c r="K5508" s="240"/>
      <c r="L5508" s="240"/>
      <c r="M5508" s="240"/>
      <c r="N5508" s="240"/>
      <c r="O5508" s="240"/>
      <c r="BC5508" s="226"/>
    </row>
    <row r="5509" spans="1:55" ht="15.75" customHeight="1" thickBot="1">
      <c r="A5509" s="238"/>
      <c r="B5509" s="238"/>
      <c r="C5509" s="240"/>
      <c r="D5509" s="240"/>
      <c r="E5509" s="240"/>
      <c r="F5509" s="240"/>
      <c r="G5509" s="240"/>
      <c r="H5509" s="240"/>
      <c r="I5509" s="240"/>
      <c r="J5509" s="240"/>
      <c r="K5509" s="240"/>
      <c r="L5509" s="240"/>
      <c r="M5509" s="240"/>
      <c r="N5509" s="240"/>
      <c r="O5509" s="240"/>
      <c r="BC5509" s="226"/>
    </row>
    <row r="5510" spans="1:55" ht="15.75" customHeight="1" thickBot="1">
      <c r="A5510" s="238"/>
      <c r="B5510" s="238"/>
      <c r="C5510" s="240"/>
      <c r="D5510" s="240"/>
      <c r="E5510" s="240"/>
      <c r="F5510" s="240"/>
      <c r="G5510" s="240"/>
      <c r="H5510" s="240"/>
      <c r="I5510" s="240"/>
      <c r="J5510" s="240"/>
      <c r="K5510" s="240"/>
      <c r="L5510" s="240"/>
      <c r="M5510" s="240"/>
      <c r="N5510" s="240"/>
      <c r="O5510" s="240"/>
      <c r="BC5510" s="226"/>
    </row>
    <row r="5511" spans="1:55" ht="15.75" customHeight="1" thickBot="1">
      <c r="A5511" s="238"/>
      <c r="B5511" s="238"/>
      <c r="C5511" s="240"/>
      <c r="D5511" s="240"/>
      <c r="E5511" s="240"/>
      <c r="F5511" s="240"/>
      <c r="G5511" s="240"/>
      <c r="H5511" s="240"/>
      <c r="I5511" s="240"/>
      <c r="J5511" s="240"/>
      <c r="K5511" s="240"/>
      <c r="L5511" s="240"/>
      <c r="M5511" s="240"/>
      <c r="N5511" s="240"/>
      <c r="O5511" s="240"/>
      <c r="BC5511" s="226"/>
    </row>
    <row r="5512" spans="1:55" ht="15.75" customHeight="1" thickBot="1">
      <c r="A5512" s="238"/>
      <c r="B5512" s="238"/>
      <c r="C5512" s="240"/>
      <c r="D5512" s="240"/>
      <c r="E5512" s="240"/>
      <c r="F5512" s="240"/>
      <c r="G5512" s="240"/>
      <c r="H5512" s="240"/>
      <c r="I5512" s="240"/>
      <c r="J5512" s="240"/>
      <c r="K5512" s="240"/>
      <c r="L5512" s="240"/>
      <c r="M5512" s="240"/>
      <c r="N5512" s="240"/>
      <c r="O5512" s="240"/>
      <c r="BC5512" s="226"/>
    </row>
    <row r="5513" spans="1:55" ht="15.75" customHeight="1" thickBot="1">
      <c r="A5513" s="238"/>
      <c r="B5513" s="238"/>
      <c r="C5513" s="240"/>
      <c r="D5513" s="240"/>
      <c r="E5513" s="240"/>
      <c r="F5513" s="240"/>
      <c r="G5513" s="240"/>
      <c r="H5513" s="240"/>
      <c r="I5513" s="240"/>
      <c r="J5513" s="240"/>
      <c r="K5513" s="240"/>
      <c r="L5513" s="240"/>
      <c r="M5513" s="240"/>
      <c r="N5513" s="240"/>
      <c r="O5513" s="240"/>
      <c r="BC5513" s="226"/>
    </row>
    <row r="5514" spans="1:55" ht="15.75" customHeight="1" thickBot="1">
      <c r="A5514" s="238"/>
      <c r="B5514" s="238"/>
      <c r="C5514" s="240"/>
      <c r="D5514" s="240"/>
      <c r="E5514" s="240"/>
      <c r="F5514" s="240"/>
      <c r="G5514" s="240"/>
      <c r="H5514" s="240"/>
      <c r="I5514" s="240"/>
      <c r="J5514" s="240"/>
      <c r="K5514" s="240"/>
      <c r="L5514" s="240"/>
      <c r="M5514" s="240"/>
      <c r="N5514" s="240"/>
      <c r="O5514" s="240"/>
      <c r="BC5514" s="226"/>
    </row>
    <row r="5515" spans="1:55" ht="15.75" customHeight="1" thickBot="1">
      <c r="A5515" s="238"/>
      <c r="B5515" s="238"/>
      <c r="C5515" s="240"/>
      <c r="D5515" s="240"/>
      <c r="E5515" s="240"/>
      <c r="F5515" s="240"/>
      <c r="G5515" s="240"/>
      <c r="H5515" s="240"/>
      <c r="I5515" s="240"/>
      <c r="J5515" s="240"/>
      <c r="K5515" s="240"/>
      <c r="L5515" s="240"/>
      <c r="M5515" s="240"/>
      <c r="N5515" s="240"/>
      <c r="O5515" s="240"/>
      <c r="BC5515" s="226"/>
    </row>
    <row r="5516" spans="1:55" ht="15.75" customHeight="1" thickBot="1">
      <c r="A5516" s="238"/>
      <c r="B5516" s="238"/>
      <c r="C5516" s="240"/>
      <c r="D5516" s="240"/>
      <c r="E5516" s="240"/>
      <c r="F5516" s="240"/>
      <c r="G5516" s="240"/>
      <c r="H5516" s="240"/>
      <c r="I5516" s="240"/>
      <c r="J5516" s="240"/>
      <c r="K5516" s="240"/>
      <c r="L5516" s="240"/>
      <c r="M5516" s="240"/>
      <c r="N5516" s="240"/>
      <c r="O5516" s="240"/>
      <c r="BC5516" s="226"/>
    </row>
    <row r="5517" spans="1:55" ht="15.75" customHeight="1" thickBot="1">
      <c r="A5517" s="238"/>
      <c r="B5517" s="238"/>
      <c r="C5517" s="240"/>
      <c r="D5517" s="240"/>
      <c r="E5517" s="240"/>
      <c r="F5517" s="240"/>
      <c r="G5517" s="240"/>
      <c r="H5517" s="240"/>
      <c r="I5517" s="240"/>
      <c r="J5517" s="240"/>
      <c r="K5517" s="240"/>
      <c r="L5517" s="240"/>
      <c r="M5517" s="240"/>
      <c r="N5517" s="240"/>
      <c r="O5517" s="240"/>
      <c r="BC5517" s="226"/>
    </row>
    <row r="5518" spans="1:55" ht="15.75" customHeight="1" thickBot="1">
      <c r="A5518" s="238"/>
      <c r="B5518" s="238"/>
      <c r="C5518" s="240"/>
      <c r="D5518" s="240"/>
      <c r="E5518" s="240"/>
      <c r="F5518" s="240"/>
      <c r="G5518" s="240"/>
      <c r="H5518" s="240"/>
      <c r="I5518" s="240"/>
      <c r="J5518" s="240"/>
      <c r="K5518" s="240"/>
      <c r="L5518" s="240"/>
      <c r="M5518" s="240"/>
      <c r="N5518" s="240"/>
      <c r="O5518" s="240"/>
      <c r="BC5518" s="226"/>
    </row>
    <row r="5519" spans="1:55" ht="15.75" customHeight="1" thickBot="1">
      <c r="A5519" s="238"/>
      <c r="B5519" s="238"/>
      <c r="C5519" s="240"/>
      <c r="D5519" s="240"/>
      <c r="E5519" s="240"/>
      <c r="F5519" s="240"/>
      <c r="G5519" s="240"/>
      <c r="H5519" s="240"/>
      <c r="I5519" s="240"/>
      <c r="J5519" s="240"/>
      <c r="K5519" s="240"/>
      <c r="L5519" s="240"/>
      <c r="M5519" s="240"/>
      <c r="N5519" s="240"/>
      <c r="O5519" s="240"/>
      <c r="BC5519" s="226"/>
    </row>
    <row r="5520" spans="1:55" ht="15.75" customHeight="1" thickBot="1">
      <c r="A5520" s="238"/>
      <c r="B5520" s="238"/>
      <c r="C5520" s="240"/>
      <c r="D5520" s="240"/>
      <c r="E5520" s="240"/>
      <c r="F5520" s="240"/>
      <c r="G5520" s="240"/>
      <c r="H5520" s="240"/>
      <c r="I5520" s="240"/>
      <c r="J5520" s="240"/>
      <c r="K5520" s="240"/>
      <c r="L5520" s="240"/>
      <c r="M5520" s="240"/>
      <c r="N5520" s="240"/>
      <c r="O5520" s="240"/>
      <c r="BC5520" s="226"/>
    </row>
    <row r="5521" spans="1:55" ht="15.75" customHeight="1" thickBot="1">
      <c r="A5521" s="238"/>
      <c r="B5521" s="238"/>
      <c r="C5521" s="240"/>
      <c r="D5521" s="240"/>
      <c r="E5521" s="240"/>
      <c r="F5521" s="240"/>
      <c r="G5521" s="240"/>
      <c r="H5521" s="240"/>
      <c r="I5521" s="240"/>
      <c r="J5521" s="240"/>
      <c r="K5521" s="240"/>
      <c r="L5521" s="240"/>
      <c r="M5521" s="240"/>
      <c r="N5521" s="240"/>
      <c r="O5521" s="240"/>
      <c r="BC5521" s="226"/>
    </row>
    <row r="5522" spans="1:55" ht="15.75" customHeight="1" thickBot="1">
      <c r="A5522" s="238"/>
      <c r="B5522" s="238"/>
      <c r="C5522" s="240"/>
      <c r="D5522" s="240"/>
      <c r="E5522" s="240"/>
      <c r="F5522" s="240"/>
      <c r="G5522" s="240"/>
      <c r="H5522" s="240"/>
      <c r="I5522" s="240"/>
      <c r="J5522" s="240"/>
      <c r="K5522" s="240"/>
      <c r="L5522" s="240"/>
      <c r="M5522" s="240"/>
      <c r="N5522" s="240"/>
      <c r="O5522" s="240"/>
      <c r="BC5522" s="226"/>
    </row>
    <row r="5523" spans="1:55" ht="15.75" customHeight="1" thickBot="1">
      <c r="A5523" s="238"/>
      <c r="B5523" s="238"/>
      <c r="C5523" s="240"/>
      <c r="D5523" s="240"/>
      <c r="E5523" s="240"/>
      <c r="F5523" s="240"/>
      <c r="G5523" s="240"/>
      <c r="H5523" s="240"/>
      <c r="I5523" s="240"/>
      <c r="J5523" s="240"/>
      <c r="K5523" s="240"/>
      <c r="L5523" s="240"/>
      <c r="M5523" s="240"/>
      <c r="N5523" s="240"/>
      <c r="O5523" s="240"/>
      <c r="BC5523" s="226"/>
    </row>
    <row r="5524" spans="1:55" ht="15.75" customHeight="1" thickBot="1">
      <c r="A5524" s="238"/>
      <c r="B5524" s="238"/>
      <c r="C5524" s="240"/>
      <c r="D5524" s="240"/>
      <c r="E5524" s="240"/>
      <c r="F5524" s="240"/>
      <c r="G5524" s="240"/>
      <c r="H5524" s="240"/>
      <c r="I5524" s="240"/>
      <c r="J5524" s="240"/>
      <c r="K5524" s="240"/>
      <c r="L5524" s="240"/>
      <c r="M5524" s="240"/>
      <c r="N5524" s="240"/>
      <c r="O5524" s="240"/>
      <c r="BC5524" s="226"/>
    </row>
    <row r="5525" spans="1:55" ht="15.75" customHeight="1" thickBot="1">
      <c r="A5525" s="238"/>
      <c r="B5525" s="238"/>
      <c r="C5525" s="240"/>
      <c r="D5525" s="240"/>
      <c r="E5525" s="240"/>
      <c r="F5525" s="240"/>
      <c r="G5525" s="240"/>
      <c r="H5525" s="240"/>
      <c r="I5525" s="240"/>
      <c r="J5525" s="240"/>
      <c r="K5525" s="240"/>
      <c r="L5525" s="240"/>
      <c r="M5525" s="240"/>
      <c r="N5525" s="240"/>
      <c r="O5525" s="240"/>
      <c r="BC5525" s="226"/>
    </row>
    <row r="5526" spans="1:55" ht="15.75" customHeight="1" thickBot="1">
      <c r="A5526" s="238"/>
      <c r="B5526" s="238"/>
      <c r="C5526" s="240"/>
      <c r="D5526" s="240"/>
      <c r="E5526" s="240"/>
      <c r="F5526" s="240"/>
      <c r="G5526" s="240"/>
      <c r="H5526" s="240"/>
      <c r="I5526" s="240"/>
      <c r="J5526" s="240"/>
      <c r="K5526" s="240"/>
      <c r="L5526" s="240"/>
      <c r="M5526" s="240"/>
      <c r="N5526" s="240"/>
      <c r="O5526" s="240"/>
      <c r="BC5526" s="226"/>
    </row>
    <row r="5527" spans="1:55" ht="15.75" customHeight="1" thickBot="1">
      <c r="A5527" s="238"/>
      <c r="B5527" s="238"/>
      <c r="C5527" s="240"/>
      <c r="D5527" s="240"/>
      <c r="E5527" s="240"/>
      <c r="F5527" s="240"/>
      <c r="G5527" s="240"/>
      <c r="H5527" s="240"/>
      <c r="I5527" s="240"/>
      <c r="J5527" s="240"/>
      <c r="K5527" s="240"/>
      <c r="L5527" s="240"/>
      <c r="M5527" s="240"/>
      <c r="N5527" s="240"/>
      <c r="O5527" s="240"/>
      <c r="BC5527" s="226"/>
    </row>
    <row r="5528" spans="1:55" ht="15.75" customHeight="1" thickBot="1">
      <c r="A5528" s="238"/>
      <c r="B5528" s="238"/>
      <c r="C5528" s="240"/>
      <c r="D5528" s="240"/>
      <c r="E5528" s="240"/>
      <c r="F5528" s="240"/>
      <c r="G5528" s="240"/>
      <c r="H5528" s="240"/>
      <c r="I5528" s="240"/>
      <c r="J5528" s="240"/>
      <c r="K5528" s="240"/>
      <c r="L5528" s="240"/>
      <c r="M5528" s="240"/>
      <c r="N5528" s="240"/>
      <c r="O5528" s="240"/>
      <c r="BC5528" s="226"/>
    </row>
    <row r="5529" spans="1:55" ht="15.75" customHeight="1" thickBot="1">
      <c r="A5529" s="238"/>
      <c r="B5529" s="238"/>
      <c r="C5529" s="240"/>
      <c r="D5529" s="240"/>
      <c r="E5529" s="240"/>
      <c r="F5529" s="240"/>
      <c r="G5529" s="240"/>
      <c r="H5529" s="240"/>
      <c r="I5529" s="240"/>
      <c r="J5529" s="240"/>
      <c r="K5529" s="240"/>
      <c r="L5529" s="240"/>
      <c r="M5529" s="240"/>
      <c r="N5529" s="240"/>
      <c r="O5529" s="240"/>
      <c r="BC5529" s="226"/>
    </row>
    <row r="5530" spans="1:55" ht="15.75" customHeight="1" thickBot="1">
      <c r="A5530" s="238"/>
      <c r="B5530" s="238"/>
      <c r="C5530" s="240"/>
      <c r="D5530" s="240"/>
      <c r="E5530" s="240"/>
      <c r="F5530" s="240"/>
      <c r="G5530" s="240"/>
      <c r="H5530" s="240"/>
      <c r="I5530" s="240"/>
      <c r="J5530" s="240"/>
      <c r="K5530" s="240"/>
      <c r="L5530" s="240"/>
      <c r="M5530" s="240"/>
      <c r="N5530" s="240"/>
      <c r="O5530" s="240"/>
      <c r="BC5530" s="226"/>
    </row>
    <row r="5531" spans="1:55" ht="15.75" customHeight="1" thickBot="1">
      <c r="A5531" s="238"/>
      <c r="B5531" s="238"/>
      <c r="C5531" s="240"/>
      <c r="D5531" s="240"/>
      <c r="E5531" s="240"/>
      <c r="F5531" s="240"/>
      <c r="G5531" s="240"/>
      <c r="H5531" s="240"/>
      <c r="I5531" s="240"/>
      <c r="J5531" s="240"/>
      <c r="K5531" s="240"/>
      <c r="L5531" s="240"/>
      <c r="M5531" s="240"/>
      <c r="N5531" s="240"/>
      <c r="O5531" s="240"/>
      <c r="BC5531" s="226"/>
    </row>
    <row r="5532" spans="1:55" ht="15.75" customHeight="1" thickBot="1">
      <c r="A5532" s="238"/>
      <c r="B5532" s="238"/>
      <c r="C5532" s="240"/>
      <c r="D5532" s="240"/>
      <c r="E5532" s="240"/>
      <c r="F5532" s="240"/>
      <c r="G5532" s="240"/>
      <c r="H5532" s="240"/>
      <c r="I5532" s="240"/>
      <c r="J5532" s="240"/>
      <c r="K5532" s="240"/>
      <c r="L5532" s="240"/>
      <c r="M5532" s="240"/>
      <c r="N5532" s="240"/>
      <c r="O5532" s="240"/>
      <c r="BC5532" s="226"/>
    </row>
    <row r="5533" spans="1:55" ht="15.75" customHeight="1" thickBot="1">
      <c r="A5533" s="238"/>
      <c r="B5533" s="238"/>
      <c r="C5533" s="240"/>
      <c r="D5533" s="240"/>
      <c r="E5533" s="240"/>
      <c r="F5533" s="240"/>
      <c r="G5533" s="240"/>
      <c r="H5533" s="240"/>
      <c r="I5533" s="240"/>
      <c r="J5533" s="240"/>
      <c r="K5533" s="240"/>
      <c r="L5533" s="240"/>
      <c r="M5533" s="240"/>
      <c r="N5533" s="240"/>
      <c r="O5533" s="240"/>
      <c r="BC5533" s="226"/>
    </row>
    <row r="5534" spans="1:55" ht="15.75" customHeight="1" thickBot="1">
      <c r="A5534" s="238"/>
      <c r="B5534" s="238"/>
      <c r="C5534" s="240"/>
      <c r="D5534" s="240"/>
      <c r="E5534" s="240"/>
      <c r="F5534" s="240"/>
      <c r="G5534" s="240"/>
      <c r="H5534" s="240"/>
      <c r="I5534" s="240"/>
      <c r="J5534" s="240"/>
      <c r="K5534" s="240"/>
      <c r="L5534" s="240"/>
      <c r="M5534" s="240"/>
      <c r="N5534" s="240"/>
      <c r="O5534" s="240"/>
      <c r="BC5534" s="226"/>
    </row>
    <row r="5535" spans="1:55" ht="15.75" customHeight="1" thickBot="1">
      <c r="A5535" s="238"/>
      <c r="B5535" s="238"/>
      <c r="C5535" s="240"/>
      <c r="D5535" s="240"/>
      <c r="E5535" s="240"/>
      <c r="F5535" s="240"/>
      <c r="G5535" s="240"/>
      <c r="H5535" s="240"/>
      <c r="I5535" s="240"/>
      <c r="J5535" s="240"/>
      <c r="K5535" s="240"/>
      <c r="L5535" s="240"/>
      <c r="M5535" s="240"/>
      <c r="N5535" s="240"/>
      <c r="O5535" s="240"/>
      <c r="BC5535" s="226"/>
    </row>
    <row r="5536" spans="1:55" ht="15.75" customHeight="1" thickBot="1">
      <c r="A5536" s="238"/>
      <c r="B5536" s="238"/>
      <c r="C5536" s="240"/>
      <c r="D5536" s="240"/>
      <c r="E5536" s="240"/>
      <c r="F5536" s="240"/>
      <c r="G5536" s="240"/>
      <c r="H5536" s="240"/>
      <c r="I5536" s="240"/>
      <c r="J5536" s="240"/>
      <c r="K5536" s="240"/>
      <c r="L5536" s="240"/>
      <c r="M5536" s="240"/>
      <c r="N5536" s="240"/>
      <c r="O5536" s="240"/>
      <c r="BC5536" s="226"/>
    </row>
    <row r="5537" spans="1:55" ht="15.75" customHeight="1" thickBot="1">
      <c r="A5537" s="238"/>
      <c r="B5537" s="238"/>
      <c r="C5537" s="240"/>
      <c r="D5537" s="240"/>
      <c r="E5537" s="240"/>
      <c r="F5537" s="240"/>
      <c r="G5537" s="240"/>
      <c r="H5537" s="240"/>
      <c r="I5537" s="240"/>
      <c r="J5537" s="240"/>
      <c r="K5537" s="240"/>
      <c r="L5537" s="240"/>
      <c r="M5537" s="240"/>
      <c r="N5537" s="240"/>
      <c r="O5537" s="240"/>
      <c r="BC5537" s="226"/>
    </row>
    <row r="5538" spans="1:55" ht="15.75" customHeight="1" thickBot="1">
      <c r="A5538" s="238"/>
      <c r="B5538" s="238"/>
      <c r="C5538" s="240"/>
      <c r="D5538" s="240"/>
      <c r="E5538" s="240"/>
      <c r="F5538" s="240"/>
      <c r="G5538" s="240"/>
      <c r="H5538" s="240"/>
      <c r="I5538" s="240"/>
      <c r="J5538" s="240"/>
      <c r="K5538" s="240"/>
      <c r="L5538" s="240"/>
      <c r="M5538" s="240"/>
      <c r="N5538" s="240"/>
      <c r="O5538" s="240"/>
      <c r="BC5538" s="226"/>
    </row>
    <row r="5539" spans="1:55" ht="15.75" customHeight="1" thickBot="1">
      <c r="A5539" s="238"/>
      <c r="B5539" s="238"/>
      <c r="C5539" s="240"/>
      <c r="D5539" s="240"/>
      <c r="E5539" s="240"/>
      <c r="F5539" s="240"/>
      <c r="G5539" s="240"/>
      <c r="H5539" s="240"/>
      <c r="I5539" s="240"/>
      <c r="J5539" s="240"/>
      <c r="K5539" s="240"/>
      <c r="L5539" s="240"/>
      <c r="M5539" s="240"/>
      <c r="N5539" s="240"/>
      <c r="O5539" s="240"/>
      <c r="BC5539" s="226"/>
    </row>
    <row r="5540" spans="1:55" ht="15.75" customHeight="1" thickBot="1">
      <c r="A5540" s="238"/>
      <c r="B5540" s="238"/>
      <c r="C5540" s="240"/>
      <c r="D5540" s="240"/>
      <c r="E5540" s="240"/>
      <c r="F5540" s="240"/>
      <c r="G5540" s="240"/>
      <c r="H5540" s="240"/>
      <c r="I5540" s="240"/>
      <c r="J5540" s="240"/>
      <c r="K5540" s="240"/>
      <c r="L5540" s="240"/>
      <c r="M5540" s="240"/>
      <c r="N5540" s="240"/>
      <c r="O5540" s="240"/>
      <c r="BC5540" s="226"/>
    </row>
    <row r="5541" spans="1:55" ht="15.75" customHeight="1" thickBot="1">
      <c r="A5541" s="238"/>
      <c r="B5541" s="238"/>
      <c r="C5541" s="240"/>
      <c r="D5541" s="240"/>
      <c r="E5541" s="240"/>
      <c r="F5541" s="240"/>
      <c r="G5541" s="240"/>
      <c r="H5541" s="240"/>
      <c r="I5541" s="240"/>
      <c r="J5541" s="240"/>
      <c r="K5541" s="240"/>
      <c r="L5541" s="240"/>
      <c r="M5541" s="240"/>
      <c r="N5541" s="240"/>
      <c r="O5541" s="240"/>
      <c r="BC5541" s="226"/>
    </row>
    <row r="5542" spans="1:55" ht="15.75" customHeight="1" thickBot="1">
      <c r="A5542" s="238"/>
      <c r="B5542" s="238"/>
      <c r="C5542" s="240"/>
      <c r="D5542" s="240"/>
      <c r="E5542" s="240"/>
      <c r="F5542" s="240"/>
      <c r="G5542" s="240"/>
      <c r="H5542" s="240"/>
      <c r="I5542" s="240"/>
      <c r="J5542" s="240"/>
      <c r="K5542" s="240"/>
      <c r="L5542" s="240"/>
      <c r="M5542" s="240"/>
      <c r="N5542" s="240"/>
      <c r="O5542" s="240"/>
      <c r="BC5542" s="226"/>
    </row>
    <row r="5543" spans="1:55" ht="15.75" customHeight="1" thickBot="1">
      <c r="A5543" s="238"/>
      <c r="B5543" s="238"/>
      <c r="C5543" s="240"/>
      <c r="D5543" s="240"/>
      <c r="E5543" s="240"/>
      <c r="F5543" s="240"/>
      <c r="G5543" s="240"/>
      <c r="H5543" s="240"/>
      <c r="I5543" s="240"/>
      <c r="J5543" s="240"/>
      <c r="K5543" s="240"/>
      <c r="L5543" s="240"/>
      <c r="M5543" s="240"/>
      <c r="N5543" s="240"/>
      <c r="O5543" s="240"/>
      <c r="BC5543" s="226"/>
    </row>
    <row r="5544" spans="1:55" ht="15.75" customHeight="1" thickBot="1">
      <c r="A5544" s="238"/>
      <c r="B5544" s="238"/>
      <c r="C5544" s="240"/>
      <c r="D5544" s="240"/>
      <c r="E5544" s="240"/>
      <c r="F5544" s="240"/>
      <c r="G5544" s="240"/>
      <c r="H5544" s="240"/>
      <c r="I5544" s="240"/>
      <c r="J5544" s="240"/>
      <c r="K5544" s="240"/>
      <c r="L5544" s="240"/>
      <c r="M5544" s="240"/>
      <c r="N5544" s="240"/>
      <c r="O5544" s="240"/>
      <c r="BC5544" s="226"/>
    </row>
    <row r="5545" spans="1:55" ht="15.75" customHeight="1" thickBot="1">
      <c r="A5545" s="238"/>
      <c r="B5545" s="238"/>
      <c r="C5545" s="240"/>
      <c r="D5545" s="240"/>
      <c r="E5545" s="240"/>
      <c r="F5545" s="240"/>
      <c r="G5545" s="240"/>
      <c r="H5545" s="240"/>
      <c r="I5545" s="240"/>
      <c r="J5545" s="240"/>
      <c r="K5545" s="240"/>
      <c r="L5545" s="240"/>
      <c r="M5545" s="240"/>
      <c r="N5545" s="240"/>
      <c r="O5545" s="240"/>
      <c r="BC5545" s="226"/>
    </row>
    <row r="5546" spans="1:55" ht="15.75" customHeight="1" thickBot="1">
      <c r="A5546" s="238"/>
      <c r="B5546" s="238"/>
      <c r="C5546" s="240"/>
      <c r="D5546" s="240"/>
      <c r="E5546" s="240"/>
      <c r="F5546" s="240"/>
      <c r="G5546" s="240"/>
      <c r="H5546" s="240"/>
      <c r="I5546" s="240"/>
      <c r="J5546" s="240"/>
      <c r="K5546" s="240"/>
      <c r="L5546" s="240"/>
      <c r="M5546" s="240"/>
      <c r="N5546" s="240"/>
      <c r="O5546" s="240"/>
      <c r="BC5546" s="226"/>
    </row>
    <row r="5547" spans="1:55" ht="15.75" customHeight="1" thickBot="1">
      <c r="A5547" s="238"/>
      <c r="B5547" s="238"/>
      <c r="C5547" s="240"/>
      <c r="D5547" s="240"/>
      <c r="E5547" s="240"/>
      <c r="F5547" s="240"/>
      <c r="G5547" s="240"/>
      <c r="H5547" s="240"/>
      <c r="I5547" s="240"/>
      <c r="J5547" s="240"/>
      <c r="K5547" s="240"/>
      <c r="L5547" s="240"/>
      <c r="M5547" s="240"/>
      <c r="N5547" s="240"/>
      <c r="O5547" s="240"/>
      <c r="BC5547" s="226"/>
    </row>
    <row r="5548" spans="1:55" ht="15.75" customHeight="1" thickBot="1">
      <c r="A5548" s="238"/>
      <c r="B5548" s="238"/>
      <c r="C5548" s="240"/>
      <c r="D5548" s="240"/>
      <c r="E5548" s="240"/>
      <c r="F5548" s="240"/>
      <c r="G5548" s="240"/>
      <c r="H5548" s="240"/>
      <c r="I5548" s="240"/>
      <c r="J5548" s="240"/>
      <c r="K5548" s="240"/>
      <c r="L5548" s="240"/>
      <c r="M5548" s="240"/>
      <c r="N5548" s="240"/>
      <c r="O5548" s="240"/>
      <c r="BC5548" s="226"/>
    </row>
    <row r="5549" spans="1:55" ht="15.75" customHeight="1" thickBot="1">
      <c r="A5549" s="238"/>
      <c r="B5549" s="238"/>
      <c r="C5549" s="240"/>
      <c r="D5549" s="240"/>
      <c r="E5549" s="240"/>
      <c r="F5549" s="240"/>
      <c r="G5549" s="240"/>
      <c r="H5549" s="240"/>
      <c r="I5549" s="240"/>
      <c r="J5549" s="240"/>
      <c r="K5549" s="240"/>
      <c r="L5549" s="240"/>
      <c r="M5549" s="240"/>
      <c r="N5549" s="240"/>
      <c r="O5549" s="240"/>
      <c r="BC5549" s="226"/>
    </row>
    <row r="5550" spans="1:55" ht="15.75" customHeight="1" thickBot="1">
      <c r="A5550" s="238"/>
      <c r="B5550" s="238"/>
      <c r="C5550" s="240"/>
      <c r="D5550" s="240"/>
      <c r="E5550" s="240"/>
      <c r="F5550" s="240"/>
      <c r="G5550" s="240"/>
      <c r="H5550" s="240"/>
      <c r="I5550" s="240"/>
      <c r="J5550" s="240"/>
      <c r="K5550" s="240"/>
      <c r="L5550" s="240"/>
      <c r="M5550" s="240"/>
      <c r="N5550" s="240"/>
      <c r="O5550" s="240"/>
      <c r="BC5550" s="226"/>
    </row>
    <row r="5551" spans="1:55" ht="15.75" customHeight="1" thickBot="1">
      <c r="A5551" s="238"/>
      <c r="B5551" s="238"/>
      <c r="C5551" s="240"/>
      <c r="D5551" s="240"/>
      <c r="E5551" s="240"/>
      <c r="F5551" s="240"/>
      <c r="G5551" s="240"/>
      <c r="H5551" s="240"/>
      <c r="I5551" s="240"/>
      <c r="J5551" s="240"/>
      <c r="K5551" s="240"/>
      <c r="L5551" s="240"/>
      <c r="M5551" s="240"/>
      <c r="N5551" s="240"/>
      <c r="O5551" s="240"/>
      <c r="BC5551" s="226"/>
    </row>
    <row r="5552" spans="1:55" ht="15.75" customHeight="1" thickBot="1">
      <c r="A5552" s="238"/>
      <c r="B5552" s="238"/>
      <c r="C5552" s="240"/>
      <c r="D5552" s="240"/>
      <c r="E5552" s="240"/>
      <c r="F5552" s="240"/>
      <c r="G5552" s="240"/>
      <c r="H5552" s="240"/>
      <c r="I5552" s="240"/>
      <c r="J5552" s="240"/>
      <c r="K5552" s="240"/>
      <c r="L5552" s="240"/>
      <c r="M5552" s="240"/>
      <c r="N5552" s="240"/>
      <c r="O5552" s="240"/>
      <c r="BC5552" s="226"/>
    </row>
    <row r="5553" spans="1:55" ht="15.75" customHeight="1" thickBot="1">
      <c r="A5553" s="238"/>
      <c r="B5553" s="238"/>
      <c r="C5553" s="240"/>
      <c r="D5553" s="240"/>
      <c r="E5553" s="240"/>
      <c r="F5553" s="240"/>
      <c r="G5553" s="240"/>
      <c r="H5553" s="240"/>
      <c r="I5553" s="240"/>
      <c r="J5553" s="240"/>
      <c r="K5553" s="240"/>
      <c r="L5553" s="240"/>
      <c r="M5553" s="240"/>
      <c r="N5553" s="240"/>
      <c r="O5553" s="240"/>
      <c r="BC5553" s="226"/>
    </row>
    <row r="5554" spans="1:55" ht="15.75" customHeight="1" thickBot="1">
      <c r="A5554" s="238"/>
      <c r="B5554" s="238"/>
      <c r="C5554" s="240"/>
      <c r="D5554" s="240"/>
      <c r="E5554" s="240"/>
      <c r="F5554" s="240"/>
      <c r="G5554" s="240"/>
      <c r="H5554" s="240"/>
      <c r="I5554" s="240"/>
      <c r="J5554" s="240"/>
      <c r="K5554" s="240"/>
      <c r="L5554" s="240"/>
      <c r="M5554" s="240"/>
      <c r="N5554" s="240"/>
      <c r="O5554" s="240"/>
      <c r="BC5554" s="226"/>
    </row>
    <row r="5555" spans="1:55" ht="15.75" customHeight="1" thickBot="1">
      <c r="A5555" s="238"/>
      <c r="B5555" s="238"/>
      <c r="C5555" s="240"/>
      <c r="D5555" s="240"/>
      <c r="E5555" s="240"/>
      <c r="F5555" s="240"/>
      <c r="G5555" s="240"/>
      <c r="H5555" s="240"/>
      <c r="I5555" s="240"/>
      <c r="J5555" s="240"/>
      <c r="K5555" s="240"/>
      <c r="L5555" s="240"/>
      <c r="M5555" s="240"/>
      <c r="N5555" s="240"/>
      <c r="O5555" s="240"/>
      <c r="BC5555" s="226"/>
    </row>
    <row r="5556" spans="1:55" ht="15.75" customHeight="1" thickBot="1">
      <c r="A5556" s="238"/>
      <c r="B5556" s="238"/>
      <c r="C5556" s="240"/>
      <c r="D5556" s="240"/>
      <c r="E5556" s="240"/>
      <c r="F5556" s="240"/>
      <c r="G5556" s="240"/>
      <c r="H5556" s="240"/>
      <c r="I5556" s="240"/>
      <c r="J5556" s="240"/>
      <c r="K5556" s="240"/>
      <c r="L5556" s="240"/>
      <c r="M5556" s="240"/>
      <c r="N5556" s="240"/>
      <c r="O5556" s="240"/>
      <c r="BC5556" s="226"/>
    </row>
    <row r="5557" spans="1:55" ht="15.75" customHeight="1" thickBot="1">
      <c r="A5557" s="238"/>
      <c r="B5557" s="238"/>
      <c r="C5557" s="240"/>
      <c r="D5557" s="240"/>
      <c r="E5557" s="240"/>
      <c r="F5557" s="240"/>
      <c r="G5557" s="240"/>
      <c r="H5557" s="240"/>
      <c r="I5557" s="240"/>
      <c r="J5557" s="240"/>
      <c r="K5557" s="240"/>
      <c r="L5557" s="240"/>
      <c r="M5557" s="240"/>
      <c r="N5557" s="240"/>
      <c r="O5557" s="240"/>
      <c r="BC5557" s="226"/>
    </row>
    <row r="5558" spans="1:55" ht="15.75" customHeight="1" thickBot="1">
      <c r="A5558" s="238"/>
      <c r="B5558" s="238"/>
      <c r="C5558" s="240"/>
      <c r="D5558" s="240"/>
      <c r="E5558" s="240"/>
      <c r="F5558" s="240"/>
      <c r="G5558" s="240"/>
      <c r="H5558" s="240"/>
      <c r="I5558" s="240"/>
      <c r="J5558" s="240"/>
      <c r="K5558" s="240"/>
      <c r="L5558" s="240"/>
      <c r="M5558" s="240"/>
      <c r="N5558" s="240"/>
      <c r="O5558" s="240"/>
      <c r="BC5558" s="226"/>
    </row>
    <row r="5559" spans="1:55" ht="15.75" customHeight="1" thickBot="1">
      <c r="A5559" s="238"/>
      <c r="B5559" s="238"/>
      <c r="C5559" s="240"/>
      <c r="D5559" s="240"/>
      <c r="E5559" s="240"/>
      <c r="F5559" s="240"/>
      <c r="G5559" s="240"/>
      <c r="H5559" s="240"/>
      <c r="I5559" s="240"/>
      <c r="J5559" s="240"/>
      <c r="K5559" s="240"/>
      <c r="L5559" s="240"/>
      <c r="M5559" s="240"/>
      <c r="N5559" s="240"/>
      <c r="O5559" s="240"/>
      <c r="BC5559" s="226"/>
    </row>
    <row r="5560" spans="1:55" ht="15.75" customHeight="1" thickBot="1">
      <c r="A5560" s="238"/>
      <c r="B5560" s="238"/>
      <c r="C5560" s="240"/>
      <c r="D5560" s="240"/>
      <c r="E5560" s="240"/>
      <c r="F5560" s="240"/>
      <c r="G5560" s="240"/>
      <c r="H5560" s="240"/>
      <c r="I5560" s="240"/>
      <c r="J5560" s="240"/>
      <c r="K5560" s="240"/>
      <c r="L5560" s="240"/>
      <c r="M5560" s="240"/>
      <c r="N5560" s="240"/>
      <c r="O5560" s="240"/>
      <c r="BC5560" s="226"/>
    </row>
    <row r="5561" spans="1:55" ht="15.75" customHeight="1" thickBot="1">
      <c r="A5561" s="238"/>
      <c r="B5561" s="238"/>
      <c r="C5561" s="240"/>
      <c r="D5561" s="240"/>
      <c r="E5561" s="240"/>
      <c r="F5561" s="240"/>
      <c r="G5561" s="240"/>
      <c r="H5561" s="240"/>
      <c r="I5561" s="240"/>
      <c r="J5561" s="240"/>
      <c r="K5561" s="240"/>
      <c r="L5561" s="240"/>
      <c r="M5561" s="240"/>
      <c r="N5561" s="240"/>
      <c r="O5561" s="240"/>
      <c r="BC5561" s="226"/>
    </row>
    <row r="5562" spans="1:55" ht="15.75" customHeight="1" thickBot="1">
      <c r="A5562" s="238"/>
      <c r="B5562" s="238"/>
      <c r="C5562" s="240"/>
      <c r="D5562" s="240"/>
      <c r="E5562" s="240"/>
      <c r="F5562" s="240"/>
      <c r="G5562" s="240"/>
      <c r="H5562" s="240"/>
      <c r="I5562" s="240"/>
      <c r="J5562" s="240"/>
      <c r="K5562" s="240"/>
      <c r="L5562" s="240"/>
      <c r="M5562" s="240"/>
      <c r="N5562" s="240"/>
      <c r="O5562" s="240"/>
      <c r="BC5562" s="226"/>
    </row>
    <row r="5563" spans="1:55" ht="15.75" customHeight="1" thickBot="1">
      <c r="A5563" s="238"/>
      <c r="B5563" s="238"/>
      <c r="C5563" s="240"/>
      <c r="D5563" s="240"/>
      <c r="E5563" s="240"/>
      <c r="F5563" s="240"/>
      <c r="G5563" s="240"/>
      <c r="H5563" s="240"/>
      <c r="I5563" s="240"/>
      <c r="J5563" s="240"/>
      <c r="K5563" s="240"/>
      <c r="L5563" s="240"/>
      <c r="M5563" s="240"/>
      <c r="N5563" s="240"/>
      <c r="O5563" s="240"/>
      <c r="BC5563" s="226"/>
    </row>
    <row r="5564" spans="1:55" ht="15.75" customHeight="1" thickBot="1">
      <c r="A5564" s="238"/>
      <c r="B5564" s="238"/>
      <c r="C5564" s="240"/>
      <c r="D5564" s="240"/>
      <c r="E5564" s="240"/>
      <c r="F5564" s="240"/>
      <c r="G5564" s="240"/>
      <c r="H5564" s="240"/>
      <c r="I5564" s="240"/>
      <c r="J5564" s="240"/>
      <c r="K5564" s="240"/>
      <c r="L5564" s="240"/>
      <c r="M5564" s="240"/>
      <c r="N5564" s="240"/>
      <c r="O5564" s="240"/>
      <c r="BC5564" s="226"/>
    </row>
    <row r="5565" spans="1:55" ht="15.75" customHeight="1" thickBot="1">
      <c r="A5565" s="238"/>
      <c r="B5565" s="238"/>
      <c r="C5565" s="240"/>
      <c r="D5565" s="240"/>
      <c r="E5565" s="240"/>
      <c r="F5565" s="240"/>
      <c r="G5565" s="240"/>
      <c r="H5565" s="240"/>
      <c r="I5565" s="240"/>
      <c r="J5565" s="240"/>
      <c r="K5565" s="240"/>
      <c r="L5565" s="240"/>
      <c r="M5565" s="240"/>
      <c r="N5565" s="240"/>
      <c r="O5565" s="240"/>
      <c r="BC5565" s="226"/>
    </row>
    <row r="5566" spans="1:55" ht="15.75" customHeight="1" thickBot="1">
      <c r="A5566" s="238"/>
      <c r="B5566" s="238"/>
      <c r="C5566" s="240"/>
      <c r="D5566" s="240"/>
      <c r="E5566" s="240"/>
      <c r="F5566" s="240"/>
      <c r="G5566" s="240"/>
      <c r="H5566" s="240"/>
      <c r="I5566" s="240"/>
      <c r="J5566" s="240"/>
      <c r="K5566" s="240"/>
      <c r="L5566" s="240"/>
      <c r="M5566" s="240"/>
      <c r="N5566" s="240"/>
      <c r="O5566" s="240"/>
      <c r="BC5566" s="226"/>
    </row>
    <row r="5567" spans="1:55" ht="15.75" customHeight="1" thickBot="1">
      <c r="A5567" s="238"/>
      <c r="B5567" s="238"/>
      <c r="C5567" s="240"/>
      <c r="D5567" s="240"/>
      <c r="E5567" s="240"/>
      <c r="F5567" s="240"/>
      <c r="G5567" s="240"/>
      <c r="H5567" s="240"/>
      <c r="I5567" s="240"/>
      <c r="J5567" s="240"/>
      <c r="K5567" s="240"/>
      <c r="L5567" s="240"/>
      <c r="M5567" s="240"/>
      <c r="N5567" s="240"/>
      <c r="O5567" s="240"/>
      <c r="BC5567" s="226"/>
    </row>
    <row r="5568" spans="1:55" ht="15.75" customHeight="1" thickBot="1">
      <c r="A5568" s="238"/>
      <c r="B5568" s="238"/>
      <c r="C5568" s="240"/>
      <c r="D5568" s="240"/>
      <c r="E5568" s="240"/>
      <c r="F5568" s="240"/>
      <c r="G5568" s="240"/>
      <c r="H5568" s="240"/>
      <c r="I5568" s="240"/>
      <c r="J5568" s="240"/>
      <c r="K5568" s="240"/>
      <c r="L5568" s="240"/>
      <c r="M5568" s="240"/>
      <c r="N5568" s="240"/>
      <c r="O5568" s="240"/>
      <c r="BC5568" s="226"/>
    </row>
    <row r="5569" spans="1:55" ht="15.75" customHeight="1" thickBot="1">
      <c r="A5569" s="238"/>
      <c r="B5569" s="238"/>
      <c r="C5569" s="240"/>
      <c r="D5569" s="240"/>
      <c r="E5569" s="240"/>
      <c r="F5569" s="240"/>
      <c r="G5569" s="240"/>
      <c r="H5569" s="240"/>
      <c r="I5569" s="240"/>
      <c r="J5569" s="240"/>
      <c r="K5569" s="240"/>
      <c r="L5569" s="240"/>
      <c r="M5569" s="240"/>
      <c r="N5569" s="240"/>
      <c r="O5569" s="240"/>
      <c r="BC5569" s="226"/>
    </row>
    <row r="5570" spans="1:55" ht="15.75" customHeight="1" thickBot="1">
      <c r="A5570" s="238"/>
      <c r="B5570" s="238"/>
      <c r="C5570" s="240"/>
      <c r="D5570" s="240"/>
      <c r="E5570" s="240"/>
      <c r="F5570" s="240"/>
      <c r="G5570" s="240"/>
      <c r="H5570" s="240"/>
      <c r="I5570" s="240"/>
      <c r="J5570" s="240"/>
      <c r="K5570" s="240"/>
      <c r="L5570" s="240"/>
      <c r="M5570" s="240"/>
      <c r="N5570" s="240"/>
      <c r="O5570" s="240"/>
      <c r="BC5570" s="226"/>
    </row>
    <row r="5571" spans="1:55" ht="15.75" customHeight="1" thickBot="1">
      <c r="A5571" s="238"/>
      <c r="B5571" s="238"/>
      <c r="C5571" s="240"/>
      <c r="D5571" s="240"/>
      <c r="E5571" s="240"/>
      <c r="F5571" s="240"/>
      <c r="G5571" s="240"/>
      <c r="H5571" s="240"/>
      <c r="I5571" s="240"/>
      <c r="J5571" s="240"/>
      <c r="K5571" s="240"/>
      <c r="L5571" s="240"/>
      <c r="M5571" s="240"/>
      <c r="N5571" s="240"/>
      <c r="O5571" s="240"/>
      <c r="BC5571" s="226"/>
    </row>
    <row r="5572" spans="1:55" ht="15.75" customHeight="1" thickBot="1">
      <c r="A5572" s="238"/>
      <c r="B5572" s="238"/>
      <c r="C5572" s="240"/>
      <c r="D5572" s="240"/>
      <c r="E5572" s="240"/>
      <c r="F5572" s="240"/>
      <c r="G5572" s="240"/>
      <c r="H5572" s="240"/>
      <c r="I5572" s="240"/>
      <c r="J5572" s="240"/>
      <c r="K5572" s="240"/>
      <c r="L5572" s="240"/>
      <c r="M5572" s="240"/>
      <c r="N5572" s="240"/>
      <c r="O5572" s="240"/>
      <c r="BC5572" s="226"/>
    </row>
    <row r="5573" spans="1:55" ht="15.75" customHeight="1" thickBot="1">
      <c r="A5573" s="238"/>
      <c r="B5573" s="238"/>
      <c r="C5573" s="240"/>
      <c r="D5573" s="240"/>
      <c r="E5573" s="240"/>
      <c r="F5573" s="240"/>
      <c r="G5573" s="240"/>
      <c r="H5573" s="240"/>
      <c r="I5573" s="240"/>
      <c r="J5573" s="240"/>
      <c r="K5573" s="240"/>
      <c r="L5573" s="240"/>
      <c r="M5573" s="240"/>
      <c r="N5573" s="240"/>
      <c r="O5573" s="240"/>
      <c r="BC5573" s="226"/>
    </row>
    <row r="5574" spans="1:55" ht="15.75" customHeight="1" thickBot="1">
      <c r="A5574" s="238"/>
      <c r="B5574" s="238"/>
      <c r="C5574" s="240"/>
      <c r="D5574" s="240"/>
      <c r="E5574" s="240"/>
      <c r="F5574" s="240"/>
      <c r="G5574" s="240"/>
      <c r="H5574" s="240"/>
      <c r="I5574" s="240"/>
      <c r="J5574" s="240"/>
      <c r="K5574" s="240"/>
      <c r="L5574" s="240"/>
      <c r="M5574" s="240"/>
      <c r="N5574" s="240"/>
      <c r="O5574" s="240"/>
      <c r="BC5574" s="226"/>
    </row>
    <row r="5575" spans="1:55" ht="15.75" customHeight="1" thickBot="1">
      <c r="A5575" s="238"/>
      <c r="B5575" s="238"/>
      <c r="C5575" s="240"/>
      <c r="D5575" s="240"/>
      <c r="E5575" s="240"/>
      <c r="F5575" s="240"/>
      <c r="G5575" s="240"/>
      <c r="H5575" s="240"/>
      <c r="I5575" s="240"/>
      <c r="J5575" s="240"/>
      <c r="K5575" s="240"/>
      <c r="L5575" s="240"/>
      <c r="M5575" s="240"/>
      <c r="N5575" s="240"/>
      <c r="O5575" s="240"/>
      <c r="BC5575" s="226"/>
    </row>
    <row r="5576" spans="1:55" ht="15.75" customHeight="1" thickBot="1">
      <c r="A5576" s="238"/>
      <c r="B5576" s="238"/>
      <c r="C5576" s="240"/>
      <c r="D5576" s="240"/>
      <c r="E5576" s="240"/>
      <c r="F5576" s="240"/>
      <c r="G5576" s="240"/>
      <c r="H5576" s="240"/>
      <c r="I5576" s="240"/>
      <c r="J5576" s="240"/>
      <c r="K5576" s="240"/>
      <c r="L5576" s="240"/>
      <c r="M5576" s="240"/>
      <c r="N5576" s="240"/>
      <c r="O5576" s="240"/>
      <c r="BC5576" s="226"/>
    </row>
    <row r="5577" spans="1:55" ht="15.75" customHeight="1" thickBot="1">
      <c r="A5577" s="238"/>
      <c r="B5577" s="238"/>
      <c r="C5577" s="240"/>
      <c r="D5577" s="240"/>
      <c r="E5577" s="240"/>
      <c r="F5577" s="240"/>
      <c r="G5577" s="240"/>
      <c r="H5577" s="240"/>
      <c r="I5577" s="240"/>
      <c r="J5577" s="240"/>
      <c r="K5577" s="240"/>
      <c r="L5577" s="240"/>
      <c r="M5577" s="240"/>
      <c r="N5577" s="240"/>
      <c r="O5577" s="240"/>
      <c r="BC5577" s="226"/>
    </row>
    <row r="5578" spans="1:55" ht="15.75" customHeight="1" thickBot="1">
      <c r="A5578" s="238"/>
      <c r="B5578" s="238"/>
      <c r="C5578" s="240"/>
      <c r="D5578" s="240"/>
      <c r="E5578" s="240"/>
      <c r="F5578" s="240"/>
      <c r="G5578" s="240"/>
      <c r="H5578" s="240"/>
      <c r="I5578" s="240"/>
      <c r="J5578" s="240"/>
      <c r="K5578" s="240"/>
      <c r="L5578" s="240"/>
      <c r="M5578" s="240"/>
      <c r="N5578" s="240"/>
      <c r="O5578" s="240"/>
      <c r="BC5578" s="226"/>
    </row>
    <row r="5579" spans="1:55" ht="15.75" customHeight="1" thickBot="1">
      <c r="A5579" s="238"/>
      <c r="B5579" s="238"/>
      <c r="C5579" s="240"/>
      <c r="D5579" s="240"/>
      <c r="E5579" s="240"/>
      <c r="F5579" s="240"/>
      <c r="G5579" s="240"/>
      <c r="H5579" s="240"/>
      <c r="I5579" s="240"/>
      <c r="J5579" s="240"/>
      <c r="K5579" s="240"/>
      <c r="L5579" s="240"/>
      <c r="M5579" s="240"/>
      <c r="N5579" s="240"/>
      <c r="O5579" s="240"/>
      <c r="BC5579" s="226"/>
    </row>
    <row r="5580" spans="1:55" ht="15.75" customHeight="1" thickBot="1">
      <c r="A5580" s="238"/>
      <c r="B5580" s="238"/>
      <c r="C5580" s="240"/>
      <c r="D5580" s="240"/>
      <c r="E5580" s="240"/>
      <c r="F5580" s="240"/>
      <c r="G5580" s="240"/>
      <c r="H5580" s="240"/>
      <c r="I5580" s="240"/>
      <c r="J5580" s="240"/>
      <c r="K5580" s="240"/>
      <c r="L5580" s="240"/>
      <c r="M5580" s="240"/>
      <c r="N5580" s="240"/>
      <c r="O5580" s="240"/>
      <c r="BC5580" s="226"/>
    </row>
    <row r="5581" spans="1:55" ht="15.75" customHeight="1" thickBot="1">
      <c r="A5581" s="238"/>
      <c r="B5581" s="238"/>
      <c r="C5581" s="240"/>
      <c r="D5581" s="240"/>
      <c r="E5581" s="240"/>
      <c r="F5581" s="240"/>
      <c r="G5581" s="240"/>
      <c r="H5581" s="240"/>
      <c r="I5581" s="240"/>
      <c r="J5581" s="240"/>
      <c r="K5581" s="240"/>
      <c r="L5581" s="240"/>
      <c r="M5581" s="240"/>
      <c r="N5581" s="240"/>
      <c r="O5581" s="240"/>
      <c r="BC5581" s="226"/>
    </row>
    <row r="5582" spans="1:55" ht="15.75" customHeight="1" thickBot="1">
      <c r="A5582" s="238"/>
      <c r="B5582" s="238"/>
      <c r="C5582" s="240"/>
      <c r="D5582" s="240"/>
      <c r="E5582" s="240"/>
      <c r="F5582" s="240"/>
      <c r="G5582" s="240"/>
      <c r="H5582" s="240"/>
      <c r="I5582" s="240"/>
      <c r="J5582" s="240"/>
      <c r="K5582" s="240"/>
      <c r="L5582" s="240"/>
      <c r="M5582" s="240"/>
      <c r="N5582" s="240"/>
      <c r="O5582" s="240"/>
      <c r="BC5582" s="226"/>
    </row>
    <row r="5583" spans="1:55" ht="15.75" customHeight="1" thickBot="1">
      <c r="A5583" s="238"/>
      <c r="B5583" s="238"/>
      <c r="C5583" s="240"/>
      <c r="D5583" s="240"/>
      <c r="E5583" s="240"/>
      <c r="F5583" s="240"/>
      <c r="G5583" s="240"/>
      <c r="H5583" s="240"/>
      <c r="I5583" s="240"/>
      <c r="J5583" s="240"/>
      <c r="K5583" s="240"/>
      <c r="L5583" s="240"/>
      <c r="M5583" s="240"/>
      <c r="N5583" s="240"/>
      <c r="O5583" s="240"/>
      <c r="BC5583" s="226"/>
    </row>
    <row r="5584" spans="1:55" ht="15.75" customHeight="1" thickBot="1">
      <c r="A5584" s="238"/>
      <c r="B5584" s="238"/>
      <c r="C5584" s="240"/>
      <c r="D5584" s="240"/>
      <c r="E5584" s="240"/>
      <c r="F5584" s="240"/>
      <c r="G5584" s="240"/>
      <c r="H5584" s="240"/>
      <c r="I5584" s="240"/>
      <c r="J5584" s="240"/>
      <c r="K5584" s="240"/>
      <c r="L5584" s="240"/>
      <c r="M5584" s="240"/>
      <c r="N5584" s="240"/>
      <c r="O5584" s="240"/>
      <c r="BC5584" s="226"/>
    </row>
    <row r="5585" spans="1:55" ht="15.75" customHeight="1" thickBot="1">
      <c r="A5585" s="238"/>
      <c r="B5585" s="238"/>
      <c r="C5585" s="240"/>
      <c r="D5585" s="240"/>
      <c r="E5585" s="240"/>
      <c r="F5585" s="240"/>
      <c r="G5585" s="240"/>
      <c r="H5585" s="240"/>
      <c r="I5585" s="240"/>
      <c r="J5585" s="240"/>
      <c r="K5585" s="240"/>
      <c r="L5585" s="240"/>
      <c r="M5585" s="240"/>
      <c r="N5585" s="240"/>
      <c r="O5585" s="240"/>
      <c r="BC5585" s="226"/>
    </row>
    <row r="5586" spans="1:55" ht="15.75" customHeight="1" thickBot="1">
      <c r="A5586" s="238"/>
      <c r="B5586" s="238"/>
      <c r="C5586" s="240"/>
      <c r="D5586" s="240"/>
      <c r="E5586" s="240"/>
      <c r="F5586" s="240"/>
      <c r="G5586" s="240"/>
      <c r="H5586" s="240"/>
      <c r="I5586" s="240"/>
      <c r="J5586" s="240"/>
      <c r="K5586" s="240"/>
      <c r="L5586" s="240"/>
      <c r="M5586" s="240"/>
      <c r="N5586" s="240"/>
      <c r="O5586" s="240"/>
      <c r="BC5586" s="226"/>
    </row>
    <row r="5587" spans="1:55" ht="15.75" customHeight="1" thickBot="1">
      <c r="A5587" s="238"/>
      <c r="B5587" s="238"/>
      <c r="C5587" s="240"/>
      <c r="D5587" s="240"/>
      <c r="E5587" s="240"/>
      <c r="F5587" s="240"/>
      <c r="G5587" s="240"/>
      <c r="H5587" s="240"/>
      <c r="I5587" s="240"/>
      <c r="J5587" s="240"/>
      <c r="K5587" s="240"/>
      <c r="L5587" s="240"/>
      <c r="M5587" s="240"/>
      <c r="N5587" s="240"/>
      <c r="O5587" s="240"/>
      <c r="BC5587" s="226"/>
    </row>
    <row r="5588" spans="1:55" ht="15.75" customHeight="1" thickBot="1">
      <c r="A5588" s="238"/>
      <c r="B5588" s="238"/>
      <c r="C5588" s="240"/>
      <c r="D5588" s="240"/>
      <c r="E5588" s="240"/>
      <c r="F5588" s="240"/>
      <c r="G5588" s="240"/>
      <c r="H5588" s="240"/>
      <c r="I5588" s="240"/>
      <c r="J5588" s="240"/>
      <c r="K5588" s="240"/>
      <c r="L5588" s="240"/>
      <c r="M5588" s="240"/>
      <c r="N5588" s="240"/>
      <c r="O5588" s="240"/>
      <c r="BC5588" s="226"/>
    </row>
    <row r="5589" spans="1:55" ht="15.75" customHeight="1" thickBot="1">
      <c r="A5589" s="238"/>
      <c r="B5589" s="238"/>
      <c r="C5589" s="240"/>
      <c r="D5589" s="240"/>
      <c r="E5589" s="240"/>
      <c r="F5589" s="240"/>
      <c r="G5589" s="240"/>
      <c r="H5589" s="240"/>
      <c r="I5589" s="240"/>
      <c r="J5589" s="240"/>
      <c r="K5589" s="240"/>
      <c r="L5589" s="240"/>
      <c r="M5589" s="240"/>
      <c r="N5589" s="240"/>
      <c r="O5589" s="240"/>
      <c r="BC5589" s="226"/>
    </row>
    <row r="5590" spans="1:55" ht="15.75" customHeight="1" thickBot="1">
      <c r="A5590" s="238"/>
      <c r="B5590" s="238"/>
      <c r="C5590" s="240"/>
      <c r="D5590" s="240"/>
      <c r="E5590" s="240"/>
      <c r="F5590" s="240"/>
      <c r="G5590" s="240"/>
      <c r="H5590" s="240"/>
      <c r="I5590" s="240"/>
      <c r="J5590" s="240"/>
      <c r="K5590" s="240"/>
      <c r="L5590" s="240"/>
      <c r="M5590" s="240"/>
      <c r="N5590" s="240"/>
      <c r="O5590" s="240"/>
      <c r="BC5590" s="226"/>
    </row>
    <row r="5591" spans="1:55" ht="15.75" customHeight="1" thickBot="1">
      <c r="A5591" s="238"/>
      <c r="B5591" s="238"/>
      <c r="C5591" s="240"/>
      <c r="D5591" s="240"/>
      <c r="E5591" s="240"/>
      <c r="F5591" s="240"/>
      <c r="G5591" s="240"/>
      <c r="H5591" s="240"/>
      <c r="I5591" s="240"/>
      <c r="J5591" s="240"/>
      <c r="K5591" s="240"/>
      <c r="L5591" s="240"/>
      <c r="M5591" s="240"/>
      <c r="N5591" s="240"/>
      <c r="O5591" s="240"/>
      <c r="BC5591" s="226"/>
    </row>
    <row r="5592" spans="1:55" ht="15.75" customHeight="1" thickBot="1">
      <c r="A5592" s="238"/>
      <c r="B5592" s="238"/>
      <c r="C5592" s="240"/>
      <c r="D5592" s="240"/>
      <c r="E5592" s="240"/>
      <c r="F5592" s="240"/>
      <c r="G5592" s="240"/>
      <c r="H5592" s="240"/>
      <c r="I5592" s="240"/>
      <c r="J5592" s="240"/>
      <c r="K5592" s="240"/>
      <c r="L5592" s="240"/>
      <c r="M5592" s="240"/>
      <c r="N5592" s="240"/>
      <c r="O5592" s="240"/>
      <c r="BC5592" s="226"/>
    </row>
    <row r="5593" spans="1:55" ht="15.75" customHeight="1" thickBot="1">
      <c r="A5593" s="238"/>
      <c r="B5593" s="238"/>
      <c r="C5593" s="240"/>
      <c r="D5593" s="240"/>
      <c r="E5593" s="240"/>
      <c r="F5593" s="240"/>
      <c r="G5593" s="240"/>
      <c r="H5593" s="240"/>
      <c r="I5593" s="240"/>
      <c r="J5593" s="240"/>
      <c r="K5593" s="240"/>
      <c r="L5593" s="240"/>
      <c r="M5593" s="240"/>
      <c r="N5593" s="240"/>
      <c r="O5593" s="240"/>
      <c r="BC5593" s="226"/>
    </row>
    <row r="5594" spans="1:55" ht="15.75" customHeight="1" thickBot="1">
      <c r="A5594" s="238"/>
      <c r="B5594" s="238"/>
      <c r="C5594" s="240"/>
      <c r="D5594" s="240"/>
      <c r="E5594" s="240"/>
      <c r="F5594" s="240"/>
      <c r="G5594" s="240"/>
      <c r="H5594" s="240"/>
      <c r="I5594" s="240"/>
      <c r="J5594" s="240"/>
      <c r="K5594" s="240"/>
      <c r="L5594" s="240"/>
      <c r="M5594" s="240"/>
      <c r="N5594" s="240"/>
      <c r="O5594" s="240"/>
      <c r="BC5594" s="226"/>
    </row>
    <row r="5595" spans="1:55" ht="15.75" customHeight="1" thickBot="1">
      <c r="A5595" s="238"/>
      <c r="B5595" s="238"/>
      <c r="C5595" s="240"/>
      <c r="D5595" s="240"/>
      <c r="E5595" s="240"/>
      <c r="F5595" s="240"/>
      <c r="G5595" s="240"/>
      <c r="H5595" s="240"/>
      <c r="I5595" s="240"/>
      <c r="J5595" s="240"/>
      <c r="K5595" s="240"/>
      <c r="L5595" s="240"/>
      <c r="M5595" s="240"/>
      <c r="N5595" s="240"/>
      <c r="O5595" s="240"/>
      <c r="BC5595" s="226"/>
    </row>
    <row r="5596" spans="1:55" ht="15.75" customHeight="1" thickBot="1">
      <c r="A5596" s="238"/>
      <c r="B5596" s="238"/>
      <c r="C5596" s="240"/>
      <c r="D5596" s="240"/>
      <c r="E5596" s="240"/>
      <c r="F5596" s="240"/>
      <c r="G5596" s="240"/>
      <c r="H5596" s="240"/>
      <c r="I5596" s="240"/>
      <c r="J5596" s="240"/>
      <c r="K5596" s="240"/>
      <c r="L5596" s="240"/>
      <c r="M5596" s="240"/>
      <c r="N5596" s="240"/>
      <c r="O5596" s="240"/>
      <c r="BC5596" s="226"/>
    </row>
    <row r="5597" spans="1:55" ht="15.75" customHeight="1" thickBot="1">
      <c r="A5597" s="238"/>
      <c r="B5597" s="238"/>
      <c r="C5597" s="240"/>
      <c r="D5597" s="240"/>
      <c r="E5597" s="240"/>
      <c r="F5597" s="240"/>
      <c r="G5597" s="240"/>
      <c r="H5597" s="240"/>
      <c r="I5597" s="240"/>
      <c r="J5597" s="240"/>
      <c r="K5597" s="240"/>
      <c r="L5597" s="240"/>
      <c r="M5597" s="240"/>
      <c r="N5597" s="240"/>
      <c r="O5597" s="240"/>
      <c r="BC5597" s="226"/>
    </row>
    <row r="5598" spans="1:55" ht="15.75" customHeight="1" thickBot="1">
      <c r="A5598" s="238"/>
      <c r="B5598" s="238"/>
      <c r="C5598" s="240"/>
      <c r="D5598" s="240"/>
      <c r="E5598" s="240"/>
      <c r="F5598" s="240"/>
      <c r="G5598" s="240"/>
      <c r="H5598" s="240"/>
      <c r="I5598" s="240"/>
      <c r="J5598" s="240"/>
      <c r="K5598" s="240"/>
      <c r="L5598" s="240"/>
      <c r="M5598" s="240"/>
      <c r="N5598" s="240"/>
      <c r="O5598" s="240"/>
      <c r="BC5598" s="226"/>
    </row>
    <row r="5599" spans="1:55" ht="15.75" customHeight="1" thickBot="1">
      <c r="A5599" s="238"/>
      <c r="B5599" s="238"/>
      <c r="C5599" s="240"/>
      <c r="D5599" s="240"/>
      <c r="E5599" s="240"/>
      <c r="F5599" s="240"/>
      <c r="G5599" s="240"/>
      <c r="H5599" s="240"/>
      <c r="I5599" s="240"/>
      <c r="J5599" s="240"/>
      <c r="K5599" s="240"/>
      <c r="L5599" s="240"/>
      <c r="M5599" s="240"/>
      <c r="N5599" s="240"/>
      <c r="O5599" s="240"/>
      <c r="BC5599" s="226"/>
    </row>
    <row r="5600" spans="1:55" ht="15.75" customHeight="1" thickBot="1">
      <c r="A5600" s="238"/>
      <c r="B5600" s="238"/>
      <c r="C5600" s="240"/>
      <c r="D5600" s="240"/>
      <c r="E5600" s="240"/>
      <c r="F5600" s="240"/>
      <c r="G5600" s="240"/>
      <c r="H5600" s="240"/>
      <c r="I5600" s="240"/>
      <c r="J5600" s="240"/>
      <c r="K5600" s="240"/>
      <c r="L5600" s="240"/>
      <c r="M5600" s="240"/>
      <c r="N5600" s="240"/>
      <c r="O5600" s="240"/>
      <c r="BC5600" s="226"/>
    </row>
    <row r="5601" spans="1:55" ht="15.75" customHeight="1" thickBot="1">
      <c r="A5601" s="238"/>
      <c r="B5601" s="238"/>
      <c r="C5601" s="240"/>
      <c r="D5601" s="240"/>
      <c r="E5601" s="240"/>
      <c r="F5601" s="240"/>
      <c r="G5601" s="240"/>
      <c r="H5601" s="240"/>
      <c r="I5601" s="240"/>
      <c r="J5601" s="240"/>
      <c r="K5601" s="240"/>
      <c r="L5601" s="240"/>
      <c r="M5601" s="240"/>
      <c r="N5601" s="240"/>
      <c r="O5601" s="240"/>
      <c r="BC5601" s="226"/>
    </row>
    <row r="5602" spans="1:55" ht="15.75" customHeight="1" thickBot="1">
      <c r="A5602" s="238"/>
      <c r="B5602" s="238"/>
      <c r="C5602" s="240"/>
      <c r="D5602" s="240"/>
      <c r="E5602" s="240"/>
      <c r="F5602" s="240"/>
      <c r="G5602" s="240"/>
      <c r="H5602" s="240"/>
      <c r="I5602" s="240"/>
      <c r="J5602" s="240"/>
      <c r="K5602" s="240"/>
      <c r="L5602" s="240"/>
      <c r="M5602" s="240"/>
      <c r="N5602" s="240"/>
      <c r="O5602" s="240"/>
      <c r="BC5602" s="226"/>
    </row>
    <row r="5603" spans="1:55" ht="15.75" customHeight="1" thickBot="1">
      <c r="A5603" s="238"/>
      <c r="B5603" s="238"/>
      <c r="C5603" s="240"/>
      <c r="D5603" s="240"/>
      <c r="E5603" s="240"/>
      <c r="F5603" s="240"/>
      <c r="G5603" s="240"/>
      <c r="H5603" s="240"/>
      <c r="I5603" s="240"/>
      <c r="J5603" s="240"/>
      <c r="K5603" s="240"/>
      <c r="L5603" s="240"/>
      <c r="M5603" s="240"/>
      <c r="N5603" s="240"/>
      <c r="O5603" s="240"/>
      <c r="BC5603" s="226"/>
    </row>
    <row r="5604" spans="1:55" ht="15.75" customHeight="1" thickBot="1">
      <c r="A5604" s="238"/>
      <c r="B5604" s="238"/>
      <c r="C5604" s="240"/>
      <c r="D5604" s="240"/>
      <c r="E5604" s="240"/>
      <c r="F5604" s="240"/>
      <c r="G5604" s="240"/>
      <c r="H5604" s="240"/>
      <c r="I5604" s="240"/>
      <c r="J5604" s="240"/>
      <c r="K5604" s="240"/>
      <c r="L5604" s="240"/>
      <c r="M5604" s="240"/>
      <c r="N5604" s="240"/>
      <c r="O5604" s="240"/>
      <c r="BC5604" s="226"/>
    </row>
    <row r="5605" spans="1:55" ht="15.75" customHeight="1" thickBot="1">
      <c r="A5605" s="238"/>
      <c r="B5605" s="238"/>
      <c r="C5605" s="240"/>
      <c r="D5605" s="240"/>
      <c r="E5605" s="240"/>
      <c r="F5605" s="240"/>
      <c r="G5605" s="240"/>
      <c r="H5605" s="240"/>
      <c r="I5605" s="240"/>
      <c r="J5605" s="240"/>
      <c r="K5605" s="240"/>
      <c r="L5605" s="240"/>
      <c r="M5605" s="240"/>
      <c r="N5605" s="240"/>
      <c r="O5605" s="240"/>
      <c r="BC5605" s="226"/>
    </row>
    <row r="5606" spans="1:55" ht="15.75" customHeight="1" thickBot="1">
      <c r="A5606" s="238"/>
      <c r="B5606" s="238"/>
      <c r="C5606" s="240"/>
      <c r="D5606" s="240"/>
      <c r="E5606" s="240"/>
      <c r="F5606" s="240"/>
      <c r="G5606" s="240"/>
      <c r="H5606" s="240"/>
      <c r="I5606" s="240"/>
      <c r="J5606" s="240"/>
      <c r="K5606" s="240"/>
      <c r="L5606" s="240"/>
      <c r="M5606" s="240"/>
      <c r="N5606" s="240"/>
      <c r="O5606" s="240"/>
      <c r="BC5606" s="226"/>
    </row>
    <row r="5607" spans="1:55" ht="15.75" customHeight="1" thickBot="1">
      <c r="A5607" s="238"/>
      <c r="B5607" s="238"/>
      <c r="C5607" s="240"/>
      <c r="D5607" s="240"/>
      <c r="E5607" s="240"/>
      <c r="F5607" s="240"/>
      <c r="G5607" s="240"/>
      <c r="H5607" s="240"/>
      <c r="I5607" s="240"/>
      <c r="J5607" s="240"/>
      <c r="K5607" s="240"/>
      <c r="L5607" s="240"/>
      <c r="M5607" s="240"/>
      <c r="N5607" s="240"/>
      <c r="O5607" s="240"/>
      <c r="BC5607" s="226"/>
    </row>
    <row r="5608" spans="1:55" ht="15.75" customHeight="1" thickBot="1">
      <c r="A5608" s="238"/>
      <c r="B5608" s="238"/>
      <c r="C5608" s="240"/>
      <c r="D5608" s="240"/>
      <c r="E5608" s="240"/>
      <c r="F5608" s="240"/>
      <c r="G5608" s="240"/>
      <c r="H5608" s="240"/>
      <c r="I5608" s="240"/>
      <c r="J5608" s="240"/>
      <c r="K5608" s="240"/>
      <c r="L5608" s="240"/>
      <c r="M5608" s="240"/>
      <c r="N5608" s="240"/>
      <c r="O5608" s="240"/>
      <c r="BC5608" s="226"/>
    </row>
    <row r="5609" spans="1:55" ht="15.75" customHeight="1" thickBot="1">
      <c r="A5609" s="238"/>
      <c r="B5609" s="238"/>
      <c r="C5609" s="240"/>
      <c r="D5609" s="240"/>
      <c r="E5609" s="240"/>
      <c r="F5609" s="240"/>
      <c r="G5609" s="240"/>
      <c r="H5609" s="240"/>
      <c r="I5609" s="240"/>
      <c r="J5609" s="240"/>
      <c r="K5609" s="240"/>
      <c r="L5609" s="240"/>
      <c r="M5609" s="240"/>
      <c r="N5609" s="240"/>
      <c r="O5609" s="240"/>
      <c r="BC5609" s="226"/>
    </row>
    <row r="5610" spans="1:55" ht="15.75" customHeight="1" thickBot="1">
      <c r="A5610" s="238"/>
      <c r="B5610" s="238"/>
      <c r="C5610" s="240"/>
      <c r="D5610" s="240"/>
      <c r="E5610" s="240"/>
      <c r="F5610" s="240"/>
      <c r="G5610" s="240"/>
      <c r="H5610" s="240"/>
      <c r="I5610" s="240"/>
      <c r="J5610" s="240"/>
      <c r="K5610" s="240"/>
      <c r="L5610" s="240"/>
      <c r="M5610" s="240"/>
      <c r="N5610" s="240"/>
      <c r="O5610" s="240"/>
      <c r="BC5610" s="226"/>
    </row>
    <row r="5611" spans="1:55" ht="15.75" customHeight="1" thickBot="1">
      <c r="A5611" s="238"/>
      <c r="B5611" s="238"/>
      <c r="C5611" s="240"/>
      <c r="D5611" s="240"/>
      <c r="E5611" s="240"/>
      <c r="F5611" s="240"/>
      <c r="G5611" s="240"/>
      <c r="H5611" s="240"/>
      <c r="I5611" s="240"/>
      <c r="J5611" s="240"/>
      <c r="K5611" s="240"/>
      <c r="L5611" s="240"/>
      <c r="M5611" s="240"/>
      <c r="N5611" s="240"/>
      <c r="O5611" s="240"/>
      <c r="BC5611" s="226"/>
    </row>
    <row r="5612" spans="1:55" ht="15.75" customHeight="1" thickBot="1">
      <c r="A5612" s="238"/>
      <c r="B5612" s="238"/>
      <c r="C5612" s="240"/>
      <c r="D5612" s="240"/>
      <c r="E5612" s="240"/>
      <c r="F5612" s="240"/>
      <c r="G5612" s="240"/>
      <c r="H5612" s="240"/>
      <c r="I5612" s="240"/>
      <c r="J5612" s="240"/>
      <c r="K5612" s="240"/>
      <c r="L5612" s="240"/>
      <c r="M5612" s="240"/>
      <c r="N5612" s="240"/>
      <c r="O5612" s="240"/>
      <c r="BC5612" s="226"/>
    </row>
    <row r="5613" spans="1:55" ht="15.75" customHeight="1" thickBot="1">
      <c r="A5613" s="238"/>
      <c r="B5613" s="238"/>
      <c r="C5613" s="240"/>
      <c r="D5613" s="240"/>
      <c r="E5613" s="240"/>
      <c r="F5613" s="240"/>
      <c r="G5613" s="240"/>
      <c r="H5613" s="240"/>
      <c r="I5613" s="240"/>
      <c r="J5613" s="240"/>
      <c r="K5613" s="240"/>
      <c r="L5613" s="240"/>
      <c r="M5613" s="240"/>
      <c r="N5613" s="240"/>
      <c r="O5613" s="240"/>
      <c r="BC5613" s="226"/>
    </row>
    <row r="5614" spans="1:55" ht="15.75" customHeight="1" thickBot="1">
      <c r="A5614" s="238"/>
      <c r="B5614" s="238"/>
      <c r="C5614" s="240"/>
      <c r="D5614" s="240"/>
      <c r="E5614" s="240"/>
      <c r="F5614" s="240"/>
      <c r="G5614" s="240"/>
      <c r="H5614" s="240"/>
      <c r="I5614" s="240"/>
      <c r="J5614" s="240"/>
      <c r="K5614" s="240"/>
      <c r="L5614" s="240"/>
      <c r="M5614" s="240"/>
      <c r="N5614" s="240"/>
      <c r="O5614" s="240"/>
      <c r="BC5614" s="226"/>
    </row>
    <row r="5615" spans="1:55" ht="15.75" customHeight="1" thickBot="1">
      <c r="A5615" s="238"/>
      <c r="B5615" s="238"/>
      <c r="C5615" s="240"/>
      <c r="D5615" s="240"/>
      <c r="E5615" s="240"/>
      <c r="F5615" s="240"/>
      <c r="G5615" s="240"/>
      <c r="H5615" s="240"/>
      <c r="I5615" s="240"/>
      <c r="J5615" s="240"/>
      <c r="K5615" s="240"/>
      <c r="L5615" s="240"/>
      <c r="M5615" s="240"/>
      <c r="N5615" s="240"/>
      <c r="O5615" s="240"/>
      <c r="BC5615" s="226"/>
    </row>
    <row r="5616" spans="1:55" ht="15.75" customHeight="1" thickBot="1">
      <c r="A5616" s="238"/>
      <c r="B5616" s="238"/>
      <c r="C5616" s="240"/>
      <c r="D5616" s="240"/>
      <c r="E5616" s="240"/>
      <c r="F5616" s="240"/>
      <c r="G5616" s="240"/>
      <c r="H5616" s="240"/>
      <c r="I5616" s="240"/>
      <c r="J5616" s="240"/>
      <c r="K5616" s="240"/>
      <c r="L5616" s="240"/>
      <c r="M5616" s="240"/>
      <c r="N5616" s="240"/>
      <c r="O5616" s="240"/>
      <c r="BC5616" s="226"/>
    </row>
    <row r="5617" spans="1:55" ht="15.75" customHeight="1" thickBot="1">
      <c r="A5617" s="238"/>
      <c r="B5617" s="238"/>
      <c r="C5617" s="240"/>
      <c r="D5617" s="240"/>
      <c r="E5617" s="240"/>
      <c r="F5617" s="240"/>
      <c r="G5617" s="240"/>
      <c r="H5617" s="240"/>
      <c r="I5617" s="240"/>
      <c r="J5617" s="240"/>
      <c r="K5617" s="240"/>
      <c r="L5617" s="240"/>
      <c r="M5617" s="240"/>
      <c r="N5617" s="240"/>
      <c r="O5617" s="240"/>
      <c r="BC5617" s="226"/>
    </row>
    <row r="5618" spans="1:55" ht="15.75" customHeight="1" thickBot="1">
      <c r="A5618" s="238"/>
      <c r="B5618" s="238"/>
      <c r="C5618" s="240"/>
      <c r="D5618" s="240"/>
      <c r="E5618" s="240"/>
      <c r="F5618" s="240"/>
      <c r="G5618" s="240"/>
      <c r="H5618" s="240"/>
      <c r="I5618" s="240"/>
      <c r="J5618" s="240"/>
      <c r="K5618" s="240"/>
      <c r="L5618" s="240"/>
      <c r="M5618" s="240"/>
      <c r="N5618" s="240"/>
      <c r="O5618" s="240"/>
      <c r="BC5618" s="226"/>
    </row>
    <row r="5619" spans="1:55" ht="15.75" customHeight="1" thickBot="1">
      <c r="A5619" s="238"/>
      <c r="B5619" s="238"/>
      <c r="C5619" s="240"/>
      <c r="D5619" s="240"/>
      <c r="E5619" s="240"/>
      <c r="F5619" s="240"/>
      <c r="G5619" s="240"/>
      <c r="H5619" s="240"/>
      <c r="I5619" s="240"/>
      <c r="J5619" s="240"/>
      <c r="K5619" s="240"/>
      <c r="L5619" s="240"/>
      <c r="M5619" s="240"/>
      <c r="N5619" s="240"/>
      <c r="O5619" s="240"/>
      <c r="BC5619" s="226"/>
    </row>
    <row r="5620" spans="1:55" ht="15.75" customHeight="1" thickBot="1">
      <c r="A5620" s="238"/>
      <c r="B5620" s="238"/>
      <c r="C5620" s="240"/>
      <c r="D5620" s="240"/>
      <c r="E5620" s="240"/>
      <c r="F5620" s="240"/>
      <c r="G5620" s="240"/>
      <c r="H5620" s="240"/>
      <c r="I5620" s="240"/>
      <c r="J5620" s="240"/>
      <c r="K5620" s="240"/>
      <c r="L5620" s="240"/>
      <c r="M5620" s="240"/>
      <c r="N5620" s="240"/>
      <c r="O5620" s="240"/>
      <c r="BC5620" s="226"/>
    </row>
    <row r="5621" spans="1:55" ht="15.75" customHeight="1" thickBot="1">
      <c r="A5621" s="238"/>
      <c r="B5621" s="238"/>
      <c r="C5621" s="240"/>
      <c r="D5621" s="240"/>
      <c r="E5621" s="240"/>
      <c r="F5621" s="240"/>
      <c r="G5621" s="240"/>
      <c r="H5621" s="240"/>
      <c r="I5621" s="240"/>
      <c r="J5621" s="240"/>
      <c r="K5621" s="240"/>
      <c r="L5621" s="240"/>
      <c r="M5621" s="240"/>
      <c r="N5621" s="240"/>
      <c r="O5621" s="240"/>
      <c r="BC5621" s="226"/>
    </row>
    <row r="5622" spans="1:55" ht="15.75" customHeight="1" thickBot="1">
      <c r="A5622" s="238"/>
      <c r="B5622" s="238"/>
      <c r="C5622" s="240"/>
      <c r="D5622" s="240"/>
      <c r="E5622" s="240"/>
      <c r="F5622" s="240"/>
      <c r="G5622" s="240"/>
      <c r="H5622" s="240"/>
      <c r="I5622" s="240"/>
      <c r="J5622" s="240"/>
      <c r="K5622" s="240"/>
      <c r="L5622" s="240"/>
      <c r="M5622" s="240"/>
      <c r="N5622" s="240"/>
      <c r="O5622" s="240"/>
      <c r="BC5622" s="226"/>
    </row>
    <row r="5623" spans="1:55" ht="15.75" customHeight="1" thickBot="1">
      <c r="A5623" s="238"/>
      <c r="B5623" s="238"/>
      <c r="C5623" s="240"/>
      <c r="D5623" s="240"/>
      <c r="E5623" s="240"/>
      <c r="F5623" s="240"/>
      <c r="G5623" s="240"/>
      <c r="H5623" s="240"/>
      <c r="I5623" s="240"/>
      <c r="J5623" s="240"/>
      <c r="K5623" s="240"/>
      <c r="L5623" s="240"/>
      <c r="M5623" s="240"/>
      <c r="N5623" s="240"/>
      <c r="O5623" s="240"/>
      <c r="BC5623" s="226"/>
    </row>
    <row r="5624" spans="1:55" ht="15.75" customHeight="1" thickBot="1">
      <c r="A5624" s="238"/>
      <c r="B5624" s="238"/>
      <c r="C5624" s="240"/>
      <c r="D5624" s="240"/>
      <c r="E5624" s="240"/>
      <c r="F5624" s="240"/>
      <c r="G5624" s="240"/>
      <c r="H5624" s="240"/>
      <c r="I5624" s="240"/>
      <c r="J5624" s="240"/>
      <c r="K5624" s="240"/>
      <c r="L5624" s="240"/>
      <c r="M5624" s="240"/>
      <c r="N5624" s="240"/>
      <c r="O5624" s="240"/>
      <c r="BC5624" s="226"/>
    </row>
    <row r="5625" spans="1:55" ht="15.75" customHeight="1" thickBot="1">
      <c r="A5625" s="238"/>
      <c r="B5625" s="238"/>
      <c r="C5625" s="240"/>
      <c r="D5625" s="240"/>
      <c r="E5625" s="240"/>
      <c r="F5625" s="240"/>
      <c r="G5625" s="240"/>
      <c r="H5625" s="240"/>
      <c r="I5625" s="240"/>
      <c r="J5625" s="240"/>
      <c r="K5625" s="240"/>
      <c r="L5625" s="240"/>
      <c r="M5625" s="240"/>
      <c r="N5625" s="240"/>
      <c r="O5625" s="240"/>
      <c r="BC5625" s="226"/>
    </row>
    <row r="5626" spans="1:55" ht="15.75" customHeight="1" thickBot="1">
      <c r="A5626" s="238"/>
      <c r="B5626" s="238"/>
      <c r="C5626" s="240"/>
      <c r="D5626" s="240"/>
      <c r="E5626" s="240"/>
      <c r="F5626" s="240"/>
      <c r="G5626" s="240"/>
      <c r="H5626" s="240"/>
      <c r="I5626" s="240"/>
      <c r="J5626" s="240"/>
      <c r="K5626" s="240"/>
      <c r="L5626" s="240"/>
      <c r="M5626" s="240"/>
      <c r="N5626" s="240"/>
      <c r="O5626" s="240"/>
      <c r="BC5626" s="226"/>
    </row>
    <row r="5627" spans="1:55" ht="15.75" customHeight="1" thickBot="1">
      <c r="A5627" s="238"/>
      <c r="B5627" s="238"/>
      <c r="C5627" s="240"/>
      <c r="D5627" s="240"/>
      <c r="E5627" s="240"/>
      <c r="F5627" s="240"/>
      <c r="G5627" s="240"/>
      <c r="H5627" s="240"/>
      <c r="I5627" s="240"/>
      <c r="J5627" s="240"/>
      <c r="K5627" s="240"/>
      <c r="L5627" s="240"/>
      <c r="M5627" s="240"/>
      <c r="N5627" s="240"/>
      <c r="O5627" s="240"/>
      <c r="BC5627" s="226"/>
    </row>
    <row r="5628" spans="1:55" ht="15.75" customHeight="1" thickBot="1">
      <c r="A5628" s="238"/>
      <c r="B5628" s="238"/>
      <c r="C5628" s="240"/>
      <c r="D5628" s="240"/>
      <c r="E5628" s="240"/>
      <c r="F5628" s="240"/>
      <c r="G5628" s="240"/>
      <c r="H5628" s="240"/>
      <c r="I5628" s="240"/>
      <c r="J5628" s="240"/>
      <c r="K5628" s="240"/>
      <c r="L5628" s="240"/>
      <c r="M5628" s="240"/>
      <c r="N5628" s="240"/>
      <c r="O5628" s="240"/>
      <c r="BC5628" s="226"/>
    </row>
    <row r="5629" spans="1:55" ht="15.75" customHeight="1" thickBot="1">
      <c r="A5629" s="238"/>
      <c r="B5629" s="238"/>
      <c r="C5629" s="240"/>
      <c r="D5629" s="240"/>
      <c r="E5629" s="240"/>
      <c r="F5629" s="240"/>
      <c r="G5629" s="240"/>
      <c r="H5629" s="240"/>
      <c r="I5629" s="240"/>
      <c r="J5629" s="240"/>
      <c r="K5629" s="240"/>
      <c r="L5629" s="240"/>
      <c r="M5629" s="240"/>
      <c r="N5629" s="240"/>
      <c r="O5629" s="240"/>
      <c r="BC5629" s="226"/>
    </row>
    <row r="5630" spans="1:55" ht="15.75" customHeight="1" thickBot="1">
      <c r="A5630" s="238"/>
      <c r="B5630" s="238"/>
      <c r="C5630" s="240"/>
      <c r="D5630" s="240"/>
      <c r="E5630" s="240"/>
      <c r="F5630" s="240"/>
      <c r="G5630" s="240"/>
      <c r="H5630" s="240"/>
      <c r="I5630" s="240"/>
      <c r="J5630" s="240"/>
      <c r="K5630" s="240"/>
      <c r="L5630" s="240"/>
      <c r="M5630" s="240"/>
      <c r="N5630" s="240"/>
      <c r="O5630" s="240"/>
      <c r="BC5630" s="226"/>
    </row>
    <row r="5631" spans="1:55" ht="15.75" customHeight="1" thickBot="1">
      <c r="A5631" s="238"/>
      <c r="B5631" s="238"/>
      <c r="C5631" s="240"/>
      <c r="D5631" s="240"/>
      <c r="E5631" s="240"/>
      <c r="F5631" s="240"/>
      <c r="G5631" s="240"/>
      <c r="H5631" s="240"/>
      <c r="I5631" s="240"/>
      <c r="J5631" s="240"/>
      <c r="K5631" s="240"/>
      <c r="L5631" s="240"/>
      <c r="M5631" s="240"/>
      <c r="N5631" s="240"/>
      <c r="O5631" s="240"/>
      <c r="BC5631" s="226"/>
    </row>
    <row r="5632" spans="1:55" ht="15.75" customHeight="1" thickBot="1">
      <c r="A5632" s="238"/>
      <c r="B5632" s="238"/>
      <c r="C5632" s="240"/>
      <c r="D5632" s="240"/>
      <c r="E5632" s="240"/>
      <c r="F5632" s="240"/>
      <c r="G5632" s="240"/>
      <c r="H5632" s="240"/>
      <c r="I5632" s="240"/>
      <c r="J5632" s="240"/>
      <c r="K5632" s="240"/>
      <c r="L5632" s="240"/>
      <c r="M5632" s="240"/>
      <c r="N5632" s="240"/>
      <c r="O5632" s="240"/>
      <c r="BC5632" s="226"/>
    </row>
    <row r="5633" spans="1:55" ht="15.75" customHeight="1" thickBot="1">
      <c r="A5633" s="238"/>
      <c r="B5633" s="238"/>
      <c r="C5633" s="240"/>
      <c r="D5633" s="240"/>
      <c r="E5633" s="240"/>
      <c r="F5633" s="240"/>
      <c r="G5633" s="240"/>
      <c r="H5633" s="240"/>
      <c r="I5633" s="240"/>
      <c r="J5633" s="240"/>
      <c r="K5633" s="240"/>
      <c r="L5633" s="240"/>
      <c r="M5633" s="240"/>
      <c r="N5633" s="240"/>
      <c r="O5633" s="240"/>
      <c r="BC5633" s="226"/>
    </row>
    <row r="5634" spans="1:55" ht="15.75" customHeight="1" thickBot="1">
      <c r="A5634" s="238"/>
      <c r="B5634" s="238"/>
      <c r="C5634" s="240"/>
      <c r="D5634" s="240"/>
      <c r="E5634" s="240"/>
      <c r="F5634" s="240"/>
      <c r="G5634" s="240"/>
      <c r="H5634" s="240"/>
      <c r="I5634" s="240"/>
      <c r="J5634" s="240"/>
      <c r="K5634" s="240"/>
      <c r="L5634" s="240"/>
      <c r="M5634" s="240"/>
      <c r="N5634" s="240"/>
      <c r="O5634" s="240"/>
      <c r="BC5634" s="226"/>
    </row>
    <row r="5635" spans="1:55" ht="15.75" customHeight="1" thickBot="1">
      <c r="A5635" s="238"/>
      <c r="B5635" s="238"/>
      <c r="C5635" s="240"/>
      <c r="D5635" s="240"/>
      <c r="E5635" s="240"/>
      <c r="F5635" s="240"/>
      <c r="G5635" s="240"/>
      <c r="H5635" s="240"/>
      <c r="I5635" s="240"/>
      <c r="J5635" s="240"/>
      <c r="K5635" s="240"/>
      <c r="L5635" s="240"/>
      <c r="M5635" s="240"/>
      <c r="N5635" s="240"/>
      <c r="O5635" s="240"/>
      <c r="BC5635" s="226"/>
    </row>
    <row r="5636" spans="1:55" ht="15.75" customHeight="1" thickBot="1">
      <c r="A5636" s="238"/>
      <c r="B5636" s="238"/>
      <c r="C5636" s="240"/>
      <c r="D5636" s="240"/>
      <c r="E5636" s="240"/>
      <c r="F5636" s="240"/>
      <c r="G5636" s="240"/>
      <c r="H5636" s="240"/>
      <c r="I5636" s="240"/>
      <c r="J5636" s="240"/>
      <c r="K5636" s="240"/>
      <c r="L5636" s="240"/>
      <c r="M5636" s="240"/>
      <c r="N5636" s="240"/>
      <c r="O5636" s="240"/>
      <c r="BC5636" s="226"/>
    </row>
    <row r="5637" spans="1:55" ht="15.75" customHeight="1" thickBot="1">
      <c r="A5637" s="238"/>
      <c r="B5637" s="238"/>
      <c r="C5637" s="240"/>
      <c r="D5637" s="240"/>
      <c r="E5637" s="240"/>
      <c r="F5637" s="240"/>
      <c r="G5637" s="240"/>
      <c r="H5637" s="240"/>
      <c r="I5637" s="240"/>
      <c r="J5637" s="240"/>
      <c r="K5637" s="240"/>
      <c r="L5637" s="240"/>
      <c r="M5637" s="240"/>
      <c r="N5637" s="240"/>
      <c r="O5637" s="240"/>
      <c r="BC5637" s="226"/>
    </row>
    <row r="5638" spans="1:55" ht="15.75" customHeight="1" thickBot="1">
      <c r="A5638" s="238"/>
      <c r="B5638" s="238"/>
      <c r="C5638" s="240"/>
      <c r="D5638" s="240"/>
      <c r="E5638" s="240"/>
      <c r="F5638" s="240"/>
      <c r="G5638" s="240"/>
      <c r="H5638" s="240"/>
      <c r="I5638" s="240"/>
      <c r="J5638" s="240"/>
      <c r="K5638" s="240"/>
      <c r="L5638" s="240"/>
      <c r="M5638" s="240"/>
      <c r="N5638" s="240"/>
      <c r="O5638" s="240"/>
      <c r="BC5638" s="226"/>
    </row>
    <row r="5639" spans="1:55" ht="15.75" customHeight="1" thickBot="1">
      <c r="A5639" s="238"/>
      <c r="B5639" s="238"/>
      <c r="C5639" s="240"/>
      <c r="D5639" s="240"/>
      <c r="E5639" s="240"/>
      <c r="F5639" s="240"/>
      <c r="G5639" s="240"/>
      <c r="H5639" s="240"/>
      <c r="I5639" s="240"/>
      <c r="J5639" s="240"/>
      <c r="K5639" s="240"/>
      <c r="L5639" s="240"/>
      <c r="M5639" s="240"/>
      <c r="N5639" s="240"/>
      <c r="O5639" s="240"/>
      <c r="BC5639" s="226"/>
    </row>
    <row r="5640" spans="1:55" ht="15.75" customHeight="1" thickBot="1">
      <c r="A5640" s="238"/>
      <c r="B5640" s="238"/>
      <c r="C5640" s="240"/>
      <c r="D5640" s="240"/>
      <c r="E5640" s="240"/>
      <c r="F5640" s="240"/>
      <c r="G5640" s="240"/>
      <c r="H5640" s="240"/>
      <c r="I5640" s="240"/>
      <c r="J5640" s="240"/>
      <c r="K5640" s="240"/>
      <c r="L5640" s="240"/>
      <c r="M5640" s="240"/>
      <c r="N5640" s="240"/>
      <c r="O5640" s="240"/>
      <c r="BC5640" s="226"/>
    </row>
    <row r="5641" spans="1:55" ht="15.75" customHeight="1" thickBot="1">
      <c r="A5641" s="238"/>
      <c r="B5641" s="238"/>
      <c r="C5641" s="240"/>
      <c r="D5641" s="240"/>
      <c r="E5641" s="240"/>
      <c r="F5641" s="240"/>
      <c r="G5641" s="240"/>
      <c r="H5641" s="240"/>
      <c r="I5641" s="240"/>
      <c r="J5641" s="240"/>
      <c r="K5641" s="240"/>
      <c r="L5641" s="240"/>
      <c r="M5641" s="240"/>
      <c r="N5641" s="240"/>
      <c r="O5641" s="240"/>
      <c r="BC5641" s="226"/>
    </row>
    <row r="5642" spans="1:55" ht="15.75" customHeight="1" thickBot="1">
      <c r="A5642" s="238"/>
      <c r="B5642" s="238"/>
      <c r="C5642" s="240"/>
      <c r="D5642" s="240"/>
      <c r="E5642" s="240"/>
      <c r="F5642" s="240"/>
      <c r="G5642" s="240"/>
      <c r="H5642" s="240"/>
      <c r="I5642" s="240"/>
      <c r="J5642" s="240"/>
      <c r="K5642" s="240"/>
      <c r="L5642" s="240"/>
      <c r="M5642" s="240"/>
      <c r="N5642" s="240"/>
      <c r="O5642" s="240"/>
      <c r="BC5642" s="226"/>
    </row>
    <row r="5643" spans="1:55" ht="15.75" customHeight="1" thickBot="1">
      <c r="A5643" s="238"/>
      <c r="B5643" s="238"/>
      <c r="C5643" s="240"/>
      <c r="D5643" s="240"/>
      <c r="E5643" s="240"/>
      <c r="F5643" s="240"/>
      <c r="G5643" s="240"/>
      <c r="H5643" s="240"/>
      <c r="I5643" s="240"/>
      <c r="J5643" s="240"/>
      <c r="K5643" s="240"/>
      <c r="L5643" s="240"/>
      <c r="M5643" s="240"/>
      <c r="N5643" s="240"/>
      <c r="O5643" s="240"/>
      <c r="BC5643" s="226"/>
    </row>
    <row r="5644" spans="1:55" ht="15.75" customHeight="1" thickBot="1">
      <c r="A5644" s="238"/>
      <c r="B5644" s="238"/>
      <c r="C5644" s="240"/>
      <c r="D5644" s="240"/>
      <c r="E5644" s="240"/>
      <c r="F5644" s="240"/>
      <c r="G5644" s="240"/>
      <c r="H5644" s="240"/>
      <c r="I5644" s="240"/>
      <c r="J5644" s="240"/>
      <c r="K5644" s="240"/>
      <c r="L5644" s="240"/>
      <c r="M5644" s="240"/>
      <c r="N5644" s="240"/>
      <c r="O5644" s="240"/>
      <c r="BC5644" s="226"/>
    </row>
    <row r="5645" spans="1:55" ht="15.75" customHeight="1" thickBot="1">
      <c r="A5645" s="238"/>
      <c r="B5645" s="238"/>
      <c r="C5645" s="240"/>
      <c r="D5645" s="240"/>
      <c r="E5645" s="240"/>
      <c r="F5645" s="240"/>
      <c r="G5645" s="240"/>
      <c r="H5645" s="240"/>
      <c r="I5645" s="240"/>
      <c r="J5645" s="240"/>
      <c r="K5645" s="240"/>
      <c r="L5645" s="240"/>
      <c r="M5645" s="240"/>
      <c r="N5645" s="240"/>
      <c r="O5645" s="240"/>
      <c r="BC5645" s="226"/>
    </row>
    <row r="5646" spans="1:55" ht="15.75" customHeight="1" thickBot="1">
      <c r="A5646" s="238"/>
      <c r="B5646" s="238"/>
      <c r="C5646" s="240"/>
      <c r="D5646" s="240"/>
      <c r="E5646" s="240"/>
      <c r="F5646" s="240"/>
      <c r="G5646" s="240"/>
      <c r="H5646" s="240"/>
      <c r="I5646" s="240"/>
      <c r="J5646" s="240"/>
      <c r="K5646" s="240"/>
      <c r="L5646" s="240"/>
      <c r="M5646" s="240"/>
      <c r="N5646" s="240"/>
      <c r="O5646" s="240"/>
      <c r="BC5646" s="226"/>
    </row>
    <row r="5647" spans="1:55" ht="15.75" customHeight="1" thickBot="1">
      <c r="A5647" s="238"/>
      <c r="B5647" s="238"/>
      <c r="C5647" s="240"/>
      <c r="D5647" s="240"/>
      <c r="E5647" s="240"/>
      <c r="F5647" s="240"/>
      <c r="G5647" s="240"/>
      <c r="H5647" s="240"/>
      <c r="I5647" s="240"/>
      <c r="J5647" s="240"/>
      <c r="K5647" s="240"/>
      <c r="L5647" s="240"/>
      <c r="M5647" s="240"/>
      <c r="N5647" s="240"/>
      <c r="O5647" s="240"/>
      <c r="BC5647" s="226"/>
    </row>
    <row r="5648" spans="1:55" ht="15.75" customHeight="1" thickBot="1">
      <c r="A5648" s="238"/>
      <c r="B5648" s="238"/>
      <c r="C5648" s="240"/>
      <c r="D5648" s="240"/>
      <c r="E5648" s="240"/>
      <c r="F5648" s="240"/>
      <c r="G5648" s="240"/>
      <c r="H5648" s="240"/>
      <c r="I5648" s="240"/>
      <c r="J5648" s="240"/>
      <c r="K5648" s="240"/>
      <c r="L5648" s="240"/>
      <c r="M5648" s="240"/>
      <c r="N5648" s="240"/>
      <c r="O5648" s="240"/>
      <c r="BC5648" s="226"/>
    </row>
    <row r="5649" spans="1:55" ht="15.75" customHeight="1" thickBot="1">
      <c r="A5649" s="238"/>
      <c r="B5649" s="238"/>
      <c r="C5649" s="240"/>
      <c r="D5649" s="240"/>
      <c r="E5649" s="240"/>
      <c r="F5649" s="240"/>
      <c r="G5649" s="240"/>
      <c r="H5649" s="240"/>
      <c r="I5649" s="240"/>
      <c r="J5649" s="240"/>
      <c r="K5649" s="240"/>
      <c r="L5649" s="240"/>
      <c r="M5649" s="240"/>
      <c r="N5649" s="240"/>
      <c r="O5649" s="240"/>
      <c r="BC5649" s="226"/>
    </row>
    <row r="5650" spans="1:55" ht="15.75" customHeight="1" thickBot="1">
      <c r="A5650" s="238"/>
      <c r="B5650" s="238"/>
      <c r="C5650" s="240"/>
      <c r="D5650" s="240"/>
      <c r="E5650" s="240"/>
      <c r="F5650" s="240"/>
      <c r="G5650" s="240"/>
      <c r="H5650" s="240"/>
      <c r="I5650" s="240"/>
      <c r="J5650" s="240"/>
      <c r="K5650" s="240"/>
      <c r="L5650" s="240"/>
      <c r="M5650" s="240"/>
      <c r="N5650" s="240"/>
      <c r="O5650" s="240"/>
      <c r="BC5650" s="226"/>
    </row>
    <row r="5651" spans="1:55" ht="15.75" customHeight="1" thickBot="1">
      <c r="A5651" s="238"/>
      <c r="B5651" s="238"/>
      <c r="C5651" s="240"/>
      <c r="D5651" s="240"/>
      <c r="E5651" s="240"/>
      <c r="F5651" s="240"/>
      <c r="G5651" s="240"/>
      <c r="H5651" s="240"/>
      <c r="I5651" s="240"/>
      <c r="J5651" s="240"/>
      <c r="K5651" s="240"/>
      <c r="L5651" s="240"/>
      <c r="M5651" s="240"/>
      <c r="N5651" s="240"/>
      <c r="O5651" s="240"/>
      <c r="BC5651" s="226"/>
    </row>
    <row r="5652" spans="1:55" ht="15.75" customHeight="1" thickBot="1">
      <c r="A5652" s="238"/>
      <c r="B5652" s="238"/>
      <c r="C5652" s="240"/>
      <c r="D5652" s="240"/>
      <c r="E5652" s="240"/>
      <c r="F5652" s="240"/>
      <c r="G5652" s="240"/>
      <c r="H5652" s="240"/>
      <c r="I5652" s="240"/>
      <c r="J5652" s="240"/>
      <c r="K5652" s="240"/>
      <c r="L5652" s="240"/>
      <c r="M5652" s="240"/>
      <c r="N5652" s="240"/>
      <c r="O5652" s="240"/>
      <c r="BC5652" s="226"/>
    </row>
    <row r="5653" spans="1:55" ht="15.75" customHeight="1" thickBot="1">
      <c r="A5653" s="238"/>
      <c r="B5653" s="238"/>
      <c r="C5653" s="240"/>
      <c r="D5653" s="240"/>
      <c r="E5653" s="240"/>
      <c r="F5653" s="240"/>
      <c r="G5653" s="240"/>
      <c r="H5653" s="240"/>
      <c r="I5653" s="240"/>
      <c r="J5653" s="240"/>
      <c r="K5653" s="240"/>
      <c r="L5653" s="240"/>
      <c r="M5653" s="240"/>
      <c r="N5653" s="240"/>
      <c r="O5653" s="240"/>
      <c r="BC5653" s="226"/>
    </row>
    <row r="5654" spans="1:55" ht="15.75" customHeight="1" thickBot="1">
      <c r="A5654" s="238"/>
      <c r="B5654" s="238"/>
      <c r="C5654" s="240"/>
      <c r="D5654" s="240"/>
      <c r="E5654" s="240"/>
      <c r="F5654" s="240"/>
      <c r="G5654" s="240"/>
      <c r="H5654" s="240"/>
      <c r="I5654" s="240"/>
      <c r="J5654" s="240"/>
      <c r="K5654" s="240"/>
      <c r="L5654" s="240"/>
      <c r="M5654" s="240"/>
      <c r="N5654" s="240"/>
      <c r="O5654" s="240"/>
      <c r="BC5654" s="226"/>
    </row>
    <row r="5655" spans="1:55" ht="15.75" customHeight="1" thickBot="1">
      <c r="A5655" s="238"/>
      <c r="B5655" s="238"/>
      <c r="C5655" s="240"/>
      <c r="D5655" s="240"/>
      <c r="E5655" s="240"/>
      <c r="F5655" s="240"/>
      <c r="G5655" s="240"/>
      <c r="H5655" s="240"/>
      <c r="I5655" s="240"/>
      <c r="J5655" s="240"/>
      <c r="K5655" s="240"/>
      <c r="L5655" s="240"/>
      <c r="M5655" s="240"/>
      <c r="N5655" s="240"/>
      <c r="O5655" s="240"/>
      <c r="BC5655" s="226"/>
    </row>
    <row r="5656" spans="1:55" ht="15.75" customHeight="1" thickBot="1">
      <c r="A5656" s="238"/>
      <c r="B5656" s="238"/>
      <c r="C5656" s="240"/>
      <c r="D5656" s="240"/>
      <c r="E5656" s="240"/>
      <c r="F5656" s="240"/>
      <c r="G5656" s="240"/>
      <c r="H5656" s="240"/>
      <c r="I5656" s="240"/>
      <c r="J5656" s="240"/>
      <c r="K5656" s="240"/>
      <c r="L5656" s="240"/>
      <c r="M5656" s="240"/>
      <c r="N5656" s="240"/>
      <c r="O5656" s="240"/>
      <c r="BC5656" s="226"/>
    </row>
    <row r="5657" spans="1:55" ht="15.75" customHeight="1" thickBot="1">
      <c r="A5657" s="238"/>
      <c r="B5657" s="238"/>
      <c r="C5657" s="240"/>
      <c r="D5657" s="240"/>
      <c r="E5657" s="240"/>
      <c r="F5657" s="240"/>
      <c r="G5657" s="240"/>
      <c r="H5657" s="240"/>
      <c r="I5657" s="240"/>
      <c r="J5657" s="240"/>
      <c r="K5657" s="240"/>
      <c r="L5657" s="240"/>
      <c r="M5657" s="240"/>
      <c r="N5657" s="240"/>
      <c r="O5657" s="240"/>
      <c r="BC5657" s="226"/>
    </row>
    <row r="5658" spans="1:55" ht="15.75" customHeight="1" thickBot="1">
      <c r="A5658" s="238"/>
      <c r="B5658" s="238"/>
      <c r="C5658" s="240"/>
      <c r="D5658" s="240"/>
      <c r="E5658" s="240"/>
      <c r="F5658" s="240"/>
      <c r="G5658" s="240"/>
      <c r="H5658" s="240"/>
      <c r="I5658" s="240"/>
      <c r="J5658" s="240"/>
      <c r="K5658" s="240"/>
      <c r="L5658" s="240"/>
      <c r="M5658" s="240"/>
      <c r="N5658" s="240"/>
      <c r="O5658" s="240"/>
      <c r="BC5658" s="226"/>
    </row>
    <row r="5659" spans="1:55" ht="15.75" customHeight="1" thickBot="1">
      <c r="A5659" s="238"/>
      <c r="B5659" s="238"/>
      <c r="C5659" s="240"/>
      <c r="D5659" s="240"/>
      <c r="E5659" s="240"/>
      <c r="F5659" s="240"/>
      <c r="G5659" s="240"/>
      <c r="H5659" s="240"/>
      <c r="I5659" s="240"/>
      <c r="J5659" s="240"/>
      <c r="K5659" s="240"/>
      <c r="L5659" s="240"/>
      <c r="M5659" s="240"/>
      <c r="N5659" s="240"/>
      <c r="O5659" s="240"/>
      <c r="BC5659" s="226"/>
    </row>
    <row r="5660" spans="1:55" ht="15.75" customHeight="1" thickBot="1">
      <c r="A5660" s="238"/>
      <c r="B5660" s="238"/>
      <c r="C5660" s="240"/>
      <c r="D5660" s="240"/>
      <c r="E5660" s="240"/>
      <c r="F5660" s="240"/>
      <c r="G5660" s="240"/>
      <c r="H5660" s="240"/>
      <c r="I5660" s="240"/>
      <c r="J5660" s="240"/>
      <c r="K5660" s="240"/>
      <c r="L5660" s="240"/>
      <c r="M5660" s="240"/>
      <c r="N5660" s="240"/>
      <c r="O5660" s="240"/>
      <c r="BC5660" s="226"/>
    </row>
    <row r="5661" spans="1:55" ht="15.75" customHeight="1" thickBot="1">
      <c r="A5661" s="238"/>
      <c r="B5661" s="238"/>
      <c r="C5661" s="240"/>
      <c r="D5661" s="240"/>
      <c r="E5661" s="240"/>
      <c r="F5661" s="240"/>
      <c r="G5661" s="240"/>
      <c r="H5661" s="240"/>
      <c r="I5661" s="240"/>
      <c r="J5661" s="240"/>
      <c r="K5661" s="240"/>
      <c r="L5661" s="240"/>
      <c r="M5661" s="240"/>
      <c r="N5661" s="240"/>
      <c r="O5661" s="240"/>
      <c r="BC5661" s="226"/>
    </row>
    <row r="5662" spans="1:55" ht="15.75" customHeight="1" thickBot="1">
      <c r="A5662" s="238"/>
      <c r="B5662" s="238"/>
      <c r="C5662" s="240"/>
      <c r="D5662" s="240"/>
      <c r="E5662" s="240"/>
      <c r="F5662" s="240"/>
      <c r="G5662" s="240"/>
      <c r="H5662" s="240"/>
      <c r="I5662" s="240"/>
      <c r="J5662" s="240"/>
      <c r="K5662" s="240"/>
      <c r="L5662" s="240"/>
      <c r="M5662" s="240"/>
      <c r="N5662" s="240"/>
      <c r="O5662" s="240"/>
      <c r="BC5662" s="226"/>
    </row>
    <row r="5663" spans="1:55" ht="15.75" customHeight="1" thickBot="1">
      <c r="A5663" s="238"/>
      <c r="B5663" s="238"/>
      <c r="C5663" s="240"/>
      <c r="D5663" s="240"/>
      <c r="E5663" s="240"/>
      <c r="F5663" s="240"/>
      <c r="G5663" s="240"/>
      <c r="H5663" s="240"/>
      <c r="I5663" s="240"/>
      <c r="J5663" s="240"/>
      <c r="K5663" s="240"/>
      <c r="L5663" s="240"/>
      <c r="M5663" s="240"/>
      <c r="N5663" s="240"/>
      <c r="O5663" s="240"/>
      <c r="BC5663" s="226"/>
    </row>
    <row r="5664" spans="1:55" ht="15.75" customHeight="1" thickBot="1">
      <c r="A5664" s="238"/>
      <c r="B5664" s="238"/>
      <c r="C5664" s="240"/>
      <c r="D5664" s="240"/>
      <c r="E5664" s="240"/>
      <c r="F5664" s="240"/>
      <c r="G5664" s="240"/>
      <c r="H5664" s="240"/>
      <c r="I5664" s="240"/>
      <c r="J5664" s="240"/>
      <c r="K5664" s="240"/>
      <c r="L5664" s="240"/>
      <c r="M5664" s="240"/>
      <c r="N5664" s="240"/>
      <c r="O5664" s="240"/>
      <c r="BC5664" s="226"/>
    </row>
    <row r="5665" spans="1:55" ht="15.75" customHeight="1" thickBot="1">
      <c r="A5665" s="238"/>
      <c r="B5665" s="238"/>
      <c r="C5665" s="240"/>
      <c r="D5665" s="240"/>
      <c r="E5665" s="240"/>
      <c r="F5665" s="240"/>
      <c r="G5665" s="240"/>
      <c r="H5665" s="240"/>
      <c r="I5665" s="240"/>
      <c r="J5665" s="240"/>
      <c r="K5665" s="240"/>
      <c r="L5665" s="240"/>
      <c r="M5665" s="240"/>
      <c r="N5665" s="240"/>
      <c r="O5665" s="240"/>
      <c r="BC5665" s="226"/>
    </row>
    <row r="5666" spans="1:55" ht="15.75" customHeight="1" thickBot="1">
      <c r="A5666" s="238"/>
      <c r="B5666" s="238"/>
      <c r="C5666" s="240"/>
      <c r="D5666" s="240"/>
      <c r="E5666" s="240"/>
      <c r="F5666" s="240"/>
      <c r="G5666" s="240"/>
      <c r="H5666" s="240"/>
      <c r="I5666" s="240"/>
      <c r="J5666" s="240"/>
      <c r="K5666" s="240"/>
      <c r="L5666" s="240"/>
      <c r="M5666" s="240"/>
      <c r="N5666" s="240"/>
      <c r="O5666" s="240"/>
      <c r="BC5666" s="226"/>
    </row>
    <row r="5667" spans="1:55" ht="15.75" customHeight="1" thickBot="1">
      <c r="A5667" s="238"/>
      <c r="B5667" s="238"/>
      <c r="C5667" s="240"/>
      <c r="D5667" s="240"/>
      <c r="E5667" s="240"/>
      <c r="F5667" s="240"/>
      <c r="G5667" s="240"/>
      <c r="H5667" s="240"/>
      <c r="I5667" s="240"/>
      <c r="J5667" s="240"/>
      <c r="K5667" s="240"/>
      <c r="L5667" s="240"/>
      <c r="M5667" s="240"/>
      <c r="N5667" s="240"/>
      <c r="O5667" s="240"/>
      <c r="BC5667" s="226"/>
    </row>
    <row r="5668" spans="1:55" ht="15.75" customHeight="1" thickBot="1">
      <c r="A5668" s="238"/>
      <c r="B5668" s="238"/>
      <c r="C5668" s="240"/>
      <c r="D5668" s="240"/>
      <c r="E5668" s="240"/>
      <c r="F5668" s="240"/>
      <c r="G5668" s="240"/>
      <c r="H5668" s="240"/>
      <c r="I5668" s="240"/>
      <c r="J5668" s="240"/>
      <c r="K5668" s="240"/>
      <c r="L5668" s="240"/>
      <c r="M5668" s="240"/>
      <c r="N5668" s="240"/>
      <c r="O5668" s="240"/>
      <c r="BC5668" s="226"/>
    </row>
    <row r="5669" spans="1:55" ht="15.75" customHeight="1" thickBot="1">
      <c r="A5669" s="238"/>
      <c r="B5669" s="238"/>
      <c r="C5669" s="240"/>
      <c r="D5669" s="240"/>
      <c r="E5669" s="240"/>
      <c r="F5669" s="240"/>
      <c r="G5669" s="240"/>
      <c r="H5669" s="240"/>
      <c r="I5669" s="240"/>
      <c r="J5669" s="240"/>
      <c r="K5669" s="240"/>
      <c r="L5669" s="240"/>
      <c r="M5669" s="240"/>
      <c r="N5669" s="240"/>
      <c r="O5669" s="240"/>
      <c r="BC5669" s="226"/>
    </row>
    <row r="5670" spans="1:55" ht="15.75" customHeight="1" thickBot="1">
      <c r="A5670" s="238"/>
      <c r="B5670" s="238"/>
      <c r="C5670" s="240"/>
      <c r="D5670" s="240"/>
      <c r="E5670" s="240"/>
      <c r="F5670" s="240"/>
      <c r="G5670" s="240"/>
      <c r="H5670" s="240"/>
      <c r="I5670" s="240"/>
      <c r="J5670" s="240"/>
      <c r="K5670" s="240"/>
      <c r="L5670" s="240"/>
      <c r="M5670" s="240"/>
      <c r="N5670" s="240"/>
      <c r="O5670" s="240"/>
      <c r="BC5670" s="226"/>
    </row>
    <row r="5671" spans="1:55" ht="15.75" customHeight="1" thickBot="1">
      <c r="A5671" s="238"/>
      <c r="B5671" s="238"/>
      <c r="C5671" s="240"/>
      <c r="D5671" s="240"/>
      <c r="E5671" s="240"/>
      <c r="F5671" s="240"/>
      <c r="G5671" s="240"/>
      <c r="H5671" s="240"/>
      <c r="I5671" s="240"/>
      <c r="J5671" s="240"/>
      <c r="K5671" s="240"/>
      <c r="L5671" s="240"/>
      <c r="M5671" s="240"/>
      <c r="N5671" s="240"/>
      <c r="O5671" s="240"/>
      <c r="BC5671" s="226"/>
    </row>
    <row r="5672" spans="1:55" ht="15.75" customHeight="1" thickBot="1">
      <c r="A5672" s="238"/>
      <c r="B5672" s="238"/>
      <c r="C5672" s="240"/>
      <c r="D5672" s="240"/>
      <c r="E5672" s="240"/>
      <c r="F5672" s="240"/>
      <c r="G5672" s="240"/>
      <c r="H5672" s="240"/>
      <c r="I5672" s="240"/>
      <c r="J5672" s="240"/>
      <c r="K5672" s="240"/>
      <c r="L5672" s="240"/>
      <c r="M5672" s="240"/>
      <c r="N5672" s="240"/>
      <c r="O5672" s="240"/>
      <c r="BC5672" s="226"/>
    </row>
    <row r="5673" spans="1:55" ht="15.75" customHeight="1" thickBot="1">
      <c r="A5673" s="238"/>
      <c r="B5673" s="238"/>
      <c r="C5673" s="240"/>
      <c r="D5673" s="240"/>
      <c r="E5673" s="240"/>
      <c r="F5673" s="240"/>
      <c r="G5673" s="240"/>
      <c r="H5673" s="240"/>
      <c r="I5673" s="240"/>
      <c r="J5673" s="240"/>
      <c r="K5673" s="240"/>
      <c r="L5673" s="240"/>
      <c r="M5673" s="240"/>
      <c r="N5673" s="240"/>
      <c r="O5673" s="240"/>
      <c r="BC5673" s="226"/>
    </row>
    <row r="5674" spans="1:55" ht="15.75" customHeight="1" thickBot="1">
      <c r="A5674" s="238"/>
      <c r="B5674" s="238"/>
      <c r="C5674" s="240"/>
      <c r="D5674" s="240"/>
      <c r="E5674" s="240"/>
      <c r="F5674" s="240"/>
      <c r="G5674" s="240"/>
      <c r="H5674" s="240"/>
      <c r="I5674" s="240"/>
      <c r="J5674" s="240"/>
      <c r="K5674" s="240"/>
      <c r="L5674" s="240"/>
      <c r="M5674" s="240"/>
      <c r="N5674" s="240"/>
      <c r="O5674" s="240"/>
      <c r="BC5674" s="226"/>
    </row>
    <row r="5675" spans="1:55" ht="15.75" customHeight="1" thickBot="1">
      <c r="A5675" s="238"/>
      <c r="B5675" s="238"/>
      <c r="C5675" s="240"/>
      <c r="D5675" s="240"/>
      <c r="E5675" s="240"/>
      <c r="F5675" s="240"/>
      <c r="G5675" s="240"/>
      <c r="H5675" s="240"/>
      <c r="I5675" s="240"/>
      <c r="J5675" s="240"/>
      <c r="K5675" s="240"/>
      <c r="L5675" s="240"/>
      <c r="M5675" s="240"/>
      <c r="N5675" s="240"/>
      <c r="O5675" s="240"/>
      <c r="BC5675" s="226"/>
    </row>
    <row r="5676" spans="1:55" ht="15.75" customHeight="1" thickBot="1">
      <c r="A5676" s="238"/>
      <c r="B5676" s="238"/>
      <c r="C5676" s="240"/>
      <c r="D5676" s="240"/>
      <c r="E5676" s="240"/>
      <c r="F5676" s="240"/>
      <c r="G5676" s="240"/>
      <c r="H5676" s="240"/>
      <c r="I5676" s="240"/>
      <c r="J5676" s="240"/>
      <c r="K5676" s="240"/>
      <c r="L5676" s="240"/>
      <c r="M5676" s="240"/>
      <c r="N5676" s="240"/>
      <c r="O5676" s="240"/>
      <c r="BC5676" s="226"/>
    </row>
    <row r="5677" spans="1:55" ht="15.75" customHeight="1" thickBot="1">
      <c r="A5677" s="238"/>
      <c r="B5677" s="238"/>
      <c r="C5677" s="240"/>
      <c r="D5677" s="240"/>
      <c r="E5677" s="240"/>
      <c r="F5677" s="240"/>
      <c r="G5677" s="240"/>
      <c r="H5677" s="240"/>
      <c r="I5677" s="240"/>
      <c r="J5677" s="240"/>
      <c r="K5677" s="240"/>
      <c r="L5677" s="240"/>
      <c r="M5677" s="240"/>
      <c r="N5677" s="240"/>
      <c r="O5677" s="240"/>
      <c r="BC5677" s="226"/>
    </row>
    <row r="5678" spans="1:55" ht="15.75" customHeight="1" thickBot="1">
      <c r="A5678" s="238"/>
      <c r="B5678" s="238"/>
      <c r="C5678" s="240"/>
      <c r="D5678" s="240"/>
      <c r="E5678" s="240"/>
      <c r="F5678" s="240"/>
      <c r="G5678" s="240"/>
      <c r="H5678" s="240"/>
      <c r="I5678" s="240"/>
      <c r="J5678" s="240"/>
      <c r="K5678" s="240"/>
      <c r="L5678" s="240"/>
      <c r="M5678" s="240"/>
      <c r="N5678" s="240"/>
      <c r="O5678" s="240"/>
      <c r="BC5678" s="226"/>
    </row>
    <row r="5679" spans="1:55" ht="15.75" customHeight="1" thickBot="1">
      <c r="A5679" s="238"/>
      <c r="B5679" s="238"/>
      <c r="C5679" s="240"/>
      <c r="D5679" s="240"/>
      <c r="E5679" s="240"/>
      <c r="F5679" s="240"/>
      <c r="G5679" s="240"/>
      <c r="H5679" s="240"/>
      <c r="I5679" s="240"/>
      <c r="J5679" s="240"/>
      <c r="K5679" s="240"/>
      <c r="L5679" s="240"/>
      <c r="M5679" s="240"/>
      <c r="N5679" s="240"/>
      <c r="O5679" s="240"/>
      <c r="BC5679" s="226"/>
    </row>
    <row r="5680" spans="1:55" ht="15.75" customHeight="1" thickBot="1">
      <c r="A5680" s="238"/>
      <c r="B5680" s="238"/>
      <c r="C5680" s="240"/>
      <c r="D5680" s="240"/>
      <c r="E5680" s="240"/>
      <c r="F5680" s="240"/>
      <c r="G5680" s="240"/>
      <c r="H5680" s="240"/>
      <c r="I5680" s="240"/>
      <c r="J5680" s="240"/>
      <c r="K5680" s="240"/>
      <c r="L5680" s="240"/>
      <c r="M5680" s="240"/>
      <c r="N5680" s="240"/>
      <c r="O5680" s="240"/>
      <c r="BC5680" s="226"/>
    </row>
    <row r="5681" spans="1:55" ht="15.75" customHeight="1" thickBot="1">
      <c r="A5681" s="238"/>
      <c r="B5681" s="238"/>
      <c r="C5681" s="240"/>
      <c r="D5681" s="240"/>
      <c r="E5681" s="240"/>
      <c r="F5681" s="240"/>
      <c r="G5681" s="240"/>
      <c r="H5681" s="240"/>
      <c r="I5681" s="240"/>
      <c r="J5681" s="240"/>
      <c r="K5681" s="240"/>
      <c r="L5681" s="240"/>
      <c r="M5681" s="240"/>
      <c r="N5681" s="240"/>
      <c r="O5681" s="240"/>
      <c r="BC5681" s="226"/>
    </row>
    <row r="5682" spans="1:55" ht="15.75" customHeight="1" thickBot="1">
      <c r="A5682" s="238"/>
      <c r="B5682" s="238"/>
      <c r="C5682" s="240"/>
      <c r="D5682" s="240"/>
      <c r="E5682" s="240"/>
      <c r="F5682" s="240"/>
      <c r="G5682" s="240"/>
      <c r="H5682" s="240"/>
      <c r="I5682" s="240"/>
      <c r="J5682" s="240"/>
      <c r="K5682" s="240"/>
      <c r="L5682" s="240"/>
      <c r="M5682" s="240"/>
      <c r="N5682" s="240"/>
      <c r="O5682" s="240"/>
      <c r="BC5682" s="226"/>
    </row>
    <row r="5683" spans="1:55" ht="15.75" customHeight="1" thickBot="1">
      <c r="A5683" s="238"/>
      <c r="B5683" s="238"/>
      <c r="C5683" s="240"/>
      <c r="D5683" s="240"/>
      <c r="E5683" s="240"/>
      <c r="F5683" s="240"/>
      <c r="G5683" s="240"/>
      <c r="H5683" s="240"/>
      <c r="I5683" s="240"/>
      <c r="J5683" s="240"/>
      <c r="K5683" s="240"/>
      <c r="L5683" s="240"/>
      <c r="M5683" s="240"/>
      <c r="N5683" s="240"/>
      <c r="O5683" s="240"/>
      <c r="BC5683" s="226"/>
    </row>
    <row r="5684" spans="1:55" ht="15.75" customHeight="1" thickBot="1">
      <c r="A5684" s="238"/>
      <c r="B5684" s="238"/>
      <c r="C5684" s="240"/>
      <c r="D5684" s="240"/>
      <c r="E5684" s="240"/>
      <c r="F5684" s="240"/>
      <c r="G5684" s="240"/>
      <c r="H5684" s="240"/>
      <c r="I5684" s="240"/>
      <c r="J5684" s="240"/>
      <c r="K5684" s="240"/>
      <c r="L5684" s="240"/>
      <c r="M5684" s="240"/>
      <c r="N5684" s="240"/>
      <c r="O5684" s="240"/>
      <c r="BC5684" s="226"/>
    </row>
    <row r="5685" spans="1:55" ht="15.75" customHeight="1" thickBot="1">
      <c r="A5685" s="238"/>
      <c r="B5685" s="238"/>
      <c r="C5685" s="240"/>
      <c r="D5685" s="240"/>
      <c r="E5685" s="240"/>
      <c r="F5685" s="240"/>
      <c r="G5685" s="240"/>
      <c r="H5685" s="240"/>
      <c r="I5685" s="240"/>
      <c r="J5685" s="240"/>
      <c r="K5685" s="240"/>
      <c r="L5685" s="240"/>
      <c r="M5685" s="240"/>
      <c r="N5685" s="240"/>
      <c r="O5685" s="240"/>
      <c r="BC5685" s="226"/>
    </row>
    <row r="5686" spans="1:55" ht="15.75" customHeight="1" thickBot="1">
      <c r="A5686" s="238"/>
      <c r="B5686" s="238"/>
      <c r="C5686" s="240"/>
      <c r="D5686" s="240"/>
      <c r="E5686" s="240"/>
      <c r="F5686" s="240"/>
      <c r="G5686" s="240"/>
      <c r="H5686" s="240"/>
      <c r="I5686" s="240"/>
      <c r="J5686" s="240"/>
      <c r="K5686" s="240"/>
      <c r="L5686" s="240"/>
      <c r="M5686" s="240"/>
      <c r="N5686" s="240"/>
      <c r="O5686" s="240"/>
      <c r="BC5686" s="226"/>
    </row>
    <row r="5687" spans="1:55" ht="15.75" customHeight="1" thickBot="1">
      <c r="A5687" s="238"/>
      <c r="B5687" s="238"/>
      <c r="C5687" s="240"/>
      <c r="D5687" s="240"/>
      <c r="E5687" s="240"/>
      <c r="F5687" s="240"/>
      <c r="G5687" s="240"/>
      <c r="H5687" s="240"/>
      <c r="I5687" s="240"/>
      <c r="J5687" s="240"/>
      <c r="K5687" s="240"/>
      <c r="L5687" s="240"/>
      <c r="M5687" s="240"/>
      <c r="N5687" s="240"/>
      <c r="O5687" s="240"/>
      <c r="BC5687" s="226"/>
    </row>
    <row r="5688" spans="1:55" ht="15.75" customHeight="1" thickBot="1">
      <c r="A5688" s="238"/>
      <c r="B5688" s="238"/>
      <c r="C5688" s="240"/>
      <c r="D5688" s="240"/>
      <c r="E5688" s="240"/>
      <c r="F5688" s="240"/>
      <c r="G5688" s="240"/>
      <c r="H5688" s="240"/>
      <c r="I5688" s="240"/>
      <c r="J5688" s="240"/>
      <c r="K5688" s="240"/>
      <c r="L5688" s="240"/>
      <c r="M5688" s="240"/>
      <c r="N5688" s="240"/>
      <c r="O5688" s="240"/>
      <c r="BC5688" s="226"/>
    </row>
    <row r="5689" spans="1:55" ht="15.75" customHeight="1" thickBot="1">
      <c r="A5689" s="238"/>
      <c r="B5689" s="238"/>
      <c r="C5689" s="240"/>
      <c r="D5689" s="240"/>
      <c r="E5689" s="240"/>
      <c r="F5689" s="240"/>
      <c r="G5689" s="240"/>
      <c r="H5689" s="240"/>
      <c r="I5689" s="240"/>
      <c r="J5689" s="240"/>
      <c r="K5689" s="240"/>
      <c r="L5689" s="240"/>
      <c r="M5689" s="240"/>
      <c r="N5689" s="240"/>
      <c r="O5689" s="240"/>
      <c r="BC5689" s="226"/>
    </row>
    <row r="5690" spans="1:55" ht="15.75" customHeight="1" thickBot="1">
      <c r="A5690" s="238"/>
      <c r="B5690" s="238"/>
      <c r="C5690" s="240"/>
      <c r="D5690" s="240"/>
      <c r="E5690" s="240"/>
      <c r="F5690" s="240"/>
      <c r="G5690" s="240"/>
      <c r="H5690" s="240"/>
      <c r="I5690" s="240"/>
      <c r="J5690" s="240"/>
      <c r="K5690" s="240"/>
      <c r="L5690" s="240"/>
      <c r="M5690" s="240"/>
      <c r="N5690" s="240"/>
      <c r="O5690" s="240"/>
      <c r="BC5690" s="226"/>
    </row>
    <row r="5691" spans="1:55" ht="15.75" customHeight="1" thickBot="1">
      <c r="A5691" s="238"/>
      <c r="B5691" s="238"/>
      <c r="C5691" s="240"/>
      <c r="D5691" s="240"/>
      <c r="E5691" s="240"/>
      <c r="F5691" s="240"/>
      <c r="G5691" s="240"/>
      <c r="H5691" s="240"/>
      <c r="I5691" s="240"/>
      <c r="J5691" s="240"/>
      <c r="K5691" s="240"/>
      <c r="L5691" s="240"/>
      <c r="M5691" s="240"/>
      <c r="N5691" s="240"/>
      <c r="O5691" s="240"/>
      <c r="BC5691" s="226"/>
    </row>
    <row r="5692" spans="1:55" ht="15.75" customHeight="1" thickBot="1">
      <c r="A5692" s="238"/>
      <c r="B5692" s="238"/>
      <c r="C5692" s="240"/>
      <c r="D5692" s="240"/>
      <c r="E5692" s="240"/>
      <c r="F5692" s="240"/>
      <c r="G5692" s="240"/>
      <c r="H5692" s="240"/>
      <c r="I5692" s="240"/>
      <c r="J5692" s="240"/>
      <c r="K5692" s="240"/>
      <c r="L5692" s="240"/>
      <c r="M5692" s="240"/>
      <c r="N5692" s="240"/>
      <c r="O5692" s="240"/>
      <c r="BC5692" s="226"/>
    </row>
    <row r="5693" spans="1:55" ht="15.75" customHeight="1" thickBot="1">
      <c r="A5693" s="238"/>
      <c r="B5693" s="238"/>
      <c r="C5693" s="240"/>
      <c r="D5693" s="240"/>
      <c r="E5693" s="240"/>
      <c r="F5693" s="240"/>
      <c r="G5693" s="240"/>
      <c r="H5693" s="240"/>
      <c r="I5693" s="240"/>
      <c r="J5693" s="240"/>
      <c r="K5693" s="240"/>
      <c r="L5693" s="240"/>
      <c r="M5693" s="240"/>
      <c r="N5693" s="240"/>
      <c r="O5693" s="240"/>
      <c r="BC5693" s="226"/>
    </row>
    <row r="5694" spans="1:55" ht="15.75" customHeight="1" thickBot="1">
      <c r="A5694" s="238"/>
      <c r="B5694" s="238"/>
      <c r="C5694" s="240"/>
      <c r="D5694" s="240"/>
      <c r="E5694" s="240"/>
      <c r="F5694" s="240"/>
      <c r="G5694" s="240"/>
      <c r="H5694" s="240"/>
      <c r="I5694" s="240"/>
      <c r="J5694" s="240"/>
      <c r="K5694" s="240"/>
      <c r="L5694" s="240"/>
      <c r="M5694" s="240"/>
      <c r="N5694" s="240"/>
      <c r="O5694" s="240"/>
      <c r="BC5694" s="226"/>
    </row>
    <row r="5695" spans="1:55" ht="15.75" customHeight="1" thickBot="1">
      <c r="A5695" s="238"/>
      <c r="B5695" s="238"/>
      <c r="C5695" s="240"/>
      <c r="D5695" s="240"/>
      <c r="E5695" s="240"/>
      <c r="F5695" s="240"/>
      <c r="G5695" s="240"/>
      <c r="H5695" s="240"/>
      <c r="I5695" s="240"/>
      <c r="J5695" s="240"/>
      <c r="K5695" s="240"/>
      <c r="L5695" s="240"/>
      <c r="M5695" s="240"/>
      <c r="N5695" s="240"/>
      <c r="O5695" s="240"/>
      <c r="BC5695" s="226"/>
    </row>
    <row r="5696" spans="1:55" ht="15.75" customHeight="1" thickBot="1">
      <c r="A5696" s="238"/>
      <c r="B5696" s="238"/>
      <c r="C5696" s="240"/>
      <c r="D5696" s="240"/>
      <c r="E5696" s="240"/>
      <c r="F5696" s="240"/>
      <c r="G5696" s="240"/>
      <c r="H5696" s="240"/>
      <c r="I5696" s="240"/>
      <c r="J5696" s="240"/>
      <c r="K5696" s="240"/>
      <c r="L5696" s="240"/>
      <c r="M5696" s="240"/>
      <c r="N5696" s="240"/>
      <c r="O5696" s="240"/>
      <c r="BC5696" s="226"/>
    </row>
    <row r="5697" spans="1:55" ht="15.75" customHeight="1" thickBot="1">
      <c r="A5697" s="238"/>
      <c r="B5697" s="238"/>
      <c r="C5697" s="240"/>
      <c r="D5697" s="240"/>
      <c r="E5697" s="240"/>
      <c r="F5697" s="240"/>
      <c r="G5697" s="240"/>
      <c r="H5697" s="240"/>
      <c r="I5697" s="240"/>
      <c r="J5697" s="240"/>
      <c r="K5697" s="240"/>
      <c r="L5697" s="240"/>
      <c r="M5697" s="240"/>
      <c r="N5697" s="240"/>
      <c r="O5697" s="240"/>
      <c r="BC5697" s="226"/>
    </row>
    <row r="5698" spans="1:55" ht="15.75" customHeight="1" thickBot="1">
      <c r="A5698" s="238"/>
      <c r="B5698" s="238"/>
      <c r="C5698" s="240"/>
      <c r="D5698" s="240"/>
      <c r="E5698" s="240"/>
      <c r="F5698" s="240"/>
      <c r="G5698" s="240"/>
      <c r="H5698" s="240"/>
      <c r="I5698" s="240"/>
      <c r="J5698" s="240"/>
      <c r="K5698" s="240"/>
      <c r="L5698" s="240"/>
      <c r="M5698" s="240"/>
      <c r="N5698" s="240"/>
      <c r="O5698" s="240"/>
      <c r="BC5698" s="226"/>
    </row>
    <row r="5699" spans="1:55" ht="15.75" customHeight="1" thickBot="1">
      <c r="A5699" s="238"/>
      <c r="B5699" s="238"/>
      <c r="C5699" s="240"/>
      <c r="D5699" s="240"/>
      <c r="E5699" s="240"/>
      <c r="F5699" s="240"/>
      <c r="G5699" s="240"/>
      <c r="H5699" s="240"/>
      <c r="I5699" s="240"/>
      <c r="J5699" s="240"/>
      <c r="K5699" s="240"/>
      <c r="L5699" s="240"/>
      <c r="M5699" s="240"/>
      <c r="N5699" s="240"/>
      <c r="O5699" s="240"/>
      <c r="BC5699" s="226"/>
    </row>
    <row r="5700" spans="1:55" ht="15.75" customHeight="1" thickBot="1">
      <c r="A5700" s="238"/>
      <c r="B5700" s="238"/>
      <c r="C5700" s="240"/>
      <c r="D5700" s="240"/>
      <c r="E5700" s="240"/>
      <c r="F5700" s="240"/>
      <c r="G5700" s="240"/>
      <c r="H5700" s="240"/>
      <c r="I5700" s="240"/>
      <c r="J5700" s="240"/>
      <c r="K5700" s="240"/>
      <c r="L5700" s="240"/>
      <c r="M5700" s="240"/>
      <c r="N5700" s="240"/>
      <c r="O5700" s="240"/>
      <c r="BC5700" s="226"/>
    </row>
    <row r="5701" spans="1:55" ht="15.75" customHeight="1" thickBot="1">
      <c r="A5701" s="238"/>
      <c r="B5701" s="238"/>
      <c r="C5701" s="240"/>
      <c r="D5701" s="240"/>
      <c r="E5701" s="240"/>
      <c r="F5701" s="240"/>
      <c r="G5701" s="240"/>
      <c r="H5701" s="240"/>
      <c r="I5701" s="240"/>
      <c r="J5701" s="240"/>
      <c r="K5701" s="240"/>
      <c r="L5701" s="240"/>
      <c r="M5701" s="240"/>
      <c r="N5701" s="240"/>
      <c r="O5701" s="240"/>
      <c r="BC5701" s="226"/>
    </row>
    <row r="5702" spans="1:55" ht="15.75" customHeight="1" thickBot="1">
      <c r="A5702" s="238"/>
      <c r="B5702" s="238"/>
      <c r="C5702" s="240"/>
      <c r="D5702" s="240"/>
      <c r="E5702" s="240"/>
      <c r="F5702" s="240"/>
      <c r="G5702" s="240"/>
      <c r="H5702" s="240"/>
      <c r="I5702" s="240"/>
      <c r="J5702" s="240"/>
      <c r="K5702" s="240"/>
      <c r="L5702" s="240"/>
      <c r="M5702" s="240"/>
      <c r="N5702" s="240"/>
      <c r="O5702" s="240"/>
      <c r="BC5702" s="226"/>
    </row>
    <row r="5703" spans="1:55" ht="15.75" customHeight="1" thickBot="1">
      <c r="A5703" s="238"/>
      <c r="B5703" s="238"/>
      <c r="C5703" s="240"/>
      <c r="D5703" s="240"/>
      <c r="E5703" s="240"/>
      <c r="F5703" s="240"/>
      <c r="G5703" s="240"/>
      <c r="H5703" s="240"/>
      <c r="I5703" s="240"/>
      <c r="J5703" s="240"/>
      <c r="K5703" s="240"/>
      <c r="L5703" s="240"/>
      <c r="M5703" s="240"/>
      <c r="N5703" s="240"/>
      <c r="O5703" s="240"/>
      <c r="BC5703" s="226"/>
    </row>
    <row r="5704" spans="1:55" ht="15.75" customHeight="1" thickBot="1">
      <c r="A5704" s="238"/>
      <c r="B5704" s="238"/>
      <c r="C5704" s="240"/>
      <c r="D5704" s="240"/>
      <c r="E5704" s="240"/>
      <c r="F5704" s="240"/>
      <c r="G5704" s="240"/>
      <c r="H5704" s="240"/>
      <c r="I5704" s="240"/>
      <c r="J5704" s="240"/>
      <c r="K5704" s="240"/>
      <c r="L5704" s="240"/>
      <c r="M5704" s="240"/>
      <c r="N5704" s="240"/>
      <c r="O5704" s="240"/>
      <c r="BC5704" s="226"/>
    </row>
    <row r="5705" spans="1:55" ht="15.75" customHeight="1" thickBot="1">
      <c r="A5705" s="238"/>
      <c r="B5705" s="238"/>
      <c r="C5705" s="240"/>
      <c r="D5705" s="240"/>
      <c r="E5705" s="240"/>
      <c r="F5705" s="240"/>
      <c r="G5705" s="240"/>
      <c r="H5705" s="240"/>
      <c r="I5705" s="240"/>
      <c r="J5705" s="240"/>
      <c r="K5705" s="240"/>
      <c r="L5705" s="240"/>
      <c r="M5705" s="240"/>
      <c r="N5705" s="240"/>
      <c r="O5705" s="240"/>
      <c r="BC5705" s="226"/>
    </row>
    <row r="5706" spans="1:55" ht="15.75" customHeight="1" thickBot="1">
      <c r="A5706" s="238"/>
      <c r="B5706" s="238"/>
      <c r="C5706" s="240"/>
      <c r="D5706" s="240"/>
      <c r="E5706" s="240"/>
      <c r="F5706" s="240"/>
      <c r="G5706" s="240"/>
      <c r="H5706" s="240"/>
      <c r="I5706" s="240"/>
      <c r="J5706" s="240"/>
      <c r="K5706" s="240"/>
      <c r="L5706" s="240"/>
      <c r="M5706" s="240"/>
      <c r="N5706" s="240"/>
      <c r="O5706" s="240"/>
      <c r="BC5706" s="226"/>
    </row>
    <row r="5707" spans="1:55" ht="15.75" customHeight="1" thickBot="1">
      <c r="A5707" s="238"/>
      <c r="B5707" s="238"/>
      <c r="C5707" s="240"/>
      <c r="D5707" s="240"/>
      <c r="E5707" s="240"/>
      <c r="F5707" s="240"/>
      <c r="G5707" s="240"/>
      <c r="H5707" s="240"/>
      <c r="I5707" s="240"/>
      <c r="J5707" s="240"/>
      <c r="K5707" s="240"/>
      <c r="L5707" s="240"/>
      <c r="M5707" s="240"/>
      <c r="N5707" s="240"/>
      <c r="O5707" s="240"/>
      <c r="BC5707" s="226"/>
    </row>
    <row r="5708" spans="1:55" ht="15.75" customHeight="1" thickBot="1">
      <c r="A5708" s="238"/>
      <c r="B5708" s="238"/>
      <c r="C5708" s="240"/>
      <c r="D5708" s="240"/>
      <c r="E5708" s="240"/>
      <c r="F5708" s="240"/>
      <c r="G5708" s="240"/>
      <c r="H5708" s="240"/>
      <c r="I5708" s="240"/>
      <c r="J5708" s="240"/>
      <c r="K5708" s="240"/>
      <c r="L5708" s="240"/>
      <c r="M5708" s="240"/>
      <c r="N5708" s="240"/>
      <c r="O5708" s="240"/>
      <c r="BC5708" s="226"/>
    </row>
    <row r="5709" spans="1:55" ht="15.75" customHeight="1" thickBot="1">
      <c r="A5709" s="238"/>
      <c r="B5709" s="238"/>
      <c r="C5709" s="240"/>
      <c r="D5709" s="240"/>
      <c r="E5709" s="240"/>
      <c r="F5709" s="240"/>
      <c r="G5709" s="240"/>
      <c r="H5709" s="240"/>
      <c r="I5709" s="240"/>
      <c r="J5709" s="240"/>
      <c r="K5709" s="240"/>
      <c r="L5709" s="240"/>
      <c r="M5709" s="240"/>
      <c r="N5709" s="240"/>
      <c r="O5709" s="240"/>
      <c r="BC5709" s="226"/>
    </row>
    <row r="5710" spans="1:55" ht="15.75" customHeight="1" thickBot="1">
      <c r="A5710" s="238"/>
      <c r="B5710" s="238"/>
      <c r="C5710" s="240"/>
      <c r="D5710" s="240"/>
      <c r="E5710" s="240"/>
      <c r="F5710" s="240"/>
      <c r="G5710" s="240"/>
      <c r="H5710" s="240"/>
      <c r="I5710" s="240"/>
      <c r="J5710" s="240"/>
      <c r="K5710" s="240"/>
      <c r="L5710" s="240"/>
      <c r="M5710" s="240"/>
      <c r="N5710" s="240"/>
      <c r="O5710" s="240"/>
      <c r="BC5710" s="226"/>
    </row>
    <row r="5711" spans="1:55" ht="15.75" customHeight="1" thickBot="1">
      <c r="A5711" s="238"/>
      <c r="B5711" s="238"/>
      <c r="C5711" s="240"/>
      <c r="D5711" s="240"/>
      <c r="E5711" s="240"/>
      <c r="F5711" s="240"/>
      <c r="G5711" s="240"/>
      <c r="H5711" s="240"/>
      <c r="I5711" s="240"/>
      <c r="J5711" s="240"/>
      <c r="K5711" s="240"/>
      <c r="L5711" s="240"/>
      <c r="M5711" s="240"/>
      <c r="N5711" s="240"/>
      <c r="O5711" s="240"/>
      <c r="BC5711" s="226"/>
    </row>
    <row r="5712" spans="1:55" ht="15.75" customHeight="1" thickBot="1">
      <c r="A5712" s="238"/>
      <c r="B5712" s="238"/>
      <c r="C5712" s="240"/>
      <c r="D5712" s="240"/>
      <c r="E5712" s="240"/>
      <c r="F5712" s="240"/>
      <c r="G5712" s="240"/>
      <c r="H5712" s="240"/>
      <c r="I5712" s="240"/>
      <c r="J5712" s="240"/>
      <c r="K5712" s="240"/>
      <c r="L5712" s="240"/>
      <c r="M5712" s="240"/>
      <c r="N5712" s="240"/>
      <c r="O5712" s="240"/>
      <c r="BC5712" s="226"/>
    </row>
    <row r="5713" spans="1:55" ht="15.75" customHeight="1" thickBot="1">
      <c r="A5713" s="238"/>
      <c r="B5713" s="238"/>
      <c r="C5713" s="240"/>
      <c r="D5713" s="240"/>
      <c r="E5713" s="240"/>
      <c r="F5713" s="240"/>
      <c r="G5713" s="240"/>
      <c r="H5713" s="240"/>
      <c r="I5713" s="240"/>
      <c r="J5713" s="240"/>
      <c r="K5713" s="240"/>
      <c r="L5713" s="240"/>
      <c r="M5713" s="240"/>
      <c r="N5713" s="240"/>
      <c r="O5713" s="240"/>
      <c r="BC5713" s="226"/>
    </row>
    <row r="5714" spans="1:55" ht="15.75" customHeight="1" thickBot="1">
      <c r="A5714" s="238"/>
      <c r="B5714" s="238"/>
      <c r="C5714" s="240"/>
      <c r="D5714" s="240"/>
      <c r="E5714" s="240"/>
      <c r="F5714" s="240"/>
      <c r="G5714" s="240"/>
      <c r="H5714" s="240"/>
      <c r="I5714" s="240"/>
      <c r="J5714" s="240"/>
      <c r="K5714" s="240"/>
      <c r="L5714" s="240"/>
      <c r="M5714" s="240"/>
      <c r="N5714" s="240"/>
      <c r="O5714" s="240"/>
      <c r="BC5714" s="226"/>
    </row>
    <row r="5715" spans="1:55" ht="15.75" customHeight="1" thickBot="1">
      <c r="A5715" s="238"/>
      <c r="B5715" s="238"/>
      <c r="C5715" s="240"/>
      <c r="D5715" s="240"/>
      <c r="E5715" s="240"/>
      <c r="F5715" s="240"/>
      <c r="G5715" s="240"/>
      <c r="H5715" s="240"/>
      <c r="I5715" s="240"/>
      <c r="J5715" s="240"/>
      <c r="K5715" s="240"/>
      <c r="L5715" s="240"/>
      <c r="M5715" s="240"/>
      <c r="N5715" s="240"/>
      <c r="O5715" s="240"/>
      <c r="BC5715" s="226"/>
    </row>
    <row r="5716" spans="1:55" ht="15.75" customHeight="1" thickBot="1">
      <c r="A5716" s="238"/>
      <c r="B5716" s="238"/>
      <c r="C5716" s="240"/>
      <c r="D5716" s="240"/>
      <c r="E5716" s="240"/>
      <c r="F5716" s="240"/>
      <c r="G5716" s="240"/>
      <c r="H5716" s="240"/>
      <c r="I5716" s="240"/>
      <c r="J5716" s="240"/>
      <c r="K5716" s="240"/>
      <c r="L5716" s="240"/>
      <c r="M5716" s="240"/>
      <c r="N5716" s="240"/>
      <c r="O5716" s="240"/>
      <c r="BC5716" s="226"/>
    </row>
    <row r="5717" spans="1:55" ht="15.75" customHeight="1" thickBot="1">
      <c r="A5717" s="238"/>
      <c r="B5717" s="238"/>
      <c r="C5717" s="240"/>
      <c r="D5717" s="240"/>
      <c r="E5717" s="240"/>
      <c r="F5717" s="240"/>
      <c r="G5717" s="240"/>
      <c r="H5717" s="240"/>
      <c r="I5717" s="240"/>
      <c r="J5717" s="240"/>
      <c r="K5717" s="240"/>
      <c r="L5717" s="240"/>
      <c r="M5717" s="240"/>
      <c r="N5717" s="240"/>
      <c r="O5717" s="240"/>
      <c r="BC5717" s="226"/>
    </row>
    <row r="5718" spans="1:55" ht="15.75" customHeight="1" thickBot="1">
      <c r="A5718" s="238"/>
      <c r="B5718" s="238"/>
      <c r="C5718" s="240"/>
      <c r="D5718" s="240"/>
      <c r="E5718" s="240"/>
      <c r="F5718" s="240"/>
      <c r="G5718" s="240"/>
      <c r="H5718" s="240"/>
      <c r="I5718" s="240"/>
      <c r="J5718" s="240"/>
      <c r="K5718" s="240"/>
      <c r="L5718" s="240"/>
      <c r="M5718" s="240"/>
      <c r="N5718" s="240"/>
      <c r="O5718" s="240"/>
      <c r="BC5718" s="226"/>
    </row>
    <row r="5719" spans="1:55" ht="15.75" customHeight="1" thickBot="1">
      <c r="A5719" s="238"/>
      <c r="B5719" s="238"/>
      <c r="C5719" s="240"/>
      <c r="D5719" s="240"/>
      <c r="E5719" s="240"/>
      <c r="F5719" s="240"/>
      <c r="G5719" s="240"/>
      <c r="H5719" s="240"/>
      <c r="I5719" s="240"/>
      <c r="J5719" s="240"/>
      <c r="K5719" s="240"/>
      <c r="L5719" s="240"/>
      <c r="M5719" s="240"/>
      <c r="N5719" s="240"/>
      <c r="O5719" s="240"/>
      <c r="BC5719" s="226"/>
    </row>
    <row r="5720" spans="1:55" ht="15.75" customHeight="1" thickBot="1">
      <c r="A5720" s="238"/>
      <c r="B5720" s="238"/>
      <c r="C5720" s="240"/>
      <c r="D5720" s="240"/>
      <c r="E5720" s="240"/>
      <c r="F5720" s="240"/>
      <c r="G5720" s="240"/>
      <c r="H5720" s="240"/>
      <c r="I5720" s="240"/>
      <c r="J5720" s="240"/>
      <c r="K5720" s="240"/>
      <c r="L5720" s="240"/>
      <c r="M5720" s="240"/>
      <c r="N5720" s="240"/>
      <c r="O5720" s="240"/>
      <c r="BC5720" s="226"/>
    </row>
    <row r="5721" spans="1:55" ht="15.75" customHeight="1" thickBot="1">
      <c r="A5721" s="238"/>
      <c r="B5721" s="238"/>
      <c r="C5721" s="240"/>
      <c r="D5721" s="240"/>
      <c r="E5721" s="240"/>
      <c r="F5721" s="240"/>
      <c r="G5721" s="240"/>
      <c r="H5721" s="240"/>
      <c r="I5721" s="240"/>
      <c r="J5721" s="240"/>
      <c r="K5721" s="240"/>
      <c r="L5721" s="240"/>
      <c r="M5721" s="240"/>
      <c r="N5721" s="240"/>
      <c r="O5721" s="240"/>
      <c r="BC5721" s="226"/>
    </row>
    <row r="5722" spans="1:55" ht="15.75" customHeight="1" thickBot="1">
      <c r="A5722" s="238"/>
      <c r="B5722" s="238"/>
      <c r="C5722" s="240"/>
      <c r="D5722" s="240"/>
      <c r="E5722" s="240"/>
      <c r="F5722" s="240"/>
      <c r="G5722" s="240"/>
      <c r="H5722" s="240"/>
      <c r="I5722" s="240"/>
      <c r="J5722" s="240"/>
      <c r="K5722" s="240"/>
      <c r="L5722" s="240"/>
      <c r="M5722" s="240"/>
      <c r="N5722" s="240"/>
      <c r="O5722" s="240"/>
      <c r="BC5722" s="226"/>
    </row>
    <row r="5723" spans="1:55" ht="15.75" customHeight="1" thickBot="1">
      <c r="A5723" s="238"/>
      <c r="B5723" s="238"/>
      <c r="C5723" s="240"/>
      <c r="D5723" s="240"/>
      <c r="E5723" s="240"/>
      <c r="F5723" s="240"/>
      <c r="G5723" s="240"/>
      <c r="H5723" s="240"/>
      <c r="I5723" s="240"/>
      <c r="J5723" s="240"/>
      <c r="K5723" s="240"/>
      <c r="L5723" s="240"/>
      <c r="M5723" s="240"/>
      <c r="N5723" s="240"/>
      <c r="O5723" s="240"/>
      <c r="BC5723" s="226"/>
    </row>
    <row r="5724" spans="1:55" ht="15.75" customHeight="1" thickBot="1">
      <c r="A5724" s="238"/>
      <c r="B5724" s="238"/>
      <c r="C5724" s="240"/>
      <c r="D5724" s="240"/>
      <c r="E5724" s="240"/>
      <c r="F5724" s="240"/>
      <c r="G5724" s="240"/>
      <c r="H5724" s="240"/>
      <c r="I5724" s="240"/>
      <c r="J5724" s="240"/>
      <c r="K5724" s="240"/>
      <c r="L5724" s="240"/>
      <c r="M5724" s="240"/>
      <c r="N5724" s="240"/>
      <c r="O5724" s="240"/>
      <c r="BC5724" s="226"/>
    </row>
    <row r="5725" spans="1:55" ht="15.75" customHeight="1" thickBot="1">
      <c r="A5725" s="238"/>
      <c r="B5725" s="238"/>
      <c r="C5725" s="240"/>
      <c r="D5725" s="240"/>
      <c r="E5725" s="240"/>
      <c r="F5725" s="240"/>
      <c r="G5725" s="240"/>
      <c r="H5725" s="240"/>
      <c r="I5725" s="240"/>
      <c r="J5725" s="240"/>
      <c r="K5725" s="240"/>
      <c r="L5725" s="240"/>
      <c r="M5725" s="240"/>
      <c r="N5725" s="240"/>
      <c r="O5725" s="240"/>
      <c r="BC5725" s="226"/>
    </row>
    <row r="5726" spans="1:55" ht="15.75" customHeight="1" thickBot="1">
      <c r="A5726" s="238"/>
      <c r="B5726" s="238"/>
      <c r="C5726" s="240"/>
      <c r="D5726" s="240"/>
      <c r="E5726" s="240"/>
      <c r="F5726" s="240"/>
      <c r="G5726" s="240"/>
      <c r="H5726" s="240"/>
      <c r="I5726" s="240"/>
      <c r="J5726" s="240"/>
      <c r="K5726" s="240"/>
      <c r="L5726" s="240"/>
      <c r="M5726" s="240"/>
      <c r="N5726" s="240"/>
      <c r="O5726" s="240"/>
      <c r="BC5726" s="226"/>
    </row>
    <row r="5727" spans="1:55" ht="15.75" customHeight="1" thickBot="1">
      <c r="A5727" s="238"/>
      <c r="B5727" s="238"/>
      <c r="C5727" s="240"/>
      <c r="D5727" s="240"/>
      <c r="E5727" s="240"/>
      <c r="F5727" s="240"/>
      <c r="G5727" s="240"/>
      <c r="H5727" s="240"/>
      <c r="I5727" s="240"/>
      <c r="J5727" s="240"/>
      <c r="K5727" s="240"/>
      <c r="L5727" s="240"/>
      <c r="M5727" s="240"/>
      <c r="N5727" s="240"/>
      <c r="O5727" s="240"/>
      <c r="BC5727" s="226"/>
    </row>
    <row r="5728" spans="1:55" ht="15.75" customHeight="1" thickBot="1">
      <c r="A5728" s="238"/>
      <c r="B5728" s="238"/>
      <c r="C5728" s="240"/>
      <c r="D5728" s="240"/>
      <c r="E5728" s="240"/>
      <c r="F5728" s="240"/>
      <c r="G5728" s="240"/>
      <c r="H5728" s="240"/>
      <c r="I5728" s="240"/>
      <c r="J5728" s="240"/>
      <c r="K5728" s="240"/>
      <c r="L5728" s="240"/>
      <c r="M5728" s="240"/>
      <c r="N5728" s="240"/>
      <c r="O5728" s="240"/>
      <c r="BC5728" s="226"/>
    </row>
    <row r="5729" spans="1:55" ht="15.75" customHeight="1" thickBot="1">
      <c r="A5729" s="238"/>
      <c r="B5729" s="238"/>
      <c r="C5729" s="240"/>
      <c r="D5729" s="240"/>
      <c r="E5729" s="240"/>
      <c r="F5729" s="240"/>
      <c r="G5729" s="240"/>
      <c r="H5729" s="240"/>
      <c r="I5729" s="240"/>
      <c r="J5729" s="240"/>
      <c r="K5729" s="240"/>
      <c r="L5729" s="240"/>
      <c r="M5729" s="240"/>
      <c r="N5729" s="240"/>
      <c r="O5729" s="240"/>
      <c r="BC5729" s="226"/>
    </row>
    <row r="5730" spans="1:55" ht="15.75" customHeight="1" thickBot="1">
      <c r="A5730" s="238"/>
      <c r="B5730" s="238"/>
      <c r="C5730" s="240"/>
      <c r="D5730" s="240"/>
      <c r="E5730" s="240"/>
      <c r="F5730" s="240"/>
      <c r="G5730" s="240"/>
      <c r="H5730" s="240"/>
      <c r="I5730" s="240"/>
      <c r="J5730" s="240"/>
      <c r="K5730" s="240"/>
      <c r="L5730" s="240"/>
      <c r="M5730" s="240"/>
      <c r="N5730" s="240"/>
      <c r="O5730" s="240"/>
      <c r="BC5730" s="226"/>
    </row>
    <row r="5731" spans="1:55" ht="15.75" customHeight="1" thickBot="1">
      <c r="A5731" s="238"/>
      <c r="B5731" s="238"/>
      <c r="C5731" s="240"/>
      <c r="D5731" s="240"/>
      <c r="E5731" s="240"/>
      <c r="F5731" s="240"/>
      <c r="G5731" s="240"/>
      <c r="H5731" s="240"/>
      <c r="I5731" s="240"/>
      <c r="J5731" s="240"/>
      <c r="K5731" s="240"/>
      <c r="L5731" s="240"/>
      <c r="M5731" s="240"/>
      <c r="N5731" s="240"/>
      <c r="O5731" s="240"/>
      <c r="BC5731" s="226"/>
    </row>
    <row r="5732" spans="1:55" ht="15.75" customHeight="1" thickBot="1">
      <c r="A5732" s="238"/>
      <c r="B5732" s="238"/>
      <c r="C5732" s="240"/>
      <c r="D5732" s="240"/>
      <c r="E5732" s="240"/>
      <c r="F5732" s="240"/>
      <c r="G5732" s="240"/>
      <c r="H5732" s="240"/>
      <c r="I5732" s="240"/>
      <c r="J5732" s="240"/>
      <c r="K5732" s="240"/>
      <c r="L5732" s="240"/>
      <c r="M5732" s="240"/>
      <c r="N5732" s="240"/>
      <c r="O5732" s="240"/>
      <c r="BC5732" s="226"/>
    </row>
    <row r="5733" spans="1:55" ht="15.75" customHeight="1" thickBot="1">
      <c r="A5733" s="238"/>
      <c r="B5733" s="238"/>
      <c r="C5733" s="240"/>
      <c r="D5733" s="240"/>
      <c r="E5733" s="240"/>
      <c r="F5733" s="240"/>
      <c r="G5733" s="240"/>
      <c r="H5733" s="240"/>
      <c r="I5733" s="240"/>
      <c r="J5733" s="240"/>
      <c r="K5733" s="240"/>
      <c r="L5733" s="240"/>
      <c r="M5733" s="240"/>
      <c r="N5733" s="240"/>
      <c r="O5733" s="240"/>
      <c r="BC5733" s="226"/>
    </row>
    <row r="5734" spans="1:55" ht="15.75" customHeight="1" thickBot="1">
      <c r="A5734" s="238"/>
      <c r="B5734" s="238"/>
      <c r="C5734" s="240"/>
      <c r="D5734" s="240"/>
      <c r="E5734" s="240"/>
      <c r="F5734" s="240"/>
      <c r="G5734" s="240"/>
      <c r="H5734" s="240"/>
      <c r="I5734" s="240"/>
      <c r="J5734" s="240"/>
      <c r="K5734" s="240"/>
      <c r="L5734" s="240"/>
      <c r="M5734" s="240"/>
      <c r="N5734" s="240"/>
      <c r="O5734" s="240"/>
      <c r="BC5734" s="226"/>
    </row>
    <row r="5735" spans="1:55" ht="15.75" customHeight="1" thickBot="1">
      <c r="A5735" s="238"/>
      <c r="B5735" s="238"/>
      <c r="C5735" s="240"/>
      <c r="D5735" s="240"/>
      <c r="E5735" s="240"/>
      <c r="F5735" s="240"/>
      <c r="G5735" s="240"/>
      <c r="H5735" s="240"/>
      <c r="I5735" s="240"/>
      <c r="J5735" s="240"/>
      <c r="K5735" s="240"/>
      <c r="L5735" s="240"/>
      <c r="M5735" s="240"/>
      <c r="N5735" s="240"/>
      <c r="O5735" s="240"/>
      <c r="BC5735" s="226"/>
    </row>
    <row r="5736" spans="1:55" ht="15.75" customHeight="1" thickBot="1">
      <c r="A5736" s="238"/>
      <c r="B5736" s="238"/>
      <c r="C5736" s="240"/>
      <c r="D5736" s="240"/>
      <c r="E5736" s="240"/>
      <c r="F5736" s="240"/>
      <c r="G5736" s="240"/>
      <c r="H5736" s="240"/>
      <c r="I5736" s="240"/>
      <c r="J5736" s="240"/>
      <c r="K5736" s="240"/>
      <c r="L5736" s="240"/>
      <c r="M5736" s="240"/>
      <c r="N5736" s="240"/>
      <c r="O5736" s="240"/>
      <c r="BC5736" s="226"/>
    </row>
    <row r="5737" spans="1:55" ht="15.75" customHeight="1" thickBot="1">
      <c r="A5737" s="238"/>
      <c r="B5737" s="238"/>
      <c r="C5737" s="240"/>
      <c r="D5737" s="240"/>
      <c r="E5737" s="240"/>
      <c r="F5737" s="240"/>
      <c r="G5737" s="240"/>
      <c r="H5737" s="240"/>
      <c r="I5737" s="240"/>
      <c r="J5737" s="240"/>
      <c r="K5737" s="240"/>
      <c r="L5737" s="240"/>
      <c r="M5737" s="240"/>
      <c r="N5737" s="240"/>
      <c r="O5737" s="240"/>
      <c r="BC5737" s="226"/>
    </row>
    <row r="5738" spans="1:55" ht="15.75" customHeight="1" thickBot="1">
      <c r="A5738" s="238"/>
      <c r="B5738" s="238"/>
      <c r="C5738" s="240"/>
      <c r="D5738" s="240"/>
      <c r="E5738" s="240"/>
      <c r="F5738" s="240"/>
      <c r="G5738" s="240"/>
      <c r="H5738" s="240"/>
      <c r="I5738" s="240"/>
      <c r="J5738" s="240"/>
      <c r="K5738" s="240"/>
      <c r="L5738" s="240"/>
      <c r="M5738" s="240"/>
      <c r="N5738" s="240"/>
      <c r="O5738" s="240"/>
      <c r="BC5738" s="226"/>
    </row>
    <row r="5739" spans="1:55" ht="15.75" customHeight="1" thickBot="1">
      <c r="A5739" s="238"/>
      <c r="B5739" s="238"/>
      <c r="C5739" s="240"/>
      <c r="D5739" s="240"/>
      <c r="E5739" s="240"/>
      <c r="F5739" s="240"/>
      <c r="G5739" s="240"/>
      <c r="H5739" s="240"/>
      <c r="I5739" s="240"/>
      <c r="J5739" s="240"/>
      <c r="K5739" s="240"/>
      <c r="L5739" s="240"/>
      <c r="M5739" s="240"/>
      <c r="N5739" s="240"/>
      <c r="O5739" s="240"/>
      <c r="BC5739" s="226"/>
    </row>
    <row r="5740" spans="1:55" ht="15.75" customHeight="1" thickBot="1">
      <c r="A5740" s="238"/>
      <c r="B5740" s="238"/>
      <c r="C5740" s="240"/>
      <c r="D5740" s="240"/>
      <c r="E5740" s="240"/>
      <c r="F5740" s="240"/>
      <c r="G5740" s="240"/>
      <c r="H5740" s="240"/>
      <c r="I5740" s="240"/>
      <c r="J5740" s="240"/>
      <c r="K5740" s="240"/>
      <c r="L5740" s="240"/>
      <c r="M5740" s="240"/>
      <c r="N5740" s="240"/>
      <c r="O5740" s="240"/>
      <c r="BC5740" s="226"/>
    </row>
    <row r="5741" spans="1:55" ht="15.75" customHeight="1" thickBot="1">
      <c r="A5741" s="238"/>
      <c r="B5741" s="238"/>
      <c r="C5741" s="240"/>
      <c r="D5741" s="240"/>
      <c r="E5741" s="240"/>
      <c r="F5741" s="240"/>
      <c r="G5741" s="240"/>
      <c r="H5741" s="240"/>
      <c r="I5741" s="240"/>
      <c r="J5741" s="240"/>
      <c r="K5741" s="240"/>
      <c r="L5741" s="240"/>
      <c r="M5741" s="240"/>
      <c r="N5741" s="240"/>
      <c r="O5741" s="240"/>
      <c r="BC5741" s="226"/>
    </row>
    <row r="5742" spans="1:55" ht="15.75" customHeight="1" thickBot="1">
      <c r="A5742" s="238"/>
      <c r="B5742" s="238"/>
      <c r="C5742" s="240"/>
      <c r="D5742" s="240"/>
      <c r="E5742" s="240"/>
      <c r="F5742" s="240"/>
      <c r="G5742" s="240"/>
      <c r="H5742" s="240"/>
      <c r="I5742" s="240"/>
      <c r="J5742" s="240"/>
      <c r="K5742" s="240"/>
      <c r="L5742" s="240"/>
      <c r="M5742" s="240"/>
      <c r="N5742" s="240"/>
      <c r="O5742" s="240"/>
      <c r="BC5742" s="226"/>
    </row>
    <row r="5743" spans="1:55" ht="15.75" customHeight="1" thickBot="1">
      <c r="A5743" s="238"/>
      <c r="B5743" s="238"/>
      <c r="C5743" s="240"/>
      <c r="D5743" s="240"/>
      <c r="E5743" s="240"/>
      <c r="F5743" s="240"/>
      <c r="G5743" s="240"/>
      <c r="H5743" s="240"/>
      <c r="I5743" s="240"/>
      <c r="J5743" s="240"/>
      <c r="K5743" s="240"/>
      <c r="L5743" s="240"/>
      <c r="M5743" s="240"/>
      <c r="N5743" s="240"/>
      <c r="O5743" s="240"/>
      <c r="BC5743" s="226"/>
    </row>
    <row r="5744" spans="1:55" ht="15.75" customHeight="1" thickBot="1">
      <c r="A5744" s="238"/>
      <c r="B5744" s="238"/>
      <c r="C5744" s="240"/>
      <c r="D5744" s="240"/>
      <c r="E5744" s="240"/>
      <c r="F5744" s="240"/>
      <c r="G5744" s="240"/>
      <c r="H5744" s="240"/>
      <c r="I5744" s="240"/>
      <c r="J5744" s="240"/>
      <c r="K5744" s="240"/>
      <c r="L5744" s="240"/>
      <c r="M5744" s="240"/>
      <c r="N5744" s="240"/>
      <c r="O5744" s="240"/>
      <c r="BC5744" s="226"/>
    </row>
    <row r="5745" spans="1:55" ht="15.75" customHeight="1" thickBot="1">
      <c r="A5745" s="238"/>
      <c r="B5745" s="238"/>
      <c r="C5745" s="240"/>
      <c r="D5745" s="240"/>
      <c r="E5745" s="240"/>
      <c r="F5745" s="240"/>
      <c r="G5745" s="240"/>
      <c r="H5745" s="240"/>
      <c r="I5745" s="240"/>
      <c r="J5745" s="240"/>
      <c r="K5745" s="240"/>
      <c r="L5745" s="240"/>
      <c r="M5745" s="240"/>
      <c r="N5745" s="240"/>
      <c r="O5745" s="240"/>
      <c r="BC5745" s="226"/>
    </row>
    <row r="5746" spans="1:55" ht="15.75" customHeight="1" thickBot="1">
      <c r="A5746" s="238"/>
      <c r="B5746" s="238"/>
      <c r="C5746" s="240"/>
      <c r="D5746" s="240"/>
      <c r="E5746" s="240"/>
      <c r="F5746" s="240"/>
      <c r="G5746" s="240"/>
      <c r="H5746" s="240"/>
      <c r="I5746" s="240"/>
      <c r="J5746" s="240"/>
      <c r="K5746" s="240"/>
      <c r="L5746" s="240"/>
      <c r="M5746" s="240"/>
      <c r="N5746" s="240"/>
      <c r="O5746" s="240"/>
      <c r="BC5746" s="226"/>
    </row>
    <row r="5747" spans="1:55" ht="15.75" customHeight="1" thickBot="1">
      <c r="A5747" s="238"/>
      <c r="B5747" s="238"/>
      <c r="C5747" s="240"/>
      <c r="D5747" s="240"/>
      <c r="E5747" s="240"/>
      <c r="F5747" s="240"/>
      <c r="G5747" s="240"/>
      <c r="H5747" s="240"/>
      <c r="I5747" s="240"/>
      <c r="J5747" s="240"/>
      <c r="K5747" s="240"/>
      <c r="L5747" s="240"/>
      <c r="M5747" s="240"/>
      <c r="N5747" s="240"/>
      <c r="O5747" s="240"/>
      <c r="BC5747" s="226"/>
    </row>
    <row r="5748" spans="1:55" ht="15.75" customHeight="1" thickBot="1">
      <c r="A5748" s="238"/>
      <c r="B5748" s="238"/>
      <c r="C5748" s="240"/>
      <c r="D5748" s="240"/>
      <c r="E5748" s="240"/>
      <c r="F5748" s="240"/>
      <c r="G5748" s="240"/>
      <c r="H5748" s="240"/>
      <c r="I5748" s="240"/>
      <c r="J5748" s="240"/>
      <c r="K5748" s="240"/>
      <c r="L5748" s="240"/>
      <c r="M5748" s="240"/>
      <c r="N5748" s="240"/>
      <c r="O5748" s="240"/>
      <c r="BC5748" s="226"/>
    </row>
    <row r="5749" spans="1:55" ht="15.75" customHeight="1" thickBot="1">
      <c r="A5749" s="238"/>
      <c r="B5749" s="238"/>
      <c r="C5749" s="240"/>
      <c r="D5749" s="240"/>
      <c r="E5749" s="240"/>
      <c r="F5749" s="240"/>
      <c r="G5749" s="240"/>
      <c r="H5749" s="240"/>
      <c r="I5749" s="240"/>
      <c r="J5749" s="240"/>
      <c r="K5749" s="240"/>
      <c r="L5749" s="240"/>
      <c r="M5749" s="240"/>
      <c r="N5749" s="240"/>
      <c r="O5749" s="240"/>
      <c r="BC5749" s="226"/>
    </row>
    <row r="5750" spans="1:55" ht="15.75" customHeight="1" thickBot="1">
      <c r="A5750" s="238"/>
      <c r="B5750" s="238"/>
      <c r="C5750" s="240"/>
      <c r="D5750" s="240"/>
      <c r="E5750" s="240"/>
      <c r="F5750" s="240"/>
      <c r="G5750" s="240"/>
      <c r="H5750" s="240"/>
      <c r="I5750" s="240"/>
      <c r="J5750" s="240"/>
      <c r="K5750" s="240"/>
      <c r="L5750" s="240"/>
      <c r="M5750" s="240"/>
      <c r="N5750" s="240"/>
      <c r="O5750" s="240"/>
      <c r="BC5750" s="226"/>
    </row>
    <row r="5751" spans="1:55" ht="15.75" customHeight="1" thickBot="1">
      <c r="A5751" s="238"/>
      <c r="B5751" s="238"/>
      <c r="C5751" s="240"/>
      <c r="D5751" s="240"/>
      <c r="E5751" s="240"/>
      <c r="F5751" s="240"/>
      <c r="G5751" s="240"/>
      <c r="H5751" s="240"/>
      <c r="I5751" s="240"/>
      <c r="J5751" s="240"/>
      <c r="K5751" s="240"/>
      <c r="L5751" s="240"/>
      <c r="M5751" s="240"/>
      <c r="N5751" s="240"/>
      <c r="O5751" s="240"/>
      <c r="BC5751" s="226"/>
    </row>
    <row r="5752" spans="1:55" ht="15.75" customHeight="1" thickBot="1">
      <c r="A5752" s="238"/>
      <c r="B5752" s="238"/>
      <c r="C5752" s="240"/>
      <c r="D5752" s="240"/>
      <c r="E5752" s="240"/>
      <c r="F5752" s="240"/>
      <c r="G5752" s="240"/>
      <c r="H5752" s="240"/>
      <c r="I5752" s="240"/>
      <c r="J5752" s="240"/>
      <c r="K5752" s="240"/>
      <c r="L5752" s="240"/>
      <c r="M5752" s="240"/>
      <c r="N5752" s="240"/>
      <c r="O5752" s="240"/>
      <c r="BC5752" s="226"/>
    </row>
    <row r="5753" spans="1:55" ht="15.75" customHeight="1" thickBot="1">
      <c r="A5753" s="238"/>
      <c r="B5753" s="238"/>
      <c r="C5753" s="240"/>
      <c r="D5753" s="240"/>
      <c r="E5753" s="240"/>
      <c r="F5753" s="240"/>
      <c r="G5753" s="240"/>
      <c r="H5753" s="240"/>
      <c r="I5753" s="240"/>
      <c r="J5753" s="240"/>
      <c r="K5753" s="240"/>
      <c r="L5753" s="240"/>
      <c r="M5753" s="240"/>
      <c r="N5753" s="240"/>
      <c r="O5753" s="240"/>
      <c r="BC5753" s="226"/>
    </row>
    <row r="5754" spans="1:55" ht="15.75" customHeight="1" thickBot="1">
      <c r="A5754" s="238"/>
      <c r="B5754" s="238"/>
      <c r="C5754" s="240"/>
      <c r="D5754" s="240"/>
      <c r="E5754" s="240"/>
      <c r="F5754" s="240"/>
      <c r="G5754" s="240"/>
      <c r="H5754" s="240"/>
      <c r="I5754" s="240"/>
      <c r="J5754" s="240"/>
      <c r="K5754" s="240"/>
      <c r="L5754" s="240"/>
      <c r="M5754" s="240"/>
      <c r="N5754" s="240"/>
      <c r="O5754" s="240"/>
      <c r="BC5754" s="226"/>
    </row>
    <row r="5755" spans="1:55" ht="15.75" customHeight="1" thickBot="1">
      <c r="A5755" s="238"/>
      <c r="B5755" s="238"/>
      <c r="C5755" s="240"/>
      <c r="D5755" s="240"/>
      <c r="E5755" s="240"/>
      <c r="F5755" s="240"/>
      <c r="G5755" s="240"/>
      <c r="H5755" s="240"/>
      <c r="I5755" s="240"/>
      <c r="J5755" s="240"/>
      <c r="K5755" s="240"/>
      <c r="L5755" s="240"/>
      <c r="M5755" s="240"/>
      <c r="N5755" s="240"/>
      <c r="O5755" s="240"/>
      <c r="BC5755" s="226"/>
    </row>
    <row r="5756" spans="1:55" ht="15.75" customHeight="1" thickBot="1">
      <c r="A5756" s="238"/>
      <c r="B5756" s="238"/>
      <c r="C5756" s="240"/>
      <c r="D5756" s="240"/>
      <c r="E5756" s="240"/>
      <c r="F5756" s="240"/>
      <c r="G5756" s="240"/>
      <c r="H5756" s="240"/>
      <c r="I5756" s="240"/>
      <c r="J5756" s="240"/>
      <c r="K5756" s="240"/>
      <c r="L5756" s="240"/>
      <c r="M5756" s="240"/>
      <c r="N5756" s="240"/>
      <c r="O5756" s="240"/>
      <c r="BC5756" s="226"/>
    </row>
    <row r="5757" spans="1:55" ht="15.75" customHeight="1" thickBot="1">
      <c r="A5757" s="238"/>
      <c r="B5757" s="238"/>
      <c r="C5757" s="240"/>
      <c r="D5757" s="240"/>
      <c r="E5757" s="240"/>
      <c r="F5757" s="240"/>
      <c r="G5757" s="240"/>
      <c r="H5757" s="240"/>
      <c r="I5757" s="240"/>
      <c r="J5757" s="240"/>
      <c r="K5757" s="240"/>
      <c r="L5757" s="240"/>
      <c r="M5757" s="240"/>
      <c r="N5757" s="240"/>
      <c r="O5757" s="240"/>
      <c r="BC5757" s="226"/>
    </row>
    <row r="5758" spans="1:55" ht="15.75" customHeight="1" thickBot="1">
      <c r="A5758" s="238"/>
      <c r="B5758" s="238"/>
      <c r="C5758" s="240"/>
      <c r="D5758" s="240"/>
      <c r="E5758" s="240"/>
      <c r="F5758" s="240"/>
      <c r="G5758" s="240"/>
      <c r="H5758" s="240"/>
      <c r="I5758" s="240"/>
      <c r="J5758" s="240"/>
      <c r="K5758" s="240"/>
      <c r="L5758" s="240"/>
      <c r="M5758" s="240"/>
      <c r="N5758" s="240"/>
      <c r="O5758" s="240"/>
      <c r="BC5758" s="226"/>
    </row>
    <row r="5759" spans="1:55" ht="15.75" customHeight="1" thickBot="1">
      <c r="A5759" s="238"/>
      <c r="B5759" s="238"/>
      <c r="C5759" s="240"/>
      <c r="D5759" s="240"/>
      <c r="E5759" s="240"/>
      <c r="F5759" s="240"/>
      <c r="G5759" s="240"/>
      <c r="H5759" s="240"/>
      <c r="I5759" s="240"/>
      <c r="J5759" s="240"/>
      <c r="K5759" s="240"/>
      <c r="L5759" s="240"/>
      <c r="M5759" s="240"/>
      <c r="N5759" s="240"/>
      <c r="O5759" s="240"/>
      <c r="BC5759" s="226"/>
    </row>
    <row r="5760" spans="1:55" ht="15.75" customHeight="1" thickBot="1">
      <c r="A5760" s="238"/>
      <c r="B5760" s="238"/>
      <c r="C5760" s="240"/>
      <c r="D5760" s="240"/>
      <c r="E5760" s="240"/>
      <c r="F5760" s="240"/>
      <c r="G5760" s="240"/>
      <c r="H5760" s="240"/>
      <c r="I5760" s="240"/>
      <c r="J5760" s="240"/>
      <c r="K5760" s="240"/>
      <c r="L5760" s="240"/>
      <c r="M5760" s="240"/>
      <c r="N5760" s="240"/>
      <c r="O5760" s="240"/>
      <c r="BC5760" s="226"/>
    </row>
    <row r="5761" spans="1:55" ht="15.75" customHeight="1" thickBot="1">
      <c r="A5761" s="238"/>
      <c r="B5761" s="238"/>
      <c r="C5761" s="240"/>
      <c r="D5761" s="240"/>
      <c r="E5761" s="240"/>
      <c r="F5761" s="240"/>
      <c r="G5761" s="240"/>
      <c r="H5761" s="240"/>
      <c r="I5761" s="240"/>
      <c r="J5761" s="240"/>
      <c r="K5761" s="240"/>
      <c r="L5761" s="240"/>
      <c r="M5761" s="240"/>
      <c r="N5761" s="240"/>
      <c r="O5761" s="240"/>
      <c r="BC5761" s="226"/>
    </row>
    <row r="5762" spans="1:55" ht="15.75" customHeight="1" thickBot="1">
      <c r="A5762" s="238"/>
      <c r="B5762" s="238"/>
      <c r="C5762" s="240"/>
      <c r="D5762" s="240"/>
      <c r="E5762" s="240"/>
      <c r="F5762" s="240"/>
      <c r="G5762" s="240"/>
      <c r="H5762" s="240"/>
      <c r="I5762" s="240"/>
      <c r="J5762" s="240"/>
      <c r="K5762" s="240"/>
      <c r="L5762" s="240"/>
      <c r="M5762" s="240"/>
      <c r="N5762" s="240"/>
      <c r="O5762" s="240"/>
      <c r="BC5762" s="226"/>
    </row>
    <row r="5763" spans="1:55" ht="15.75" customHeight="1" thickBot="1">
      <c r="A5763" s="238"/>
      <c r="B5763" s="238"/>
      <c r="C5763" s="240"/>
      <c r="D5763" s="240"/>
      <c r="E5763" s="240"/>
      <c r="F5763" s="240"/>
      <c r="G5763" s="240"/>
      <c r="H5763" s="240"/>
      <c r="I5763" s="240"/>
      <c r="J5763" s="240"/>
      <c r="K5763" s="240"/>
      <c r="L5763" s="240"/>
      <c r="M5763" s="240"/>
      <c r="N5763" s="240"/>
      <c r="O5763" s="240"/>
      <c r="BC5763" s="226"/>
    </row>
    <row r="5764" spans="1:55" ht="15.75" customHeight="1" thickBot="1">
      <c r="A5764" s="238"/>
      <c r="B5764" s="238"/>
      <c r="C5764" s="240"/>
      <c r="D5764" s="240"/>
      <c r="E5764" s="240"/>
      <c r="F5764" s="240"/>
      <c r="G5764" s="240"/>
      <c r="H5764" s="240"/>
      <c r="I5764" s="240"/>
      <c r="J5764" s="240"/>
      <c r="K5764" s="240"/>
      <c r="L5764" s="240"/>
      <c r="M5764" s="240"/>
      <c r="N5764" s="240"/>
      <c r="O5764" s="240"/>
      <c r="BC5764" s="226"/>
    </row>
    <row r="5765" spans="1:55" ht="15.75" customHeight="1" thickBot="1">
      <c r="A5765" s="238"/>
      <c r="B5765" s="238"/>
      <c r="C5765" s="240"/>
      <c r="D5765" s="240"/>
      <c r="E5765" s="240"/>
      <c r="F5765" s="240"/>
      <c r="G5765" s="240"/>
      <c r="H5765" s="240"/>
      <c r="I5765" s="240"/>
      <c r="J5765" s="240"/>
      <c r="K5765" s="240"/>
      <c r="L5765" s="240"/>
      <c r="M5765" s="240"/>
      <c r="N5765" s="240"/>
      <c r="O5765" s="240"/>
      <c r="BC5765" s="226"/>
    </row>
    <row r="5766" spans="1:55" ht="15.75" customHeight="1" thickBot="1">
      <c r="A5766" s="238"/>
      <c r="B5766" s="238"/>
      <c r="C5766" s="240"/>
      <c r="D5766" s="240"/>
      <c r="E5766" s="240"/>
      <c r="F5766" s="240"/>
      <c r="G5766" s="240"/>
      <c r="H5766" s="240"/>
      <c r="I5766" s="240"/>
      <c r="J5766" s="240"/>
      <c r="K5766" s="240"/>
      <c r="L5766" s="240"/>
      <c r="M5766" s="240"/>
      <c r="N5766" s="240"/>
      <c r="O5766" s="240"/>
      <c r="BC5766" s="226"/>
    </row>
    <row r="5767" spans="1:55" ht="15.75" customHeight="1" thickBot="1">
      <c r="A5767" s="238"/>
      <c r="B5767" s="238"/>
      <c r="C5767" s="240"/>
      <c r="D5767" s="240"/>
      <c r="E5767" s="240"/>
      <c r="F5767" s="240"/>
      <c r="G5767" s="240"/>
      <c r="H5767" s="240"/>
      <c r="I5767" s="240"/>
      <c r="J5767" s="240"/>
      <c r="K5767" s="240"/>
      <c r="L5767" s="240"/>
      <c r="M5767" s="240"/>
      <c r="N5767" s="240"/>
      <c r="O5767" s="240"/>
      <c r="BC5767" s="226"/>
    </row>
    <row r="5768" spans="1:55" ht="15.75" customHeight="1" thickBot="1">
      <c r="A5768" s="238"/>
      <c r="B5768" s="238"/>
      <c r="C5768" s="240"/>
      <c r="D5768" s="240"/>
      <c r="E5768" s="240"/>
      <c r="F5768" s="240"/>
      <c r="G5768" s="240"/>
      <c r="H5768" s="240"/>
      <c r="I5768" s="240"/>
      <c r="J5768" s="240"/>
      <c r="K5768" s="240"/>
      <c r="L5768" s="240"/>
      <c r="M5768" s="240"/>
      <c r="N5768" s="240"/>
      <c r="O5768" s="240"/>
      <c r="BC5768" s="226"/>
    </row>
    <row r="5769" spans="1:55" ht="15.75" customHeight="1" thickBot="1">
      <c r="A5769" s="238"/>
      <c r="B5769" s="238"/>
      <c r="C5769" s="240"/>
      <c r="D5769" s="240"/>
      <c r="E5769" s="240"/>
      <c r="F5769" s="240"/>
      <c r="G5769" s="240"/>
      <c r="H5769" s="240"/>
      <c r="I5769" s="240"/>
      <c r="J5769" s="240"/>
      <c r="K5769" s="240"/>
      <c r="L5769" s="240"/>
      <c r="M5769" s="240"/>
      <c r="N5769" s="240"/>
      <c r="O5769" s="240"/>
      <c r="BC5769" s="226"/>
    </row>
    <row r="5770" spans="1:55" ht="15.75" customHeight="1" thickBot="1">
      <c r="A5770" s="238"/>
      <c r="B5770" s="238"/>
      <c r="C5770" s="240"/>
      <c r="D5770" s="240"/>
      <c r="E5770" s="240"/>
      <c r="F5770" s="240"/>
      <c r="G5770" s="240"/>
      <c r="H5770" s="240"/>
      <c r="I5770" s="240"/>
      <c r="J5770" s="240"/>
      <c r="K5770" s="240"/>
      <c r="L5770" s="240"/>
      <c r="M5770" s="240"/>
      <c r="N5770" s="240"/>
      <c r="O5770" s="240"/>
      <c r="BC5770" s="226"/>
    </row>
    <row r="5771" spans="1:55" ht="15.75" customHeight="1" thickBot="1">
      <c r="A5771" s="238"/>
      <c r="B5771" s="238"/>
      <c r="C5771" s="240"/>
      <c r="D5771" s="240"/>
      <c r="E5771" s="240"/>
      <c r="F5771" s="240"/>
      <c r="G5771" s="240"/>
      <c r="H5771" s="240"/>
      <c r="I5771" s="240"/>
      <c r="J5771" s="240"/>
      <c r="K5771" s="240"/>
      <c r="L5771" s="240"/>
      <c r="M5771" s="240"/>
      <c r="N5771" s="240"/>
      <c r="O5771" s="240"/>
      <c r="BC5771" s="226"/>
    </row>
    <row r="5772" spans="1:55" ht="15.75" customHeight="1" thickBot="1">
      <c r="A5772" s="238"/>
      <c r="B5772" s="238"/>
      <c r="C5772" s="240"/>
      <c r="D5772" s="240"/>
      <c r="E5772" s="240"/>
      <c r="F5772" s="240"/>
      <c r="G5772" s="240"/>
      <c r="H5772" s="240"/>
      <c r="I5772" s="240"/>
      <c r="J5772" s="240"/>
      <c r="K5772" s="240"/>
      <c r="L5772" s="240"/>
      <c r="M5772" s="240"/>
      <c r="N5772" s="240"/>
      <c r="O5772" s="240"/>
      <c r="BC5772" s="226"/>
    </row>
    <row r="5773" spans="1:55" ht="15.75" customHeight="1" thickBot="1">
      <c r="A5773" s="238"/>
      <c r="B5773" s="238"/>
      <c r="C5773" s="240"/>
      <c r="D5773" s="240"/>
      <c r="E5773" s="240"/>
      <c r="F5773" s="240"/>
      <c r="G5773" s="240"/>
      <c r="H5773" s="240"/>
      <c r="I5773" s="240"/>
      <c r="J5773" s="240"/>
      <c r="K5773" s="240"/>
      <c r="L5773" s="240"/>
      <c r="M5773" s="240"/>
      <c r="N5773" s="240"/>
      <c r="O5773" s="240"/>
      <c r="BC5773" s="226"/>
    </row>
    <row r="5774" spans="1:55" ht="15.75" customHeight="1" thickBot="1">
      <c r="A5774" s="238"/>
      <c r="B5774" s="238"/>
      <c r="C5774" s="240"/>
      <c r="D5774" s="240"/>
      <c r="E5774" s="240"/>
      <c r="F5774" s="240"/>
      <c r="G5774" s="240"/>
      <c r="H5774" s="240"/>
      <c r="I5774" s="240"/>
      <c r="J5774" s="240"/>
      <c r="K5774" s="240"/>
      <c r="L5774" s="240"/>
      <c r="M5774" s="240"/>
      <c r="N5774" s="240"/>
      <c r="O5774" s="240"/>
      <c r="BC5774" s="226"/>
    </row>
    <row r="5775" spans="1:55" ht="15.75" customHeight="1" thickBot="1">
      <c r="A5775" s="238"/>
      <c r="B5775" s="238"/>
      <c r="C5775" s="240"/>
      <c r="D5775" s="240"/>
      <c r="E5775" s="240"/>
      <c r="F5775" s="240"/>
      <c r="G5775" s="240"/>
      <c r="H5775" s="240"/>
      <c r="I5775" s="240"/>
      <c r="J5775" s="240"/>
      <c r="K5775" s="240"/>
      <c r="L5775" s="240"/>
      <c r="M5775" s="240"/>
      <c r="N5775" s="240"/>
      <c r="O5775" s="240"/>
      <c r="BC5775" s="226"/>
    </row>
    <row r="5776" spans="1:55" ht="15.75" customHeight="1" thickBot="1">
      <c r="A5776" s="238"/>
      <c r="B5776" s="238"/>
      <c r="C5776" s="240"/>
      <c r="D5776" s="240"/>
      <c r="E5776" s="240"/>
      <c r="F5776" s="240"/>
      <c r="G5776" s="240"/>
      <c r="H5776" s="240"/>
      <c r="I5776" s="240"/>
      <c r="J5776" s="240"/>
      <c r="K5776" s="240"/>
      <c r="L5776" s="240"/>
      <c r="M5776" s="240"/>
      <c r="N5776" s="240"/>
      <c r="O5776" s="240"/>
      <c r="BC5776" s="226"/>
    </row>
    <row r="5777" spans="1:55" ht="15.75" customHeight="1" thickBot="1">
      <c r="A5777" s="238"/>
      <c r="B5777" s="238"/>
      <c r="C5777" s="240"/>
      <c r="D5777" s="240"/>
      <c r="E5777" s="240"/>
      <c r="F5777" s="240"/>
      <c r="G5777" s="240"/>
      <c r="H5777" s="240"/>
      <c r="I5777" s="240"/>
      <c r="J5777" s="240"/>
      <c r="K5777" s="240"/>
      <c r="L5777" s="240"/>
      <c r="M5777" s="240"/>
      <c r="N5777" s="240"/>
      <c r="O5777" s="240"/>
      <c r="BC5777" s="226"/>
    </row>
    <row r="5778" spans="1:55" ht="15.75" customHeight="1" thickBot="1">
      <c r="A5778" s="238"/>
      <c r="B5778" s="238"/>
      <c r="C5778" s="240"/>
      <c r="D5778" s="240"/>
      <c r="E5778" s="240"/>
      <c r="F5778" s="240"/>
      <c r="G5778" s="240"/>
      <c r="H5778" s="240"/>
      <c r="I5778" s="240"/>
      <c r="J5778" s="240"/>
      <c r="K5778" s="240"/>
      <c r="L5778" s="240"/>
      <c r="M5778" s="240"/>
      <c r="N5778" s="240"/>
      <c r="O5778" s="240"/>
      <c r="BC5778" s="226"/>
    </row>
    <row r="5779" spans="1:55" ht="15.75" customHeight="1" thickBot="1">
      <c r="A5779" s="238"/>
      <c r="B5779" s="238"/>
      <c r="C5779" s="240"/>
      <c r="D5779" s="240"/>
      <c r="E5779" s="240"/>
      <c r="F5779" s="240"/>
      <c r="G5779" s="240"/>
      <c r="H5779" s="240"/>
      <c r="I5779" s="240"/>
      <c r="J5779" s="240"/>
      <c r="K5779" s="240"/>
      <c r="L5779" s="240"/>
      <c r="M5779" s="240"/>
      <c r="N5779" s="240"/>
      <c r="O5779" s="240"/>
      <c r="BC5779" s="226"/>
    </row>
    <row r="5780" spans="1:55" ht="15.75" customHeight="1" thickBot="1">
      <c r="A5780" s="238"/>
      <c r="B5780" s="238"/>
      <c r="C5780" s="240"/>
      <c r="D5780" s="240"/>
      <c r="E5780" s="240"/>
      <c r="F5780" s="240"/>
      <c r="G5780" s="240"/>
      <c r="H5780" s="240"/>
      <c r="I5780" s="240"/>
      <c r="J5780" s="240"/>
      <c r="K5780" s="240"/>
      <c r="L5780" s="240"/>
      <c r="M5780" s="240"/>
      <c r="N5780" s="240"/>
      <c r="O5780" s="240"/>
      <c r="BC5780" s="226"/>
    </row>
    <row r="5781" spans="1:55" ht="15.75" customHeight="1" thickBot="1">
      <c r="A5781" s="238"/>
      <c r="B5781" s="238"/>
      <c r="C5781" s="240"/>
      <c r="D5781" s="240"/>
      <c r="E5781" s="240"/>
      <c r="F5781" s="240"/>
      <c r="G5781" s="240"/>
      <c r="H5781" s="240"/>
      <c r="I5781" s="240"/>
      <c r="J5781" s="240"/>
      <c r="K5781" s="240"/>
      <c r="L5781" s="240"/>
      <c r="M5781" s="240"/>
      <c r="N5781" s="240"/>
      <c r="O5781" s="240"/>
      <c r="BC5781" s="226"/>
    </row>
    <row r="5782" spans="1:55" ht="15.75" customHeight="1" thickBot="1">
      <c r="A5782" s="238"/>
      <c r="B5782" s="238"/>
      <c r="C5782" s="240"/>
      <c r="D5782" s="240"/>
      <c r="E5782" s="240"/>
      <c r="F5782" s="240"/>
      <c r="G5782" s="240"/>
      <c r="H5782" s="240"/>
      <c r="I5782" s="240"/>
      <c r="J5782" s="240"/>
      <c r="K5782" s="240"/>
      <c r="L5782" s="240"/>
      <c r="M5782" s="240"/>
      <c r="N5782" s="240"/>
      <c r="O5782" s="240"/>
      <c r="BC5782" s="226"/>
    </row>
    <row r="5783" spans="1:55" ht="15.75" customHeight="1" thickBot="1">
      <c r="A5783" s="238"/>
      <c r="B5783" s="238"/>
      <c r="C5783" s="240"/>
      <c r="D5783" s="240"/>
      <c r="E5783" s="240"/>
      <c r="F5783" s="240"/>
      <c r="G5783" s="240"/>
      <c r="H5783" s="240"/>
      <c r="I5783" s="240"/>
      <c r="J5783" s="240"/>
      <c r="K5783" s="240"/>
      <c r="L5783" s="240"/>
      <c r="M5783" s="240"/>
      <c r="N5783" s="240"/>
      <c r="O5783" s="240"/>
      <c r="BC5783" s="226"/>
    </row>
    <row r="5784" spans="1:55" ht="15.75" customHeight="1" thickBot="1">
      <c r="A5784" s="238"/>
      <c r="B5784" s="238"/>
      <c r="C5784" s="240"/>
      <c r="D5784" s="240"/>
      <c r="E5784" s="240"/>
      <c r="F5784" s="240"/>
      <c r="G5784" s="240"/>
      <c r="H5784" s="240"/>
      <c r="I5784" s="240"/>
      <c r="J5784" s="240"/>
      <c r="K5784" s="240"/>
      <c r="L5784" s="240"/>
      <c r="M5784" s="240"/>
      <c r="N5784" s="240"/>
      <c r="O5784" s="240"/>
      <c r="BC5784" s="226"/>
    </row>
    <row r="5785" spans="1:55" ht="15.75" customHeight="1" thickBot="1">
      <c r="A5785" s="238"/>
      <c r="B5785" s="238"/>
      <c r="C5785" s="240"/>
      <c r="D5785" s="240"/>
      <c r="E5785" s="240"/>
      <c r="F5785" s="240"/>
      <c r="G5785" s="240"/>
      <c r="H5785" s="240"/>
      <c r="I5785" s="240"/>
      <c r="J5785" s="240"/>
      <c r="K5785" s="240"/>
      <c r="L5785" s="240"/>
      <c r="M5785" s="240"/>
      <c r="N5785" s="240"/>
      <c r="O5785" s="240"/>
      <c r="BC5785" s="226"/>
    </row>
    <row r="5786" spans="1:55" ht="15.75" customHeight="1" thickBot="1">
      <c r="A5786" s="238"/>
      <c r="B5786" s="238"/>
      <c r="C5786" s="240"/>
      <c r="D5786" s="240"/>
      <c r="E5786" s="240"/>
      <c r="F5786" s="240"/>
      <c r="G5786" s="240"/>
      <c r="H5786" s="240"/>
      <c r="I5786" s="240"/>
      <c r="J5786" s="240"/>
      <c r="K5786" s="240"/>
      <c r="L5786" s="240"/>
      <c r="M5786" s="240"/>
      <c r="N5786" s="240"/>
      <c r="O5786" s="240"/>
      <c r="BC5786" s="226"/>
    </row>
    <row r="5787" spans="1:55" ht="15.75" customHeight="1" thickBot="1">
      <c r="A5787" s="238"/>
      <c r="B5787" s="238"/>
      <c r="C5787" s="240"/>
      <c r="D5787" s="240"/>
      <c r="E5787" s="240"/>
      <c r="F5787" s="240"/>
      <c r="G5787" s="240"/>
      <c r="H5787" s="240"/>
      <c r="I5787" s="240"/>
      <c r="J5787" s="240"/>
      <c r="K5787" s="240"/>
      <c r="L5787" s="240"/>
      <c r="M5787" s="240"/>
      <c r="N5787" s="240"/>
      <c r="O5787" s="240"/>
      <c r="BC5787" s="226"/>
    </row>
    <row r="5788" spans="1:55" ht="15.75" customHeight="1" thickBot="1">
      <c r="A5788" s="238"/>
      <c r="B5788" s="238"/>
      <c r="C5788" s="240"/>
      <c r="D5788" s="240"/>
      <c r="E5788" s="240"/>
      <c r="F5788" s="240"/>
      <c r="G5788" s="240"/>
      <c r="H5788" s="240"/>
      <c r="I5788" s="240"/>
      <c r="J5788" s="240"/>
      <c r="K5788" s="240"/>
      <c r="L5788" s="240"/>
      <c r="M5788" s="240"/>
      <c r="N5788" s="240"/>
      <c r="O5788" s="240"/>
      <c r="BC5788" s="226"/>
    </row>
    <row r="5789" spans="1:55" ht="15.75" customHeight="1" thickBot="1">
      <c r="A5789" s="238"/>
      <c r="B5789" s="238"/>
      <c r="C5789" s="240"/>
      <c r="D5789" s="240"/>
      <c r="E5789" s="240"/>
      <c r="F5789" s="240"/>
      <c r="G5789" s="240"/>
      <c r="H5789" s="240"/>
      <c r="I5789" s="240"/>
      <c r="J5789" s="240"/>
      <c r="K5789" s="240"/>
      <c r="L5789" s="240"/>
      <c r="M5789" s="240"/>
      <c r="N5789" s="240"/>
      <c r="O5789" s="240"/>
      <c r="BC5789" s="226"/>
    </row>
    <row r="5790" spans="1:55" ht="15.75" customHeight="1" thickBot="1">
      <c r="A5790" s="238"/>
      <c r="B5790" s="238"/>
      <c r="C5790" s="240"/>
      <c r="D5790" s="240"/>
      <c r="E5790" s="240"/>
      <c r="F5790" s="240"/>
      <c r="G5790" s="240"/>
      <c r="H5790" s="240"/>
      <c r="I5790" s="240"/>
      <c r="J5790" s="240"/>
      <c r="K5790" s="240"/>
      <c r="L5790" s="240"/>
      <c r="M5790" s="240"/>
      <c r="N5790" s="240"/>
      <c r="O5790" s="240"/>
      <c r="BC5790" s="226"/>
    </row>
    <row r="5791" spans="1:55" ht="15.75" customHeight="1" thickBot="1">
      <c r="A5791" s="238"/>
      <c r="B5791" s="238"/>
      <c r="C5791" s="240"/>
      <c r="D5791" s="240"/>
      <c r="E5791" s="240"/>
      <c r="F5791" s="240"/>
      <c r="G5791" s="240"/>
      <c r="H5791" s="240"/>
      <c r="I5791" s="240"/>
      <c r="J5791" s="240"/>
      <c r="K5791" s="240"/>
      <c r="L5791" s="240"/>
      <c r="M5791" s="240"/>
      <c r="N5791" s="240"/>
      <c r="O5791" s="240"/>
      <c r="BC5791" s="226"/>
    </row>
    <row r="5792" spans="1:55" ht="15.75" customHeight="1" thickBot="1">
      <c r="A5792" s="238"/>
      <c r="B5792" s="238"/>
      <c r="C5792" s="240"/>
      <c r="D5792" s="240"/>
      <c r="E5792" s="240"/>
      <c r="F5792" s="240"/>
      <c r="G5792" s="240"/>
      <c r="H5792" s="240"/>
      <c r="I5792" s="240"/>
      <c r="J5792" s="240"/>
      <c r="K5792" s="240"/>
      <c r="L5792" s="240"/>
      <c r="M5792" s="240"/>
      <c r="N5792" s="240"/>
      <c r="O5792" s="240"/>
      <c r="BC5792" s="226"/>
    </row>
    <row r="5793" spans="1:55" ht="15.75" customHeight="1" thickBot="1">
      <c r="A5793" s="238"/>
      <c r="B5793" s="238"/>
      <c r="C5793" s="240"/>
      <c r="D5793" s="240"/>
      <c r="E5793" s="240"/>
      <c r="F5793" s="240"/>
      <c r="G5793" s="240"/>
      <c r="H5793" s="240"/>
      <c r="I5793" s="240"/>
      <c r="J5793" s="240"/>
      <c r="K5793" s="240"/>
      <c r="L5793" s="240"/>
      <c r="M5793" s="240"/>
      <c r="N5793" s="240"/>
      <c r="O5793" s="240"/>
      <c r="BC5793" s="226"/>
    </row>
    <row r="5794" spans="1:55" ht="15.75" customHeight="1" thickBot="1">
      <c r="A5794" s="238"/>
      <c r="B5794" s="238"/>
      <c r="C5794" s="240"/>
      <c r="D5794" s="240"/>
      <c r="E5794" s="240"/>
      <c r="F5794" s="240"/>
      <c r="G5794" s="240"/>
      <c r="H5794" s="240"/>
      <c r="I5794" s="240"/>
      <c r="J5794" s="240"/>
      <c r="K5794" s="240"/>
      <c r="L5794" s="240"/>
      <c r="M5794" s="240"/>
      <c r="N5794" s="240"/>
      <c r="O5794" s="240"/>
      <c r="BC5794" s="226"/>
    </row>
    <row r="5795" spans="1:55" ht="15.75" customHeight="1" thickBot="1">
      <c r="A5795" s="238"/>
      <c r="B5795" s="238"/>
      <c r="C5795" s="240"/>
      <c r="D5795" s="240"/>
      <c r="E5795" s="240"/>
      <c r="F5795" s="240"/>
      <c r="G5795" s="240"/>
      <c r="H5795" s="240"/>
      <c r="I5795" s="240"/>
      <c r="J5795" s="240"/>
      <c r="K5795" s="240"/>
      <c r="L5795" s="240"/>
      <c r="M5795" s="240"/>
      <c r="N5795" s="240"/>
      <c r="O5795" s="240"/>
      <c r="BC5795" s="226"/>
    </row>
    <row r="5796" spans="1:55" ht="15.75" customHeight="1" thickBot="1">
      <c r="A5796" s="238"/>
      <c r="B5796" s="238"/>
      <c r="C5796" s="240"/>
      <c r="D5796" s="240"/>
      <c r="E5796" s="240"/>
      <c r="F5796" s="240"/>
      <c r="G5796" s="240"/>
      <c r="H5796" s="240"/>
      <c r="I5796" s="240"/>
      <c r="J5796" s="240"/>
      <c r="K5796" s="240"/>
      <c r="L5796" s="240"/>
      <c r="M5796" s="240"/>
      <c r="N5796" s="240"/>
      <c r="O5796" s="240"/>
      <c r="BC5796" s="226"/>
    </row>
    <row r="5797" spans="1:55" ht="15.75" customHeight="1" thickBot="1">
      <c r="A5797" s="238"/>
      <c r="B5797" s="238"/>
      <c r="C5797" s="240"/>
      <c r="D5797" s="240"/>
      <c r="E5797" s="240"/>
      <c r="F5797" s="240"/>
      <c r="G5797" s="240"/>
      <c r="H5797" s="240"/>
      <c r="I5797" s="240"/>
      <c r="J5797" s="240"/>
      <c r="K5797" s="240"/>
      <c r="L5797" s="240"/>
      <c r="M5797" s="240"/>
      <c r="N5797" s="240"/>
      <c r="O5797" s="240"/>
      <c r="BC5797" s="226"/>
    </row>
    <row r="5798" spans="1:55" ht="15.75" customHeight="1" thickBot="1">
      <c r="A5798" s="238"/>
      <c r="B5798" s="238"/>
      <c r="C5798" s="240"/>
      <c r="D5798" s="240"/>
      <c r="E5798" s="240"/>
      <c r="F5798" s="240"/>
      <c r="G5798" s="240"/>
      <c r="H5798" s="240"/>
      <c r="I5798" s="240"/>
      <c r="J5798" s="240"/>
      <c r="K5798" s="240"/>
      <c r="L5798" s="240"/>
      <c r="M5798" s="240"/>
      <c r="N5798" s="240"/>
      <c r="O5798" s="240"/>
      <c r="BC5798" s="226"/>
    </row>
    <row r="5799" spans="1:55" ht="15.75" customHeight="1" thickBot="1">
      <c r="A5799" s="238"/>
      <c r="B5799" s="238"/>
      <c r="C5799" s="240"/>
      <c r="D5799" s="240"/>
      <c r="E5799" s="240"/>
      <c r="F5799" s="240"/>
      <c r="G5799" s="240"/>
      <c r="H5799" s="240"/>
      <c r="I5799" s="240"/>
      <c r="J5799" s="240"/>
      <c r="K5799" s="240"/>
      <c r="L5799" s="240"/>
      <c r="M5799" s="240"/>
      <c r="N5799" s="240"/>
      <c r="O5799" s="240"/>
      <c r="BC5799" s="226"/>
    </row>
    <row r="5800" spans="1:55" ht="15.75" customHeight="1" thickBot="1">
      <c r="A5800" s="238"/>
      <c r="B5800" s="238"/>
      <c r="C5800" s="240"/>
      <c r="D5800" s="240"/>
      <c r="E5800" s="240"/>
      <c r="F5800" s="240"/>
      <c r="G5800" s="240"/>
      <c r="H5800" s="240"/>
      <c r="I5800" s="240"/>
      <c r="J5800" s="240"/>
      <c r="K5800" s="240"/>
      <c r="L5800" s="240"/>
      <c r="M5800" s="240"/>
      <c r="N5800" s="240"/>
      <c r="O5800" s="240"/>
      <c r="BC5800" s="226"/>
    </row>
    <row r="5801" spans="1:55" ht="15.75" customHeight="1" thickBot="1">
      <c r="A5801" s="238"/>
      <c r="B5801" s="238"/>
      <c r="C5801" s="240"/>
      <c r="D5801" s="240"/>
      <c r="E5801" s="240"/>
      <c r="F5801" s="240"/>
      <c r="G5801" s="240"/>
      <c r="H5801" s="240"/>
      <c r="I5801" s="240"/>
      <c r="J5801" s="240"/>
      <c r="K5801" s="240"/>
      <c r="L5801" s="240"/>
      <c r="M5801" s="240"/>
      <c r="N5801" s="240"/>
      <c r="O5801" s="240"/>
      <c r="BC5801" s="226"/>
    </row>
    <row r="5802" spans="1:55" ht="15.75" customHeight="1" thickBot="1">
      <c r="A5802" s="238"/>
      <c r="B5802" s="238"/>
      <c r="C5802" s="240"/>
      <c r="D5802" s="240"/>
      <c r="E5802" s="240"/>
      <c r="F5802" s="240"/>
      <c r="G5802" s="240"/>
      <c r="H5802" s="240"/>
      <c r="I5802" s="240"/>
      <c r="J5802" s="240"/>
      <c r="K5802" s="240"/>
      <c r="L5802" s="240"/>
      <c r="M5802" s="240"/>
      <c r="N5802" s="240"/>
      <c r="O5802" s="240"/>
      <c r="BC5802" s="226"/>
    </row>
    <row r="5803" spans="1:55" ht="15.75" customHeight="1" thickBot="1">
      <c r="A5803" s="238"/>
      <c r="B5803" s="238"/>
      <c r="C5803" s="240"/>
      <c r="D5803" s="240"/>
      <c r="E5803" s="240"/>
      <c r="F5803" s="240"/>
      <c r="G5803" s="240"/>
      <c r="H5803" s="240"/>
      <c r="I5803" s="240"/>
      <c r="J5803" s="240"/>
      <c r="K5803" s="240"/>
      <c r="L5803" s="240"/>
      <c r="M5803" s="240"/>
      <c r="N5803" s="240"/>
      <c r="O5803" s="240"/>
      <c r="BC5803" s="226"/>
    </row>
    <row r="5804" spans="1:55" ht="15.75" customHeight="1" thickBot="1">
      <c r="A5804" s="238"/>
      <c r="B5804" s="238"/>
      <c r="C5804" s="240"/>
      <c r="D5804" s="240"/>
      <c r="E5804" s="240"/>
      <c r="F5804" s="240"/>
      <c r="G5804" s="240"/>
      <c r="H5804" s="240"/>
      <c r="I5804" s="240"/>
      <c r="J5804" s="240"/>
      <c r="K5804" s="240"/>
      <c r="L5804" s="240"/>
      <c r="M5804" s="240"/>
      <c r="N5804" s="240"/>
      <c r="O5804" s="240"/>
      <c r="BC5804" s="226"/>
    </row>
    <row r="5805" spans="1:55" ht="15.75" customHeight="1" thickBot="1">
      <c r="A5805" s="238"/>
      <c r="B5805" s="238"/>
      <c r="C5805" s="240"/>
      <c r="D5805" s="240"/>
      <c r="E5805" s="240"/>
      <c r="F5805" s="240"/>
      <c r="G5805" s="240"/>
      <c r="H5805" s="240"/>
      <c r="I5805" s="240"/>
      <c r="J5805" s="240"/>
      <c r="K5805" s="240"/>
      <c r="L5805" s="240"/>
      <c r="M5805" s="240"/>
      <c r="N5805" s="240"/>
      <c r="O5805" s="240"/>
      <c r="BC5805" s="226"/>
    </row>
    <row r="5806" spans="1:55" ht="15.75" customHeight="1" thickBot="1">
      <c r="A5806" s="238"/>
      <c r="B5806" s="238"/>
      <c r="C5806" s="240"/>
      <c r="D5806" s="240"/>
      <c r="E5806" s="240"/>
      <c r="F5806" s="240"/>
      <c r="G5806" s="240"/>
      <c r="H5806" s="240"/>
      <c r="I5806" s="240"/>
      <c r="J5806" s="240"/>
      <c r="K5806" s="240"/>
      <c r="L5806" s="240"/>
      <c r="M5806" s="240"/>
      <c r="N5806" s="240"/>
      <c r="O5806" s="240"/>
      <c r="BC5806" s="226"/>
    </row>
    <row r="5807" spans="1:55" ht="15.75" customHeight="1" thickBot="1">
      <c r="A5807" s="238"/>
      <c r="B5807" s="238"/>
      <c r="C5807" s="240"/>
      <c r="D5807" s="240"/>
      <c r="E5807" s="240"/>
      <c r="F5807" s="240"/>
      <c r="G5807" s="240"/>
      <c r="H5807" s="240"/>
      <c r="I5807" s="240"/>
      <c r="J5807" s="240"/>
      <c r="K5807" s="240"/>
      <c r="L5807" s="240"/>
      <c r="M5807" s="240"/>
      <c r="N5807" s="240"/>
      <c r="O5807" s="240"/>
      <c r="BC5807" s="226"/>
    </row>
    <row r="5808" spans="1:55" ht="15.75" customHeight="1" thickBot="1">
      <c r="A5808" s="238"/>
      <c r="B5808" s="238"/>
      <c r="C5808" s="240"/>
      <c r="D5808" s="240"/>
      <c r="E5808" s="240"/>
      <c r="F5808" s="240"/>
      <c r="G5808" s="240"/>
      <c r="H5808" s="240"/>
      <c r="I5808" s="240"/>
      <c r="J5808" s="240"/>
      <c r="K5808" s="240"/>
      <c r="L5808" s="240"/>
      <c r="M5808" s="240"/>
      <c r="N5808" s="240"/>
      <c r="O5808" s="240"/>
      <c r="BC5808" s="226"/>
    </row>
    <row r="5809" spans="1:55" ht="15.75" customHeight="1" thickBot="1">
      <c r="A5809" s="238"/>
      <c r="B5809" s="238"/>
      <c r="C5809" s="240"/>
      <c r="D5809" s="240"/>
      <c r="E5809" s="240"/>
      <c r="F5809" s="240"/>
      <c r="G5809" s="240"/>
      <c r="H5809" s="240"/>
      <c r="I5809" s="240"/>
      <c r="J5809" s="240"/>
      <c r="K5809" s="240"/>
      <c r="L5809" s="240"/>
      <c r="M5809" s="240"/>
      <c r="N5809" s="240"/>
      <c r="O5809" s="240"/>
      <c r="BC5809" s="226"/>
    </row>
    <row r="5810" spans="1:55" ht="15.75" customHeight="1" thickBot="1">
      <c r="A5810" s="238"/>
      <c r="B5810" s="238"/>
      <c r="C5810" s="240"/>
      <c r="D5810" s="240"/>
      <c r="E5810" s="240"/>
      <c r="F5810" s="240"/>
      <c r="G5810" s="240"/>
      <c r="H5810" s="240"/>
      <c r="I5810" s="240"/>
      <c r="J5810" s="240"/>
      <c r="K5810" s="240"/>
      <c r="L5810" s="240"/>
      <c r="M5810" s="240"/>
      <c r="N5810" s="240"/>
      <c r="O5810" s="240"/>
      <c r="BC5810" s="226"/>
    </row>
    <row r="5811" spans="1:55" ht="15.75" customHeight="1" thickBot="1">
      <c r="A5811" s="238"/>
      <c r="B5811" s="238"/>
      <c r="C5811" s="240"/>
      <c r="D5811" s="240"/>
      <c r="E5811" s="240"/>
      <c r="F5811" s="240"/>
      <c r="G5811" s="240"/>
      <c r="H5811" s="240"/>
      <c r="I5811" s="240"/>
      <c r="J5811" s="240"/>
      <c r="K5811" s="240"/>
      <c r="L5811" s="240"/>
      <c r="M5811" s="240"/>
      <c r="N5811" s="240"/>
      <c r="O5811" s="240"/>
      <c r="BC5811" s="226"/>
    </row>
    <row r="5812" spans="1:55" ht="15.75" customHeight="1" thickBot="1">
      <c r="A5812" s="238"/>
      <c r="B5812" s="238"/>
      <c r="C5812" s="240"/>
      <c r="D5812" s="240"/>
      <c r="E5812" s="240"/>
      <c r="F5812" s="240"/>
      <c r="G5812" s="240"/>
      <c r="H5812" s="240"/>
      <c r="I5812" s="240"/>
      <c r="J5812" s="240"/>
      <c r="K5812" s="240"/>
      <c r="L5812" s="240"/>
      <c r="M5812" s="240"/>
      <c r="N5812" s="240"/>
      <c r="O5812" s="240"/>
      <c r="BC5812" s="226"/>
    </row>
    <row r="5813" spans="1:55" ht="15.75" customHeight="1" thickBot="1">
      <c r="A5813" s="238"/>
      <c r="B5813" s="238"/>
      <c r="C5813" s="240"/>
      <c r="D5813" s="240"/>
      <c r="E5813" s="240"/>
      <c r="F5813" s="240"/>
      <c r="G5813" s="240"/>
      <c r="H5813" s="240"/>
      <c r="I5813" s="240"/>
      <c r="J5813" s="240"/>
      <c r="K5813" s="240"/>
      <c r="L5813" s="240"/>
      <c r="M5813" s="240"/>
      <c r="N5813" s="240"/>
      <c r="O5813" s="240"/>
      <c r="BC5813" s="226"/>
    </row>
    <row r="5814" spans="1:55" ht="15.75" customHeight="1" thickBot="1">
      <c r="A5814" s="238"/>
      <c r="B5814" s="238"/>
      <c r="C5814" s="240"/>
      <c r="D5814" s="240"/>
      <c r="E5814" s="240"/>
      <c r="F5814" s="240"/>
      <c r="G5814" s="240"/>
      <c r="H5814" s="240"/>
      <c r="I5814" s="240"/>
      <c r="J5814" s="240"/>
      <c r="K5814" s="240"/>
      <c r="L5814" s="240"/>
      <c r="M5814" s="240"/>
      <c r="N5814" s="240"/>
      <c r="O5814" s="240"/>
      <c r="BC5814" s="226"/>
    </row>
    <row r="5815" spans="1:55" ht="15.75" customHeight="1" thickBot="1">
      <c r="A5815" s="238"/>
      <c r="B5815" s="238"/>
      <c r="C5815" s="240"/>
      <c r="D5815" s="240"/>
      <c r="E5815" s="240"/>
      <c r="F5815" s="240"/>
      <c r="G5815" s="240"/>
      <c r="H5815" s="240"/>
      <c r="I5815" s="240"/>
      <c r="J5815" s="240"/>
      <c r="K5815" s="240"/>
      <c r="L5815" s="240"/>
      <c r="M5815" s="240"/>
      <c r="N5815" s="240"/>
      <c r="O5815" s="240"/>
      <c r="BC5815" s="226"/>
    </row>
    <row r="5816" spans="1:55" ht="15.75" customHeight="1" thickBot="1">
      <c r="A5816" s="238"/>
      <c r="B5816" s="238"/>
      <c r="C5816" s="240"/>
      <c r="D5816" s="240"/>
      <c r="E5816" s="240"/>
      <c r="F5816" s="240"/>
      <c r="G5816" s="240"/>
      <c r="H5816" s="240"/>
      <c r="I5816" s="240"/>
      <c r="J5816" s="240"/>
      <c r="K5816" s="240"/>
      <c r="L5816" s="240"/>
      <c r="M5816" s="240"/>
      <c r="N5816" s="240"/>
      <c r="O5816" s="240"/>
      <c r="BC5816" s="226"/>
    </row>
    <row r="5817" spans="1:55" ht="15.75" customHeight="1" thickBot="1">
      <c r="A5817" s="238"/>
      <c r="B5817" s="238"/>
      <c r="C5817" s="240"/>
      <c r="D5817" s="240"/>
      <c r="E5817" s="240"/>
      <c r="F5817" s="240"/>
      <c r="G5817" s="240"/>
      <c r="H5817" s="240"/>
      <c r="I5817" s="240"/>
      <c r="J5817" s="240"/>
      <c r="K5817" s="240"/>
      <c r="L5817" s="240"/>
      <c r="M5817" s="240"/>
      <c r="N5817" s="240"/>
      <c r="O5817" s="240"/>
      <c r="BC5817" s="226"/>
    </row>
    <row r="5818" spans="1:55" ht="15.75" customHeight="1" thickBot="1">
      <c r="A5818" s="238"/>
      <c r="B5818" s="238"/>
      <c r="C5818" s="240"/>
      <c r="D5818" s="240"/>
      <c r="E5818" s="240"/>
      <c r="F5818" s="240"/>
      <c r="G5818" s="240"/>
      <c r="H5818" s="240"/>
      <c r="I5818" s="240"/>
      <c r="J5818" s="240"/>
      <c r="K5818" s="240"/>
      <c r="L5818" s="240"/>
      <c r="M5818" s="240"/>
      <c r="N5818" s="240"/>
      <c r="O5818" s="240"/>
      <c r="BC5818" s="226"/>
    </row>
    <row r="5819" spans="1:55" ht="15.75" customHeight="1" thickBot="1">
      <c r="A5819" s="238"/>
      <c r="B5819" s="238"/>
      <c r="C5819" s="240"/>
      <c r="D5819" s="240"/>
      <c r="E5819" s="240"/>
      <c r="F5819" s="240"/>
      <c r="G5819" s="240"/>
      <c r="H5819" s="240"/>
      <c r="I5819" s="240"/>
      <c r="J5819" s="240"/>
      <c r="K5819" s="240"/>
      <c r="L5819" s="240"/>
      <c r="M5819" s="240"/>
      <c r="N5819" s="240"/>
      <c r="O5819" s="240"/>
      <c r="BC5819" s="226"/>
    </row>
    <row r="5820" spans="1:55" ht="15.75" customHeight="1" thickBot="1">
      <c r="A5820" s="238"/>
      <c r="B5820" s="238"/>
      <c r="C5820" s="240"/>
      <c r="D5820" s="240"/>
      <c r="E5820" s="240"/>
      <c r="F5820" s="240"/>
      <c r="G5820" s="240"/>
      <c r="H5820" s="240"/>
      <c r="I5820" s="240"/>
      <c r="J5820" s="240"/>
      <c r="K5820" s="240"/>
      <c r="L5820" s="240"/>
      <c r="M5820" s="240"/>
      <c r="N5820" s="240"/>
      <c r="O5820" s="240"/>
      <c r="BC5820" s="226"/>
    </row>
    <row r="5821" spans="1:55" ht="15.75" customHeight="1" thickBot="1">
      <c r="A5821" s="238"/>
      <c r="B5821" s="238"/>
      <c r="C5821" s="240"/>
      <c r="D5821" s="240"/>
      <c r="E5821" s="240"/>
      <c r="F5821" s="240"/>
      <c r="G5821" s="240"/>
      <c r="H5821" s="240"/>
      <c r="I5821" s="240"/>
      <c r="J5821" s="240"/>
      <c r="K5821" s="240"/>
      <c r="L5821" s="240"/>
      <c r="M5821" s="240"/>
      <c r="N5821" s="240"/>
      <c r="O5821" s="240"/>
      <c r="BC5821" s="226"/>
    </row>
    <row r="5822" spans="1:55" ht="15.75" customHeight="1" thickBot="1">
      <c r="A5822" s="238"/>
      <c r="B5822" s="238"/>
      <c r="C5822" s="240"/>
      <c r="D5822" s="240"/>
      <c r="E5822" s="240"/>
      <c r="F5822" s="240"/>
      <c r="G5822" s="240"/>
      <c r="H5822" s="240"/>
      <c r="I5822" s="240"/>
      <c r="J5822" s="240"/>
      <c r="K5822" s="240"/>
      <c r="L5822" s="240"/>
      <c r="M5822" s="240"/>
      <c r="N5822" s="240"/>
      <c r="O5822" s="240"/>
      <c r="BC5822" s="226"/>
    </row>
    <row r="5823" spans="1:55" ht="15.75" customHeight="1" thickBot="1">
      <c r="A5823" s="238"/>
      <c r="B5823" s="238"/>
      <c r="C5823" s="240"/>
      <c r="D5823" s="240"/>
      <c r="E5823" s="240"/>
      <c r="F5823" s="240"/>
      <c r="G5823" s="240"/>
      <c r="H5823" s="240"/>
      <c r="I5823" s="240"/>
      <c r="J5823" s="240"/>
      <c r="K5823" s="240"/>
      <c r="L5823" s="240"/>
      <c r="M5823" s="240"/>
      <c r="N5823" s="240"/>
      <c r="O5823" s="240"/>
      <c r="BC5823" s="226"/>
    </row>
    <row r="5824" spans="1:55" ht="15.75" customHeight="1" thickBot="1">
      <c r="A5824" s="238"/>
      <c r="B5824" s="238"/>
      <c r="C5824" s="240"/>
      <c r="D5824" s="240"/>
      <c r="E5824" s="240"/>
      <c r="F5824" s="240"/>
      <c r="G5824" s="240"/>
      <c r="H5824" s="240"/>
      <c r="I5824" s="240"/>
      <c r="J5824" s="240"/>
      <c r="K5824" s="240"/>
      <c r="L5824" s="240"/>
      <c r="M5824" s="240"/>
      <c r="N5824" s="240"/>
      <c r="O5824" s="240"/>
      <c r="BC5824" s="226"/>
    </row>
    <row r="5825" spans="1:55" ht="15.75" customHeight="1" thickBot="1">
      <c r="A5825" s="238"/>
      <c r="B5825" s="238"/>
      <c r="C5825" s="240"/>
      <c r="D5825" s="240"/>
      <c r="E5825" s="240"/>
      <c r="F5825" s="240"/>
      <c r="G5825" s="240"/>
      <c r="H5825" s="240"/>
      <c r="I5825" s="240"/>
      <c r="J5825" s="240"/>
      <c r="K5825" s="240"/>
      <c r="L5825" s="240"/>
      <c r="M5825" s="240"/>
      <c r="N5825" s="240"/>
      <c r="O5825" s="240"/>
      <c r="BC5825" s="226"/>
    </row>
    <row r="5826" spans="1:55" ht="15.75" customHeight="1" thickBot="1">
      <c r="A5826" s="238"/>
      <c r="B5826" s="238"/>
      <c r="C5826" s="240"/>
      <c r="D5826" s="240"/>
      <c r="E5826" s="240"/>
      <c r="F5826" s="240"/>
      <c r="G5826" s="240"/>
      <c r="H5826" s="240"/>
      <c r="I5826" s="240"/>
      <c r="J5826" s="240"/>
      <c r="K5826" s="240"/>
      <c r="L5826" s="240"/>
      <c r="M5826" s="240"/>
      <c r="N5826" s="240"/>
      <c r="O5826" s="240"/>
      <c r="BC5826" s="226"/>
    </row>
    <row r="5827" spans="1:55" ht="15.75" customHeight="1" thickBot="1">
      <c r="A5827" s="238"/>
      <c r="B5827" s="238"/>
      <c r="C5827" s="240"/>
      <c r="D5827" s="240"/>
      <c r="E5827" s="240"/>
      <c r="F5827" s="240"/>
      <c r="G5827" s="240"/>
      <c r="H5827" s="240"/>
      <c r="I5827" s="240"/>
      <c r="J5827" s="240"/>
      <c r="K5827" s="240"/>
      <c r="L5827" s="240"/>
      <c r="M5827" s="240"/>
      <c r="N5827" s="240"/>
      <c r="O5827" s="240"/>
      <c r="BC5827" s="226"/>
    </row>
    <row r="5828" spans="1:55" ht="15.75" customHeight="1" thickBot="1">
      <c r="A5828" s="238"/>
      <c r="B5828" s="238"/>
      <c r="C5828" s="240"/>
      <c r="D5828" s="240"/>
      <c r="E5828" s="240"/>
      <c r="F5828" s="240"/>
      <c r="G5828" s="240"/>
      <c r="H5828" s="240"/>
      <c r="I5828" s="240"/>
      <c r="J5828" s="240"/>
      <c r="K5828" s="240"/>
      <c r="L5828" s="240"/>
      <c r="M5828" s="240"/>
      <c r="N5828" s="240"/>
      <c r="O5828" s="240"/>
      <c r="BC5828" s="226"/>
    </row>
    <row r="5829" spans="1:55" ht="15.75" customHeight="1" thickBot="1">
      <c r="A5829" s="238"/>
      <c r="B5829" s="238"/>
      <c r="C5829" s="240"/>
      <c r="D5829" s="240"/>
      <c r="E5829" s="240"/>
      <c r="F5829" s="240"/>
      <c r="G5829" s="240"/>
      <c r="H5829" s="240"/>
      <c r="I5829" s="240"/>
      <c r="J5829" s="240"/>
      <c r="K5829" s="240"/>
      <c r="L5829" s="240"/>
      <c r="M5829" s="240"/>
      <c r="N5829" s="240"/>
      <c r="O5829" s="240"/>
      <c r="BC5829" s="226"/>
    </row>
    <row r="5830" spans="1:55" ht="15.75" customHeight="1" thickBot="1">
      <c r="A5830" s="238"/>
      <c r="B5830" s="238"/>
      <c r="C5830" s="240"/>
      <c r="D5830" s="240"/>
      <c r="E5830" s="240"/>
      <c r="F5830" s="240"/>
      <c r="G5830" s="240"/>
      <c r="H5830" s="240"/>
      <c r="I5830" s="240"/>
      <c r="J5830" s="240"/>
      <c r="K5830" s="240"/>
      <c r="L5830" s="240"/>
      <c r="M5830" s="240"/>
      <c r="N5830" s="240"/>
      <c r="O5830" s="240"/>
      <c r="BC5830" s="226"/>
    </row>
    <row r="5831" spans="1:55" ht="15.75" customHeight="1" thickBot="1">
      <c r="A5831" s="238"/>
      <c r="B5831" s="238"/>
      <c r="C5831" s="240"/>
      <c r="D5831" s="240"/>
      <c r="E5831" s="240"/>
      <c r="F5831" s="240"/>
      <c r="G5831" s="240"/>
      <c r="H5831" s="240"/>
      <c r="I5831" s="240"/>
      <c r="J5831" s="240"/>
      <c r="K5831" s="240"/>
      <c r="L5831" s="240"/>
      <c r="M5831" s="240"/>
      <c r="N5831" s="240"/>
      <c r="O5831" s="240"/>
      <c r="BC5831" s="226"/>
    </row>
    <row r="5832" spans="1:55" ht="15.75" customHeight="1" thickBot="1">
      <c r="A5832" s="238"/>
      <c r="B5832" s="238"/>
      <c r="C5832" s="240"/>
      <c r="D5832" s="240"/>
      <c r="E5832" s="240"/>
      <c r="F5832" s="240"/>
      <c r="G5832" s="240"/>
      <c r="H5832" s="240"/>
      <c r="I5832" s="240"/>
      <c r="J5832" s="240"/>
      <c r="K5832" s="240"/>
      <c r="L5832" s="240"/>
      <c r="M5832" s="240"/>
      <c r="N5832" s="240"/>
      <c r="O5832" s="240"/>
      <c r="BC5832" s="226"/>
    </row>
    <row r="5833" spans="1:55" ht="15.75" customHeight="1" thickBot="1">
      <c r="A5833" s="238"/>
      <c r="B5833" s="238"/>
      <c r="C5833" s="240"/>
      <c r="D5833" s="240"/>
      <c r="E5833" s="240"/>
      <c r="F5833" s="240"/>
      <c r="G5833" s="240"/>
      <c r="H5833" s="240"/>
      <c r="I5833" s="240"/>
      <c r="J5833" s="240"/>
      <c r="K5833" s="240"/>
      <c r="L5833" s="240"/>
      <c r="M5833" s="240"/>
      <c r="N5833" s="240"/>
      <c r="O5833" s="240"/>
      <c r="BC5833" s="226"/>
    </row>
    <row r="5834" spans="1:55" ht="15.75" customHeight="1" thickBot="1">
      <c r="A5834" s="238"/>
      <c r="B5834" s="238"/>
      <c r="C5834" s="240"/>
      <c r="D5834" s="240"/>
      <c r="E5834" s="240"/>
      <c r="F5834" s="240"/>
      <c r="G5834" s="240"/>
      <c r="H5834" s="240"/>
      <c r="I5834" s="240"/>
      <c r="J5834" s="240"/>
      <c r="K5834" s="240"/>
      <c r="L5834" s="240"/>
      <c r="M5834" s="240"/>
      <c r="N5834" s="240"/>
      <c r="O5834" s="240"/>
      <c r="BC5834" s="226"/>
    </row>
    <row r="5835" spans="1:55" ht="15.75" customHeight="1" thickBot="1">
      <c r="A5835" s="238"/>
      <c r="B5835" s="238"/>
      <c r="C5835" s="240"/>
      <c r="D5835" s="240"/>
      <c r="E5835" s="240"/>
      <c r="F5835" s="240"/>
      <c r="G5835" s="240"/>
      <c r="H5835" s="240"/>
      <c r="I5835" s="240"/>
      <c r="J5835" s="240"/>
      <c r="K5835" s="240"/>
      <c r="L5835" s="240"/>
      <c r="M5835" s="240"/>
      <c r="N5835" s="240"/>
      <c r="O5835" s="240"/>
      <c r="BC5835" s="226"/>
    </row>
    <row r="5836" spans="1:55" ht="15.75" customHeight="1" thickBot="1">
      <c r="A5836" s="238"/>
      <c r="B5836" s="238"/>
      <c r="C5836" s="240"/>
      <c r="D5836" s="240"/>
      <c r="E5836" s="240"/>
      <c r="F5836" s="240"/>
      <c r="G5836" s="240"/>
      <c r="H5836" s="240"/>
      <c r="I5836" s="240"/>
      <c r="J5836" s="240"/>
      <c r="K5836" s="240"/>
      <c r="L5836" s="240"/>
      <c r="M5836" s="240"/>
      <c r="N5836" s="240"/>
      <c r="O5836" s="240"/>
      <c r="BC5836" s="226"/>
    </row>
    <row r="5837" spans="1:55" ht="15.75" customHeight="1" thickBot="1">
      <c r="A5837" s="238"/>
      <c r="B5837" s="238"/>
      <c r="C5837" s="240"/>
      <c r="D5837" s="240"/>
      <c r="E5837" s="240"/>
      <c r="F5837" s="240"/>
      <c r="G5837" s="240"/>
      <c r="H5837" s="240"/>
      <c r="I5837" s="240"/>
      <c r="J5837" s="240"/>
      <c r="K5837" s="240"/>
      <c r="L5837" s="240"/>
      <c r="M5837" s="240"/>
      <c r="N5837" s="240"/>
      <c r="O5837" s="240"/>
      <c r="BC5837" s="226"/>
    </row>
    <row r="5838" spans="1:55" ht="15.75" customHeight="1" thickBot="1">
      <c r="A5838" s="238"/>
      <c r="B5838" s="238"/>
      <c r="C5838" s="240"/>
      <c r="D5838" s="240"/>
      <c r="E5838" s="240"/>
      <c r="F5838" s="240"/>
      <c r="G5838" s="240"/>
      <c r="H5838" s="240"/>
      <c r="I5838" s="240"/>
      <c r="J5838" s="240"/>
      <c r="K5838" s="240"/>
      <c r="L5838" s="240"/>
      <c r="M5838" s="240"/>
      <c r="N5838" s="240"/>
      <c r="O5838" s="240"/>
      <c r="BC5838" s="226"/>
    </row>
    <row r="5839" spans="1:55" ht="15.75" customHeight="1" thickBot="1">
      <c r="A5839" s="238"/>
      <c r="B5839" s="238"/>
      <c r="C5839" s="240"/>
      <c r="D5839" s="240"/>
      <c r="E5839" s="240"/>
      <c r="F5839" s="240"/>
      <c r="G5839" s="240"/>
      <c r="H5839" s="240"/>
      <c r="I5839" s="240"/>
      <c r="J5839" s="240"/>
      <c r="K5839" s="240"/>
      <c r="L5839" s="240"/>
      <c r="M5839" s="240"/>
      <c r="N5839" s="240"/>
      <c r="O5839" s="240"/>
      <c r="BC5839" s="226"/>
    </row>
    <row r="5840" spans="1:55" ht="15.75" customHeight="1" thickBot="1">
      <c r="A5840" s="238"/>
      <c r="B5840" s="238"/>
      <c r="C5840" s="240"/>
      <c r="D5840" s="240"/>
      <c r="E5840" s="240"/>
      <c r="F5840" s="240"/>
      <c r="G5840" s="240"/>
      <c r="H5840" s="240"/>
      <c r="I5840" s="240"/>
      <c r="J5840" s="240"/>
      <c r="K5840" s="240"/>
      <c r="L5840" s="240"/>
      <c r="M5840" s="240"/>
      <c r="N5840" s="240"/>
      <c r="O5840" s="240"/>
      <c r="BC5840" s="226"/>
    </row>
    <row r="5841" spans="1:55" ht="15.75" customHeight="1" thickBot="1">
      <c r="A5841" s="238"/>
      <c r="B5841" s="238"/>
      <c r="C5841" s="240"/>
      <c r="D5841" s="240"/>
      <c r="E5841" s="240"/>
      <c r="F5841" s="240"/>
      <c r="G5841" s="240"/>
      <c r="H5841" s="240"/>
      <c r="I5841" s="240"/>
      <c r="J5841" s="240"/>
      <c r="K5841" s="240"/>
      <c r="L5841" s="240"/>
      <c r="M5841" s="240"/>
      <c r="N5841" s="240"/>
      <c r="O5841" s="240"/>
      <c r="BC5841" s="226"/>
    </row>
    <row r="5842" spans="1:55" ht="15.75" customHeight="1" thickBot="1">
      <c r="A5842" s="238"/>
      <c r="B5842" s="238"/>
      <c r="C5842" s="240"/>
      <c r="D5842" s="240"/>
      <c r="E5842" s="240"/>
      <c r="F5842" s="240"/>
      <c r="G5842" s="240"/>
      <c r="H5842" s="240"/>
      <c r="I5842" s="240"/>
      <c r="J5842" s="240"/>
      <c r="K5842" s="240"/>
      <c r="L5842" s="240"/>
      <c r="M5842" s="240"/>
      <c r="N5842" s="240"/>
      <c r="O5842" s="240"/>
      <c r="BC5842" s="226"/>
    </row>
    <row r="5843" spans="1:55" ht="15.75" customHeight="1" thickBot="1">
      <c r="A5843" s="238"/>
      <c r="B5843" s="238"/>
      <c r="C5843" s="240"/>
      <c r="D5843" s="240"/>
      <c r="E5843" s="240"/>
      <c r="F5843" s="240"/>
      <c r="G5843" s="240"/>
      <c r="H5843" s="240"/>
      <c r="I5843" s="240"/>
      <c r="J5843" s="240"/>
      <c r="K5843" s="240"/>
      <c r="L5843" s="240"/>
      <c r="M5843" s="240"/>
      <c r="N5843" s="240"/>
      <c r="O5843" s="240"/>
      <c r="BC5843" s="226"/>
    </row>
    <row r="5844" spans="1:55" ht="15.75" customHeight="1" thickBot="1">
      <c r="A5844" s="238"/>
      <c r="B5844" s="238"/>
      <c r="C5844" s="240"/>
      <c r="D5844" s="240"/>
      <c r="E5844" s="240"/>
      <c r="F5844" s="240"/>
      <c r="G5844" s="240"/>
      <c r="H5844" s="240"/>
      <c r="I5844" s="240"/>
      <c r="J5844" s="240"/>
      <c r="K5844" s="240"/>
      <c r="L5844" s="240"/>
      <c r="M5844" s="240"/>
      <c r="N5844" s="240"/>
      <c r="O5844" s="240"/>
      <c r="BC5844" s="226"/>
    </row>
    <row r="5845" spans="1:55" ht="15.75" customHeight="1" thickBot="1">
      <c r="A5845" s="238"/>
      <c r="B5845" s="238"/>
      <c r="C5845" s="240"/>
      <c r="D5845" s="240"/>
      <c r="E5845" s="240"/>
      <c r="F5845" s="240"/>
      <c r="G5845" s="240"/>
      <c r="H5845" s="240"/>
      <c r="I5845" s="240"/>
      <c r="J5845" s="240"/>
      <c r="K5845" s="240"/>
      <c r="L5845" s="240"/>
      <c r="M5845" s="240"/>
      <c r="N5845" s="240"/>
      <c r="O5845" s="240"/>
      <c r="BC5845" s="226"/>
    </row>
    <row r="5846" spans="1:55" ht="15.75" customHeight="1" thickBot="1">
      <c r="A5846" s="238"/>
      <c r="B5846" s="238"/>
      <c r="C5846" s="240"/>
      <c r="D5846" s="240"/>
      <c r="E5846" s="240"/>
      <c r="F5846" s="240"/>
      <c r="G5846" s="240"/>
      <c r="H5846" s="240"/>
      <c r="I5846" s="240"/>
      <c r="J5846" s="240"/>
      <c r="K5846" s="240"/>
      <c r="L5846" s="240"/>
      <c r="M5846" s="240"/>
      <c r="N5846" s="240"/>
      <c r="O5846" s="240"/>
      <c r="BC5846" s="226"/>
    </row>
    <row r="5847" spans="1:55" ht="15.75" customHeight="1" thickBot="1">
      <c r="A5847" s="238"/>
      <c r="B5847" s="238"/>
      <c r="C5847" s="240"/>
      <c r="D5847" s="240"/>
      <c r="E5847" s="240"/>
      <c r="F5847" s="240"/>
      <c r="G5847" s="240"/>
      <c r="H5847" s="240"/>
      <c r="I5847" s="240"/>
      <c r="J5847" s="240"/>
      <c r="K5847" s="240"/>
      <c r="L5847" s="240"/>
      <c r="M5847" s="240"/>
      <c r="N5847" s="240"/>
      <c r="O5847" s="240"/>
      <c r="BC5847" s="226"/>
    </row>
    <row r="5848" spans="1:55" ht="15.75" customHeight="1" thickBot="1">
      <c r="A5848" s="238"/>
      <c r="B5848" s="238"/>
      <c r="C5848" s="240"/>
      <c r="D5848" s="240"/>
      <c r="E5848" s="240"/>
      <c r="F5848" s="240"/>
      <c r="G5848" s="240"/>
      <c r="H5848" s="240"/>
      <c r="I5848" s="240"/>
      <c r="J5848" s="240"/>
      <c r="K5848" s="240"/>
      <c r="L5848" s="240"/>
      <c r="M5848" s="240"/>
      <c r="N5848" s="240"/>
      <c r="O5848" s="240"/>
      <c r="BC5848" s="226"/>
    </row>
    <row r="5849" spans="1:55" ht="15.75" customHeight="1" thickBot="1">
      <c r="A5849" s="238"/>
      <c r="B5849" s="238"/>
      <c r="C5849" s="240"/>
      <c r="D5849" s="240"/>
      <c r="E5849" s="240"/>
      <c r="F5849" s="240"/>
      <c r="G5849" s="240"/>
      <c r="H5849" s="240"/>
      <c r="I5849" s="240"/>
      <c r="J5849" s="240"/>
      <c r="K5849" s="240"/>
      <c r="L5849" s="240"/>
      <c r="M5849" s="240"/>
      <c r="N5849" s="240"/>
      <c r="O5849" s="240"/>
      <c r="BC5849" s="226"/>
    </row>
    <row r="5850" spans="1:55" ht="15.75" customHeight="1" thickBot="1">
      <c r="A5850" s="238"/>
      <c r="B5850" s="238"/>
      <c r="C5850" s="240"/>
      <c r="D5850" s="240"/>
      <c r="E5850" s="240"/>
      <c r="F5850" s="240"/>
      <c r="G5850" s="240"/>
      <c r="H5850" s="240"/>
      <c r="I5850" s="240"/>
      <c r="J5850" s="240"/>
      <c r="K5850" s="240"/>
      <c r="L5850" s="240"/>
      <c r="M5850" s="240"/>
      <c r="N5850" s="240"/>
      <c r="O5850" s="240"/>
      <c r="BC5850" s="226"/>
    </row>
    <row r="5851" spans="1:55" ht="15.75" customHeight="1" thickBot="1">
      <c r="A5851" s="238"/>
      <c r="B5851" s="238"/>
      <c r="C5851" s="240"/>
      <c r="D5851" s="240"/>
      <c r="E5851" s="240"/>
      <c r="F5851" s="240"/>
      <c r="G5851" s="240"/>
      <c r="H5851" s="240"/>
      <c r="I5851" s="240"/>
      <c r="J5851" s="240"/>
      <c r="K5851" s="240"/>
      <c r="L5851" s="240"/>
      <c r="M5851" s="240"/>
      <c r="N5851" s="240"/>
      <c r="O5851" s="240"/>
      <c r="BC5851" s="226"/>
    </row>
    <row r="5852" spans="1:55" ht="15.75" customHeight="1" thickBot="1">
      <c r="A5852" s="238"/>
      <c r="B5852" s="238"/>
      <c r="C5852" s="240"/>
      <c r="D5852" s="240"/>
      <c r="E5852" s="240"/>
      <c r="F5852" s="240"/>
      <c r="G5852" s="240"/>
      <c r="H5852" s="240"/>
      <c r="I5852" s="240"/>
      <c r="J5852" s="240"/>
      <c r="K5852" s="240"/>
      <c r="L5852" s="240"/>
      <c r="M5852" s="240"/>
      <c r="N5852" s="240"/>
      <c r="O5852" s="240"/>
      <c r="BC5852" s="226"/>
    </row>
    <row r="5853" spans="1:55" ht="15.75" customHeight="1" thickBot="1">
      <c r="A5853" s="238"/>
      <c r="B5853" s="238"/>
      <c r="C5853" s="240"/>
      <c r="D5853" s="240"/>
      <c r="E5853" s="240"/>
      <c r="F5853" s="240"/>
      <c r="G5853" s="240"/>
      <c r="H5853" s="240"/>
      <c r="I5853" s="240"/>
      <c r="J5853" s="240"/>
      <c r="K5853" s="240"/>
      <c r="L5853" s="240"/>
      <c r="M5853" s="240"/>
      <c r="N5853" s="240"/>
      <c r="O5853" s="240"/>
      <c r="BC5853" s="226"/>
    </row>
    <row r="5854" spans="1:55" ht="15.75" customHeight="1" thickBot="1">
      <c r="A5854" s="238"/>
      <c r="B5854" s="238"/>
      <c r="C5854" s="240"/>
      <c r="D5854" s="240"/>
      <c r="E5854" s="240"/>
      <c r="F5854" s="240"/>
      <c r="G5854" s="240"/>
      <c r="H5854" s="240"/>
      <c r="I5854" s="240"/>
      <c r="J5854" s="240"/>
      <c r="K5854" s="240"/>
      <c r="L5854" s="240"/>
      <c r="M5854" s="240"/>
      <c r="N5854" s="240"/>
      <c r="O5854" s="240"/>
      <c r="BC5854" s="226"/>
    </row>
    <row r="5855" spans="1:55" ht="15.75" customHeight="1" thickBot="1">
      <c r="A5855" s="238"/>
      <c r="B5855" s="238"/>
      <c r="C5855" s="240"/>
      <c r="D5855" s="240"/>
      <c r="E5855" s="240"/>
      <c r="F5855" s="240"/>
      <c r="G5855" s="240"/>
      <c r="H5855" s="240"/>
      <c r="I5855" s="240"/>
      <c r="J5855" s="240"/>
      <c r="K5855" s="240"/>
      <c r="L5855" s="240"/>
      <c r="M5855" s="240"/>
      <c r="N5855" s="240"/>
      <c r="O5855" s="240"/>
      <c r="BC5855" s="226"/>
    </row>
    <row r="5856" spans="1:55" ht="15.75" customHeight="1" thickBot="1">
      <c r="A5856" s="238"/>
      <c r="B5856" s="238"/>
      <c r="C5856" s="240"/>
      <c r="D5856" s="240"/>
      <c r="E5856" s="240"/>
      <c r="F5856" s="240"/>
      <c r="G5856" s="240"/>
      <c r="H5856" s="240"/>
      <c r="I5856" s="240"/>
      <c r="J5856" s="240"/>
      <c r="K5856" s="240"/>
      <c r="L5856" s="240"/>
      <c r="M5856" s="240"/>
      <c r="N5856" s="240"/>
      <c r="O5856" s="240"/>
      <c r="BC5856" s="226"/>
    </row>
    <row r="5857" spans="1:55" ht="15.75" customHeight="1" thickBot="1">
      <c r="A5857" s="238"/>
      <c r="B5857" s="238"/>
      <c r="C5857" s="240"/>
      <c r="D5857" s="240"/>
      <c r="E5857" s="240"/>
      <c r="F5857" s="240"/>
      <c r="G5857" s="240"/>
      <c r="H5857" s="240"/>
      <c r="I5857" s="240"/>
      <c r="J5857" s="240"/>
      <c r="K5857" s="240"/>
      <c r="L5857" s="240"/>
      <c r="M5857" s="240"/>
      <c r="N5857" s="240"/>
      <c r="O5857" s="240"/>
      <c r="BC5857" s="226"/>
    </row>
    <row r="5858" spans="1:55" ht="15.75" customHeight="1" thickBot="1">
      <c r="A5858" s="238"/>
      <c r="B5858" s="238"/>
      <c r="C5858" s="240"/>
      <c r="D5858" s="240"/>
      <c r="E5858" s="240"/>
      <c r="F5858" s="240"/>
      <c r="G5858" s="240"/>
      <c r="H5858" s="240"/>
      <c r="I5858" s="240"/>
      <c r="J5858" s="240"/>
      <c r="K5858" s="240"/>
      <c r="L5858" s="240"/>
      <c r="M5858" s="240"/>
      <c r="N5858" s="240"/>
      <c r="O5858" s="240"/>
      <c r="BC5858" s="226"/>
    </row>
    <row r="5859" spans="1:55" ht="15.75" customHeight="1" thickBot="1">
      <c r="A5859" s="238"/>
      <c r="B5859" s="238"/>
      <c r="C5859" s="240"/>
      <c r="D5859" s="240"/>
      <c r="E5859" s="240"/>
      <c r="F5859" s="240"/>
      <c r="G5859" s="240"/>
      <c r="H5859" s="240"/>
      <c r="I5859" s="240"/>
      <c r="J5859" s="240"/>
      <c r="K5859" s="240"/>
      <c r="L5859" s="240"/>
      <c r="M5859" s="240"/>
      <c r="N5859" s="240"/>
      <c r="O5859" s="240"/>
      <c r="BC5859" s="226"/>
    </row>
    <row r="5860" spans="1:55" ht="15.75" customHeight="1" thickBot="1">
      <c r="A5860" s="238"/>
      <c r="B5860" s="238"/>
      <c r="C5860" s="240"/>
      <c r="D5860" s="240"/>
      <c r="E5860" s="240"/>
      <c r="F5860" s="240"/>
      <c r="G5860" s="240"/>
      <c r="H5860" s="240"/>
      <c r="I5860" s="240"/>
      <c r="J5860" s="240"/>
      <c r="K5860" s="240"/>
      <c r="L5860" s="240"/>
      <c r="M5860" s="240"/>
      <c r="N5860" s="240"/>
      <c r="O5860" s="240"/>
      <c r="BC5860" s="226"/>
    </row>
    <row r="5861" spans="1:55" ht="15.75" customHeight="1" thickBot="1">
      <c r="A5861" s="238"/>
      <c r="B5861" s="238"/>
      <c r="C5861" s="240"/>
      <c r="D5861" s="240"/>
      <c r="E5861" s="240"/>
      <c r="F5861" s="240"/>
      <c r="G5861" s="240"/>
      <c r="H5861" s="240"/>
      <c r="I5861" s="240"/>
      <c r="J5861" s="240"/>
      <c r="K5861" s="240"/>
      <c r="L5861" s="240"/>
      <c r="M5861" s="240"/>
      <c r="N5861" s="240"/>
      <c r="O5861" s="240"/>
      <c r="BC5861" s="226"/>
    </row>
    <row r="5862" spans="1:55" ht="15.75" customHeight="1" thickBot="1">
      <c r="A5862" s="238"/>
      <c r="B5862" s="238"/>
      <c r="C5862" s="240"/>
      <c r="D5862" s="240"/>
      <c r="E5862" s="240"/>
      <c r="F5862" s="240"/>
      <c r="G5862" s="240"/>
      <c r="H5862" s="240"/>
      <c r="I5862" s="240"/>
      <c r="J5862" s="240"/>
      <c r="K5862" s="240"/>
      <c r="L5862" s="240"/>
      <c r="M5862" s="240"/>
      <c r="N5862" s="240"/>
      <c r="O5862" s="240"/>
      <c r="BC5862" s="226"/>
    </row>
    <row r="5863" spans="1:55" ht="15.75" customHeight="1" thickBot="1">
      <c r="A5863" s="238"/>
      <c r="B5863" s="238"/>
      <c r="C5863" s="240"/>
      <c r="D5863" s="240"/>
      <c r="E5863" s="240"/>
      <c r="F5863" s="240"/>
      <c r="G5863" s="240"/>
      <c r="H5863" s="240"/>
      <c r="I5863" s="240"/>
      <c r="J5863" s="240"/>
      <c r="K5863" s="240"/>
      <c r="L5863" s="240"/>
      <c r="M5863" s="240"/>
      <c r="N5863" s="240"/>
      <c r="O5863" s="240"/>
      <c r="BC5863" s="226"/>
    </row>
    <row r="5864" spans="1:55" ht="15.75" customHeight="1" thickBot="1">
      <c r="A5864" s="238"/>
      <c r="B5864" s="238"/>
      <c r="C5864" s="240"/>
      <c r="D5864" s="240"/>
      <c r="E5864" s="240"/>
      <c r="F5864" s="240"/>
      <c r="G5864" s="240"/>
      <c r="H5864" s="240"/>
      <c r="I5864" s="240"/>
      <c r="J5864" s="240"/>
      <c r="K5864" s="240"/>
      <c r="L5864" s="240"/>
      <c r="M5864" s="240"/>
      <c r="N5864" s="240"/>
      <c r="O5864" s="240"/>
      <c r="BC5864" s="226"/>
    </row>
    <row r="5865" spans="1:55" ht="15.75" customHeight="1" thickBot="1">
      <c r="A5865" s="238"/>
      <c r="B5865" s="238"/>
      <c r="C5865" s="240"/>
      <c r="D5865" s="240"/>
      <c r="E5865" s="240"/>
      <c r="F5865" s="240"/>
      <c r="G5865" s="240"/>
      <c r="H5865" s="240"/>
      <c r="I5865" s="240"/>
      <c r="J5865" s="240"/>
      <c r="K5865" s="240"/>
      <c r="L5865" s="240"/>
      <c r="M5865" s="240"/>
      <c r="N5865" s="240"/>
      <c r="O5865" s="240"/>
      <c r="BC5865" s="226"/>
    </row>
    <row r="5866" spans="1:55" ht="15.75" customHeight="1" thickBot="1">
      <c r="A5866" s="238"/>
      <c r="B5866" s="238"/>
      <c r="C5866" s="240"/>
      <c r="D5866" s="240"/>
      <c r="E5866" s="240"/>
      <c r="F5866" s="240"/>
      <c r="G5866" s="240"/>
      <c r="H5866" s="240"/>
      <c r="I5866" s="240"/>
      <c r="J5866" s="240"/>
      <c r="K5866" s="240"/>
      <c r="L5866" s="240"/>
      <c r="M5866" s="240"/>
      <c r="N5866" s="240"/>
      <c r="O5866" s="240"/>
      <c r="BC5866" s="226"/>
    </row>
    <row r="5867" spans="1:55" ht="15.75" customHeight="1" thickBot="1">
      <c r="A5867" s="238"/>
      <c r="B5867" s="238"/>
      <c r="C5867" s="240"/>
      <c r="D5867" s="240"/>
      <c r="E5867" s="240"/>
      <c r="F5867" s="240"/>
      <c r="G5867" s="240"/>
      <c r="H5867" s="240"/>
      <c r="I5867" s="240"/>
      <c r="J5867" s="240"/>
      <c r="K5867" s="240"/>
      <c r="L5867" s="240"/>
      <c r="M5867" s="240"/>
      <c r="N5867" s="240"/>
      <c r="O5867" s="240"/>
      <c r="BC5867" s="226"/>
    </row>
    <row r="5868" spans="1:55" ht="15.75" customHeight="1" thickBot="1">
      <c r="A5868" s="238"/>
      <c r="B5868" s="238"/>
      <c r="C5868" s="240"/>
      <c r="D5868" s="240"/>
      <c r="E5868" s="240"/>
      <c r="F5868" s="240"/>
      <c r="G5868" s="240"/>
      <c r="H5868" s="240"/>
      <c r="I5868" s="240"/>
      <c r="J5868" s="240"/>
      <c r="K5868" s="240"/>
      <c r="L5868" s="240"/>
      <c r="M5868" s="240"/>
      <c r="N5868" s="240"/>
      <c r="O5868" s="240"/>
      <c r="BC5868" s="226"/>
    </row>
    <row r="5869" spans="1:55" ht="15.75" customHeight="1" thickBot="1">
      <c r="A5869" s="238"/>
      <c r="B5869" s="238"/>
      <c r="C5869" s="240"/>
      <c r="D5869" s="240"/>
      <c r="E5869" s="240"/>
      <c r="F5869" s="240"/>
      <c r="G5869" s="240"/>
      <c r="H5869" s="240"/>
      <c r="I5869" s="240"/>
      <c r="J5869" s="240"/>
      <c r="K5869" s="240"/>
      <c r="L5869" s="240"/>
      <c r="M5869" s="240"/>
      <c r="N5869" s="240"/>
      <c r="O5869" s="240"/>
      <c r="BC5869" s="226"/>
    </row>
    <row r="5870" spans="1:55" ht="15.75" customHeight="1" thickBot="1">
      <c r="A5870" s="238"/>
      <c r="B5870" s="238"/>
      <c r="C5870" s="240"/>
      <c r="D5870" s="240"/>
      <c r="E5870" s="240"/>
      <c r="F5870" s="240"/>
      <c r="G5870" s="240"/>
      <c r="H5870" s="240"/>
      <c r="I5870" s="240"/>
      <c r="J5870" s="240"/>
      <c r="K5870" s="240"/>
      <c r="L5870" s="240"/>
      <c r="M5870" s="240"/>
      <c r="N5870" s="240"/>
      <c r="O5870" s="240"/>
      <c r="BC5870" s="226"/>
    </row>
    <row r="5871" spans="1:55" ht="15.75" customHeight="1" thickBot="1">
      <c r="A5871" s="238"/>
      <c r="B5871" s="238"/>
      <c r="C5871" s="240"/>
      <c r="D5871" s="240"/>
      <c r="E5871" s="240"/>
      <c r="F5871" s="240"/>
      <c r="G5871" s="240"/>
      <c r="H5871" s="240"/>
      <c r="I5871" s="240"/>
      <c r="J5871" s="240"/>
      <c r="K5871" s="240"/>
      <c r="L5871" s="240"/>
      <c r="M5871" s="240"/>
      <c r="N5871" s="240"/>
      <c r="O5871" s="240"/>
      <c r="BC5871" s="226"/>
    </row>
    <row r="5872" spans="1:55" ht="15.75" customHeight="1" thickBot="1">
      <c r="A5872" s="238"/>
      <c r="B5872" s="238"/>
      <c r="C5872" s="240"/>
      <c r="D5872" s="240"/>
      <c r="E5872" s="240"/>
      <c r="F5872" s="240"/>
      <c r="G5872" s="240"/>
      <c r="H5872" s="240"/>
      <c r="I5872" s="240"/>
      <c r="J5872" s="240"/>
      <c r="K5872" s="240"/>
      <c r="L5872" s="240"/>
      <c r="M5872" s="240"/>
      <c r="N5872" s="240"/>
      <c r="O5872" s="240"/>
      <c r="BC5872" s="226"/>
    </row>
    <row r="5873" spans="1:55" ht="15.75" customHeight="1" thickBot="1">
      <c r="A5873" s="238"/>
      <c r="B5873" s="238"/>
      <c r="C5873" s="240"/>
      <c r="D5873" s="240"/>
      <c r="E5873" s="240"/>
      <c r="F5873" s="240"/>
      <c r="G5873" s="240"/>
      <c r="H5873" s="240"/>
      <c r="I5873" s="240"/>
      <c r="J5873" s="240"/>
      <c r="K5873" s="240"/>
      <c r="L5873" s="240"/>
      <c r="M5873" s="240"/>
      <c r="N5873" s="240"/>
      <c r="O5873" s="240"/>
      <c r="BC5873" s="226"/>
    </row>
    <row r="5874" spans="1:55" ht="15.75" customHeight="1" thickBot="1">
      <c r="A5874" s="238"/>
      <c r="B5874" s="238"/>
      <c r="C5874" s="240"/>
      <c r="D5874" s="240"/>
      <c r="E5874" s="240"/>
      <c r="F5874" s="240"/>
      <c r="G5874" s="240"/>
      <c r="H5874" s="240"/>
      <c r="I5874" s="240"/>
      <c r="J5874" s="240"/>
      <c r="K5874" s="240"/>
      <c r="L5874" s="240"/>
      <c r="M5874" s="240"/>
      <c r="N5874" s="240"/>
      <c r="O5874" s="240"/>
      <c r="BC5874" s="226"/>
    </row>
    <row r="5875" spans="1:55" ht="15.75" customHeight="1" thickBot="1">
      <c r="A5875" s="238"/>
      <c r="B5875" s="238"/>
      <c r="C5875" s="240"/>
      <c r="D5875" s="240"/>
      <c r="E5875" s="240"/>
      <c r="F5875" s="240"/>
      <c r="G5875" s="240"/>
      <c r="H5875" s="240"/>
      <c r="I5875" s="240"/>
      <c r="J5875" s="240"/>
      <c r="K5875" s="240"/>
      <c r="L5875" s="240"/>
      <c r="M5875" s="240"/>
      <c r="N5875" s="240"/>
      <c r="O5875" s="240"/>
      <c r="BC5875" s="226"/>
    </row>
    <row r="5876" spans="1:55" ht="15.75" customHeight="1" thickBot="1">
      <c r="A5876" s="238"/>
      <c r="B5876" s="238"/>
      <c r="C5876" s="240"/>
      <c r="D5876" s="240"/>
      <c r="E5876" s="240"/>
      <c r="F5876" s="240"/>
      <c r="G5876" s="240"/>
      <c r="H5876" s="240"/>
      <c r="I5876" s="240"/>
      <c r="J5876" s="240"/>
      <c r="K5876" s="240"/>
      <c r="L5876" s="240"/>
      <c r="M5876" s="240"/>
      <c r="N5876" s="240"/>
      <c r="O5876" s="240"/>
      <c r="BC5876" s="226"/>
    </row>
    <row r="5877" spans="1:55" ht="15.75" customHeight="1" thickBot="1">
      <c r="A5877" s="238"/>
      <c r="B5877" s="238"/>
      <c r="C5877" s="240"/>
      <c r="D5877" s="240"/>
      <c r="E5877" s="240"/>
      <c r="F5877" s="240"/>
      <c r="G5877" s="240"/>
      <c r="H5877" s="240"/>
      <c r="I5877" s="240"/>
      <c r="J5877" s="240"/>
      <c r="K5877" s="240"/>
      <c r="L5877" s="240"/>
      <c r="M5877" s="240"/>
      <c r="N5877" s="240"/>
      <c r="O5877" s="240"/>
      <c r="BC5877" s="226"/>
    </row>
    <row r="5878" spans="1:55" ht="15.75" customHeight="1" thickBot="1">
      <c r="A5878" s="238"/>
      <c r="B5878" s="238"/>
      <c r="C5878" s="240"/>
      <c r="D5878" s="240"/>
      <c r="E5878" s="240"/>
      <c r="F5878" s="240"/>
      <c r="G5878" s="240"/>
      <c r="H5878" s="240"/>
      <c r="I5878" s="240"/>
      <c r="J5878" s="240"/>
      <c r="K5878" s="240"/>
      <c r="L5878" s="240"/>
      <c r="M5878" s="240"/>
      <c r="N5878" s="240"/>
      <c r="O5878" s="240"/>
      <c r="BC5878" s="226"/>
    </row>
    <row r="5879" spans="1:55" ht="15.75" customHeight="1" thickBot="1">
      <c r="A5879" s="238"/>
      <c r="B5879" s="238"/>
      <c r="C5879" s="240"/>
      <c r="D5879" s="240"/>
      <c r="E5879" s="240"/>
      <c r="F5879" s="240"/>
      <c r="G5879" s="240"/>
      <c r="H5879" s="240"/>
      <c r="I5879" s="240"/>
      <c r="J5879" s="240"/>
      <c r="K5879" s="240"/>
      <c r="L5879" s="240"/>
      <c r="M5879" s="240"/>
      <c r="N5879" s="240"/>
      <c r="O5879" s="240"/>
      <c r="BC5879" s="226"/>
    </row>
    <row r="5880" spans="1:55" ht="15.75" customHeight="1" thickBot="1">
      <c r="A5880" s="238"/>
      <c r="B5880" s="238"/>
      <c r="C5880" s="240"/>
      <c r="D5880" s="240"/>
      <c r="E5880" s="240"/>
      <c r="F5880" s="240"/>
      <c r="G5880" s="240"/>
      <c r="H5880" s="240"/>
      <c r="I5880" s="240"/>
      <c r="J5880" s="240"/>
      <c r="K5880" s="240"/>
      <c r="L5880" s="240"/>
      <c r="M5880" s="240"/>
      <c r="N5880" s="240"/>
      <c r="O5880" s="240"/>
      <c r="BC5880" s="226"/>
    </row>
    <row r="5881" spans="1:55" ht="15.75" customHeight="1" thickBot="1">
      <c r="A5881" s="238"/>
      <c r="B5881" s="238"/>
      <c r="C5881" s="240"/>
      <c r="D5881" s="240"/>
      <c r="E5881" s="240"/>
      <c r="F5881" s="240"/>
      <c r="G5881" s="240"/>
      <c r="H5881" s="240"/>
      <c r="I5881" s="240"/>
      <c r="J5881" s="240"/>
      <c r="K5881" s="240"/>
      <c r="L5881" s="240"/>
      <c r="M5881" s="240"/>
      <c r="N5881" s="240"/>
      <c r="O5881" s="240"/>
      <c r="BC5881" s="226"/>
    </row>
    <row r="5882" spans="1:55" ht="15.75" customHeight="1" thickBot="1">
      <c r="A5882" s="238"/>
      <c r="B5882" s="238"/>
      <c r="C5882" s="240"/>
      <c r="D5882" s="240"/>
      <c r="E5882" s="240"/>
      <c r="F5882" s="240"/>
      <c r="G5882" s="240"/>
      <c r="H5882" s="240"/>
      <c r="I5882" s="240"/>
      <c r="J5882" s="240"/>
      <c r="K5882" s="240"/>
      <c r="L5882" s="240"/>
      <c r="M5882" s="240"/>
      <c r="N5882" s="240"/>
      <c r="O5882" s="240"/>
      <c r="BC5882" s="226"/>
    </row>
    <row r="5883" spans="1:55" ht="15.75" customHeight="1" thickBot="1">
      <c r="A5883" s="238"/>
      <c r="B5883" s="238"/>
      <c r="C5883" s="240"/>
      <c r="D5883" s="240"/>
      <c r="E5883" s="240"/>
      <c r="F5883" s="240"/>
      <c r="G5883" s="240"/>
      <c r="H5883" s="240"/>
      <c r="I5883" s="240"/>
      <c r="J5883" s="240"/>
      <c r="K5883" s="240"/>
      <c r="L5883" s="240"/>
      <c r="M5883" s="240"/>
      <c r="N5883" s="240"/>
      <c r="O5883" s="240"/>
      <c r="BC5883" s="226"/>
    </row>
    <row r="5884" spans="1:55" ht="15.75" customHeight="1" thickBot="1">
      <c r="A5884" s="238"/>
      <c r="B5884" s="238"/>
      <c r="C5884" s="240"/>
      <c r="D5884" s="240"/>
      <c r="E5884" s="240"/>
      <c r="F5884" s="240"/>
      <c r="G5884" s="240"/>
      <c r="H5884" s="240"/>
      <c r="I5884" s="240"/>
      <c r="J5884" s="240"/>
      <c r="K5884" s="240"/>
      <c r="L5884" s="240"/>
      <c r="M5884" s="240"/>
      <c r="N5884" s="240"/>
      <c r="O5884" s="240"/>
      <c r="BC5884" s="226"/>
    </row>
    <row r="5885" spans="1:55" ht="15.75" customHeight="1" thickBot="1">
      <c r="A5885" s="238"/>
      <c r="B5885" s="238"/>
      <c r="C5885" s="240"/>
      <c r="D5885" s="240"/>
      <c r="E5885" s="240"/>
      <c r="F5885" s="240"/>
      <c r="G5885" s="240"/>
      <c r="H5885" s="240"/>
      <c r="I5885" s="240"/>
      <c r="J5885" s="240"/>
      <c r="K5885" s="240"/>
      <c r="L5885" s="240"/>
      <c r="M5885" s="240"/>
      <c r="N5885" s="240"/>
      <c r="O5885" s="240"/>
      <c r="BC5885" s="226"/>
    </row>
    <row r="5886" spans="1:55" ht="15.75" customHeight="1" thickBot="1">
      <c r="A5886" s="238"/>
      <c r="B5886" s="238"/>
      <c r="C5886" s="240"/>
      <c r="D5886" s="240"/>
      <c r="E5886" s="240"/>
      <c r="F5886" s="240"/>
      <c r="G5886" s="240"/>
      <c r="H5886" s="240"/>
      <c r="I5886" s="240"/>
      <c r="J5886" s="240"/>
      <c r="K5886" s="240"/>
      <c r="L5886" s="240"/>
      <c r="M5886" s="240"/>
      <c r="N5886" s="240"/>
      <c r="O5886" s="240"/>
      <c r="BC5886" s="226"/>
    </row>
    <row r="5887" spans="1:55" ht="15.75" customHeight="1" thickBot="1">
      <c r="A5887" s="238"/>
      <c r="B5887" s="238"/>
      <c r="C5887" s="240"/>
      <c r="D5887" s="240"/>
      <c r="E5887" s="240"/>
      <c r="F5887" s="240"/>
      <c r="G5887" s="240"/>
      <c r="H5887" s="240"/>
      <c r="I5887" s="240"/>
      <c r="J5887" s="240"/>
      <c r="K5887" s="240"/>
      <c r="L5887" s="240"/>
      <c r="M5887" s="240"/>
      <c r="N5887" s="240"/>
      <c r="O5887" s="240"/>
      <c r="BC5887" s="226"/>
    </row>
    <row r="5888" spans="1:55" ht="15.75" customHeight="1" thickBot="1">
      <c r="A5888" s="238"/>
      <c r="B5888" s="238"/>
      <c r="C5888" s="240"/>
      <c r="D5888" s="240"/>
      <c r="E5888" s="240"/>
      <c r="F5888" s="240"/>
      <c r="G5888" s="240"/>
      <c r="H5888" s="240"/>
      <c r="I5888" s="240"/>
      <c r="J5888" s="240"/>
      <c r="K5888" s="240"/>
      <c r="L5888" s="240"/>
      <c r="M5888" s="240"/>
      <c r="N5888" s="240"/>
      <c r="O5888" s="240"/>
      <c r="BC5888" s="226"/>
    </row>
    <row r="5889" spans="1:55" ht="15.75" customHeight="1" thickBot="1">
      <c r="A5889" s="238"/>
      <c r="B5889" s="238"/>
      <c r="C5889" s="240"/>
      <c r="D5889" s="240"/>
      <c r="E5889" s="240"/>
      <c r="F5889" s="240"/>
      <c r="G5889" s="240"/>
      <c r="H5889" s="240"/>
      <c r="I5889" s="240"/>
      <c r="J5889" s="240"/>
      <c r="K5889" s="240"/>
      <c r="L5889" s="240"/>
      <c r="M5889" s="240"/>
      <c r="N5889" s="240"/>
      <c r="O5889" s="240"/>
      <c r="BC5889" s="226"/>
    </row>
    <row r="5890" spans="1:55" ht="15.75" customHeight="1" thickBot="1">
      <c r="A5890" s="238"/>
      <c r="B5890" s="238"/>
      <c r="C5890" s="240"/>
      <c r="D5890" s="240"/>
      <c r="E5890" s="240"/>
      <c r="F5890" s="240"/>
      <c r="G5890" s="240"/>
      <c r="H5890" s="240"/>
      <c r="I5890" s="240"/>
      <c r="J5890" s="240"/>
      <c r="K5890" s="240"/>
      <c r="L5890" s="240"/>
      <c r="M5890" s="240"/>
      <c r="N5890" s="240"/>
      <c r="O5890" s="240"/>
      <c r="BC5890" s="226"/>
    </row>
    <row r="5891" spans="1:55" ht="15.75" customHeight="1" thickBot="1">
      <c r="A5891" s="238"/>
      <c r="B5891" s="238"/>
      <c r="C5891" s="240"/>
      <c r="D5891" s="240"/>
      <c r="E5891" s="240"/>
      <c r="F5891" s="240"/>
      <c r="G5891" s="240"/>
      <c r="H5891" s="240"/>
      <c r="I5891" s="240"/>
      <c r="J5891" s="240"/>
      <c r="K5891" s="240"/>
      <c r="L5891" s="240"/>
      <c r="M5891" s="240"/>
      <c r="N5891" s="240"/>
      <c r="O5891" s="240"/>
      <c r="BC5891" s="226"/>
    </row>
    <row r="5892" spans="1:55" ht="15.75" customHeight="1" thickBot="1">
      <c r="A5892" s="238"/>
      <c r="B5892" s="238"/>
      <c r="C5892" s="240"/>
      <c r="D5892" s="240"/>
      <c r="E5892" s="240"/>
      <c r="F5892" s="240"/>
      <c r="G5892" s="240"/>
      <c r="H5892" s="240"/>
      <c r="I5892" s="240"/>
      <c r="J5892" s="240"/>
      <c r="K5892" s="240"/>
      <c r="L5892" s="240"/>
      <c r="M5892" s="240"/>
      <c r="N5892" s="240"/>
      <c r="O5892" s="240"/>
      <c r="BC5892" s="226"/>
    </row>
    <row r="5893" spans="1:55" ht="15.75" customHeight="1" thickBot="1">
      <c r="A5893" s="238"/>
      <c r="B5893" s="238"/>
      <c r="C5893" s="240"/>
      <c r="D5893" s="240"/>
      <c r="E5893" s="240"/>
      <c r="F5893" s="240"/>
      <c r="G5893" s="240"/>
      <c r="H5893" s="240"/>
      <c r="I5893" s="240"/>
      <c r="J5893" s="240"/>
      <c r="K5893" s="240"/>
      <c r="L5893" s="240"/>
      <c r="M5893" s="240"/>
      <c r="N5893" s="240"/>
      <c r="O5893" s="240"/>
      <c r="BC5893" s="226"/>
    </row>
    <row r="5894" spans="1:55" ht="15.75" customHeight="1" thickBot="1">
      <c r="A5894" s="238"/>
      <c r="B5894" s="238"/>
      <c r="C5894" s="240"/>
      <c r="D5894" s="240"/>
      <c r="E5894" s="240"/>
      <c r="F5894" s="240"/>
      <c r="G5894" s="240"/>
      <c r="H5894" s="240"/>
      <c r="I5894" s="240"/>
      <c r="J5894" s="240"/>
      <c r="K5894" s="240"/>
      <c r="L5894" s="240"/>
      <c r="M5894" s="240"/>
      <c r="N5894" s="240"/>
      <c r="O5894" s="240"/>
      <c r="BC5894" s="226"/>
    </row>
    <row r="5895" spans="1:55" ht="15.75" customHeight="1" thickBot="1">
      <c r="A5895" s="238"/>
      <c r="B5895" s="238"/>
      <c r="C5895" s="240"/>
      <c r="D5895" s="240"/>
      <c r="E5895" s="240"/>
      <c r="F5895" s="240"/>
      <c r="G5895" s="240"/>
      <c r="H5895" s="240"/>
      <c r="I5895" s="240"/>
      <c r="J5895" s="240"/>
      <c r="K5895" s="240"/>
      <c r="L5895" s="240"/>
      <c r="M5895" s="240"/>
      <c r="N5895" s="240"/>
      <c r="O5895" s="240"/>
      <c r="BC5895" s="226"/>
    </row>
    <row r="5896" spans="1:55" ht="15.75" customHeight="1" thickBot="1">
      <c r="A5896" s="238"/>
      <c r="B5896" s="238"/>
      <c r="C5896" s="240"/>
      <c r="D5896" s="240"/>
      <c r="E5896" s="240"/>
      <c r="F5896" s="240"/>
      <c r="G5896" s="240"/>
      <c r="H5896" s="240"/>
      <c r="I5896" s="240"/>
      <c r="J5896" s="240"/>
      <c r="K5896" s="240"/>
      <c r="L5896" s="240"/>
      <c r="M5896" s="240"/>
      <c r="N5896" s="240"/>
      <c r="O5896" s="240"/>
      <c r="BC5896" s="226"/>
    </row>
    <row r="5897" spans="1:55" ht="15.75" customHeight="1" thickBot="1">
      <c r="A5897" s="238"/>
      <c r="B5897" s="238"/>
      <c r="C5897" s="240"/>
      <c r="D5897" s="240"/>
      <c r="E5897" s="240"/>
      <c r="F5897" s="240"/>
      <c r="G5897" s="240"/>
      <c r="H5897" s="240"/>
      <c r="I5897" s="240"/>
      <c r="J5897" s="240"/>
      <c r="K5897" s="240"/>
      <c r="L5897" s="240"/>
      <c r="M5897" s="240"/>
      <c r="N5897" s="240"/>
      <c r="O5897" s="240"/>
      <c r="BC5897" s="226"/>
    </row>
    <row r="5898" spans="1:55" ht="15.75" customHeight="1" thickBot="1">
      <c r="A5898" s="238"/>
      <c r="B5898" s="238"/>
      <c r="C5898" s="240"/>
      <c r="D5898" s="240"/>
      <c r="E5898" s="240"/>
      <c r="F5898" s="240"/>
      <c r="G5898" s="240"/>
      <c r="H5898" s="240"/>
      <c r="I5898" s="240"/>
      <c r="J5898" s="240"/>
      <c r="K5898" s="240"/>
      <c r="L5898" s="240"/>
      <c r="M5898" s="240"/>
      <c r="N5898" s="240"/>
      <c r="O5898" s="240"/>
      <c r="BC5898" s="226"/>
    </row>
    <row r="5899" spans="1:55" ht="15.75" customHeight="1" thickBot="1">
      <c r="A5899" s="238"/>
      <c r="B5899" s="238"/>
      <c r="C5899" s="240"/>
      <c r="D5899" s="240"/>
      <c r="E5899" s="240"/>
      <c r="F5899" s="240"/>
      <c r="G5899" s="240"/>
      <c r="H5899" s="240"/>
      <c r="I5899" s="240"/>
      <c r="J5899" s="240"/>
      <c r="K5899" s="240"/>
      <c r="L5899" s="240"/>
      <c r="M5899" s="240"/>
      <c r="N5899" s="240"/>
      <c r="O5899" s="240"/>
      <c r="BC5899" s="226"/>
    </row>
    <row r="5900" spans="1:55" ht="15.75" customHeight="1" thickBot="1">
      <c r="A5900" s="238"/>
      <c r="B5900" s="238"/>
      <c r="C5900" s="240"/>
      <c r="D5900" s="240"/>
      <c r="E5900" s="240"/>
      <c r="F5900" s="240"/>
      <c r="G5900" s="240"/>
      <c r="H5900" s="240"/>
      <c r="I5900" s="240"/>
      <c r="J5900" s="240"/>
      <c r="K5900" s="240"/>
      <c r="L5900" s="240"/>
      <c r="M5900" s="240"/>
      <c r="N5900" s="240"/>
      <c r="O5900" s="240"/>
      <c r="BC5900" s="226"/>
    </row>
    <row r="5901" spans="1:55" ht="15.75" customHeight="1" thickBot="1">
      <c r="A5901" s="238"/>
      <c r="B5901" s="238"/>
      <c r="C5901" s="240"/>
      <c r="D5901" s="240"/>
      <c r="E5901" s="240"/>
      <c r="F5901" s="240"/>
      <c r="G5901" s="240"/>
      <c r="H5901" s="240"/>
      <c r="I5901" s="240"/>
      <c r="J5901" s="240"/>
      <c r="K5901" s="240"/>
      <c r="L5901" s="240"/>
      <c r="M5901" s="240"/>
      <c r="N5901" s="240"/>
      <c r="O5901" s="240"/>
      <c r="BC5901" s="226"/>
    </row>
    <row r="5902" spans="1:55" ht="15.75" customHeight="1" thickBot="1">
      <c r="A5902" s="238"/>
      <c r="B5902" s="238"/>
      <c r="C5902" s="240"/>
      <c r="D5902" s="240"/>
      <c r="E5902" s="240"/>
      <c r="F5902" s="240"/>
      <c r="G5902" s="240"/>
      <c r="H5902" s="240"/>
      <c r="I5902" s="240"/>
      <c r="J5902" s="240"/>
      <c r="K5902" s="240"/>
      <c r="L5902" s="240"/>
      <c r="M5902" s="240"/>
      <c r="N5902" s="240"/>
      <c r="O5902" s="240"/>
      <c r="BC5902" s="226"/>
    </row>
    <row r="5903" spans="1:55" ht="15.75" customHeight="1" thickBot="1">
      <c r="A5903" s="238"/>
      <c r="B5903" s="238"/>
      <c r="C5903" s="240"/>
      <c r="D5903" s="240"/>
      <c r="E5903" s="240"/>
      <c r="F5903" s="240"/>
      <c r="G5903" s="240"/>
      <c r="H5903" s="240"/>
      <c r="I5903" s="240"/>
      <c r="J5903" s="240"/>
      <c r="K5903" s="240"/>
      <c r="L5903" s="240"/>
      <c r="M5903" s="240"/>
      <c r="N5903" s="240"/>
      <c r="O5903" s="240"/>
      <c r="BC5903" s="226"/>
    </row>
    <row r="5904" spans="1:55" ht="15.75" customHeight="1" thickBot="1">
      <c r="A5904" s="238"/>
      <c r="B5904" s="238"/>
      <c r="C5904" s="240"/>
      <c r="D5904" s="240"/>
      <c r="E5904" s="240"/>
      <c r="F5904" s="240"/>
      <c r="G5904" s="240"/>
      <c r="H5904" s="240"/>
      <c r="I5904" s="240"/>
      <c r="J5904" s="240"/>
      <c r="K5904" s="240"/>
      <c r="L5904" s="240"/>
      <c r="M5904" s="240"/>
      <c r="N5904" s="240"/>
      <c r="O5904" s="240"/>
      <c r="BC5904" s="226"/>
    </row>
    <row r="5905" spans="1:55" ht="15.75" customHeight="1" thickBot="1">
      <c r="A5905" s="238"/>
      <c r="B5905" s="238"/>
      <c r="C5905" s="240"/>
      <c r="D5905" s="240"/>
      <c r="E5905" s="240"/>
      <c r="F5905" s="240"/>
      <c r="G5905" s="240"/>
      <c r="H5905" s="240"/>
      <c r="I5905" s="240"/>
      <c r="J5905" s="240"/>
      <c r="K5905" s="240"/>
      <c r="L5905" s="240"/>
      <c r="M5905" s="240"/>
      <c r="N5905" s="240"/>
      <c r="O5905" s="240"/>
      <c r="BC5905" s="226"/>
    </row>
    <row r="5906" spans="1:55" ht="15.75" customHeight="1" thickBot="1">
      <c r="A5906" s="238"/>
      <c r="B5906" s="238"/>
      <c r="C5906" s="240"/>
      <c r="D5906" s="240"/>
      <c r="E5906" s="240"/>
      <c r="F5906" s="240"/>
      <c r="G5906" s="240"/>
      <c r="H5906" s="240"/>
      <c r="I5906" s="240"/>
      <c r="J5906" s="240"/>
      <c r="K5906" s="240"/>
      <c r="L5906" s="240"/>
      <c r="M5906" s="240"/>
      <c r="N5906" s="240"/>
      <c r="O5906" s="240"/>
      <c r="BC5906" s="226"/>
    </row>
    <row r="5907" spans="1:55" ht="15.75" customHeight="1" thickBot="1">
      <c r="A5907" s="238"/>
      <c r="B5907" s="238"/>
      <c r="C5907" s="240"/>
      <c r="D5907" s="240"/>
      <c r="E5907" s="240"/>
      <c r="F5907" s="240"/>
      <c r="G5907" s="240"/>
      <c r="H5907" s="240"/>
      <c r="I5907" s="240"/>
      <c r="J5907" s="240"/>
      <c r="K5907" s="240"/>
      <c r="L5907" s="240"/>
      <c r="M5907" s="240"/>
      <c r="N5907" s="240"/>
      <c r="O5907" s="240"/>
      <c r="BC5907" s="226"/>
    </row>
    <row r="5908" spans="1:55" ht="15.75" customHeight="1" thickBot="1">
      <c r="A5908" s="238"/>
      <c r="B5908" s="238"/>
      <c r="C5908" s="240"/>
      <c r="D5908" s="240"/>
      <c r="E5908" s="240"/>
      <c r="F5908" s="240"/>
      <c r="G5908" s="240"/>
      <c r="H5908" s="240"/>
      <c r="I5908" s="240"/>
      <c r="J5908" s="240"/>
      <c r="K5908" s="240"/>
      <c r="L5908" s="240"/>
      <c r="M5908" s="240"/>
      <c r="N5908" s="240"/>
      <c r="O5908" s="240"/>
      <c r="BC5908" s="226"/>
    </row>
    <row r="5909" spans="1:55" ht="15.75" customHeight="1" thickBot="1">
      <c r="A5909" s="238"/>
      <c r="B5909" s="238"/>
      <c r="C5909" s="240"/>
      <c r="D5909" s="240"/>
      <c r="E5909" s="240"/>
      <c r="F5909" s="240"/>
      <c r="G5909" s="240"/>
      <c r="H5909" s="240"/>
      <c r="I5909" s="240"/>
      <c r="J5909" s="240"/>
      <c r="K5909" s="240"/>
      <c r="L5909" s="240"/>
      <c r="M5909" s="240"/>
      <c r="N5909" s="240"/>
      <c r="O5909" s="240"/>
      <c r="BC5909" s="226"/>
    </row>
    <row r="5910" spans="1:55" ht="15.75" customHeight="1" thickBot="1">
      <c r="A5910" s="238"/>
      <c r="B5910" s="238"/>
      <c r="C5910" s="240"/>
      <c r="D5910" s="240"/>
      <c r="E5910" s="240"/>
      <c r="F5910" s="240"/>
      <c r="G5910" s="240"/>
      <c r="H5910" s="240"/>
      <c r="I5910" s="240"/>
      <c r="J5910" s="240"/>
      <c r="K5910" s="240"/>
      <c r="L5910" s="240"/>
      <c r="M5910" s="240"/>
      <c r="N5910" s="240"/>
      <c r="O5910" s="240"/>
      <c r="BC5910" s="226"/>
    </row>
    <row r="5911" spans="1:55" ht="15.75" customHeight="1" thickBot="1">
      <c r="A5911" s="238"/>
      <c r="B5911" s="238"/>
      <c r="C5911" s="240"/>
      <c r="D5911" s="240"/>
      <c r="E5911" s="240"/>
      <c r="F5911" s="240"/>
      <c r="G5911" s="240"/>
      <c r="H5911" s="240"/>
      <c r="I5911" s="240"/>
      <c r="J5911" s="240"/>
      <c r="K5911" s="240"/>
      <c r="L5911" s="240"/>
      <c r="M5911" s="240"/>
      <c r="N5911" s="240"/>
      <c r="O5911" s="240"/>
      <c r="BC5911" s="226"/>
    </row>
    <row r="5912" spans="1:55" ht="15.75" customHeight="1" thickBot="1">
      <c r="A5912" s="238"/>
      <c r="B5912" s="238"/>
      <c r="C5912" s="240"/>
      <c r="D5912" s="240"/>
      <c r="E5912" s="240"/>
      <c r="F5912" s="240"/>
      <c r="G5912" s="240"/>
      <c r="H5912" s="240"/>
      <c r="I5912" s="240"/>
      <c r="J5912" s="240"/>
      <c r="K5912" s="240"/>
      <c r="L5912" s="240"/>
      <c r="M5912" s="240"/>
      <c r="N5912" s="240"/>
      <c r="O5912" s="240"/>
      <c r="BC5912" s="226"/>
    </row>
    <row r="5913" spans="1:55" ht="15.75" customHeight="1" thickBot="1">
      <c r="A5913" s="238"/>
      <c r="B5913" s="238"/>
      <c r="C5913" s="240"/>
      <c r="D5913" s="240"/>
      <c r="E5913" s="240"/>
      <c r="F5913" s="240"/>
      <c r="G5913" s="240"/>
      <c r="H5913" s="240"/>
      <c r="I5913" s="240"/>
      <c r="J5913" s="240"/>
      <c r="K5913" s="240"/>
      <c r="L5913" s="240"/>
      <c r="M5913" s="240"/>
      <c r="N5913" s="240"/>
      <c r="O5913" s="240"/>
      <c r="BC5913" s="226"/>
    </row>
    <row r="5914" spans="1:55" ht="15.75" customHeight="1" thickBot="1">
      <c r="A5914" s="238"/>
      <c r="B5914" s="238"/>
      <c r="C5914" s="240"/>
      <c r="D5914" s="240"/>
      <c r="E5914" s="240"/>
      <c r="F5914" s="240"/>
      <c r="G5914" s="240"/>
      <c r="H5914" s="240"/>
      <c r="I5914" s="240"/>
      <c r="J5914" s="240"/>
      <c r="K5914" s="240"/>
      <c r="L5914" s="240"/>
      <c r="M5914" s="240"/>
      <c r="N5914" s="240"/>
      <c r="O5914" s="240"/>
      <c r="BC5914" s="226"/>
    </row>
    <row r="5915" spans="1:55" ht="15.75" customHeight="1" thickBot="1">
      <c r="A5915" s="238"/>
      <c r="B5915" s="238"/>
      <c r="C5915" s="240"/>
      <c r="D5915" s="240"/>
      <c r="E5915" s="240"/>
      <c r="F5915" s="240"/>
      <c r="G5915" s="240"/>
      <c r="H5915" s="240"/>
      <c r="I5915" s="240"/>
      <c r="J5915" s="240"/>
      <c r="K5915" s="240"/>
      <c r="L5915" s="240"/>
      <c r="M5915" s="240"/>
      <c r="N5915" s="240"/>
      <c r="O5915" s="240"/>
      <c r="BC5915" s="226"/>
    </row>
    <row r="5916" spans="1:55" ht="15.75" customHeight="1" thickBot="1">
      <c r="A5916" s="238"/>
      <c r="B5916" s="238"/>
      <c r="C5916" s="240"/>
      <c r="D5916" s="240"/>
      <c r="E5916" s="240"/>
      <c r="F5916" s="240"/>
      <c r="G5916" s="240"/>
      <c r="H5916" s="240"/>
      <c r="I5916" s="240"/>
      <c r="J5916" s="240"/>
      <c r="K5916" s="240"/>
      <c r="L5916" s="240"/>
      <c r="M5916" s="240"/>
      <c r="N5916" s="240"/>
      <c r="O5916" s="240"/>
      <c r="BC5916" s="226"/>
    </row>
    <row r="5917" spans="1:55" ht="15.75" customHeight="1" thickBot="1">
      <c r="A5917" s="238"/>
      <c r="B5917" s="238"/>
      <c r="C5917" s="240"/>
      <c r="D5917" s="240"/>
      <c r="E5917" s="240"/>
      <c r="F5917" s="240"/>
      <c r="G5917" s="240"/>
      <c r="H5917" s="240"/>
      <c r="I5917" s="240"/>
      <c r="J5917" s="240"/>
      <c r="K5917" s="240"/>
      <c r="L5917" s="240"/>
      <c r="M5917" s="240"/>
      <c r="N5917" s="240"/>
      <c r="O5917" s="240"/>
      <c r="BC5917" s="226"/>
    </row>
    <row r="5918" spans="1:55" ht="15.75" customHeight="1" thickBot="1">
      <c r="A5918" s="238"/>
      <c r="B5918" s="238"/>
      <c r="C5918" s="240"/>
      <c r="D5918" s="240"/>
      <c r="E5918" s="240"/>
      <c r="F5918" s="240"/>
      <c r="G5918" s="240"/>
      <c r="H5918" s="240"/>
      <c r="I5918" s="240"/>
      <c r="J5918" s="240"/>
      <c r="K5918" s="240"/>
      <c r="L5918" s="240"/>
      <c r="M5918" s="240"/>
      <c r="N5918" s="240"/>
      <c r="O5918" s="240"/>
      <c r="BC5918" s="226"/>
    </row>
    <row r="5919" spans="1:55" ht="15.75" customHeight="1" thickBot="1">
      <c r="A5919" s="238"/>
      <c r="B5919" s="238"/>
      <c r="C5919" s="240"/>
      <c r="D5919" s="240"/>
      <c r="E5919" s="240"/>
      <c r="F5919" s="240"/>
      <c r="G5919" s="240"/>
      <c r="H5919" s="240"/>
      <c r="I5919" s="240"/>
      <c r="J5919" s="240"/>
      <c r="K5919" s="240"/>
      <c r="L5919" s="240"/>
      <c r="M5919" s="240"/>
      <c r="N5919" s="240"/>
      <c r="O5919" s="240"/>
      <c r="BC5919" s="226"/>
    </row>
    <row r="5920" spans="1:55" ht="15.75" customHeight="1" thickBot="1">
      <c r="A5920" s="238"/>
      <c r="B5920" s="238"/>
      <c r="C5920" s="240"/>
      <c r="D5920" s="240"/>
      <c r="E5920" s="240"/>
      <c r="F5920" s="240"/>
      <c r="G5920" s="240"/>
      <c r="H5920" s="240"/>
      <c r="I5920" s="240"/>
      <c r="J5920" s="240"/>
      <c r="K5920" s="240"/>
      <c r="L5920" s="240"/>
      <c r="M5920" s="240"/>
      <c r="N5920" s="240"/>
      <c r="O5920" s="240"/>
      <c r="BC5920" s="226"/>
    </row>
    <row r="5921" spans="1:55" ht="15.75" customHeight="1" thickBot="1">
      <c r="A5921" s="238"/>
      <c r="B5921" s="238"/>
      <c r="C5921" s="240"/>
      <c r="D5921" s="240"/>
      <c r="E5921" s="240"/>
      <c r="F5921" s="240"/>
      <c r="G5921" s="240"/>
      <c r="H5921" s="240"/>
      <c r="I5921" s="240"/>
      <c r="J5921" s="240"/>
      <c r="K5921" s="240"/>
      <c r="L5921" s="240"/>
      <c r="M5921" s="240"/>
      <c r="N5921" s="240"/>
      <c r="O5921" s="240"/>
      <c r="BC5921" s="226"/>
    </row>
    <row r="5922" spans="1:55" ht="15.75" customHeight="1" thickBot="1">
      <c r="A5922" s="238"/>
      <c r="B5922" s="238"/>
      <c r="C5922" s="240"/>
      <c r="D5922" s="240"/>
      <c r="E5922" s="240"/>
      <c r="F5922" s="240"/>
      <c r="G5922" s="240"/>
      <c r="H5922" s="240"/>
      <c r="I5922" s="240"/>
      <c r="J5922" s="240"/>
      <c r="K5922" s="240"/>
      <c r="L5922" s="240"/>
      <c r="M5922" s="240"/>
      <c r="N5922" s="240"/>
      <c r="O5922" s="240"/>
      <c r="BC5922" s="226"/>
    </row>
    <row r="5923" spans="1:55" ht="15.75" customHeight="1" thickBot="1">
      <c r="A5923" s="238"/>
      <c r="B5923" s="238"/>
      <c r="C5923" s="240"/>
      <c r="D5923" s="240"/>
      <c r="E5923" s="240"/>
      <c r="F5923" s="240"/>
      <c r="G5923" s="240"/>
      <c r="H5923" s="240"/>
      <c r="I5923" s="240"/>
      <c r="J5923" s="240"/>
      <c r="K5923" s="240"/>
      <c r="L5923" s="240"/>
      <c r="M5923" s="240"/>
      <c r="N5923" s="240"/>
      <c r="O5923" s="240"/>
      <c r="BC5923" s="226"/>
    </row>
    <row r="5924" spans="1:55" ht="15.75" customHeight="1" thickBot="1">
      <c r="A5924" s="238"/>
      <c r="B5924" s="238"/>
      <c r="C5924" s="240"/>
      <c r="D5924" s="240"/>
      <c r="E5924" s="240"/>
      <c r="F5924" s="240"/>
      <c r="G5924" s="240"/>
      <c r="H5924" s="240"/>
      <c r="I5924" s="240"/>
      <c r="J5924" s="240"/>
      <c r="K5924" s="240"/>
      <c r="L5924" s="240"/>
      <c r="M5924" s="240"/>
      <c r="N5924" s="240"/>
      <c r="O5924" s="240"/>
      <c r="BC5924" s="226"/>
    </row>
    <row r="5925" spans="1:55" ht="15.75" customHeight="1" thickBot="1">
      <c r="A5925" s="238"/>
      <c r="B5925" s="238"/>
      <c r="C5925" s="240"/>
      <c r="D5925" s="240"/>
      <c r="E5925" s="240"/>
      <c r="F5925" s="240"/>
      <c r="G5925" s="240"/>
      <c r="H5925" s="240"/>
      <c r="I5925" s="240"/>
      <c r="J5925" s="240"/>
      <c r="K5925" s="240"/>
      <c r="L5925" s="240"/>
      <c r="M5925" s="240"/>
      <c r="N5925" s="240"/>
      <c r="O5925" s="240"/>
      <c r="BC5925" s="226"/>
    </row>
    <row r="5926" spans="1:55" ht="15.75" customHeight="1" thickBot="1">
      <c r="A5926" s="238"/>
      <c r="B5926" s="238"/>
      <c r="C5926" s="240"/>
      <c r="D5926" s="240"/>
      <c r="E5926" s="240"/>
      <c r="F5926" s="240"/>
      <c r="G5926" s="240"/>
      <c r="H5926" s="240"/>
      <c r="I5926" s="240"/>
      <c r="J5926" s="240"/>
      <c r="K5926" s="240"/>
      <c r="L5926" s="240"/>
      <c r="M5926" s="240"/>
      <c r="N5926" s="240"/>
      <c r="O5926" s="240"/>
      <c r="BC5926" s="226"/>
    </row>
    <row r="5927" spans="1:55" ht="15.75" customHeight="1" thickBot="1">
      <c r="A5927" s="238"/>
      <c r="B5927" s="238"/>
      <c r="C5927" s="240"/>
      <c r="D5927" s="240"/>
      <c r="E5927" s="240"/>
      <c r="F5927" s="240"/>
      <c r="G5927" s="240"/>
      <c r="H5927" s="240"/>
      <c r="I5927" s="240"/>
      <c r="J5927" s="240"/>
      <c r="K5927" s="240"/>
      <c r="L5927" s="240"/>
      <c r="M5927" s="240"/>
      <c r="N5927" s="240"/>
      <c r="O5927" s="240"/>
      <c r="BC5927" s="226"/>
    </row>
    <row r="5928" spans="1:55" ht="15.75" customHeight="1" thickBot="1">
      <c r="A5928" s="238"/>
      <c r="B5928" s="238"/>
      <c r="C5928" s="240"/>
      <c r="D5928" s="240"/>
      <c r="E5928" s="240"/>
      <c r="F5928" s="240"/>
      <c r="G5928" s="240"/>
      <c r="H5928" s="240"/>
      <c r="I5928" s="240"/>
      <c r="J5928" s="240"/>
      <c r="K5928" s="240"/>
      <c r="L5928" s="240"/>
      <c r="M5928" s="240"/>
      <c r="N5928" s="240"/>
      <c r="O5928" s="240"/>
      <c r="BC5928" s="226"/>
    </row>
    <row r="5929" spans="1:55" ht="15.75" customHeight="1" thickBot="1">
      <c r="A5929" s="238"/>
      <c r="B5929" s="238"/>
      <c r="C5929" s="240"/>
      <c r="D5929" s="240"/>
      <c r="E5929" s="240"/>
      <c r="F5929" s="240"/>
      <c r="G5929" s="240"/>
      <c r="H5929" s="240"/>
      <c r="I5929" s="240"/>
      <c r="J5929" s="240"/>
      <c r="K5929" s="240"/>
      <c r="L5929" s="240"/>
      <c r="M5929" s="240"/>
      <c r="N5929" s="240"/>
      <c r="O5929" s="240"/>
      <c r="BC5929" s="226"/>
    </row>
    <row r="5930" spans="1:55" ht="15.75" customHeight="1" thickBot="1">
      <c r="A5930" s="238"/>
      <c r="B5930" s="238"/>
      <c r="C5930" s="240"/>
      <c r="D5930" s="240"/>
      <c r="E5930" s="240"/>
      <c r="F5930" s="240"/>
      <c r="G5930" s="240"/>
      <c r="H5930" s="240"/>
      <c r="I5930" s="240"/>
      <c r="J5930" s="240"/>
      <c r="K5930" s="240"/>
      <c r="L5930" s="240"/>
      <c r="M5930" s="240"/>
      <c r="N5930" s="240"/>
      <c r="O5930" s="240"/>
      <c r="BC5930" s="226"/>
    </row>
    <row r="5931" spans="1:55" ht="15.75" customHeight="1" thickBot="1">
      <c r="A5931" s="238"/>
      <c r="B5931" s="238"/>
      <c r="C5931" s="240"/>
      <c r="D5931" s="240"/>
      <c r="E5931" s="240"/>
      <c r="F5931" s="240"/>
      <c r="G5931" s="240"/>
      <c r="H5931" s="240"/>
      <c r="I5931" s="240"/>
      <c r="J5931" s="240"/>
      <c r="K5931" s="240"/>
      <c r="L5931" s="240"/>
      <c r="M5931" s="240"/>
      <c r="N5931" s="240"/>
      <c r="O5931" s="240"/>
      <c r="BC5931" s="226"/>
    </row>
    <row r="5932" spans="1:55" ht="15.75" customHeight="1" thickBot="1">
      <c r="A5932" s="238"/>
      <c r="B5932" s="238"/>
      <c r="C5932" s="240"/>
      <c r="D5932" s="240"/>
      <c r="E5932" s="240"/>
      <c r="F5932" s="240"/>
      <c r="G5932" s="240"/>
      <c r="H5932" s="240"/>
      <c r="I5932" s="240"/>
      <c r="J5932" s="240"/>
      <c r="K5932" s="240"/>
      <c r="L5932" s="240"/>
      <c r="M5932" s="240"/>
      <c r="N5932" s="240"/>
      <c r="O5932" s="240"/>
      <c r="BC5932" s="226"/>
    </row>
    <row r="5933" spans="1:55" ht="15.75" customHeight="1" thickBot="1">
      <c r="A5933" s="238"/>
      <c r="B5933" s="238"/>
      <c r="C5933" s="240"/>
      <c r="D5933" s="240"/>
      <c r="E5933" s="240"/>
      <c r="F5933" s="240"/>
      <c r="G5933" s="240"/>
      <c r="H5933" s="240"/>
      <c r="I5933" s="240"/>
      <c r="J5933" s="240"/>
      <c r="K5933" s="240"/>
      <c r="L5933" s="240"/>
      <c r="M5933" s="240"/>
      <c r="N5933" s="240"/>
      <c r="O5933" s="240"/>
      <c r="BC5933" s="226"/>
    </row>
    <row r="5934" spans="1:55" ht="15.75" customHeight="1" thickBot="1">
      <c r="A5934" s="238"/>
      <c r="B5934" s="238"/>
      <c r="C5934" s="240"/>
      <c r="D5934" s="240"/>
      <c r="E5934" s="240"/>
      <c r="F5934" s="240"/>
      <c r="G5934" s="240"/>
      <c r="H5934" s="240"/>
      <c r="I5934" s="240"/>
      <c r="J5934" s="240"/>
      <c r="K5934" s="240"/>
      <c r="L5934" s="240"/>
      <c r="M5934" s="240"/>
      <c r="N5934" s="240"/>
      <c r="O5934" s="240"/>
      <c r="BC5934" s="226"/>
    </row>
    <row r="5935" spans="1:55" ht="15.75" customHeight="1" thickBot="1">
      <c r="A5935" s="238"/>
      <c r="B5935" s="238"/>
      <c r="C5935" s="240"/>
      <c r="D5935" s="240"/>
      <c r="E5935" s="240"/>
      <c r="F5935" s="240"/>
      <c r="G5935" s="240"/>
      <c r="H5935" s="240"/>
      <c r="I5935" s="240"/>
      <c r="J5935" s="240"/>
      <c r="K5935" s="240"/>
      <c r="L5935" s="240"/>
      <c r="M5935" s="240"/>
      <c r="N5935" s="240"/>
      <c r="O5935" s="240"/>
      <c r="BC5935" s="226"/>
    </row>
    <row r="5936" spans="1:55" ht="15.75" customHeight="1" thickBot="1">
      <c r="A5936" s="238"/>
      <c r="B5936" s="238"/>
      <c r="C5936" s="240"/>
      <c r="D5936" s="240"/>
      <c r="E5936" s="240"/>
      <c r="F5936" s="240"/>
      <c r="G5936" s="240"/>
      <c r="H5936" s="240"/>
      <c r="I5936" s="240"/>
      <c r="J5936" s="240"/>
      <c r="K5936" s="240"/>
      <c r="L5936" s="240"/>
      <c r="M5936" s="240"/>
      <c r="N5936" s="240"/>
      <c r="O5936" s="240"/>
      <c r="BC5936" s="226"/>
    </row>
    <row r="5937" spans="1:55" ht="15.75" customHeight="1" thickBot="1">
      <c r="A5937" s="238"/>
      <c r="B5937" s="238"/>
      <c r="C5937" s="240"/>
      <c r="D5937" s="240"/>
      <c r="E5937" s="240"/>
      <c r="F5937" s="240"/>
      <c r="G5937" s="240"/>
      <c r="H5937" s="240"/>
      <c r="I5937" s="240"/>
      <c r="J5937" s="240"/>
      <c r="K5937" s="240"/>
      <c r="L5937" s="240"/>
      <c r="M5937" s="240"/>
      <c r="N5937" s="240"/>
      <c r="O5937" s="240"/>
      <c r="BC5937" s="226"/>
    </row>
    <row r="5938" spans="1:55" ht="15.75" customHeight="1" thickBot="1">
      <c r="A5938" s="238"/>
      <c r="B5938" s="238"/>
      <c r="C5938" s="240"/>
      <c r="D5938" s="240"/>
      <c r="E5938" s="240"/>
      <c r="F5938" s="240"/>
      <c r="G5938" s="240"/>
      <c r="H5938" s="240"/>
      <c r="I5938" s="240"/>
      <c r="J5938" s="240"/>
      <c r="K5938" s="240"/>
      <c r="L5938" s="240"/>
      <c r="M5938" s="240"/>
      <c r="N5938" s="240"/>
      <c r="O5938" s="240"/>
      <c r="BC5938" s="226"/>
    </row>
    <row r="5939" spans="1:55" ht="15.75" customHeight="1" thickBot="1">
      <c r="A5939" s="238"/>
      <c r="B5939" s="238"/>
      <c r="C5939" s="240"/>
      <c r="D5939" s="240"/>
      <c r="E5939" s="240"/>
      <c r="F5939" s="240"/>
      <c r="G5939" s="240"/>
      <c r="H5939" s="240"/>
      <c r="I5939" s="240"/>
      <c r="J5939" s="240"/>
      <c r="K5939" s="240"/>
      <c r="L5939" s="240"/>
      <c r="M5939" s="240"/>
      <c r="N5939" s="240"/>
      <c r="O5939" s="240"/>
      <c r="BC5939" s="226"/>
    </row>
    <row r="5940" spans="1:55" ht="15.75" customHeight="1" thickBot="1">
      <c r="A5940" s="238"/>
      <c r="B5940" s="238"/>
      <c r="C5940" s="240"/>
      <c r="D5940" s="240"/>
      <c r="E5940" s="240"/>
      <c r="F5940" s="240"/>
      <c r="G5940" s="240"/>
      <c r="H5940" s="240"/>
      <c r="I5940" s="240"/>
      <c r="J5940" s="240"/>
      <c r="K5940" s="240"/>
      <c r="L5940" s="240"/>
      <c r="M5940" s="240"/>
      <c r="N5940" s="240"/>
      <c r="O5940" s="240"/>
      <c r="BC5940" s="226"/>
    </row>
    <row r="5941" spans="1:55" ht="15.75" customHeight="1" thickBot="1">
      <c r="A5941" s="238"/>
      <c r="B5941" s="238"/>
      <c r="C5941" s="240"/>
      <c r="D5941" s="240"/>
      <c r="E5941" s="240"/>
      <c r="F5941" s="240"/>
      <c r="G5941" s="240"/>
      <c r="H5941" s="240"/>
      <c r="I5941" s="240"/>
      <c r="J5941" s="240"/>
      <c r="K5941" s="240"/>
      <c r="L5941" s="240"/>
      <c r="M5941" s="240"/>
      <c r="N5941" s="240"/>
      <c r="O5941" s="240"/>
      <c r="BC5941" s="226"/>
    </row>
    <row r="5942" spans="1:55" ht="15.75" customHeight="1" thickBot="1">
      <c r="A5942" s="238"/>
      <c r="B5942" s="238"/>
      <c r="C5942" s="240"/>
      <c r="D5942" s="240"/>
      <c r="E5942" s="240"/>
      <c r="F5942" s="240"/>
      <c r="G5942" s="240"/>
      <c r="H5942" s="240"/>
      <c r="I5942" s="240"/>
      <c r="J5942" s="240"/>
      <c r="K5942" s="240"/>
      <c r="L5942" s="240"/>
      <c r="M5942" s="240"/>
      <c r="N5942" s="240"/>
      <c r="O5942" s="240"/>
      <c r="BC5942" s="226"/>
    </row>
    <row r="5943" spans="1:55" ht="15.75" customHeight="1" thickBot="1">
      <c r="A5943" s="238"/>
      <c r="B5943" s="238"/>
      <c r="C5943" s="240"/>
      <c r="D5943" s="240"/>
      <c r="E5943" s="240"/>
      <c r="F5943" s="240"/>
      <c r="G5943" s="240"/>
      <c r="H5943" s="240"/>
      <c r="I5943" s="240"/>
      <c r="J5943" s="240"/>
      <c r="K5943" s="240"/>
      <c r="L5943" s="240"/>
      <c r="M5943" s="240"/>
      <c r="N5943" s="240"/>
      <c r="O5943" s="240"/>
      <c r="BC5943" s="226"/>
    </row>
    <row r="5944" spans="1:55" ht="15.75" customHeight="1" thickBot="1">
      <c r="A5944" s="238"/>
      <c r="B5944" s="238"/>
      <c r="C5944" s="240"/>
      <c r="D5944" s="240"/>
      <c r="E5944" s="240"/>
      <c r="F5944" s="240"/>
      <c r="G5944" s="240"/>
      <c r="H5944" s="240"/>
      <c r="I5944" s="240"/>
      <c r="J5944" s="240"/>
      <c r="K5944" s="240"/>
      <c r="L5944" s="240"/>
      <c r="M5944" s="240"/>
      <c r="N5944" s="240"/>
      <c r="O5944" s="240"/>
      <c r="BC5944" s="226"/>
    </row>
    <row r="5945" spans="1:55" ht="15.75" customHeight="1" thickBot="1">
      <c r="A5945" s="238"/>
      <c r="B5945" s="238"/>
      <c r="C5945" s="240"/>
      <c r="D5945" s="240"/>
      <c r="E5945" s="240"/>
      <c r="F5945" s="240"/>
      <c r="G5945" s="240"/>
      <c r="H5945" s="240"/>
      <c r="I5945" s="240"/>
      <c r="J5945" s="240"/>
      <c r="K5945" s="240"/>
      <c r="L5945" s="240"/>
      <c r="M5945" s="240"/>
      <c r="N5945" s="240"/>
      <c r="O5945" s="240"/>
      <c r="BC5945" s="226"/>
    </row>
    <row r="5946" spans="1:55" ht="15.75" customHeight="1" thickBot="1">
      <c r="A5946" s="238"/>
      <c r="B5946" s="238"/>
      <c r="C5946" s="240"/>
      <c r="D5946" s="240"/>
      <c r="E5946" s="240"/>
      <c r="F5946" s="240"/>
      <c r="G5946" s="240"/>
      <c r="H5946" s="240"/>
      <c r="I5946" s="240"/>
      <c r="J5946" s="240"/>
      <c r="K5946" s="240"/>
      <c r="L5946" s="240"/>
      <c r="M5946" s="240"/>
      <c r="N5946" s="240"/>
      <c r="O5946" s="240"/>
      <c r="BC5946" s="226"/>
    </row>
    <row r="5947" spans="1:55" ht="15.75" customHeight="1" thickBot="1">
      <c r="A5947" s="238"/>
      <c r="B5947" s="238"/>
      <c r="C5947" s="240"/>
      <c r="D5947" s="240"/>
      <c r="E5947" s="240"/>
      <c r="F5947" s="240"/>
      <c r="G5947" s="240"/>
      <c r="H5947" s="240"/>
      <c r="I5947" s="240"/>
      <c r="J5947" s="240"/>
      <c r="K5947" s="240"/>
      <c r="L5947" s="240"/>
      <c r="M5947" s="240"/>
      <c r="N5947" s="240"/>
      <c r="O5947" s="240"/>
      <c r="BC5947" s="226"/>
    </row>
    <row r="5948" spans="1:55" ht="15.75" customHeight="1" thickBot="1">
      <c r="A5948" s="238"/>
      <c r="B5948" s="238"/>
      <c r="C5948" s="240"/>
      <c r="D5948" s="240"/>
      <c r="E5948" s="240"/>
      <c r="F5948" s="240"/>
      <c r="G5948" s="240"/>
      <c r="H5948" s="240"/>
      <c r="I5948" s="240"/>
      <c r="J5948" s="240"/>
      <c r="K5948" s="240"/>
      <c r="L5948" s="240"/>
      <c r="M5948" s="240"/>
      <c r="N5948" s="240"/>
      <c r="O5948" s="240"/>
      <c r="BC5948" s="226"/>
    </row>
    <row r="5949" spans="1:55" ht="15.75" customHeight="1" thickBot="1">
      <c r="A5949" s="238"/>
      <c r="B5949" s="238"/>
      <c r="C5949" s="240"/>
      <c r="D5949" s="240"/>
      <c r="E5949" s="240"/>
      <c r="F5949" s="240"/>
      <c r="G5949" s="240"/>
      <c r="H5949" s="240"/>
      <c r="I5949" s="240"/>
      <c r="J5949" s="240"/>
      <c r="K5949" s="240"/>
      <c r="L5949" s="240"/>
      <c r="M5949" s="240"/>
      <c r="N5949" s="240"/>
      <c r="O5949" s="240"/>
      <c r="BC5949" s="226"/>
    </row>
    <row r="5950" spans="1:55" ht="15.75" customHeight="1" thickBot="1">
      <c r="A5950" s="238"/>
      <c r="B5950" s="238"/>
      <c r="C5950" s="240"/>
      <c r="D5950" s="240"/>
      <c r="E5950" s="240"/>
      <c r="F5950" s="240"/>
      <c r="G5950" s="240"/>
      <c r="H5950" s="240"/>
      <c r="I5950" s="240"/>
      <c r="J5950" s="240"/>
      <c r="K5950" s="240"/>
      <c r="L5950" s="240"/>
      <c r="M5950" s="240"/>
      <c r="N5950" s="240"/>
      <c r="O5950" s="240"/>
      <c r="BC5950" s="226"/>
    </row>
    <row r="5951" spans="1:55" ht="15.75" customHeight="1" thickBot="1">
      <c r="A5951" s="238"/>
      <c r="B5951" s="238"/>
      <c r="C5951" s="240"/>
      <c r="D5951" s="240"/>
      <c r="E5951" s="240"/>
      <c r="F5951" s="240"/>
      <c r="G5951" s="240"/>
      <c r="H5951" s="240"/>
      <c r="I5951" s="240"/>
      <c r="J5951" s="240"/>
      <c r="K5951" s="240"/>
      <c r="L5951" s="240"/>
      <c r="M5951" s="240"/>
      <c r="N5951" s="240"/>
      <c r="O5951" s="240"/>
      <c r="BC5951" s="226"/>
    </row>
    <row r="5952" spans="1:55" ht="15.75" customHeight="1" thickBot="1">
      <c r="A5952" s="238"/>
      <c r="B5952" s="238"/>
      <c r="C5952" s="240"/>
      <c r="D5952" s="240"/>
      <c r="E5952" s="240"/>
      <c r="F5952" s="240"/>
      <c r="G5952" s="240"/>
      <c r="H5952" s="240"/>
      <c r="I5952" s="240"/>
      <c r="J5952" s="240"/>
      <c r="K5952" s="240"/>
      <c r="L5952" s="240"/>
      <c r="M5952" s="240"/>
      <c r="N5952" s="240"/>
      <c r="O5952" s="240"/>
      <c r="BC5952" s="226"/>
    </row>
    <row r="5953" spans="1:55" ht="15.75" customHeight="1" thickBot="1">
      <c r="A5953" s="238"/>
      <c r="B5953" s="238"/>
      <c r="C5953" s="240"/>
      <c r="D5953" s="240"/>
      <c r="E5953" s="240"/>
      <c r="F5953" s="240"/>
      <c r="G5953" s="240"/>
      <c r="H5953" s="240"/>
      <c r="I5953" s="240"/>
      <c r="J5953" s="240"/>
      <c r="K5953" s="240"/>
      <c r="L5953" s="240"/>
      <c r="M5953" s="240"/>
      <c r="N5953" s="240"/>
      <c r="O5953" s="240"/>
      <c r="BC5953" s="226"/>
    </row>
    <row r="5954" spans="1:55" ht="15.75" customHeight="1" thickBot="1">
      <c r="A5954" s="238"/>
      <c r="B5954" s="238"/>
      <c r="C5954" s="240"/>
      <c r="D5954" s="240"/>
      <c r="E5954" s="240"/>
      <c r="F5954" s="240"/>
      <c r="G5954" s="240"/>
      <c r="H5954" s="240"/>
      <c r="I5954" s="240"/>
      <c r="J5954" s="240"/>
      <c r="K5954" s="240"/>
      <c r="L5954" s="240"/>
      <c r="M5954" s="240"/>
      <c r="N5954" s="240"/>
      <c r="O5954" s="240"/>
      <c r="BC5954" s="226"/>
    </row>
    <row r="5955" spans="1:55" ht="15.75" customHeight="1" thickBot="1">
      <c r="A5955" s="238"/>
      <c r="B5955" s="238"/>
      <c r="C5955" s="240"/>
      <c r="D5955" s="240"/>
      <c r="E5955" s="240"/>
      <c r="F5955" s="240"/>
      <c r="G5955" s="240"/>
      <c r="H5955" s="240"/>
      <c r="I5955" s="240"/>
      <c r="J5955" s="240"/>
      <c r="K5955" s="240"/>
      <c r="L5955" s="240"/>
      <c r="M5955" s="240"/>
      <c r="N5955" s="240"/>
      <c r="O5955" s="240"/>
      <c r="BC5955" s="226"/>
    </row>
    <row r="5956" spans="1:55" ht="15.75" customHeight="1" thickBot="1">
      <c r="A5956" s="238"/>
      <c r="B5956" s="238"/>
      <c r="C5956" s="240"/>
      <c r="D5956" s="240"/>
      <c r="E5956" s="240"/>
      <c r="F5956" s="240"/>
      <c r="G5956" s="240"/>
      <c r="H5956" s="240"/>
      <c r="I5956" s="240"/>
      <c r="J5956" s="240"/>
      <c r="K5956" s="240"/>
      <c r="L5956" s="240"/>
      <c r="M5956" s="240"/>
      <c r="N5956" s="240"/>
      <c r="O5956" s="240"/>
      <c r="BC5956" s="226"/>
    </row>
    <row r="5957" spans="1:55" ht="15.75" customHeight="1" thickBot="1">
      <c r="A5957" s="238"/>
      <c r="B5957" s="238"/>
      <c r="C5957" s="240"/>
      <c r="D5957" s="240"/>
      <c r="E5957" s="240"/>
      <c r="F5957" s="240"/>
      <c r="G5957" s="240"/>
      <c r="H5957" s="240"/>
      <c r="I5957" s="240"/>
      <c r="J5957" s="240"/>
      <c r="K5957" s="240"/>
      <c r="L5957" s="240"/>
      <c r="M5957" s="240"/>
      <c r="N5957" s="240"/>
      <c r="O5957" s="240"/>
      <c r="BC5957" s="226"/>
    </row>
    <row r="5958" spans="1:55" ht="15.75" customHeight="1" thickBot="1">
      <c r="A5958" s="238"/>
      <c r="B5958" s="238"/>
      <c r="C5958" s="240"/>
      <c r="D5958" s="240"/>
      <c r="E5958" s="240"/>
      <c r="F5958" s="240"/>
      <c r="G5958" s="240"/>
      <c r="H5958" s="240"/>
      <c r="I5958" s="240"/>
      <c r="J5958" s="240"/>
      <c r="K5958" s="240"/>
      <c r="L5958" s="240"/>
      <c r="M5958" s="240"/>
      <c r="N5958" s="240"/>
      <c r="O5958" s="240"/>
      <c r="BC5958" s="226"/>
    </row>
    <row r="5959" spans="1:55" ht="15.75" customHeight="1" thickBot="1">
      <c r="A5959" s="238"/>
      <c r="B5959" s="238"/>
      <c r="C5959" s="240"/>
      <c r="D5959" s="240"/>
      <c r="E5959" s="240"/>
      <c r="F5959" s="240"/>
      <c r="G5959" s="240"/>
      <c r="H5959" s="240"/>
      <c r="I5959" s="240"/>
      <c r="J5959" s="240"/>
      <c r="K5959" s="240"/>
      <c r="L5959" s="240"/>
      <c r="M5959" s="240"/>
      <c r="N5959" s="240"/>
      <c r="O5959" s="240"/>
      <c r="BC5959" s="226"/>
    </row>
    <row r="5960" spans="1:55" ht="15.75" customHeight="1" thickBot="1">
      <c r="A5960" s="238"/>
      <c r="B5960" s="238"/>
      <c r="C5960" s="240"/>
      <c r="D5960" s="240"/>
      <c r="E5960" s="240"/>
      <c r="F5960" s="240"/>
      <c r="G5960" s="240"/>
      <c r="H5960" s="240"/>
      <c r="I5960" s="240"/>
      <c r="J5960" s="240"/>
      <c r="K5960" s="240"/>
      <c r="L5960" s="240"/>
      <c r="M5960" s="240"/>
      <c r="N5960" s="240"/>
      <c r="O5960" s="240"/>
      <c r="BC5960" s="226"/>
    </row>
    <row r="5961" spans="1:55" ht="15.75" customHeight="1" thickBot="1">
      <c r="A5961" s="238"/>
      <c r="B5961" s="238"/>
      <c r="C5961" s="240"/>
      <c r="D5961" s="240"/>
      <c r="E5961" s="240"/>
      <c r="F5961" s="240"/>
      <c r="G5961" s="240"/>
      <c r="H5961" s="240"/>
      <c r="I5961" s="240"/>
      <c r="J5961" s="240"/>
      <c r="K5961" s="240"/>
      <c r="L5961" s="240"/>
      <c r="M5961" s="240"/>
      <c r="N5961" s="240"/>
      <c r="O5961" s="240"/>
      <c r="BC5961" s="226"/>
    </row>
    <row r="5962" spans="1:55" ht="15.75" customHeight="1" thickBot="1">
      <c r="A5962" s="238"/>
      <c r="B5962" s="238"/>
      <c r="C5962" s="240"/>
      <c r="D5962" s="240"/>
      <c r="E5962" s="240"/>
      <c r="F5962" s="240"/>
      <c r="G5962" s="240"/>
      <c r="H5962" s="240"/>
      <c r="I5962" s="240"/>
      <c r="J5962" s="240"/>
      <c r="K5962" s="240"/>
      <c r="L5962" s="240"/>
      <c r="M5962" s="240"/>
      <c r="N5962" s="240"/>
      <c r="O5962" s="240"/>
      <c r="BC5962" s="226"/>
    </row>
    <row r="5963" spans="1:55" ht="15.75" customHeight="1" thickBot="1">
      <c r="A5963" s="238"/>
      <c r="B5963" s="238"/>
      <c r="C5963" s="240"/>
      <c r="D5963" s="240"/>
      <c r="E5963" s="240"/>
      <c r="F5963" s="240"/>
      <c r="G5963" s="240"/>
      <c r="H5963" s="240"/>
      <c r="I5963" s="240"/>
      <c r="J5963" s="240"/>
      <c r="K5963" s="240"/>
      <c r="L5963" s="240"/>
      <c r="M5963" s="240"/>
      <c r="N5963" s="240"/>
      <c r="O5963" s="240"/>
      <c r="BC5963" s="226"/>
    </row>
    <row r="5964" spans="1:55" ht="15.75" customHeight="1" thickBot="1">
      <c r="A5964" s="238"/>
      <c r="B5964" s="238"/>
      <c r="C5964" s="240"/>
      <c r="D5964" s="240"/>
      <c r="E5964" s="240"/>
      <c r="F5964" s="240"/>
      <c r="G5964" s="240"/>
      <c r="H5964" s="240"/>
      <c r="I5964" s="240"/>
      <c r="J5964" s="240"/>
      <c r="K5964" s="240"/>
      <c r="L5964" s="240"/>
      <c r="M5964" s="240"/>
      <c r="N5964" s="240"/>
      <c r="O5964" s="240"/>
      <c r="BC5964" s="226"/>
    </row>
    <row r="5965" spans="1:55" ht="15.75" customHeight="1" thickBot="1">
      <c r="A5965" s="238"/>
      <c r="B5965" s="238"/>
      <c r="C5965" s="240"/>
      <c r="D5965" s="240"/>
      <c r="E5965" s="240"/>
      <c r="F5965" s="240"/>
      <c r="G5965" s="240"/>
      <c r="H5965" s="240"/>
      <c r="I5965" s="240"/>
      <c r="J5965" s="240"/>
      <c r="K5965" s="240"/>
      <c r="L5965" s="240"/>
      <c r="M5965" s="240"/>
      <c r="N5965" s="240"/>
      <c r="O5965" s="240"/>
      <c r="BC5965" s="226"/>
    </row>
    <row r="5966" spans="1:55" ht="15.75" customHeight="1" thickBot="1">
      <c r="A5966" s="238"/>
      <c r="B5966" s="238"/>
      <c r="C5966" s="240"/>
      <c r="D5966" s="240"/>
      <c r="E5966" s="240"/>
      <c r="F5966" s="240"/>
      <c r="G5966" s="240"/>
      <c r="H5966" s="240"/>
      <c r="I5966" s="240"/>
      <c r="J5966" s="240"/>
      <c r="K5966" s="240"/>
      <c r="L5966" s="240"/>
      <c r="M5966" s="240"/>
      <c r="N5966" s="240"/>
      <c r="O5966" s="240"/>
      <c r="BC5966" s="226"/>
    </row>
    <row r="5967" spans="1:55" ht="15.75" customHeight="1" thickBot="1">
      <c r="A5967" s="238"/>
      <c r="B5967" s="238"/>
      <c r="C5967" s="240"/>
      <c r="D5967" s="240"/>
      <c r="E5967" s="240"/>
      <c r="F5967" s="240"/>
      <c r="G5967" s="240"/>
      <c r="H5967" s="240"/>
      <c r="I5967" s="240"/>
      <c r="J5967" s="240"/>
      <c r="K5967" s="240"/>
      <c r="L5967" s="240"/>
      <c r="M5967" s="240"/>
      <c r="N5967" s="240"/>
      <c r="O5967" s="240"/>
      <c r="BC5967" s="226"/>
    </row>
    <row r="5968" spans="1:55" ht="15.75" customHeight="1" thickBot="1">
      <c r="A5968" s="238"/>
      <c r="B5968" s="238"/>
      <c r="C5968" s="240"/>
      <c r="D5968" s="240"/>
      <c r="E5968" s="240"/>
      <c r="F5968" s="240"/>
      <c r="G5968" s="240"/>
      <c r="H5968" s="240"/>
      <c r="I5968" s="240"/>
      <c r="J5968" s="240"/>
      <c r="K5968" s="240"/>
      <c r="L5968" s="240"/>
      <c r="M5968" s="240"/>
      <c r="N5968" s="240"/>
      <c r="O5968" s="240"/>
      <c r="BC5968" s="226"/>
    </row>
    <row r="5969" spans="1:55" ht="15.75" customHeight="1" thickBot="1">
      <c r="A5969" s="238"/>
      <c r="B5969" s="238"/>
      <c r="C5969" s="240"/>
      <c r="D5969" s="240"/>
      <c r="E5969" s="240"/>
      <c r="F5969" s="240"/>
      <c r="G5969" s="240"/>
      <c r="H5969" s="240"/>
      <c r="I5969" s="240"/>
      <c r="J5969" s="240"/>
      <c r="K5969" s="240"/>
      <c r="L5969" s="240"/>
      <c r="M5969" s="240"/>
      <c r="N5969" s="240"/>
      <c r="O5969" s="240"/>
      <c r="BC5969" s="226"/>
    </row>
    <row r="5970" spans="1:55" ht="15.75" customHeight="1" thickBot="1">
      <c r="A5970" s="238"/>
      <c r="B5970" s="238"/>
      <c r="C5970" s="240"/>
      <c r="D5970" s="240"/>
      <c r="E5970" s="240"/>
      <c r="F5970" s="240"/>
      <c r="G5970" s="240"/>
      <c r="H5970" s="240"/>
      <c r="I5970" s="240"/>
      <c r="J5970" s="240"/>
      <c r="K5970" s="240"/>
      <c r="L5970" s="240"/>
      <c r="M5970" s="240"/>
      <c r="N5970" s="240"/>
      <c r="O5970" s="240"/>
      <c r="BC5970" s="226"/>
    </row>
    <row r="5971" spans="1:55" ht="15.75" customHeight="1" thickBot="1">
      <c r="A5971" s="238"/>
      <c r="B5971" s="238"/>
      <c r="C5971" s="240"/>
      <c r="D5971" s="240"/>
      <c r="E5971" s="240"/>
      <c r="F5971" s="240"/>
      <c r="G5971" s="240"/>
      <c r="H5971" s="240"/>
      <c r="I5971" s="240"/>
      <c r="J5971" s="240"/>
      <c r="K5971" s="240"/>
      <c r="L5971" s="240"/>
      <c r="M5971" s="240"/>
      <c r="N5971" s="240"/>
      <c r="O5971" s="240"/>
      <c r="BC5971" s="226"/>
    </row>
    <row r="5972" spans="1:55" ht="15.75" customHeight="1" thickBot="1">
      <c r="A5972" s="238"/>
      <c r="B5972" s="238"/>
      <c r="C5972" s="240"/>
      <c r="D5972" s="240"/>
      <c r="E5972" s="240"/>
      <c r="F5972" s="240"/>
      <c r="G5972" s="240"/>
      <c r="H5972" s="240"/>
      <c r="I5972" s="240"/>
      <c r="J5972" s="240"/>
      <c r="K5972" s="240"/>
      <c r="L5972" s="240"/>
      <c r="M5972" s="240"/>
      <c r="N5972" s="240"/>
      <c r="O5972" s="240"/>
      <c r="BC5972" s="226"/>
    </row>
    <row r="5973" spans="1:55" ht="15.75" customHeight="1" thickBot="1">
      <c r="A5973" s="238"/>
      <c r="B5973" s="238"/>
      <c r="C5973" s="240"/>
      <c r="D5973" s="240"/>
      <c r="E5973" s="240"/>
      <c r="F5973" s="240"/>
      <c r="G5973" s="240"/>
      <c r="H5973" s="240"/>
      <c r="I5973" s="240"/>
      <c r="J5973" s="240"/>
      <c r="K5973" s="240"/>
      <c r="L5973" s="240"/>
      <c r="M5973" s="240"/>
      <c r="N5973" s="240"/>
      <c r="O5973" s="240"/>
      <c r="BC5973" s="226"/>
    </row>
    <row r="5974" spans="1:55" ht="15.75" customHeight="1" thickBot="1">
      <c r="A5974" s="238"/>
      <c r="B5974" s="238"/>
      <c r="C5974" s="240"/>
      <c r="D5974" s="240"/>
      <c r="E5974" s="240"/>
      <c r="F5974" s="240"/>
      <c r="G5974" s="240"/>
      <c r="H5974" s="240"/>
      <c r="I5974" s="240"/>
      <c r="J5974" s="240"/>
      <c r="K5974" s="240"/>
      <c r="L5974" s="240"/>
      <c r="M5974" s="240"/>
      <c r="N5974" s="240"/>
      <c r="O5974" s="240"/>
      <c r="BC5974" s="226"/>
    </row>
    <row r="5975" spans="1:55" ht="15.75" customHeight="1" thickBot="1">
      <c r="A5975" s="238"/>
      <c r="B5975" s="238"/>
      <c r="C5975" s="240"/>
      <c r="D5975" s="240"/>
      <c r="E5975" s="240"/>
      <c r="F5975" s="240"/>
      <c r="G5975" s="240"/>
      <c r="H5975" s="240"/>
      <c r="I5975" s="240"/>
      <c r="J5975" s="240"/>
      <c r="K5975" s="240"/>
      <c r="L5975" s="240"/>
      <c r="M5975" s="240"/>
      <c r="N5975" s="240"/>
      <c r="O5975" s="240"/>
      <c r="BC5975" s="226"/>
    </row>
    <row r="5976" spans="1:55" ht="15.75" customHeight="1" thickBot="1">
      <c r="A5976" s="238"/>
      <c r="B5976" s="238"/>
      <c r="C5976" s="240"/>
      <c r="D5976" s="240"/>
      <c r="E5976" s="240"/>
      <c r="F5976" s="240"/>
      <c r="G5976" s="240"/>
      <c r="H5976" s="240"/>
      <c r="I5976" s="240"/>
      <c r="J5976" s="240"/>
      <c r="K5976" s="240"/>
      <c r="L5976" s="240"/>
      <c r="M5976" s="240"/>
      <c r="N5976" s="240"/>
      <c r="O5976" s="240"/>
      <c r="BC5976" s="226"/>
    </row>
    <row r="5977" spans="1:55" ht="15.75" customHeight="1" thickBot="1">
      <c r="A5977" s="238"/>
      <c r="B5977" s="238"/>
      <c r="C5977" s="240"/>
      <c r="D5977" s="240"/>
      <c r="E5977" s="240"/>
      <c r="F5977" s="240"/>
      <c r="G5977" s="240"/>
      <c r="H5977" s="240"/>
      <c r="I5977" s="240"/>
      <c r="J5977" s="240"/>
      <c r="K5977" s="240"/>
      <c r="L5977" s="240"/>
      <c r="M5977" s="240"/>
      <c r="N5977" s="240"/>
      <c r="O5977" s="240"/>
      <c r="BC5977" s="226"/>
    </row>
    <row r="5978" spans="1:55" ht="15.75" customHeight="1" thickBot="1">
      <c r="A5978" s="238"/>
      <c r="B5978" s="238"/>
      <c r="C5978" s="240"/>
      <c r="D5978" s="240"/>
      <c r="E5978" s="240"/>
      <c r="F5978" s="240"/>
      <c r="G5978" s="240"/>
      <c r="H5978" s="240"/>
      <c r="I5978" s="240"/>
      <c r="J5978" s="240"/>
      <c r="K5978" s="240"/>
      <c r="L5978" s="240"/>
      <c r="M5978" s="240"/>
      <c r="N5978" s="240"/>
      <c r="O5978" s="240"/>
      <c r="BC5978" s="226"/>
    </row>
    <row r="5979" spans="1:55" ht="15.75" customHeight="1" thickBot="1">
      <c r="A5979" s="238"/>
      <c r="B5979" s="238"/>
      <c r="C5979" s="240"/>
      <c r="D5979" s="240"/>
      <c r="E5979" s="240"/>
      <c r="F5979" s="240"/>
      <c r="G5979" s="240"/>
      <c r="H5979" s="240"/>
      <c r="I5979" s="240"/>
      <c r="J5979" s="240"/>
      <c r="K5979" s="240"/>
      <c r="L5979" s="240"/>
      <c r="M5979" s="240"/>
      <c r="N5979" s="240"/>
      <c r="O5979" s="240"/>
      <c r="BC5979" s="226"/>
    </row>
    <row r="5980" spans="1:55" ht="15.75" customHeight="1" thickBot="1">
      <c r="A5980" s="238"/>
      <c r="B5980" s="238"/>
      <c r="C5980" s="240"/>
      <c r="D5980" s="240"/>
      <c r="E5980" s="240"/>
      <c r="F5980" s="240"/>
      <c r="G5980" s="240"/>
      <c r="H5980" s="240"/>
      <c r="I5980" s="240"/>
      <c r="J5980" s="240"/>
      <c r="K5980" s="240"/>
      <c r="L5980" s="240"/>
      <c r="M5980" s="240"/>
      <c r="N5980" s="240"/>
      <c r="O5980" s="240"/>
      <c r="BC5980" s="226"/>
    </row>
    <row r="5981" spans="1:55" ht="15.75" customHeight="1" thickBot="1">
      <c r="A5981" s="238"/>
      <c r="B5981" s="238"/>
      <c r="C5981" s="240"/>
      <c r="D5981" s="240"/>
      <c r="E5981" s="240"/>
      <c r="F5981" s="240"/>
      <c r="G5981" s="240"/>
      <c r="H5981" s="240"/>
      <c r="I5981" s="240"/>
      <c r="J5981" s="240"/>
      <c r="K5981" s="240"/>
      <c r="L5981" s="240"/>
      <c r="M5981" s="240"/>
      <c r="N5981" s="240"/>
      <c r="O5981" s="240"/>
      <c r="BC5981" s="226"/>
    </row>
    <row r="5982" spans="1:55" ht="15.75" customHeight="1" thickBot="1">
      <c r="A5982" s="238"/>
      <c r="B5982" s="238"/>
      <c r="C5982" s="240"/>
      <c r="D5982" s="240"/>
      <c r="E5982" s="240"/>
      <c r="F5982" s="240"/>
      <c r="G5982" s="240"/>
      <c r="H5982" s="240"/>
      <c r="I5982" s="240"/>
      <c r="J5982" s="240"/>
      <c r="K5982" s="240"/>
      <c r="L5982" s="240"/>
      <c r="M5982" s="240"/>
      <c r="N5982" s="240"/>
      <c r="O5982" s="240"/>
      <c r="BC5982" s="226"/>
    </row>
    <row r="5983" spans="1:55" ht="15.75" customHeight="1" thickBot="1">
      <c r="A5983" s="238"/>
      <c r="B5983" s="238"/>
      <c r="C5983" s="240"/>
      <c r="D5983" s="240"/>
      <c r="E5983" s="240"/>
      <c r="F5983" s="240"/>
      <c r="G5983" s="240"/>
      <c r="H5983" s="240"/>
      <c r="I5983" s="240"/>
      <c r="J5983" s="240"/>
      <c r="K5983" s="240"/>
      <c r="L5983" s="240"/>
      <c r="M5983" s="240"/>
      <c r="N5983" s="240"/>
      <c r="O5983" s="240"/>
      <c r="BC5983" s="226"/>
    </row>
    <row r="5984" spans="1:55" ht="15.75" customHeight="1" thickBot="1">
      <c r="A5984" s="238"/>
      <c r="B5984" s="238"/>
      <c r="C5984" s="240"/>
      <c r="D5984" s="240"/>
      <c r="E5984" s="240"/>
      <c r="F5984" s="240"/>
      <c r="G5984" s="240"/>
      <c r="H5984" s="240"/>
      <c r="I5984" s="240"/>
      <c r="J5984" s="240"/>
      <c r="K5984" s="240"/>
      <c r="L5984" s="240"/>
      <c r="M5984" s="240"/>
      <c r="N5984" s="240"/>
      <c r="O5984" s="240"/>
      <c r="BC5984" s="226"/>
    </row>
    <row r="5985" spans="1:55" ht="15.75" customHeight="1" thickBot="1">
      <c r="A5985" s="238"/>
      <c r="B5985" s="238"/>
      <c r="C5985" s="240"/>
      <c r="D5985" s="240"/>
      <c r="E5985" s="240"/>
      <c r="F5985" s="240"/>
      <c r="G5985" s="240"/>
      <c r="H5985" s="240"/>
      <c r="I5985" s="240"/>
      <c r="J5985" s="240"/>
      <c r="K5985" s="240"/>
      <c r="L5985" s="240"/>
      <c r="M5985" s="240"/>
      <c r="N5985" s="240"/>
      <c r="O5985" s="240"/>
      <c r="BC5985" s="226"/>
    </row>
    <row r="5986" spans="1:55" ht="15.75" customHeight="1" thickBot="1">
      <c r="A5986" s="238"/>
      <c r="B5986" s="238"/>
      <c r="C5986" s="240"/>
      <c r="D5986" s="240"/>
      <c r="E5986" s="240"/>
      <c r="F5986" s="240"/>
      <c r="G5986" s="240"/>
      <c r="H5986" s="240"/>
      <c r="I5986" s="240"/>
      <c r="J5986" s="240"/>
      <c r="K5986" s="240"/>
      <c r="L5986" s="240"/>
      <c r="M5986" s="240"/>
      <c r="N5986" s="240"/>
      <c r="O5986" s="240"/>
      <c r="BC5986" s="226"/>
    </row>
    <row r="5987" spans="1:55" ht="15.75" customHeight="1" thickBot="1">
      <c r="A5987" s="238"/>
      <c r="B5987" s="238"/>
      <c r="C5987" s="240"/>
      <c r="D5987" s="240"/>
      <c r="E5987" s="240"/>
      <c r="F5987" s="240"/>
      <c r="G5987" s="240"/>
      <c r="H5987" s="240"/>
      <c r="I5987" s="240"/>
      <c r="J5987" s="240"/>
      <c r="K5987" s="240"/>
      <c r="L5987" s="240"/>
      <c r="M5987" s="240"/>
      <c r="N5987" s="240"/>
      <c r="O5987" s="240"/>
      <c r="BC5987" s="226"/>
    </row>
    <row r="5988" spans="1:55" ht="15.75" customHeight="1" thickBot="1">
      <c r="A5988" s="238"/>
      <c r="B5988" s="238"/>
      <c r="C5988" s="240"/>
      <c r="D5988" s="240"/>
      <c r="E5988" s="240"/>
      <c r="F5988" s="240"/>
      <c r="G5988" s="240"/>
      <c r="H5988" s="240"/>
      <c r="I5988" s="240"/>
      <c r="J5988" s="240"/>
      <c r="K5988" s="240"/>
      <c r="L5988" s="240"/>
      <c r="M5988" s="240"/>
      <c r="N5988" s="240"/>
      <c r="O5988" s="240"/>
      <c r="BC5988" s="226"/>
    </row>
    <row r="5989" spans="1:55" ht="15.75" customHeight="1" thickBot="1">
      <c r="A5989" s="238"/>
      <c r="B5989" s="238"/>
      <c r="C5989" s="240"/>
      <c r="D5989" s="240"/>
      <c r="E5989" s="240"/>
      <c r="F5989" s="240"/>
      <c r="G5989" s="240"/>
      <c r="H5989" s="240"/>
      <c r="I5989" s="240"/>
      <c r="J5989" s="240"/>
      <c r="K5989" s="240"/>
      <c r="L5989" s="240"/>
      <c r="M5989" s="240"/>
      <c r="N5989" s="240"/>
      <c r="O5989" s="240"/>
      <c r="BC5989" s="226"/>
    </row>
    <row r="5990" spans="1:55" ht="15.75" customHeight="1" thickBot="1">
      <c r="A5990" s="238"/>
      <c r="B5990" s="238"/>
      <c r="C5990" s="240"/>
      <c r="D5990" s="240"/>
      <c r="E5990" s="240"/>
      <c r="F5990" s="240"/>
      <c r="G5990" s="240"/>
      <c r="H5990" s="240"/>
      <c r="I5990" s="240"/>
      <c r="J5990" s="240"/>
      <c r="K5990" s="240"/>
      <c r="L5990" s="240"/>
      <c r="M5990" s="240"/>
      <c r="N5990" s="240"/>
      <c r="O5990" s="240"/>
      <c r="BC5990" s="226"/>
    </row>
    <row r="5991" spans="1:55" ht="15.75" customHeight="1" thickBot="1">
      <c r="A5991" s="238"/>
      <c r="B5991" s="238"/>
      <c r="C5991" s="240"/>
      <c r="D5991" s="240"/>
      <c r="E5991" s="240"/>
      <c r="F5991" s="240"/>
      <c r="G5991" s="240"/>
      <c r="H5991" s="240"/>
      <c r="I5991" s="240"/>
      <c r="J5991" s="240"/>
      <c r="K5991" s="240"/>
      <c r="L5991" s="240"/>
      <c r="M5991" s="240"/>
      <c r="N5991" s="240"/>
      <c r="O5991" s="240"/>
      <c r="BC5991" s="226"/>
    </row>
    <row r="5992" spans="1:55" ht="15.75" customHeight="1" thickBot="1">
      <c r="A5992" s="238"/>
      <c r="B5992" s="238"/>
      <c r="C5992" s="240"/>
      <c r="D5992" s="240"/>
      <c r="E5992" s="240"/>
      <c r="F5992" s="240"/>
      <c r="G5992" s="240"/>
      <c r="H5992" s="240"/>
      <c r="I5992" s="240"/>
      <c r="J5992" s="240"/>
      <c r="K5992" s="240"/>
      <c r="L5992" s="240"/>
      <c r="M5992" s="240"/>
      <c r="N5992" s="240"/>
      <c r="O5992" s="240"/>
      <c r="BC5992" s="226"/>
    </row>
    <row r="5993" spans="1:55" ht="15.75" customHeight="1" thickBot="1">
      <c r="A5993" s="238"/>
      <c r="B5993" s="238"/>
      <c r="C5993" s="240"/>
      <c r="D5993" s="240"/>
      <c r="E5993" s="240"/>
      <c r="F5993" s="240"/>
      <c r="G5993" s="240"/>
      <c r="H5993" s="240"/>
      <c r="I5993" s="240"/>
      <c r="J5993" s="240"/>
      <c r="K5993" s="240"/>
      <c r="L5993" s="240"/>
      <c r="M5993" s="240"/>
      <c r="N5993" s="240"/>
      <c r="O5993" s="240"/>
      <c r="BC5993" s="226"/>
    </row>
    <row r="5994" spans="1:55" ht="15.75" customHeight="1" thickBot="1">
      <c r="A5994" s="238"/>
      <c r="B5994" s="238"/>
      <c r="C5994" s="240"/>
      <c r="D5994" s="240"/>
      <c r="E5994" s="240"/>
      <c r="F5994" s="240"/>
      <c r="G5994" s="240"/>
      <c r="H5994" s="240"/>
      <c r="I5994" s="240"/>
      <c r="J5994" s="240"/>
      <c r="K5994" s="240"/>
      <c r="L5994" s="240"/>
      <c r="M5994" s="240"/>
      <c r="N5994" s="240"/>
      <c r="O5994" s="240"/>
      <c r="BC5994" s="226"/>
    </row>
    <row r="5995" spans="1:55" ht="15.75" customHeight="1" thickBot="1">
      <c r="A5995" s="238"/>
      <c r="B5995" s="238"/>
      <c r="C5995" s="240"/>
      <c r="D5995" s="240"/>
      <c r="E5995" s="240"/>
      <c r="F5995" s="240"/>
      <c r="G5995" s="240"/>
      <c r="H5995" s="240"/>
      <c r="I5995" s="240"/>
      <c r="J5995" s="240"/>
      <c r="K5995" s="240"/>
      <c r="L5995" s="240"/>
      <c r="M5995" s="240"/>
      <c r="N5995" s="240"/>
      <c r="O5995" s="240"/>
      <c r="BC5995" s="226"/>
    </row>
    <row r="5996" spans="1:55" ht="15.75" customHeight="1" thickBot="1">
      <c r="A5996" s="238"/>
      <c r="B5996" s="238"/>
      <c r="C5996" s="240"/>
      <c r="D5996" s="240"/>
      <c r="E5996" s="240"/>
      <c r="F5996" s="240"/>
      <c r="G5996" s="240"/>
      <c r="H5996" s="240"/>
      <c r="I5996" s="240"/>
      <c r="J5996" s="240"/>
      <c r="K5996" s="240"/>
      <c r="L5996" s="240"/>
      <c r="M5996" s="240"/>
      <c r="N5996" s="240"/>
      <c r="O5996" s="240"/>
      <c r="BC5996" s="226"/>
    </row>
    <row r="5997" spans="1:55" ht="15.75" customHeight="1" thickBot="1">
      <c r="A5997" s="238"/>
      <c r="B5997" s="238"/>
      <c r="C5997" s="240"/>
      <c r="D5997" s="240"/>
      <c r="E5997" s="240"/>
      <c r="F5997" s="240"/>
      <c r="G5997" s="240"/>
      <c r="H5997" s="240"/>
      <c r="I5997" s="240"/>
      <c r="J5997" s="240"/>
      <c r="K5997" s="240"/>
      <c r="L5997" s="240"/>
      <c r="M5997" s="240"/>
      <c r="N5997" s="240"/>
      <c r="O5997" s="240"/>
      <c r="BC5997" s="226"/>
    </row>
    <row r="5998" spans="1:55" ht="15.75" customHeight="1" thickBot="1">
      <c r="A5998" s="238"/>
      <c r="B5998" s="238"/>
      <c r="C5998" s="240"/>
      <c r="D5998" s="240"/>
      <c r="E5998" s="240"/>
      <c r="F5998" s="240"/>
      <c r="G5998" s="240"/>
      <c r="H5998" s="240"/>
      <c r="I5998" s="240"/>
      <c r="J5998" s="240"/>
      <c r="K5998" s="240"/>
      <c r="L5998" s="240"/>
      <c r="M5998" s="240"/>
      <c r="N5998" s="240"/>
      <c r="O5998" s="240"/>
      <c r="BC5998" s="226"/>
    </row>
    <row r="5999" spans="1:55" ht="15.75" customHeight="1" thickBot="1">
      <c r="A5999" s="238"/>
      <c r="B5999" s="238"/>
      <c r="C5999" s="240"/>
      <c r="D5999" s="240"/>
      <c r="E5999" s="240"/>
      <c r="F5999" s="240"/>
      <c r="G5999" s="240"/>
      <c r="H5999" s="240"/>
      <c r="I5999" s="240"/>
      <c r="J5999" s="240"/>
      <c r="K5999" s="240"/>
      <c r="L5999" s="240"/>
      <c r="M5999" s="240"/>
      <c r="N5999" s="240"/>
      <c r="O5999" s="240"/>
      <c r="BC5999" s="226"/>
    </row>
    <row r="6000" spans="1:55" ht="15.75" customHeight="1" thickBot="1">
      <c r="A6000" s="238"/>
      <c r="B6000" s="238"/>
      <c r="C6000" s="240"/>
      <c r="D6000" s="240"/>
      <c r="E6000" s="240"/>
      <c r="F6000" s="240"/>
      <c r="G6000" s="240"/>
      <c r="H6000" s="240"/>
      <c r="I6000" s="240"/>
      <c r="J6000" s="240"/>
      <c r="K6000" s="240"/>
      <c r="L6000" s="240"/>
      <c r="M6000" s="240"/>
      <c r="N6000" s="240"/>
      <c r="O6000" s="240"/>
      <c r="BC6000" s="226"/>
    </row>
    <row r="6001" spans="1:55" ht="15.75" customHeight="1" thickBot="1">
      <c r="A6001" s="238"/>
      <c r="B6001" s="238"/>
      <c r="C6001" s="240"/>
      <c r="D6001" s="240"/>
      <c r="E6001" s="240"/>
      <c r="F6001" s="240"/>
      <c r="G6001" s="240"/>
      <c r="H6001" s="240"/>
      <c r="I6001" s="240"/>
      <c r="J6001" s="240"/>
      <c r="K6001" s="240"/>
      <c r="L6001" s="240"/>
      <c r="M6001" s="240"/>
      <c r="N6001" s="240"/>
      <c r="O6001" s="240"/>
      <c r="BC6001" s="226"/>
    </row>
    <row r="6002" spans="1:55" ht="15.75" customHeight="1" thickBot="1">
      <c r="A6002" s="238"/>
      <c r="B6002" s="238"/>
      <c r="C6002" s="240"/>
      <c r="D6002" s="240"/>
      <c r="E6002" s="240"/>
      <c r="F6002" s="240"/>
      <c r="G6002" s="240"/>
      <c r="H6002" s="240"/>
      <c r="I6002" s="240"/>
      <c r="J6002" s="240"/>
      <c r="K6002" s="240"/>
      <c r="L6002" s="240"/>
      <c r="M6002" s="240"/>
      <c r="N6002" s="240"/>
      <c r="O6002" s="240"/>
      <c r="BC6002" s="226"/>
    </row>
    <row r="6003" spans="1:55" ht="15.75" customHeight="1" thickBot="1">
      <c r="A6003" s="238"/>
      <c r="B6003" s="238"/>
      <c r="C6003" s="240"/>
      <c r="D6003" s="240"/>
      <c r="E6003" s="240"/>
      <c r="F6003" s="240"/>
      <c r="G6003" s="240"/>
      <c r="H6003" s="240"/>
      <c r="I6003" s="240"/>
      <c r="J6003" s="240"/>
      <c r="K6003" s="240"/>
      <c r="L6003" s="240"/>
      <c r="M6003" s="240"/>
      <c r="N6003" s="240"/>
      <c r="O6003" s="240"/>
      <c r="BC6003" s="226"/>
    </row>
    <row r="6004" spans="1:55" ht="15.75" customHeight="1" thickBot="1">
      <c r="A6004" s="238"/>
      <c r="B6004" s="238"/>
      <c r="C6004" s="240"/>
      <c r="D6004" s="240"/>
      <c r="E6004" s="240"/>
      <c r="F6004" s="240"/>
      <c r="G6004" s="240"/>
      <c r="H6004" s="240"/>
      <c r="I6004" s="240"/>
      <c r="J6004" s="240"/>
      <c r="K6004" s="240"/>
      <c r="L6004" s="240"/>
      <c r="M6004" s="240"/>
      <c r="N6004" s="240"/>
      <c r="O6004" s="240"/>
      <c r="BC6004" s="226"/>
    </row>
    <row r="6005" spans="1:55" ht="15.75" customHeight="1" thickBot="1">
      <c r="A6005" s="238"/>
      <c r="B6005" s="238"/>
      <c r="C6005" s="240"/>
      <c r="D6005" s="240"/>
      <c r="E6005" s="240"/>
      <c r="F6005" s="240"/>
      <c r="G6005" s="240"/>
      <c r="H6005" s="240"/>
      <c r="I6005" s="240"/>
      <c r="J6005" s="240"/>
      <c r="K6005" s="240"/>
      <c r="L6005" s="240"/>
      <c r="M6005" s="240"/>
      <c r="N6005" s="240"/>
      <c r="O6005" s="240"/>
      <c r="BC6005" s="226"/>
    </row>
    <row r="6006" spans="1:55" ht="15.75" customHeight="1" thickBot="1">
      <c r="A6006" s="238"/>
      <c r="B6006" s="238"/>
      <c r="C6006" s="240"/>
      <c r="D6006" s="240"/>
      <c r="E6006" s="240"/>
      <c r="F6006" s="240"/>
      <c r="G6006" s="240"/>
      <c r="H6006" s="240"/>
      <c r="I6006" s="240"/>
      <c r="J6006" s="240"/>
      <c r="K6006" s="240"/>
      <c r="L6006" s="240"/>
      <c r="M6006" s="240"/>
      <c r="N6006" s="240"/>
      <c r="O6006" s="240"/>
      <c r="BC6006" s="226"/>
    </row>
    <row r="6007" spans="1:55" ht="15.75" customHeight="1" thickBot="1">
      <c r="A6007" s="238"/>
      <c r="B6007" s="238"/>
      <c r="C6007" s="240"/>
      <c r="D6007" s="240"/>
      <c r="E6007" s="240"/>
      <c r="F6007" s="240"/>
      <c r="G6007" s="240"/>
      <c r="H6007" s="240"/>
      <c r="I6007" s="240"/>
      <c r="J6007" s="240"/>
      <c r="K6007" s="240"/>
      <c r="L6007" s="240"/>
      <c r="M6007" s="240"/>
      <c r="N6007" s="240"/>
      <c r="O6007" s="240"/>
      <c r="BC6007" s="226"/>
    </row>
    <row r="6008" spans="1:55" ht="15.75" customHeight="1" thickBot="1">
      <c r="A6008" s="238"/>
      <c r="B6008" s="238"/>
      <c r="C6008" s="240"/>
      <c r="D6008" s="240"/>
      <c r="E6008" s="240"/>
      <c r="F6008" s="240"/>
      <c r="G6008" s="240"/>
      <c r="H6008" s="240"/>
      <c r="I6008" s="240"/>
      <c r="J6008" s="240"/>
      <c r="K6008" s="240"/>
      <c r="L6008" s="240"/>
      <c r="M6008" s="240"/>
      <c r="N6008" s="240"/>
      <c r="O6008" s="240"/>
      <c r="BC6008" s="226"/>
    </row>
    <row r="6009" spans="1:55" ht="15.75" customHeight="1" thickBot="1">
      <c r="A6009" s="238"/>
      <c r="B6009" s="238"/>
      <c r="C6009" s="240"/>
      <c r="D6009" s="240"/>
      <c r="E6009" s="240"/>
      <c r="F6009" s="240"/>
      <c r="G6009" s="240"/>
      <c r="H6009" s="240"/>
      <c r="I6009" s="240"/>
      <c r="J6009" s="240"/>
      <c r="K6009" s="240"/>
      <c r="L6009" s="240"/>
      <c r="M6009" s="240"/>
      <c r="N6009" s="240"/>
      <c r="O6009" s="240"/>
      <c r="BC6009" s="226"/>
    </row>
    <row r="6010" spans="1:55" ht="15.75" customHeight="1" thickBot="1">
      <c r="A6010" s="238"/>
      <c r="B6010" s="238"/>
      <c r="C6010" s="240"/>
      <c r="D6010" s="240"/>
      <c r="E6010" s="240"/>
      <c r="F6010" s="240"/>
      <c r="G6010" s="240"/>
      <c r="H6010" s="240"/>
      <c r="I6010" s="240"/>
      <c r="J6010" s="240"/>
      <c r="K6010" s="240"/>
      <c r="L6010" s="240"/>
      <c r="M6010" s="240"/>
      <c r="N6010" s="240"/>
      <c r="O6010" s="240"/>
      <c r="BC6010" s="226"/>
    </row>
    <row r="6011" spans="1:55" ht="15.75" customHeight="1" thickBot="1">
      <c r="A6011" s="238"/>
      <c r="B6011" s="238"/>
      <c r="C6011" s="240"/>
      <c r="D6011" s="240"/>
      <c r="E6011" s="240"/>
      <c r="F6011" s="240"/>
      <c r="G6011" s="240"/>
      <c r="H6011" s="240"/>
      <c r="I6011" s="240"/>
      <c r="J6011" s="240"/>
      <c r="K6011" s="240"/>
      <c r="L6011" s="240"/>
      <c r="M6011" s="240"/>
      <c r="N6011" s="240"/>
      <c r="O6011" s="240"/>
      <c r="BC6011" s="226"/>
    </row>
    <row r="6012" spans="1:55" ht="15.75" customHeight="1" thickBot="1">
      <c r="A6012" s="238"/>
      <c r="B6012" s="238"/>
      <c r="C6012" s="240"/>
      <c r="D6012" s="240"/>
      <c r="E6012" s="240"/>
      <c r="F6012" s="240"/>
      <c r="G6012" s="240"/>
      <c r="H6012" s="240"/>
      <c r="I6012" s="240"/>
      <c r="J6012" s="240"/>
      <c r="K6012" s="240"/>
      <c r="L6012" s="240"/>
      <c r="M6012" s="240"/>
      <c r="N6012" s="240"/>
      <c r="O6012" s="240"/>
      <c r="BC6012" s="226"/>
    </row>
    <row r="6013" spans="1:55" ht="15.75" customHeight="1" thickBot="1">
      <c r="A6013" s="238"/>
      <c r="B6013" s="238"/>
      <c r="C6013" s="240"/>
      <c r="D6013" s="240"/>
      <c r="E6013" s="240"/>
      <c r="F6013" s="240"/>
      <c r="G6013" s="240"/>
      <c r="H6013" s="240"/>
      <c r="I6013" s="240"/>
      <c r="J6013" s="240"/>
      <c r="K6013" s="240"/>
      <c r="L6013" s="240"/>
      <c r="M6013" s="240"/>
      <c r="N6013" s="240"/>
      <c r="O6013" s="240"/>
      <c r="BC6013" s="226"/>
    </row>
    <row r="6014" spans="1:55" ht="15.75" customHeight="1" thickBot="1">
      <c r="A6014" s="238"/>
      <c r="B6014" s="238"/>
      <c r="C6014" s="240"/>
      <c r="D6014" s="240"/>
      <c r="E6014" s="240"/>
      <c r="F6014" s="240"/>
      <c r="G6014" s="240"/>
      <c r="H6014" s="240"/>
      <c r="I6014" s="240"/>
      <c r="J6014" s="240"/>
      <c r="K6014" s="240"/>
      <c r="L6014" s="240"/>
      <c r="M6014" s="240"/>
      <c r="N6014" s="240"/>
      <c r="O6014" s="240"/>
      <c r="BC6014" s="226"/>
    </row>
    <row r="6015" spans="1:55" ht="15.75" customHeight="1" thickBot="1">
      <c r="A6015" s="238"/>
      <c r="B6015" s="238"/>
      <c r="C6015" s="240"/>
      <c r="D6015" s="240"/>
      <c r="E6015" s="240"/>
      <c r="F6015" s="240"/>
      <c r="G6015" s="240"/>
      <c r="H6015" s="240"/>
      <c r="I6015" s="240"/>
      <c r="J6015" s="240"/>
      <c r="K6015" s="240"/>
      <c r="L6015" s="240"/>
      <c r="M6015" s="240"/>
      <c r="N6015" s="240"/>
      <c r="O6015" s="240"/>
      <c r="BC6015" s="226"/>
    </row>
    <row r="6016" spans="1:55" ht="15.75" customHeight="1" thickBot="1">
      <c r="A6016" s="238"/>
      <c r="B6016" s="238"/>
      <c r="C6016" s="240"/>
      <c r="D6016" s="240"/>
      <c r="E6016" s="240"/>
      <c r="F6016" s="240"/>
      <c r="G6016" s="240"/>
      <c r="H6016" s="240"/>
      <c r="I6016" s="240"/>
      <c r="J6016" s="240"/>
      <c r="K6016" s="240"/>
      <c r="L6016" s="240"/>
      <c r="M6016" s="240"/>
      <c r="N6016" s="240"/>
      <c r="O6016" s="240"/>
      <c r="BC6016" s="226"/>
    </row>
    <row r="6017" spans="1:55" ht="15.75" customHeight="1" thickBot="1">
      <c r="A6017" s="238"/>
      <c r="B6017" s="238"/>
      <c r="C6017" s="240"/>
      <c r="D6017" s="240"/>
      <c r="E6017" s="240"/>
      <c r="F6017" s="240"/>
      <c r="G6017" s="240"/>
      <c r="H6017" s="240"/>
      <c r="I6017" s="240"/>
      <c r="J6017" s="240"/>
      <c r="K6017" s="240"/>
      <c r="L6017" s="240"/>
      <c r="M6017" s="240"/>
      <c r="N6017" s="240"/>
      <c r="O6017" s="240"/>
      <c r="BC6017" s="226"/>
    </row>
    <row r="6018" spans="1:55" ht="15.75" customHeight="1" thickBot="1">
      <c r="A6018" s="238"/>
      <c r="B6018" s="238"/>
      <c r="C6018" s="240"/>
      <c r="D6018" s="240"/>
      <c r="E6018" s="240"/>
      <c r="F6018" s="240"/>
      <c r="G6018" s="240"/>
      <c r="H6018" s="240"/>
      <c r="I6018" s="240"/>
      <c r="J6018" s="240"/>
      <c r="K6018" s="240"/>
      <c r="L6018" s="240"/>
      <c r="M6018" s="240"/>
      <c r="N6018" s="240"/>
      <c r="O6018" s="240"/>
      <c r="BC6018" s="226"/>
    </row>
    <row r="6019" spans="1:55" ht="15.75" customHeight="1" thickBot="1">
      <c r="A6019" s="238"/>
      <c r="B6019" s="238"/>
      <c r="C6019" s="240"/>
      <c r="D6019" s="240"/>
      <c r="E6019" s="240"/>
      <c r="F6019" s="240"/>
      <c r="G6019" s="240"/>
      <c r="H6019" s="240"/>
      <c r="I6019" s="240"/>
      <c r="J6019" s="240"/>
      <c r="K6019" s="240"/>
      <c r="L6019" s="240"/>
      <c r="M6019" s="240"/>
      <c r="N6019" s="240"/>
      <c r="O6019" s="240"/>
      <c r="BC6019" s="226"/>
    </row>
    <row r="6020" spans="1:55" ht="15.75" customHeight="1" thickBot="1">
      <c r="A6020" s="238"/>
      <c r="B6020" s="238"/>
      <c r="C6020" s="240"/>
      <c r="D6020" s="240"/>
      <c r="E6020" s="240"/>
      <c r="F6020" s="240"/>
      <c r="G6020" s="240"/>
      <c r="H6020" s="240"/>
      <c r="I6020" s="240"/>
      <c r="J6020" s="240"/>
      <c r="K6020" s="240"/>
      <c r="L6020" s="240"/>
      <c r="M6020" s="240"/>
      <c r="N6020" s="240"/>
      <c r="O6020" s="240"/>
      <c r="BC6020" s="226"/>
    </row>
    <row r="6021" spans="1:55" ht="15.75" customHeight="1" thickBot="1">
      <c r="A6021" s="238"/>
      <c r="B6021" s="238"/>
      <c r="C6021" s="240"/>
      <c r="D6021" s="240"/>
      <c r="E6021" s="240"/>
      <c r="F6021" s="240"/>
      <c r="G6021" s="240"/>
      <c r="H6021" s="240"/>
      <c r="I6021" s="240"/>
      <c r="J6021" s="240"/>
      <c r="K6021" s="240"/>
      <c r="L6021" s="240"/>
      <c r="M6021" s="240"/>
      <c r="N6021" s="240"/>
      <c r="O6021" s="240"/>
      <c r="BC6021" s="226"/>
    </row>
    <row r="6022" spans="1:55" ht="15.75" customHeight="1" thickBot="1">
      <c r="A6022" s="238"/>
      <c r="B6022" s="238"/>
      <c r="C6022" s="240"/>
      <c r="D6022" s="240"/>
      <c r="E6022" s="240"/>
      <c r="F6022" s="240"/>
      <c r="G6022" s="240"/>
      <c r="H6022" s="240"/>
      <c r="I6022" s="240"/>
      <c r="J6022" s="240"/>
      <c r="K6022" s="240"/>
      <c r="L6022" s="240"/>
      <c r="M6022" s="240"/>
      <c r="N6022" s="240"/>
      <c r="O6022" s="240"/>
      <c r="BC6022" s="226"/>
    </row>
    <row r="6023" spans="1:55" ht="15.75" customHeight="1" thickBot="1">
      <c r="A6023" s="238"/>
      <c r="B6023" s="238"/>
      <c r="C6023" s="240"/>
      <c r="D6023" s="240"/>
      <c r="E6023" s="240"/>
      <c r="F6023" s="240"/>
      <c r="G6023" s="240"/>
      <c r="H6023" s="240"/>
      <c r="I6023" s="240"/>
      <c r="J6023" s="240"/>
      <c r="K6023" s="240"/>
      <c r="L6023" s="240"/>
      <c r="M6023" s="240"/>
      <c r="N6023" s="240"/>
      <c r="O6023" s="240"/>
      <c r="BC6023" s="226"/>
    </row>
    <row r="6024" spans="1:55" ht="15.75" customHeight="1" thickBot="1">
      <c r="A6024" s="238"/>
      <c r="B6024" s="238"/>
      <c r="C6024" s="240"/>
      <c r="D6024" s="240"/>
      <c r="E6024" s="240"/>
      <c r="F6024" s="240"/>
      <c r="G6024" s="240"/>
      <c r="H6024" s="240"/>
      <c r="I6024" s="240"/>
      <c r="J6024" s="240"/>
      <c r="K6024" s="240"/>
      <c r="L6024" s="240"/>
      <c r="M6024" s="240"/>
      <c r="N6024" s="240"/>
      <c r="O6024" s="240"/>
      <c r="BC6024" s="226"/>
    </row>
    <row r="6025" spans="1:55" ht="15.75" customHeight="1" thickBot="1">
      <c r="A6025" s="238"/>
      <c r="B6025" s="238"/>
      <c r="C6025" s="240"/>
      <c r="D6025" s="240"/>
      <c r="E6025" s="240"/>
      <c r="F6025" s="240"/>
      <c r="G6025" s="240"/>
      <c r="H6025" s="240"/>
      <c r="I6025" s="240"/>
      <c r="J6025" s="240"/>
      <c r="K6025" s="240"/>
      <c r="L6025" s="240"/>
      <c r="M6025" s="240"/>
      <c r="N6025" s="240"/>
      <c r="O6025" s="240"/>
      <c r="BC6025" s="226"/>
    </row>
    <row r="6026" spans="1:55" ht="15.75" customHeight="1" thickBot="1">
      <c r="A6026" s="238"/>
      <c r="B6026" s="238"/>
      <c r="C6026" s="240"/>
      <c r="D6026" s="240"/>
      <c r="E6026" s="240"/>
      <c r="F6026" s="240"/>
      <c r="G6026" s="240"/>
      <c r="H6026" s="240"/>
      <c r="I6026" s="240"/>
      <c r="J6026" s="240"/>
      <c r="K6026" s="240"/>
      <c r="L6026" s="240"/>
      <c r="M6026" s="240"/>
      <c r="N6026" s="240"/>
      <c r="O6026" s="240"/>
      <c r="BC6026" s="226"/>
    </row>
    <row r="6027" spans="1:55" ht="15.75" customHeight="1" thickBot="1">
      <c r="A6027" s="238"/>
      <c r="B6027" s="238"/>
      <c r="C6027" s="240"/>
      <c r="D6027" s="240"/>
      <c r="E6027" s="240"/>
      <c r="F6027" s="240"/>
      <c r="G6027" s="240"/>
      <c r="H6027" s="240"/>
      <c r="I6027" s="240"/>
      <c r="J6027" s="240"/>
      <c r="K6027" s="240"/>
      <c r="L6027" s="240"/>
      <c r="M6027" s="240"/>
      <c r="N6027" s="240"/>
      <c r="O6027" s="240"/>
      <c r="BC6027" s="226"/>
    </row>
    <row r="6028" spans="1:55" ht="15.75" customHeight="1" thickBot="1">
      <c r="A6028" s="238"/>
      <c r="B6028" s="238"/>
      <c r="C6028" s="240"/>
      <c r="D6028" s="240"/>
      <c r="E6028" s="240"/>
      <c r="F6028" s="240"/>
      <c r="G6028" s="240"/>
      <c r="H6028" s="240"/>
      <c r="I6028" s="240"/>
      <c r="J6028" s="240"/>
      <c r="K6028" s="240"/>
      <c r="L6028" s="240"/>
      <c r="M6028" s="240"/>
      <c r="N6028" s="240"/>
      <c r="O6028" s="240"/>
      <c r="BC6028" s="226"/>
    </row>
    <row r="6029" spans="1:55" ht="15.75" customHeight="1" thickBot="1">
      <c r="A6029" s="238"/>
      <c r="B6029" s="238"/>
      <c r="C6029" s="240"/>
      <c r="D6029" s="240"/>
      <c r="E6029" s="240"/>
      <c r="F6029" s="240"/>
      <c r="G6029" s="240"/>
      <c r="H6029" s="240"/>
      <c r="I6029" s="240"/>
      <c r="J6029" s="240"/>
      <c r="K6029" s="240"/>
      <c r="L6029" s="240"/>
      <c r="M6029" s="240"/>
      <c r="N6029" s="240"/>
      <c r="O6029" s="240"/>
      <c r="BC6029" s="226"/>
    </row>
    <row r="6030" spans="1:55" ht="15.75" customHeight="1" thickBot="1">
      <c r="A6030" s="238"/>
      <c r="B6030" s="238"/>
      <c r="C6030" s="240"/>
      <c r="D6030" s="240"/>
      <c r="E6030" s="240"/>
      <c r="F6030" s="240"/>
      <c r="G6030" s="240"/>
      <c r="H6030" s="240"/>
      <c r="I6030" s="240"/>
      <c r="J6030" s="240"/>
      <c r="K6030" s="240"/>
      <c r="L6030" s="240"/>
      <c r="M6030" s="240"/>
      <c r="N6030" s="240"/>
      <c r="O6030" s="240"/>
      <c r="BC6030" s="226"/>
    </row>
    <row r="6031" spans="1:55" ht="15.75" customHeight="1" thickBot="1">
      <c r="A6031" s="238"/>
      <c r="B6031" s="238"/>
      <c r="C6031" s="240"/>
      <c r="D6031" s="240"/>
      <c r="E6031" s="240"/>
      <c r="F6031" s="240"/>
      <c r="G6031" s="240"/>
      <c r="H6031" s="240"/>
      <c r="I6031" s="240"/>
      <c r="J6031" s="240"/>
      <c r="K6031" s="240"/>
      <c r="L6031" s="240"/>
      <c r="M6031" s="240"/>
      <c r="N6031" s="240"/>
      <c r="O6031" s="240"/>
      <c r="BC6031" s="226"/>
    </row>
    <row r="6032" spans="1:55" ht="15.75" customHeight="1" thickBot="1">
      <c r="A6032" s="238"/>
      <c r="B6032" s="238"/>
      <c r="C6032" s="240"/>
      <c r="D6032" s="240"/>
      <c r="E6032" s="240"/>
      <c r="F6032" s="240"/>
      <c r="G6032" s="240"/>
      <c r="H6032" s="240"/>
      <c r="I6032" s="240"/>
      <c r="J6032" s="240"/>
      <c r="K6032" s="240"/>
      <c r="L6032" s="240"/>
      <c r="M6032" s="240"/>
      <c r="N6032" s="240"/>
      <c r="O6032" s="240"/>
      <c r="BC6032" s="226"/>
    </row>
    <row r="6033" spans="1:55" ht="15.75" customHeight="1" thickBot="1">
      <c r="A6033" s="238"/>
      <c r="B6033" s="238"/>
      <c r="C6033" s="240"/>
      <c r="D6033" s="240"/>
      <c r="E6033" s="240"/>
      <c r="F6033" s="240"/>
      <c r="G6033" s="240"/>
      <c r="H6033" s="240"/>
      <c r="I6033" s="240"/>
      <c r="J6033" s="240"/>
      <c r="K6033" s="240"/>
      <c r="L6033" s="240"/>
      <c r="M6033" s="240"/>
      <c r="N6033" s="240"/>
      <c r="O6033" s="240"/>
      <c r="BC6033" s="226"/>
    </row>
    <row r="6034" spans="1:55" ht="15.75" customHeight="1" thickBot="1">
      <c r="A6034" s="238"/>
      <c r="B6034" s="238"/>
      <c r="C6034" s="240"/>
      <c r="D6034" s="240"/>
      <c r="E6034" s="240"/>
      <c r="F6034" s="240"/>
      <c r="G6034" s="240"/>
      <c r="H6034" s="240"/>
      <c r="I6034" s="240"/>
      <c r="J6034" s="240"/>
      <c r="K6034" s="240"/>
      <c r="L6034" s="240"/>
      <c r="M6034" s="240"/>
      <c r="N6034" s="240"/>
      <c r="O6034" s="240"/>
      <c r="BC6034" s="226"/>
    </row>
    <row r="6035" spans="1:55" ht="15.75" customHeight="1" thickBot="1">
      <c r="A6035" s="238"/>
      <c r="B6035" s="238"/>
      <c r="C6035" s="240"/>
      <c r="D6035" s="240"/>
      <c r="E6035" s="240"/>
      <c r="F6035" s="240"/>
      <c r="G6035" s="240"/>
      <c r="H6035" s="240"/>
      <c r="I6035" s="240"/>
      <c r="J6035" s="240"/>
      <c r="K6035" s="240"/>
      <c r="L6035" s="240"/>
      <c r="M6035" s="240"/>
      <c r="N6035" s="240"/>
      <c r="O6035" s="240"/>
      <c r="BC6035" s="226"/>
    </row>
    <row r="6036" spans="1:55" ht="15.75" customHeight="1" thickBot="1">
      <c r="A6036" s="238"/>
      <c r="B6036" s="238"/>
      <c r="C6036" s="240"/>
      <c r="D6036" s="240"/>
      <c r="E6036" s="240"/>
      <c r="F6036" s="240"/>
      <c r="G6036" s="240"/>
      <c r="H6036" s="240"/>
      <c r="I6036" s="240"/>
      <c r="J6036" s="240"/>
      <c r="K6036" s="240"/>
      <c r="L6036" s="240"/>
      <c r="M6036" s="240"/>
      <c r="N6036" s="240"/>
      <c r="O6036" s="240"/>
      <c r="BC6036" s="226"/>
    </row>
    <row r="6037" spans="1:55" ht="15.75" customHeight="1" thickBot="1">
      <c r="A6037" s="238"/>
      <c r="B6037" s="238"/>
      <c r="C6037" s="240"/>
      <c r="D6037" s="240"/>
      <c r="E6037" s="240"/>
      <c r="F6037" s="240"/>
      <c r="G6037" s="240"/>
      <c r="H6037" s="240"/>
      <c r="I6037" s="240"/>
      <c r="J6037" s="240"/>
      <c r="K6037" s="240"/>
      <c r="L6037" s="240"/>
      <c r="M6037" s="240"/>
      <c r="N6037" s="240"/>
      <c r="O6037" s="240"/>
      <c r="BC6037" s="226"/>
    </row>
    <row r="6038" spans="1:55" ht="15.75" customHeight="1" thickBot="1">
      <c r="A6038" s="238"/>
      <c r="B6038" s="238"/>
      <c r="C6038" s="240"/>
      <c r="D6038" s="240"/>
      <c r="E6038" s="240"/>
      <c r="F6038" s="240"/>
      <c r="G6038" s="240"/>
      <c r="H6038" s="240"/>
      <c r="I6038" s="240"/>
      <c r="J6038" s="240"/>
      <c r="K6038" s="240"/>
      <c r="L6038" s="240"/>
      <c r="M6038" s="240"/>
      <c r="N6038" s="240"/>
      <c r="O6038" s="240"/>
      <c r="BC6038" s="226"/>
    </row>
    <row r="6039" spans="1:55" ht="15.75" customHeight="1" thickBot="1">
      <c r="A6039" s="238"/>
      <c r="B6039" s="238"/>
      <c r="C6039" s="240"/>
      <c r="D6039" s="240"/>
      <c r="E6039" s="240"/>
      <c r="F6039" s="240"/>
      <c r="G6039" s="240"/>
      <c r="H6039" s="240"/>
      <c r="I6039" s="240"/>
      <c r="J6039" s="240"/>
      <c r="K6039" s="240"/>
      <c r="L6039" s="240"/>
      <c r="M6039" s="240"/>
      <c r="N6039" s="240"/>
      <c r="O6039" s="240"/>
      <c r="BC6039" s="226"/>
    </row>
    <row r="6040" spans="1:55" ht="15.75" customHeight="1" thickBot="1">
      <c r="A6040" s="238"/>
      <c r="B6040" s="238"/>
      <c r="C6040" s="240"/>
      <c r="D6040" s="240"/>
      <c r="E6040" s="240"/>
      <c r="F6040" s="240"/>
      <c r="G6040" s="240"/>
      <c r="H6040" s="240"/>
      <c r="I6040" s="240"/>
      <c r="J6040" s="240"/>
      <c r="K6040" s="240"/>
      <c r="L6040" s="240"/>
      <c r="M6040" s="240"/>
      <c r="N6040" s="240"/>
      <c r="O6040" s="240"/>
      <c r="BC6040" s="226"/>
    </row>
    <row r="6041" spans="1:55" ht="15.75" customHeight="1" thickBot="1">
      <c r="A6041" s="238"/>
      <c r="B6041" s="238"/>
      <c r="C6041" s="240"/>
      <c r="D6041" s="240"/>
      <c r="E6041" s="240"/>
      <c r="F6041" s="240"/>
      <c r="G6041" s="240"/>
      <c r="H6041" s="240"/>
      <c r="I6041" s="240"/>
      <c r="J6041" s="240"/>
      <c r="K6041" s="240"/>
      <c r="L6041" s="240"/>
      <c r="M6041" s="240"/>
      <c r="N6041" s="240"/>
      <c r="O6041" s="240"/>
      <c r="BC6041" s="226"/>
    </row>
    <row r="6042" spans="1:55" ht="15.75" customHeight="1" thickBot="1">
      <c r="A6042" s="238"/>
      <c r="B6042" s="238"/>
      <c r="C6042" s="240"/>
      <c r="D6042" s="240"/>
      <c r="E6042" s="240"/>
      <c r="F6042" s="240"/>
      <c r="G6042" s="240"/>
      <c r="H6042" s="240"/>
      <c r="I6042" s="240"/>
      <c r="J6042" s="240"/>
      <c r="K6042" s="240"/>
      <c r="L6042" s="240"/>
      <c r="M6042" s="240"/>
      <c r="N6042" s="240"/>
      <c r="O6042" s="240"/>
      <c r="BC6042" s="226"/>
    </row>
    <row r="6043" spans="1:55" ht="15.75" customHeight="1" thickBot="1">
      <c r="A6043" s="238"/>
      <c r="B6043" s="238"/>
      <c r="C6043" s="240"/>
      <c r="D6043" s="240"/>
      <c r="E6043" s="240"/>
      <c r="F6043" s="240"/>
      <c r="G6043" s="240"/>
      <c r="H6043" s="240"/>
      <c r="I6043" s="240"/>
      <c r="J6043" s="240"/>
      <c r="K6043" s="240"/>
      <c r="L6043" s="240"/>
      <c r="M6043" s="240"/>
      <c r="N6043" s="240"/>
      <c r="O6043" s="240"/>
      <c r="BC6043" s="226"/>
    </row>
    <row r="6044" spans="1:55" ht="15.75" customHeight="1" thickBot="1">
      <c r="A6044" s="238"/>
      <c r="B6044" s="238"/>
      <c r="C6044" s="240"/>
      <c r="D6044" s="240"/>
      <c r="E6044" s="240"/>
      <c r="F6044" s="240"/>
      <c r="G6044" s="240"/>
      <c r="H6044" s="240"/>
      <c r="I6044" s="240"/>
      <c r="J6044" s="240"/>
      <c r="K6044" s="240"/>
      <c r="L6044" s="240"/>
      <c r="M6044" s="240"/>
      <c r="N6044" s="240"/>
      <c r="O6044" s="240"/>
      <c r="BC6044" s="226"/>
    </row>
    <row r="6045" spans="1:55" ht="15.75" customHeight="1" thickBot="1">
      <c r="A6045" s="238"/>
      <c r="B6045" s="238"/>
      <c r="C6045" s="240"/>
      <c r="D6045" s="240"/>
      <c r="E6045" s="240"/>
      <c r="F6045" s="240"/>
      <c r="G6045" s="240"/>
      <c r="H6045" s="240"/>
      <c r="I6045" s="240"/>
      <c r="J6045" s="240"/>
      <c r="K6045" s="240"/>
      <c r="L6045" s="240"/>
      <c r="M6045" s="240"/>
      <c r="N6045" s="240"/>
      <c r="O6045" s="240"/>
      <c r="BC6045" s="226"/>
    </row>
    <row r="6046" spans="1:55" ht="15.75" customHeight="1" thickBot="1">
      <c r="A6046" s="238"/>
      <c r="B6046" s="238"/>
      <c r="C6046" s="240"/>
      <c r="D6046" s="240"/>
      <c r="E6046" s="240"/>
      <c r="F6046" s="240"/>
      <c r="G6046" s="240"/>
      <c r="H6046" s="240"/>
      <c r="I6046" s="240"/>
      <c r="J6046" s="240"/>
      <c r="K6046" s="240"/>
      <c r="L6046" s="240"/>
      <c r="M6046" s="240"/>
      <c r="N6046" s="240"/>
      <c r="O6046" s="240"/>
      <c r="BC6046" s="226"/>
    </row>
    <row r="6047" spans="1:55" ht="15.75" customHeight="1" thickBot="1">
      <c r="A6047" s="238"/>
      <c r="B6047" s="238"/>
      <c r="C6047" s="240"/>
      <c r="D6047" s="240"/>
      <c r="E6047" s="240"/>
      <c r="F6047" s="240"/>
      <c r="G6047" s="240"/>
      <c r="H6047" s="240"/>
      <c r="I6047" s="240"/>
      <c r="J6047" s="240"/>
      <c r="K6047" s="240"/>
      <c r="L6047" s="240"/>
      <c r="M6047" s="240"/>
      <c r="N6047" s="240"/>
      <c r="O6047" s="240"/>
      <c r="BC6047" s="226"/>
    </row>
    <row r="6048" spans="1:55" ht="15.75" customHeight="1" thickBot="1">
      <c r="A6048" s="238"/>
      <c r="B6048" s="238"/>
      <c r="C6048" s="240"/>
      <c r="D6048" s="240"/>
      <c r="E6048" s="240"/>
      <c r="F6048" s="240"/>
      <c r="G6048" s="240"/>
      <c r="H6048" s="240"/>
      <c r="I6048" s="240"/>
      <c r="J6048" s="240"/>
      <c r="K6048" s="240"/>
      <c r="L6048" s="240"/>
      <c r="M6048" s="240"/>
      <c r="N6048" s="240"/>
      <c r="O6048" s="240"/>
      <c r="BC6048" s="226"/>
    </row>
    <row r="6049" spans="1:55" ht="15.75" customHeight="1" thickBot="1">
      <c r="A6049" s="238"/>
      <c r="B6049" s="238"/>
      <c r="C6049" s="240"/>
      <c r="D6049" s="240"/>
      <c r="E6049" s="240"/>
      <c r="F6049" s="240"/>
      <c r="G6049" s="240"/>
      <c r="H6049" s="240"/>
      <c r="I6049" s="240"/>
      <c r="J6049" s="240"/>
      <c r="K6049" s="240"/>
      <c r="L6049" s="240"/>
      <c r="M6049" s="240"/>
      <c r="N6049" s="240"/>
      <c r="O6049" s="240"/>
      <c r="BC6049" s="226"/>
    </row>
    <row r="6050" spans="1:55" ht="15.75" customHeight="1" thickBot="1">
      <c r="A6050" s="238"/>
      <c r="B6050" s="238"/>
      <c r="C6050" s="240"/>
      <c r="D6050" s="240"/>
      <c r="E6050" s="240"/>
      <c r="F6050" s="240"/>
      <c r="G6050" s="240"/>
      <c r="H6050" s="240"/>
      <c r="I6050" s="240"/>
      <c r="J6050" s="240"/>
      <c r="K6050" s="240"/>
      <c r="L6050" s="240"/>
      <c r="M6050" s="240"/>
      <c r="N6050" s="240"/>
      <c r="O6050" s="240"/>
      <c r="BC6050" s="226"/>
    </row>
    <row r="6051" spans="1:55" ht="15.75" customHeight="1" thickBot="1">
      <c r="A6051" s="238"/>
      <c r="B6051" s="238"/>
      <c r="C6051" s="240"/>
      <c r="D6051" s="240"/>
      <c r="E6051" s="240"/>
      <c r="F6051" s="240"/>
      <c r="G6051" s="240"/>
      <c r="H6051" s="240"/>
      <c r="I6051" s="240"/>
      <c r="J6051" s="240"/>
      <c r="K6051" s="240"/>
      <c r="L6051" s="240"/>
      <c r="M6051" s="240"/>
      <c r="N6051" s="240"/>
      <c r="O6051" s="240"/>
      <c r="BC6051" s="226"/>
    </row>
    <row r="6052" spans="1:55" ht="15.75" customHeight="1" thickBot="1">
      <c r="A6052" s="238"/>
      <c r="B6052" s="238"/>
      <c r="C6052" s="240"/>
      <c r="D6052" s="240"/>
      <c r="E6052" s="240"/>
      <c r="F6052" s="240"/>
      <c r="G6052" s="240"/>
      <c r="H6052" s="240"/>
      <c r="I6052" s="240"/>
      <c r="J6052" s="240"/>
      <c r="K6052" s="240"/>
      <c r="L6052" s="240"/>
      <c r="M6052" s="240"/>
      <c r="N6052" s="240"/>
      <c r="O6052" s="240"/>
      <c r="BC6052" s="226"/>
    </row>
    <row r="6053" spans="1:55" ht="15.75" customHeight="1" thickBot="1">
      <c r="A6053" s="238"/>
      <c r="B6053" s="238"/>
      <c r="C6053" s="240"/>
      <c r="D6053" s="240"/>
      <c r="E6053" s="240"/>
      <c r="F6053" s="240"/>
      <c r="G6053" s="240"/>
      <c r="H6053" s="240"/>
      <c r="I6053" s="240"/>
      <c r="J6053" s="240"/>
      <c r="K6053" s="240"/>
      <c r="L6053" s="240"/>
      <c r="M6053" s="240"/>
      <c r="N6053" s="240"/>
      <c r="O6053" s="240"/>
      <c r="BC6053" s="226"/>
    </row>
    <row r="6054" spans="1:55" ht="15.75" customHeight="1" thickBot="1">
      <c r="A6054" s="238"/>
      <c r="B6054" s="238"/>
      <c r="C6054" s="240"/>
      <c r="D6054" s="240"/>
      <c r="E6054" s="240"/>
      <c r="F6054" s="240"/>
      <c r="G6054" s="240"/>
      <c r="H6054" s="240"/>
      <c r="I6054" s="240"/>
      <c r="J6054" s="240"/>
      <c r="K6054" s="240"/>
      <c r="L6054" s="240"/>
      <c r="M6054" s="240"/>
      <c r="N6054" s="240"/>
      <c r="O6054" s="240"/>
      <c r="BC6054" s="226"/>
    </row>
    <row r="6055" spans="1:55" ht="15.75" customHeight="1" thickBot="1">
      <c r="A6055" s="238"/>
      <c r="B6055" s="238"/>
      <c r="C6055" s="240"/>
      <c r="D6055" s="240"/>
      <c r="E6055" s="240"/>
      <c r="F6055" s="240"/>
      <c r="G6055" s="240"/>
      <c r="H6055" s="240"/>
      <c r="I6055" s="240"/>
      <c r="J6055" s="240"/>
      <c r="K6055" s="240"/>
      <c r="L6055" s="240"/>
      <c r="M6055" s="240"/>
      <c r="N6055" s="240"/>
      <c r="O6055" s="240"/>
      <c r="BC6055" s="226"/>
    </row>
    <row r="6056" spans="1:55" ht="15.75" customHeight="1" thickBot="1">
      <c r="A6056" s="238"/>
      <c r="B6056" s="238"/>
      <c r="C6056" s="240"/>
      <c r="D6056" s="240"/>
      <c r="E6056" s="240"/>
      <c r="F6056" s="240"/>
      <c r="G6056" s="240"/>
      <c r="H6056" s="240"/>
      <c r="I6056" s="240"/>
      <c r="J6056" s="240"/>
      <c r="K6056" s="240"/>
      <c r="L6056" s="240"/>
      <c r="M6056" s="240"/>
      <c r="N6056" s="240"/>
      <c r="O6056" s="240"/>
      <c r="BC6056" s="226"/>
    </row>
    <row r="6057" spans="1:55" ht="15.75" customHeight="1" thickBot="1">
      <c r="A6057" s="238"/>
      <c r="B6057" s="238"/>
      <c r="C6057" s="240"/>
      <c r="D6057" s="240"/>
      <c r="E6057" s="240"/>
      <c r="F6057" s="240"/>
      <c r="G6057" s="240"/>
      <c r="H6057" s="240"/>
      <c r="I6057" s="240"/>
      <c r="J6057" s="240"/>
      <c r="K6057" s="240"/>
      <c r="L6057" s="240"/>
      <c r="M6057" s="240"/>
      <c r="N6057" s="240"/>
      <c r="O6057" s="240"/>
      <c r="BC6057" s="226"/>
    </row>
    <row r="6058" spans="1:55" ht="15.75" customHeight="1" thickBot="1">
      <c r="A6058" s="238"/>
      <c r="B6058" s="238"/>
      <c r="C6058" s="240"/>
      <c r="D6058" s="240"/>
      <c r="E6058" s="240"/>
      <c r="F6058" s="240"/>
      <c r="G6058" s="240"/>
      <c r="H6058" s="240"/>
      <c r="I6058" s="240"/>
      <c r="J6058" s="240"/>
      <c r="K6058" s="240"/>
      <c r="L6058" s="240"/>
      <c r="M6058" s="240"/>
      <c r="N6058" s="240"/>
      <c r="O6058" s="240"/>
      <c r="BC6058" s="226"/>
    </row>
    <row r="6059" spans="1:55" ht="15.75" customHeight="1" thickBot="1">
      <c r="A6059" s="238"/>
      <c r="B6059" s="238"/>
      <c r="C6059" s="240"/>
      <c r="D6059" s="240"/>
      <c r="E6059" s="240"/>
      <c r="F6059" s="240"/>
      <c r="G6059" s="240"/>
      <c r="H6059" s="240"/>
      <c r="I6059" s="240"/>
      <c r="J6059" s="240"/>
      <c r="K6059" s="240"/>
      <c r="L6059" s="240"/>
      <c r="M6059" s="240"/>
      <c r="N6059" s="240"/>
      <c r="O6059" s="240"/>
      <c r="BC6059" s="226"/>
    </row>
    <row r="6060" spans="1:55" ht="15.75" customHeight="1" thickBot="1">
      <c r="A6060" s="238"/>
      <c r="B6060" s="238"/>
      <c r="C6060" s="240"/>
      <c r="D6060" s="240"/>
      <c r="E6060" s="240"/>
      <c r="F6060" s="240"/>
      <c r="G6060" s="240"/>
      <c r="H6060" s="240"/>
      <c r="I6060" s="240"/>
      <c r="J6060" s="240"/>
      <c r="K6060" s="240"/>
      <c r="L6060" s="240"/>
      <c r="M6060" s="240"/>
      <c r="N6060" s="240"/>
      <c r="O6060" s="240"/>
      <c r="BC6060" s="226"/>
    </row>
    <row r="6061" spans="1:55" ht="15.75" customHeight="1" thickBot="1">
      <c r="A6061" s="238"/>
      <c r="B6061" s="238"/>
      <c r="C6061" s="240"/>
      <c r="D6061" s="240"/>
      <c r="E6061" s="240"/>
      <c r="F6061" s="240"/>
      <c r="G6061" s="240"/>
      <c r="H6061" s="240"/>
      <c r="I6061" s="240"/>
      <c r="J6061" s="240"/>
      <c r="K6061" s="240"/>
      <c r="L6061" s="240"/>
      <c r="M6061" s="240"/>
      <c r="N6061" s="240"/>
      <c r="O6061" s="240"/>
      <c r="BC6061" s="226"/>
    </row>
    <row r="6062" spans="1:55" ht="15.75" customHeight="1" thickBot="1">
      <c r="A6062" s="238"/>
      <c r="B6062" s="238"/>
      <c r="C6062" s="240"/>
      <c r="D6062" s="240"/>
      <c r="E6062" s="240"/>
      <c r="F6062" s="240"/>
      <c r="G6062" s="240"/>
      <c r="H6062" s="240"/>
      <c r="I6062" s="240"/>
      <c r="J6062" s="240"/>
      <c r="K6062" s="240"/>
      <c r="L6062" s="240"/>
      <c r="M6062" s="240"/>
      <c r="N6062" s="240"/>
      <c r="O6062" s="240"/>
      <c r="BC6062" s="226"/>
    </row>
    <row r="6063" spans="1:55" ht="15.75" customHeight="1" thickBot="1">
      <c r="A6063" s="238"/>
      <c r="B6063" s="238"/>
      <c r="C6063" s="240"/>
      <c r="D6063" s="240"/>
      <c r="E6063" s="240"/>
      <c r="F6063" s="240"/>
      <c r="G6063" s="240"/>
      <c r="H6063" s="240"/>
      <c r="I6063" s="240"/>
      <c r="J6063" s="240"/>
      <c r="K6063" s="240"/>
      <c r="L6063" s="240"/>
      <c r="M6063" s="240"/>
      <c r="N6063" s="240"/>
      <c r="O6063" s="240"/>
      <c r="BC6063" s="226"/>
    </row>
    <row r="6064" spans="1:55" ht="15.75" customHeight="1" thickBot="1">
      <c r="A6064" s="238"/>
      <c r="B6064" s="238"/>
      <c r="C6064" s="240"/>
      <c r="D6064" s="240"/>
      <c r="E6064" s="240"/>
      <c r="F6064" s="240"/>
      <c r="G6064" s="240"/>
      <c r="H6064" s="240"/>
      <c r="I6064" s="240"/>
      <c r="J6064" s="240"/>
      <c r="K6064" s="240"/>
      <c r="L6064" s="240"/>
      <c r="M6064" s="240"/>
      <c r="N6064" s="240"/>
      <c r="O6064" s="240"/>
      <c r="BC6064" s="226"/>
    </row>
    <row r="6065" spans="1:55" ht="15.75" customHeight="1" thickBot="1">
      <c r="A6065" s="238"/>
      <c r="B6065" s="238"/>
      <c r="C6065" s="240"/>
      <c r="D6065" s="240"/>
      <c r="E6065" s="240"/>
      <c r="F6065" s="240"/>
      <c r="G6065" s="240"/>
      <c r="H6065" s="240"/>
      <c r="I6065" s="240"/>
      <c r="J6065" s="240"/>
      <c r="K6065" s="240"/>
      <c r="L6065" s="240"/>
      <c r="M6065" s="240"/>
      <c r="N6065" s="240"/>
      <c r="O6065" s="240"/>
      <c r="BC6065" s="226"/>
    </row>
    <row r="6066" spans="1:55" ht="15.75" customHeight="1" thickBot="1">
      <c r="A6066" s="238"/>
      <c r="B6066" s="238"/>
      <c r="C6066" s="240"/>
      <c r="D6066" s="240"/>
      <c r="E6066" s="240"/>
      <c r="F6066" s="240"/>
      <c r="G6066" s="240"/>
      <c r="H6066" s="240"/>
      <c r="I6066" s="240"/>
      <c r="J6066" s="240"/>
      <c r="K6066" s="240"/>
      <c r="L6066" s="240"/>
      <c r="M6066" s="240"/>
      <c r="N6066" s="240"/>
      <c r="O6066" s="240"/>
      <c r="BC6066" s="226"/>
    </row>
    <row r="6067" spans="1:55" ht="15.75" customHeight="1" thickBot="1">
      <c r="A6067" s="238"/>
      <c r="B6067" s="238"/>
      <c r="C6067" s="240"/>
      <c r="D6067" s="240"/>
      <c r="E6067" s="240"/>
      <c r="F6067" s="240"/>
      <c r="G6067" s="240"/>
      <c r="H6067" s="240"/>
      <c r="I6067" s="240"/>
      <c r="J6067" s="240"/>
      <c r="K6067" s="240"/>
      <c r="L6067" s="240"/>
      <c r="M6067" s="240"/>
      <c r="N6067" s="240"/>
      <c r="O6067" s="240"/>
      <c r="BC6067" s="226"/>
    </row>
    <row r="6068" spans="1:55" ht="15.75" customHeight="1" thickBot="1">
      <c r="A6068" s="238"/>
      <c r="B6068" s="238"/>
      <c r="C6068" s="240"/>
      <c r="D6068" s="240"/>
      <c r="E6068" s="240"/>
      <c r="F6068" s="240"/>
      <c r="G6068" s="240"/>
      <c r="H6068" s="240"/>
      <c r="I6068" s="240"/>
      <c r="J6068" s="240"/>
      <c r="K6068" s="240"/>
      <c r="L6068" s="240"/>
      <c r="M6068" s="240"/>
      <c r="N6068" s="240"/>
      <c r="O6068" s="240"/>
      <c r="BC6068" s="226"/>
    </row>
    <row r="6069" spans="1:55" ht="15.75" customHeight="1" thickBot="1">
      <c r="A6069" s="238"/>
      <c r="B6069" s="238"/>
      <c r="C6069" s="240"/>
      <c r="D6069" s="240"/>
      <c r="E6069" s="240"/>
      <c r="F6069" s="240"/>
      <c r="G6069" s="240"/>
      <c r="H6069" s="240"/>
      <c r="I6069" s="240"/>
      <c r="J6069" s="240"/>
      <c r="K6069" s="240"/>
      <c r="L6069" s="240"/>
      <c r="M6069" s="240"/>
      <c r="N6069" s="240"/>
      <c r="O6069" s="240"/>
      <c r="BC6069" s="226"/>
    </row>
    <row r="6070" spans="1:55" ht="15.75" customHeight="1" thickBot="1">
      <c r="A6070" s="238"/>
      <c r="B6070" s="238"/>
      <c r="C6070" s="240"/>
      <c r="D6070" s="240"/>
      <c r="E6070" s="240"/>
      <c r="F6070" s="240"/>
      <c r="G6070" s="240"/>
      <c r="H6070" s="240"/>
      <c r="I6070" s="240"/>
      <c r="J6070" s="240"/>
      <c r="K6070" s="240"/>
      <c r="L6070" s="240"/>
      <c r="M6070" s="240"/>
      <c r="N6070" s="240"/>
      <c r="O6070" s="240"/>
      <c r="BC6070" s="226"/>
    </row>
    <row r="6071" spans="1:55" ht="15.75" customHeight="1" thickBot="1">
      <c r="A6071" s="238"/>
      <c r="B6071" s="238"/>
      <c r="C6071" s="240"/>
      <c r="D6071" s="240"/>
      <c r="E6071" s="240"/>
      <c r="F6071" s="240"/>
      <c r="G6071" s="240"/>
      <c r="H6071" s="240"/>
      <c r="I6071" s="240"/>
      <c r="J6071" s="240"/>
      <c r="K6071" s="240"/>
      <c r="L6071" s="240"/>
      <c r="M6071" s="240"/>
      <c r="N6071" s="240"/>
      <c r="O6071" s="240"/>
      <c r="BC6071" s="226"/>
    </row>
    <row r="6072" spans="1:55" ht="15.75" customHeight="1" thickBot="1">
      <c r="A6072" s="238"/>
      <c r="B6072" s="238"/>
      <c r="C6072" s="240"/>
      <c r="D6072" s="240"/>
      <c r="E6072" s="240"/>
      <c r="F6072" s="240"/>
      <c r="G6072" s="240"/>
      <c r="H6072" s="240"/>
      <c r="I6072" s="240"/>
      <c r="J6072" s="240"/>
      <c r="K6072" s="240"/>
      <c r="L6072" s="240"/>
      <c r="M6072" s="240"/>
      <c r="N6072" s="240"/>
      <c r="O6072" s="240"/>
      <c r="BC6072" s="226"/>
    </row>
    <row r="6073" spans="1:55" ht="15.75" customHeight="1" thickBot="1">
      <c r="A6073" s="238"/>
      <c r="B6073" s="238"/>
      <c r="C6073" s="240"/>
      <c r="D6073" s="240"/>
      <c r="E6073" s="240"/>
      <c r="F6073" s="240"/>
      <c r="G6073" s="240"/>
      <c r="H6073" s="240"/>
      <c r="I6073" s="240"/>
      <c r="J6073" s="240"/>
      <c r="K6073" s="240"/>
      <c r="L6073" s="240"/>
      <c r="M6073" s="240"/>
      <c r="N6073" s="240"/>
      <c r="O6073" s="240"/>
      <c r="BC6073" s="226"/>
    </row>
    <row r="6074" spans="1:55" ht="15.75" customHeight="1" thickBot="1">
      <c r="A6074" s="238"/>
      <c r="B6074" s="238"/>
      <c r="C6074" s="240"/>
      <c r="D6074" s="240"/>
      <c r="E6074" s="240"/>
      <c r="F6074" s="240"/>
      <c r="G6074" s="240"/>
      <c r="H6074" s="240"/>
      <c r="I6074" s="240"/>
      <c r="J6074" s="240"/>
      <c r="K6074" s="240"/>
      <c r="L6074" s="240"/>
      <c r="M6074" s="240"/>
      <c r="N6074" s="240"/>
      <c r="O6074" s="240"/>
      <c r="BC6074" s="226"/>
    </row>
    <row r="6075" spans="1:55" ht="15.75" customHeight="1" thickBot="1">
      <c r="A6075" s="238"/>
      <c r="B6075" s="238"/>
      <c r="C6075" s="240"/>
      <c r="D6075" s="240"/>
      <c r="E6075" s="240"/>
      <c r="F6075" s="240"/>
      <c r="G6075" s="240"/>
      <c r="H6075" s="240"/>
      <c r="I6075" s="240"/>
      <c r="J6075" s="240"/>
      <c r="K6075" s="240"/>
      <c r="L6075" s="240"/>
      <c r="M6075" s="240"/>
      <c r="N6075" s="240"/>
      <c r="O6075" s="240"/>
      <c r="BC6075" s="226"/>
    </row>
    <row r="6076" spans="1:55" ht="15.75" customHeight="1" thickBot="1">
      <c r="A6076" s="238"/>
      <c r="B6076" s="238"/>
      <c r="C6076" s="240"/>
      <c r="D6076" s="240"/>
      <c r="E6076" s="240"/>
      <c r="F6076" s="240"/>
      <c r="G6076" s="240"/>
      <c r="H6076" s="240"/>
      <c r="I6076" s="240"/>
      <c r="J6076" s="240"/>
      <c r="K6076" s="240"/>
      <c r="L6076" s="240"/>
      <c r="M6076" s="240"/>
      <c r="N6076" s="240"/>
      <c r="O6076" s="240"/>
      <c r="BC6076" s="226"/>
    </row>
    <row r="6077" spans="1:55" ht="15.75" customHeight="1" thickBot="1">
      <c r="A6077" s="238"/>
      <c r="B6077" s="238"/>
      <c r="C6077" s="240"/>
      <c r="D6077" s="240"/>
      <c r="E6077" s="240"/>
      <c r="F6077" s="240"/>
      <c r="G6077" s="240"/>
      <c r="H6077" s="240"/>
      <c r="I6077" s="240"/>
      <c r="J6077" s="240"/>
      <c r="K6077" s="240"/>
      <c r="L6077" s="240"/>
      <c r="M6077" s="240"/>
      <c r="N6077" s="240"/>
      <c r="O6077" s="240"/>
      <c r="BC6077" s="226"/>
    </row>
    <row r="6078" spans="1:55" ht="15.75" customHeight="1" thickBot="1">
      <c r="A6078" s="238"/>
      <c r="B6078" s="238"/>
      <c r="C6078" s="240"/>
      <c r="D6078" s="240"/>
      <c r="E6078" s="240"/>
      <c r="F6078" s="240"/>
      <c r="G6078" s="240"/>
      <c r="H6078" s="240"/>
      <c r="I6078" s="240"/>
      <c r="J6078" s="240"/>
      <c r="K6078" s="240"/>
      <c r="L6078" s="240"/>
      <c r="M6078" s="240"/>
      <c r="N6078" s="240"/>
      <c r="O6078" s="240"/>
      <c r="BC6078" s="226"/>
    </row>
    <row r="6079" spans="1:55" ht="15.75" customHeight="1" thickBot="1">
      <c r="A6079" s="238"/>
      <c r="B6079" s="238"/>
      <c r="C6079" s="240"/>
      <c r="D6079" s="240"/>
      <c r="E6079" s="240"/>
      <c r="F6079" s="240"/>
      <c r="G6079" s="240"/>
      <c r="H6079" s="240"/>
      <c r="I6079" s="240"/>
      <c r="J6079" s="240"/>
      <c r="K6079" s="240"/>
      <c r="L6079" s="240"/>
      <c r="M6079" s="240"/>
      <c r="N6079" s="240"/>
      <c r="O6079" s="240"/>
      <c r="BC6079" s="226"/>
    </row>
    <row r="6080" spans="1:55" ht="15.75" customHeight="1" thickBot="1">
      <c r="A6080" s="238"/>
      <c r="B6080" s="238"/>
      <c r="C6080" s="240"/>
      <c r="D6080" s="240"/>
      <c r="E6080" s="240"/>
      <c r="F6080" s="240"/>
      <c r="G6080" s="240"/>
      <c r="H6080" s="240"/>
      <c r="I6080" s="240"/>
      <c r="J6080" s="240"/>
      <c r="K6080" s="240"/>
      <c r="L6080" s="240"/>
      <c r="M6080" s="240"/>
      <c r="N6080" s="240"/>
      <c r="O6080" s="240"/>
      <c r="BC6080" s="226"/>
    </row>
    <row r="6081" spans="1:55" ht="15.75" customHeight="1" thickBot="1">
      <c r="A6081" s="238"/>
      <c r="B6081" s="238"/>
      <c r="C6081" s="240"/>
      <c r="D6081" s="240"/>
      <c r="E6081" s="240"/>
      <c r="F6081" s="240"/>
      <c r="G6081" s="240"/>
      <c r="H6081" s="240"/>
      <c r="I6081" s="240"/>
      <c r="J6081" s="240"/>
      <c r="K6081" s="240"/>
      <c r="L6081" s="240"/>
      <c r="M6081" s="240"/>
      <c r="N6081" s="240"/>
      <c r="O6081" s="240"/>
      <c r="BC6081" s="226"/>
    </row>
    <row r="6082" spans="1:55" ht="15.75" customHeight="1" thickBot="1">
      <c r="A6082" s="238"/>
      <c r="B6082" s="238"/>
      <c r="C6082" s="240"/>
      <c r="D6082" s="240"/>
      <c r="E6082" s="240"/>
      <c r="F6082" s="240"/>
      <c r="G6082" s="240"/>
      <c r="H6082" s="240"/>
      <c r="I6082" s="240"/>
      <c r="J6082" s="240"/>
      <c r="K6082" s="240"/>
      <c r="L6082" s="240"/>
      <c r="M6082" s="240"/>
      <c r="N6082" s="240"/>
      <c r="O6082" s="240"/>
      <c r="BC6082" s="226"/>
    </row>
    <row r="6083" spans="1:55" ht="15.75" customHeight="1" thickBot="1">
      <c r="A6083" s="238"/>
      <c r="B6083" s="238"/>
      <c r="C6083" s="240"/>
      <c r="D6083" s="240"/>
      <c r="E6083" s="240"/>
      <c r="F6083" s="240"/>
      <c r="G6083" s="240"/>
      <c r="H6083" s="240"/>
      <c r="I6083" s="240"/>
      <c r="J6083" s="240"/>
      <c r="K6083" s="240"/>
      <c r="L6083" s="240"/>
      <c r="M6083" s="240"/>
      <c r="N6083" s="240"/>
      <c r="O6083" s="240"/>
      <c r="BC6083" s="226"/>
    </row>
    <row r="6084" spans="1:55" ht="15.75" customHeight="1" thickBot="1">
      <c r="A6084" s="238"/>
      <c r="B6084" s="238"/>
      <c r="C6084" s="240"/>
      <c r="D6084" s="240"/>
      <c r="E6084" s="240"/>
      <c r="F6084" s="240"/>
      <c r="G6084" s="240"/>
      <c r="H6084" s="240"/>
      <c r="I6084" s="240"/>
      <c r="J6084" s="240"/>
      <c r="K6084" s="240"/>
      <c r="L6084" s="240"/>
      <c r="M6084" s="240"/>
      <c r="N6084" s="240"/>
      <c r="O6084" s="240"/>
      <c r="BC6084" s="226"/>
    </row>
    <row r="6085" spans="1:55" ht="15.75" customHeight="1" thickBot="1">
      <c r="A6085" s="238"/>
      <c r="B6085" s="238"/>
      <c r="C6085" s="240"/>
      <c r="D6085" s="240"/>
      <c r="E6085" s="240"/>
      <c r="F6085" s="240"/>
      <c r="G6085" s="240"/>
      <c r="H6085" s="240"/>
      <c r="I6085" s="240"/>
      <c r="J6085" s="240"/>
      <c r="K6085" s="240"/>
      <c r="L6085" s="240"/>
      <c r="M6085" s="240"/>
      <c r="N6085" s="240"/>
      <c r="O6085" s="240"/>
      <c r="BC6085" s="226"/>
    </row>
    <row r="6086" spans="1:55" ht="15.75" customHeight="1" thickBot="1">
      <c r="A6086" s="238"/>
      <c r="B6086" s="238"/>
      <c r="C6086" s="240"/>
      <c r="D6086" s="240"/>
      <c r="E6086" s="240"/>
      <c r="F6086" s="240"/>
      <c r="G6086" s="240"/>
      <c r="H6086" s="240"/>
      <c r="I6086" s="240"/>
      <c r="J6086" s="240"/>
      <c r="K6086" s="240"/>
      <c r="L6086" s="240"/>
      <c r="M6086" s="240"/>
      <c r="N6086" s="240"/>
      <c r="O6086" s="240"/>
      <c r="BC6086" s="226"/>
    </row>
    <row r="6087" spans="1:55" ht="15.75" customHeight="1" thickBot="1">
      <c r="A6087" s="238"/>
      <c r="B6087" s="238"/>
      <c r="C6087" s="240"/>
      <c r="D6087" s="240"/>
      <c r="E6087" s="240"/>
      <c r="F6087" s="240"/>
      <c r="G6087" s="240"/>
      <c r="H6087" s="240"/>
      <c r="I6087" s="240"/>
      <c r="J6087" s="240"/>
      <c r="K6087" s="240"/>
      <c r="L6087" s="240"/>
      <c r="M6087" s="240"/>
      <c r="N6087" s="240"/>
      <c r="O6087" s="240"/>
      <c r="BC6087" s="226"/>
    </row>
    <row r="6088" spans="1:55" ht="15.75" customHeight="1" thickBot="1">
      <c r="A6088" s="238"/>
      <c r="B6088" s="238"/>
      <c r="C6088" s="240"/>
      <c r="D6088" s="240"/>
      <c r="E6088" s="240"/>
      <c r="F6088" s="240"/>
      <c r="G6088" s="240"/>
      <c r="H6088" s="240"/>
      <c r="I6088" s="240"/>
      <c r="J6088" s="240"/>
      <c r="K6088" s="240"/>
      <c r="L6088" s="240"/>
      <c r="M6088" s="240"/>
      <c r="N6088" s="240"/>
      <c r="O6088" s="240"/>
      <c r="BC6088" s="226"/>
    </row>
    <row r="6089" spans="1:55" ht="15.75" customHeight="1" thickBot="1">
      <c r="A6089" s="238"/>
      <c r="B6089" s="238"/>
      <c r="C6089" s="240"/>
      <c r="D6089" s="240"/>
      <c r="E6089" s="240"/>
      <c r="F6089" s="240"/>
      <c r="G6089" s="240"/>
      <c r="H6089" s="240"/>
      <c r="I6089" s="240"/>
      <c r="J6089" s="240"/>
      <c r="K6089" s="240"/>
      <c r="L6089" s="240"/>
      <c r="M6089" s="240"/>
      <c r="N6089" s="240"/>
      <c r="O6089" s="240"/>
      <c r="BC6089" s="226"/>
    </row>
    <row r="6090" spans="1:55" ht="15.75" customHeight="1" thickBot="1">
      <c r="A6090" s="238"/>
      <c r="B6090" s="238"/>
      <c r="C6090" s="240"/>
      <c r="D6090" s="240"/>
      <c r="E6090" s="240"/>
      <c r="F6090" s="240"/>
      <c r="G6090" s="240"/>
      <c r="H6090" s="240"/>
      <c r="I6090" s="240"/>
      <c r="J6090" s="240"/>
      <c r="K6090" s="240"/>
      <c r="L6090" s="240"/>
      <c r="M6090" s="240"/>
      <c r="N6090" s="240"/>
      <c r="O6090" s="240"/>
      <c r="BC6090" s="226"/>
    </row>
    <row r="6091" spans="1:55" ht="15.75" customHeight="1" thickBot="1">
      <c r="A6091" s="238"/>
      <c r="B6091" s="238"/>
      <c r="C6091" s="240"/>
      <c r="D6091" s="240"/>
      <c r="E6091" s="240"/>
      <c r="F6091" s="240"/>
      <c r="G6091" s="240"/>
      <c r="H6091" s="240"/>
      <c r="I6091" s="240"/>
      <c r="J6091" s="240"/>
      <c r="K6091" s="240"/>
      <c r="L6091" s="240"/>
      <c r="M6091" s="240"/>
      <c r="N6091" s="240"/>
      <c r="O6091" s="240"/>
      <c r="BC6091" s="226"/>
    </row>
    <row r="6092" spans="1:55" ht="15.75" customHeight="1" thickBot="1">
      <c r="A6092" s="238"/>
      <c r="B6092" s="238"/>
      <c r="C6092" s="240"/>
      <c r="D6092" s="240"/>
      <c r="E6092" s="240"/>
      <c r="F6092" s="240"/>
      <c r="G6092" s="240"/>
      <c r="H6092" s="240"/>
      <c r="I6092" s="240"/>
      <c r="J6092" s="240"/>
      <c r="K6092" s="240"/>
      <c r="L6092" s="240"/>
      <c r="M6092" s="240"/>
      <c r="N6092" s="240"/>
      <c r="O6092" s="240"/>
      <c r="BC6092" s="226"/>
    </row>
    <row r="6093" spans="1:55" ht="15.75" customHeight="1" thickBot="1">
      <c r="A6093" s="238"/>
      <c r="B6093" s="238"/>
      <c r="C6093" s="240"/>
      <c r="D6093" s="240"/>
      <c r="E6093" s="240"/>
      <c r="F6093" s="240"/>
      <c r="G6093" s="240"/>
      <c r="H6093" s="240"/>
      <c r="I6093" s="240"/>
      <c r="J6093" s="240"/>
      <c r="K6093" s="240"/>
      <c r="L6093" s="240"/>
      <c r="M6093" s="240"/>
      <c r="N6093" s="240"/>
      <c r="O6093" s="240"/>
      <c r="BC6093" s="226"/>
    </row>
    <row r="6094" spans="1:55" ht="15.75" customHeight="1" thickBot="1">
      <c r="A6094" s="238"/>
      <c r="B6094" s="238"/>
      <c r="C6094" s="240"/>
      <c r="D6094" s="240"/>
      <c r="E6094" s="240"/>
      <c r="F6094" s="240"/>
      <c r="G6094" s="240"/>
      <c r="H6094" s="240"/>
      <c r="I6094" s="240"/>
      <c r="J6094" s="240"/>
      <c r="K6094" s="240"/>
      <c r="L6094" s="240"/>
      <c r="M6094" s="240"/>
      <c r="N6094" s="240"/>
      <c r="O6094" s="240"/>
      <c r="BC6094" s="226"/>
    </row>
    <row r="6095" spans="1:55" ht="15.75" customHeight="1" thickBot="1">
      <c r="A6095" s="238"/>
      <c r="B6095" s="238"/>
      <c r="C6095" s="240"/>
      <c r="D6095" s="240"/>
      <c r="E6095" s="240"/>
      <c r="F6095" s="240"/>
      <c r="G6095" s="240"/>
      <c r="H6095" s="240"/>
      <c r="I6095" s="240"/>
      <c r="J6095" s="240"/>
      <c r="K6095" s="240"/>
      <c r="L6095" s="240"/>
      <c r="M6095" s="240"/>
      <c r="N6095" s="240"/>
      <c r="O6095" s="240"/>
      <c r="BC6095" s="226"/>
    </row>
    <row r="6096" spans="1:55" ht="15.75" customHeight="1" thickBot="1">
      <c r="A6096" s="238"/>
      <c r="B6096" s="238"/>
      <c r="C6096" s="240"/>
      <c r="D6096" s="240"/>
      <c r="E6096" s="240"/>
      <c r="F6096" s="240"/>
      <c r="G6096" s="240"/>
      <c r="H6096" s="240"/>
      <c r="I6096" s="240"/>
      <c r="J6096" s="240"/>
      <c r="K6096" s="240"/>
      <c r="L6096" s="240"/>
      <c r="M6096" s="240"/>
      <c r="N6096" s="240"/>
      <c r="O6096" s="240"/>
      <c r="BC6096" s="226"/>
    </row>
    <row r="6097" spans="1:55" ht="15.75" customHeight="1" thickBot="1">
      <c r="A6097" s="238"/>
      <c r="B6097" s="238"/>
      <c r="C6097" s="240"/>
      <c r="D6097" s="240"/>
      <c r="E6097" s="240"/>
      <c r="F6097" s="240"/>
      <c r="G6097" s="240"/>
      <c r="H6097" s="240"/>
      <c r="I6097" s="240"/>
      <c r="J6097" s="240"/>
      <c r="K6097" s="240"/>
      <c r="L6097" s="240"/>
      <c r="M6097" s="240"/>
      <c r="N6097" s="240"/>
      <c r="O6097" s="240"/>
      <c r="BC6097" s="226"/>
    </row>
    <row r="6098" spans="1:55" ht="15.75" customHeight="1" thickBot="1">
      <c r="A6098" s="238"/>
      <c r="B6098" s="238"/>
      <c r="C6098" s="240"/>
      <c r="D6098" s="240"/>
      <c r="E6098" s="240"/>
      <c r="F6098" s="240"/>
      <c r="G6098" s="240"/>
      <c r="H6098" s="240"/>
      <c r="I6098" s="240"/>
      <c r="J6098" s="240"/>
      <c r="K6098" s="240"/>
      <c r="L6098" s="240"/>
      <c r="M6098" s="240"/>
      <c r="N6098" s="240"/>
      <c r="O6098" s="240"/>
      <c r="BC6098" s="226"/>
    </row>
    <row r="6099" spans="1:55" ht="15.75" customHeight="1" thickBot="1">
      <c r="A6099" s="238"/>
      <c r="B6099" s="238"/>
      <c r="C6099" s="240"/>
      <c r="D6099" s="240"/>
      <c r="E6099" s="240"/>
      <c r="F6099" s="240"/>
      <c r="G6099" s="240"/>
      <c r="H6099" s="240"/>
      <c r="I6099" s="240"/>
      <c r="J6099" s="240"/>
      <c r="K6099" s="240"/>
      <c r="L6099" s="240"/>
      <c r="M6099" s="240"/>
      <c r="N6099" s="240"/>
      <c r="O6099" s="240"/>
      <c r="BC6099" s="226"/>
    </row>
    <row r="6100" spans="1:55" ht="15.75" customHeight="1" thickBot="1">
      <c r="A6100" s="238"/>
      <c r="B6100" s="238"/>
      <c r="C6100" s="240"/>
      <c r="D6100" s="240"/>
      <c r="E6100" s="240"/>
      <c r="F6100" s="240"/>
      <c r="G6100" s="240"/>
      <c r="H6100" s="240"/>
      <c r="I6100" s="240"/>
      <c r="J6100" s="240"/>
      <c r="K6100" s="240"/>
      <c r="L6100" s="240"/>
      <c r="M6100" s="240"/>
      <c r="N6100" s="240"/>
      <c r="O6100" s="240"/>
      <c r="BC6100" s="226"/>
    </row>
    <row r="6101" spans="1:55" ht="15.75" customHeight="1" thickBot="1">
      <c r="A6101" s="238"/>
      <c r="B6101" s="238"/>
      <c r="C6101" s="240"/>
      <c r="D6101" s="240"/>
      <c r="E6101" s="240"/>
      <c r="F6101" s="240"/>
      <c r="G6101" s="240"/>
      <c r="H6101" s="240"/>
      <c r="I6101" s="240"/>
      <c r="J6101" s="240"/>
      <c r="K6101" s="240"/>
      <c r="L6101" s="240"/>
      <c r="M6101" s="240"/>
      <c r="N6101" s="240"/>
      <c r="O6101" s="240"/>
      <c r="BC6101" s="226"/>
    </row>
    <row r="6102" spans="1:55" ht="15.75" customHeight="1" thickBot="1">
      <c r="A6102" s="238"/>
      <c r="B6102" s="238"/>
      <c r="C6102" s="240"/>
      <c r="D6102" s="240"/>
      <c r="E6102" s="240"/>
      <c r="F6102" s="240"/>
      <c r="G6102" s="240"/>
      <c r="H6102" s="240"/>
      <c r="I6102" s="240"/>
      <c r="J6102" s="240"/>
      <c r="K6102" s="240"/>
      <c r="L6102" s="240"/>
      <c r="M6102" s="240"/>
      <c r="N6102" s="240"/>
      <c r="O6102" s="240"/>
      <c r="BC6102" s="226"/>
    </row>
    <row r="6103" spans="1:55" ht="15.75" customHeight="1" thickBot="1">
      <c r="A6103" s="238"/>
      <c r="B6103" s="238"/>
      <c r="C6103" s="240"/>
      <c r="D6103" s="240"/>
      <c r="E6103" s="240"/>
      <c r="F6103" s="240"/>
      <c r="G6103" s="240"/>
      <c r="H6103" s="240"/>
      <c r="I6103" s="240"/>
      <c r="J6103" s="240"/>
      <c r="K6103" s="240"/>
      <c r="L6103" s="240"/>
      <c r="M6103" s="240"/>
      <c r="N6103" s="240"/>
      <c r="O6103" s="240"/>
      <c r="BC6103" s="226"/>
    </row>
    <row r="6104" spans="1:55" ht="15.75" customHeight="1" thickBot="1">
      <c r="A6104" s="238"/>
      <c r="B6104" s="238"/>
      <c r="C6104" s="240"/>
      <c r="D6104" s="240"/>
      <c r="E6104" s="240"/>
      <c r="F6104" s="240"/>
      <c r="G6104" s="240"/>
      <c r="H6104" s="240"/>
      <c r="I6104" s="240"/>
      <c r="J6104" s="240"/>
      <c r="K6104" s="240"/>
      <c r="L6104" s="240"/>
      <c r="M6104" s="240"/>
      <c r="N6104" s="240"/>
      <c r="O6104" s="240"/>
      <c r="BC6104" s="226"/>
    </row>
    <row r="6105" spans="1:55" ht="15.75" customHeight="1" thickBot="1">
      <c r="A6105" s="238"/>
      <c r="B6105" s="238"/>
      <c r="C6105" s="240"/>
      <c r="D6105" s="240"/>
      <c r="E6105" s="240"/>
      <c r="F6105" s="240"/>
      <c r="G6105" s="240"/>
      <c r="H6105" s="240"/>
      <c r="I6105" s="240"/>
      <c r="J6105" s="240"/>
      <c r="K6105" s="240"/>
      <c r="L6105" s="240"/>
      <c r="M6105" s="240"/>
      <c r="N6105" s="240"/>
      <c r="O6105" s="240"/>
      <c r="BC6105" s="226"/>
    </row>
    <row r="6106" spans="1:55" ht="15.75" customHeight="1" thickBot="1">
      <c r="A6106" s="238"/>
      <c r="B6106" s="238"/>
      <c r="C6106" s="240"/>
      <c r="D6106" s="240"/>
      <c r="E6106" s="240"/>
      <c r="F6106" s="240"/>
      <c r="G6106" s="240"/>
      <c r="H6106" s="240"/>
      <c r="I6106" s="240"/>
      <c r="J6106" s="240"/>
      <c r="K6106" s="240"/>
      <c r="L6106" s="240"/>
      <c r="M6106" s="240"/>
      <c r="N6106" s="240"/>
      <c r="O6106" s="240"/>
      <c r="BC6106" s="226"/>
    </row>
    <row r="6107" spans="1:55" ht="15.75" customHeight="1" thickBot="1">
      <c r="A6107" s="238"/>
      <c r="B6107" s="238"/>
      <c r="C6107" s="240"/>
      <c r="D6107" s="240"/>
      <c r="E6107" s="240"/>
      <c r="F6107" s="240"/>
      <c r="G6107" s="240"/>
      <c r="H6107" s="240"/>
      <c r="I6107" s="240"/>
      <c r="J6107" s="240"/>
      <c r="K6107" s="240"/>
      <c r="L6107" s="240"/>
      <c r="M6107" s="240"/>
      <c r="N6107" s="240"/>
      <c r="O6107" s="240"/>
      <c r="BC6107" s="226"/>
    </row>
    <row r="6108" spans="1:55" ht="15.75" customHeight="1" thickBot="1">
      <c r="A6108" s="238"/>
      <c r="B6108" s="238"/>
      <c r="C6108" s="240"/>
      <c r="D6108" s="240"/>
      <c r="E6108" s="240"/>
      <c r="F6108" s="240"/>
      <c r="G6108" s="240"/>
      <c r="H6108" s="240"/>
      <c r="I6108" s="240"/>
      <c r="J6108" s="240"/>
      <c r="K6108" s="240"/>
      <c r="L6108" s="240"/>
      <c r="M6108" s="240"/>
      <c r="N6108" s="240"/>
      <c r="O6108" s="240"/>
      <c r="BC6108" s="226"/>
    </row>
    <row r="6109" spans="1:55" ht="15.75" customHeight="1" thickBot="1">
      <c r="A6109" s="238"/>
      <c r="B6109" s="238"/>
      <c r="C6109" s="240"/>
      <c r="D6109" s="240"/>
      <c r="E6109" s="240"/>
      <c r="F6109" s="240"/>
      <c r="G6109" s="240"/>
      <c r="H6109" s="240"/>
      <c r="I6109" s="240"/>
      <c r="J6109" s="240"/>
      <c r="K6109" s="240"/>
      <c r="L6109" s="240"/>
      <c r="M6109" s="240"/>
      <c r="N6109" s="240"/>
      <c r="O6109" s="240"/>
      <c r="BC6109" s="226"/>
    </row>
    <row r="6110" spans="1:55" ht="15.75" customHeight="1" thickBot="1">
      <c r="A6110" s="238"/>
      <c r="B6110" s="238"/>
      <c r="C6110" s="240"/>
      <c r="D6110" s="240"/>
      <c r="E6110" s="240"/>
      <c r="F6110" s="240"/>
      <c r="G6110" s="240"/>
      <c r="H6110" s="240"/>
      <c r="I6110" s="240"/>
      <c r="J6110" s="240"/>
      <c r="K6110" s="240"/>
      <c r="L6110" s="240"/>
      <c r="M6110" s="240"/>
      <c r="N6110" s="240"/>
      <c r="O6110" s="240"/>
      <c r="BC6110" s="226"/>
    </row>
    <row r="6111" spans="1:55" ht="15.75" customHeight="1" thickBot="1">
      <c r="A6111" s="238"/>
      <c r="B6111" s="238"/>
      <c r="C6111" s="240"/>
      <c r="D6111" s="240"/>
      <c r="E6111" s="240"/>
      <c r="F6111" s="240"/>
      <c r="G6111" s="240"/>
      <c r="H6111" s="240"/>
      <c r="I6111" s="240"/>
      <c r="J6111" s="240"/>
      <c r="K6111" s="240"/>
      <c r="L6111" s="240"/>
      <c r="M6111" s="240"/>
      <c r="N6111" s="240"/>
      <c r="O6111" s="240"/>
      <c r="BC6111" s="226"/>
    </row>
    <row r="6112" spans="1:55" ht="15.75" customHeight="1" thickBot="1">
      <c r="A6112" s="238"/>
      <c r="B6112" s="238"/>
      <c r="C6112" s="240"/>
      <c r="D6112" s="240"/>
      <c r="E6112" s="240"/>
      <c r="F6112" s="240"/>
      <c r="G6112" s="240"/>
      <c r="H6112" s="240"/>
      <c r="I6112" s="240"/>
      <c r="J6112" s="240"/>
      <c r="K6112" s="240"/>
      <c r="L6112" s="240"/>
      <c r="M6112" s="240"/>
      <c r="N6112" s="240"/>
      <c r="O6112" s="240"/>
      <c r="BC6112" s="226"/>
    </row>
    <row r="6113" spans="1:55" ht="15.75" customHeight="1" thickBot="1">
      <c r="A6113" s="238"/>
      <c r="B6113" s="238"/>
      <c r="C6113" s="240"/>
      <c r="D6113" s="240"/>
      <c r="E6113" s="240"/>
      <c r="F6113" s="240"/>
      <c r="G6113" s="240"/>
      <c r="H6113" s="240"/>
      <c r="I6113" s="240"/>
      <c r="J6113" s="240"/>
      <c r="K6113" s="240"/>
      <c r="L6113" s="240"/>
      <c r="M6113" s="240"/>
      <c r="N6113" s="240"/>
      <c r="O6113" s="240"/>
      <c r="BC6113" s="226"/>
    </row>
    <row r="6114" spans="1:55" ht="15.75" customHeight="1" thickBot="1">
      <c r="A6114" s="238"/>
      <c r="B6114" s="238"/>
      <c r="C6114" s="240"/>
      <c r="D6114" s="240"/>
      <c r="E6114" s="240"/>
      <c r="F6114" s="240"/>
      <c r="G6114" s="240"/>
      <c r="H6114" s="240"/>
      <c r="I6114" s="240"/>
      <c r="J6114" s="240"/>
      <c r="K6114" s="240"/>
      <c r="L6114" s="240"/>
      <c r="M6114" s="240"/>
      <c r="N6114" s="240"/>
      <c r="O6114" s="240"/>
      <c r="BC6114" s="226"/>
    </row>
    <row r="6115" spans="1:55" ht="15.75" customHeight="1" thickBot="1">
      <c r="A6115" s="238"/>
      <c r="B6115" s="238"/>
      <c r="C6115" s="240"/>
      <c r="D6115" s="240"/>
      <c r="E6115" s="240"/>
      <c r="F6115" s="240"/>
      <c r="G6115" s="240"/>
      <c r="H6115" s="240"/>
      <c r="I6115" s="240"/>
      <c r="J6115" s="240"/>
      <c r="K6115" s="240"/>
      <c r="L6115" s="240"/>
      <c r="M6115" s="240"/>
      <c r="N6115" s="240"/>
      <c r="O6115" s="240"/>
      <c r="BC6115" s="226"/>
    </row>
    <row r="6116" spans="1:55" ht="15.75" customHeight="1" thickBot="1">
      <c r="A6116" s="238"/>
      <c r="B6116" s="238"/>
      <c r="C6116" s="240"/>
      <c r="D6116" s="240"/>
      <c r="E6116" s="240"/>
      <c r="F6116" s="240"/>
      <c r="G6116" s="240"/>
      <c r="H6116" s="240"/>
      <c r="I6116" s="240"/>
      <c r="J6116" s="240"/>
      <c r="K6116" s="240"/>
      <c r="L6116" s="240"/>
      <c r="M6116" s="240"/>
      <c r="N6116" s="240"/>
      <c r="O6116" s="240"/>
      <c r="BC6116" s="226"/>
    </row>
    <row r="6117" spans="1:55" ht="15.75" customHeight="1" thickBot="1">
      <c r="A6117" s="238"/>
      <c r="B6117" s="238"/>
      <c r="C6117" s="240"/>
      <c r="D6117" s="240"/>
      <c r="E6117" s="240"/>
      <c r="F6117" s="240"/>
      <c r="G6117" s="240"/>
      <c r="H6117" s="240"/>
      <c r="I6117" s="240"/>
      <c r="J6117" s="240"/>
      <c r="K6117" s="240"/>
      <c r="L6117" s="240"/>
      <c r="M6117" s="240"/>
      <c r="N6117" s="240"/>
      <c r="O6117" s="240"/>
      <c r="BC6117" s="226"/>
    </row>
    <row r="6118" spans="1:55" ht="15.75" customHeight="1" thickBot="1">
      <c r="A6118" s="238"/>
      <c r="B6118" s="238"/>
      <c r="C6118" s="240"/>
      <c r="D6118" s="240"/>
      <c r="E6118" s="240"/>
      <c r="F6118" s="240"/>
      <c r="G6118" s="240"/>
      <c r="H6118" s="240"/>
      <c r="I6118" s="240"/>
      <c r="J6118" s="240"/>
      <c r="K6118" s="240"/>
      <c r="L6118" s="240"/>
      <c r="M6118" s="240"/>
      <c r="N6118" s="240"/>
      <c r="O6118" s="240"/>
      <c r="BC6118" s="226"/>
    </row>
    <row r="6119" spans="1:55" ht="15.75" customHeight="1" thickBot="1">
      <c r="A6119" s="238"/>
      <c r="B6119" s="238"/>
      <c r="C6119" s="240"/>
      <c r="D6119" s="240"/>
      <c r="E6119" s="240"/>
      <c r="F6119" s="240"/>
      <c r="G6119" s="240"/>
      <c r="H6119" s="240"/>
      <c r="I6119" s="240"/>
      <c r="J6119" s="240"/>
      <c r="K6119" s="240"/>
      <c r="L6119" s="240"/>
      <c r="M6119" s="240"/>
      <c r="N6119" s="240"/>
      <c r="O6119" s="240"/>
      <c r="BC6119" s="226"/>
    </row>
    <row r="6120" spans="1:55" ht="15.75" customHeight="1" thickBot="1">
      <c r="A6120" s="238"/>
      <c r="B6120" s="238"/>
      <c r="C6120" s="240"/>
      <c r="D6120" s="240"/>
      <c r="E6120" s="240"/>
      <c r="F6120" s="240"/>
      <c r="G6120" s="240"/>
      <c r="H6120" s="240"/>
      <c r="I6120" s="240"/>
      <c r="J6120" s="240"/>
      <c r="K6120" s="240"/>
      <c r="L6120" s="240"/>
      <c r="M6120" s="240"/>
      <c r="N6120" s="240"/>
      <c r="O6120" s="240"/>
      <c r="BC6120" s="226"/>
    </row>
    <row r="6121" spans="1:55" ht="15.75" customHeight="1" thickBot="1">
      <c r="A6121" s="238"/>
      <c r="B6121" s="238"/>
      <c r="C6121" s="240"/>
      <c r="D6121" s="240"/>
      <c r="E6121" s="240"/>
      <c r="F6121" s="240"/>
      <c r="G6121" s="240"/>
      <c r="H6121" s="240"/>
      <c r="I6121" s="240"/>
      <c r="J6121" s="240"/>
      <c r="K6121" s="240"/>
      <c r="L6121" s="240"/>
      <c r="M6121" s="240"/>
      <c r="N6121" s="240"/>
      <c r="O6121" s="240"/>
      <c r="BC6121" s="226"/>
    </row>
    <row r="6122" spans="1:55" ht="15.75" customHeight="1" thickBot="1">
      <c r="A6122" s="238"/>
      <c r="B6122" s="238"/>
      <c r="C6122" s="240"/>
      <c r="D6122" s="240"/>
      <c r="E6122" s="240"/>
      <c r="F6122" s="240"/>
      <c r="G6122" s="240"/>
      <c r="H6122" s="240"/>
      <c r="I6122" s="240"/>
      <c r="J6122" s="240"/>
      <c r="K6122" s="240"/>
      <c r="L6122" s="240"/>
      <c r="M6122" s="240"/>
      <c r="N6122" s="240"/>
      <c r="O6122" s="240"/>
      <c r="BC6122" s="226"/>
    </row>
    <row r="6123" spans="1:55" ht="15.75" customHeight="1" thickBot="1">
      <c r="A6123" s="238"/>
      <c r="B6123" s="238"/>
      <c r="C6123" s="240"/>
      <c r="D6123" s="240"/>
      <c r="E6123" s="240"/>
      <c r="F6123" s="240"/>
      <c r="G6123" s="240"/>
      <c r="H6123" s="240"/>
      <c r="I6123" s="240"/>
      <c r="J6123" s="240"/>
      <c r="K6123" s="240"/>
      <c r="L6123" s="240"/>
      <c r="M6123" s="240"/>
      <c r="N6123" s="240"/>
      <c r="O6123" s="240"/>
      <c r="BC6123" s="226"/>
    </row>
    <row r="6124" spans="1:55" ht="15.75" customHeight="1" thickBot="1">
      <c r="A6124" s="238"/>
      <c r="B6124" s="238"/>
      <c r="C6124" s="240"/>
      <c r="D6124" s="240"/>
      <c r="E6124" s="240"/>
      <c r="F6124" s="240"/>
      <c r="G6124" s="240"/>
      <c r="H6124" s="240"/>
      <c r="I6124" s="240"/>
      <c r="J6124" s="240"/>
      <c r="K6124" s="240"/>
      <c r="L6124" s="240"/>
      <c r="M6124" s="240"/>
      <c r="N6124" s="240"/>
      <c r="O6124" s="240"/>
      <c r="BC6124" s="226"/>
    </row>
    <row r="6125" spans="1:55" ht="15.75" customHeight="1" thickBot="1">
      <c r="A6125" s="238"/>
      <c r="B6125" s="238"/>
      <c r="C6125" s="240"/>
      <c r="D6125" s="240"/>
      <c r="E6125" s="240"/>
      <c r="F6125" s="240"/>
      <c r="G6125" s="240"/>
      <c r="H6125" s="240"/>
      <c r="I6125" s="240"/>
      <c r="J6125" s="240"/>
      <c r="K6125" s="240"/>
      <c r="L6125" s="240"/>
      <c r="M6125" s="240"/>
      <c r="N6125" s="240"/>
      <c r="O6125" s="240"/>
      <c r="BC6125" s="226"/>
    </row>
    <row r="6126" spans="1:55" ht="15.75" customHeight="1" thickBot="1">
      <c r="A6126" s="238"/>
      <c r="B6126" s="238"/>
      <c r="C6126" s="240"/>
      <c r="D6126" s="240"/>
      <c r="E6126" s="240"/>
      <c r="F6126" s="240"/>
      <c r="G6126" s="240"/>
      <c r="H6126" s="240"/>
      <c r="I6126" s="240"/>
      <c r="J6126" s="240"/>
      <c r="K6126" s="240"/>
      <c r="L6126" s="240"/>
      <c r="M6126" s="240"/>
      <c r="N6126" s="240"/>
      <c r="O6126" s="240"/>
      <c r="BC6126" s="226"/>
    </row>
    <row r="6127" spans="1:55" ht="15.75" customHeight="1" thickBot="1">
      <c r="A6127" s="238"/>
      <c r="B6127" s="238"/>
      <c r="C6127" s="240"/>
      <c r="D6127" s="240"/>
      <c r="E6127" s="240"/>
      <c r="F6127" s="240"/>
      <c r="G6127" s="240"/>
      <c r="H6127" s="240"/>
      <c r="I6127" s="240"/>
      <c r="J6127" s="240"/>
      <c r="K6127" s="240"/>
      <c r="L6127" s="240"/>
      <c r="M6127" s="240"/>
      <c r="N6127" s="240"/>
      <c r="O6127" s="240"/>
      <c r="BC6127" s="226"/>
    </row>
    <row r="6128" spans="1:55" ht="15.75" customHeight="1" thickBot="1">
      <c r="A6128" s="238"/>
      <c r="B6128" s="238"/>
      <c r="C6128" s="240"/>
      <c r="D6128" s="240"/>
      <c r="E6128" s="240"/>
      <c r="F6128" s="240"/>
      <c r="G6128" s="240"/>
      <c r="H6128" s="240"/>
      <c r="I6128" s="240"/>
      <c r="J6128" s="240"/>
      <c r="K6128" s="240"/>
      <c r="L6128" s="240"/>
      <c r="M6128" s="240"/>
      <c r="N6128" s="240"/>
      <c r="O6128" s="240"/>
      <c r="BC6128" s="226"/>
    </row>
    <row r="6129" spans="1:55" ht="15.75" customHeight="1" thickBot="1">
      <c r="A6129" s="238"/>
      <c r="B6129" s="238"/>
      <c r="C6129" s="240"/>
      <c r="D6129" s="240"/>
      <c r="E6129" s="240"/>
      <c r="F6129" s="240"/>
      <c r="G6129" s="240"/>
      <c r="H6129" s="240"/>
      <c r="I6129" s="240"/>
      <c r="J6129" s="240"/>
      <c r="K6129" s="240"/>
      <c r="L6129" s="240"/>
      <c r="M6129" s="240"/>
      <c r="N6129" s="240"/>
      <c r="O6129" s="240"/>
      <c r="BC6129" s="226"/>
    </row>
    <row r="6130" spans="1:55" ht="15.75" customHeight="1" thickBot="1">
      <c r="A6130" s="238"/>
      <c r="B6130" s="238"/>
      <c r="C6130" s="240"/>
      <c r="D6130" s="240"/>
      <c r="E6130" s="240"/>
      <c r="F6130" s="240"/>
      <c r="G6130" s="240"/>
      <c r="H6130" s="240"/>
      <c r="I6130" s="240"/>
      <c r="J6130" s="240"/>
      <c r="K6130" s="240"/>
      <c r="L6130" s="240"/>
      <c r="M6130" s="240"/>
      <c r="N6130" s="240"/>
      <c r="O6130" s="240"/>
      <c r="BC6130" s="226"/>
    </row>
    <row r="6131" spans="1:55" ht="15.75" customHeight="1" thickBot="1">
      <c r="A6131" s="238"/>
      <c r="B6131" s="238"/>
      <c r="C6131" s="240"/>
      <c r="D6131" s="240"/>
      <c r="E6131" s="240"/>
      <c r="F6131" s="240"/>
      <c r="G6131" s="240"/>
      <c r="H6131" s="240"/>
      <c r="I6131" s="240"/>
      <c r="J6131" s="240"/>
      <c r="K6131" s="240"/>
      <c r="L6131" s="240"/>
      <c r="M6131" s="240"/>
      <c r="N6131" s="240"/>
      <c r="O6131" s="240"/>
      <c r="BC6131" s="226"/>
    </row>
    <row r="6132" spans="1:55" ht="15.75" customHeight="1" thickBot="1">
      <c r="A6132" s="238"/>
      <c r="B6132" s="238"/>
      <c r="C6132" s="240"/>
      <c r="D6132" s="240"/>
      <c r="E6132" s="240"/>
      <c r="F6132" s="240"/>
      <c r="G6132" s="240"/>
      <c r="H6132" s="240"/>
      <c r="I6132" s="240"/>
      <c r="J6132" s="240"/>
      <c r="K6132" s="240"/>
      <c r="L6132" s="240"/>
      <c r="M6132" s="240"/>
      <c r="N6132" s="240"/>
      <c r="O6132" s="240"/>
      <c r="BC6132" s="226"/>
    </row>
    <row r="6133" spans="1:55" ht="15.75" customHeight="1" thickBot="1">
      <c r="A6133" s="238"/>
      <c r="B6133" s="238"/>
      <c r="C6133" s="240"/>
      <c r="D6133" s="240"/>
      <c r="E6133" s="240"/>
      <c r="F6133" s="240"/>
      <c r="G6133" s="240"/>
      <c r="H6133" s="240"/>
      <c r="I6133" s="240"/>
      <c r="J6133" s="240"/>
      <c r="K6133" s="240"/>
      <c r="L6133" s="240"/>
      <c r="M6133" s="240"/>
      <c r="N6133" s="240"/>
      <c r="O6133" s="240"/>
      <c r="BC6133" s="226"/>
    </row>
    <row r="6134" spans="1:55" ht="15.75" customHeight="1" thickBot="1">
      <c r="A6134" s="238"/>
      <c r="B6134" s="238"/>
      <c r="C6134" s="240"/>
      <c r="D6134" s="240"/>
      <c r="E6134" s="240"/>
      <c r="F6134" s="240"/>
      <c r="G6134" s="240"/>
      <c r="H6134" s="240"/>
      <c r="I6134" s="240"/>
      <c r="J6134" s="240"/>
      <c r="K6134" s="240"/>
      <c r="L6134" s="240"/>
      <c r="M6134" s="240"/>
      <c r="N6134" s="240"/>
      <c r="O6134" s="240"/>
      <c r="BC6134" s="226"/>
    </row>
    <row r="6135" spans="1:55" ht="15.75" customHeight="1" thickBot="1">
      <c r="A6135" s="238"/>
      <c r="B6135" s="238"/>
      <c r="C6135" s="240"/>
      <c r="D6135" s="240"/>
      <c r="E6135" s="240"/>
      <c r="F6135" s="240"/>
      <c r="G6135" s="240"/>
      <c r="H6135" s="240"/>
      <c r="I6135" s="240"/>
      <c r="J6135" s="240"/>
      <c r="K6135" s="240"/>
      <c r="L6135" s="240"/>
      <c r="M6135" s="240"/>
      <c r="N6135" s="240"/>
      <c r="O6135" s="240"/>
      <c r="BC6135" s="226"/>
    </row>
    <row r="6136" spans="1:55" ht="15.75" customHeight="1" thickBot="1">
      <c r="A6136" s="238"/>
      <c r="B6136" s="238"/>
      <c r="C6136" s="240"/>
      <c r="D6136" s="240"/>
      <c r="E6136" s="240"/>
      <c r="F6136" s="240"/>
      <c r="G6136" s="240"/>
      <c r="H6136" s="240"/>
      <c r="I6136" s="240"/>
      <c r="J6136" s="240"/>
      <c r="K6136" s="240"/>
      <c r="L6136" s="240"/>
      <c r="M6136" s="240"/>
      <c r="N6136" s="240"/>
      <c r="O6136" s="240"/>
      <c r="BC6136" s="226"/>
    </row>
    <row r="6137" spans="1:55" ht="15.75" customHeight="1" thickBot="1">
      <c r="A6137" s="238"/>
      <c r="B6137" s="238"/>
      <c r="C6137" s="240"/>
      <c r="D6137" s="240"/>
      <c r="E6137" s="240"/>
      <c r="F6137" s="240"/>
      <c r="G6137" s="240"/>
      <c r="H6137" s="240"/>
      <c r="I6137" s="240"/>
      <c r="J6137" s="240"/>
      <c r="K6137" s="240"/>
      <c r="L6137" s="240"/>
      <c r="M6137" s="240"/>
      <c r="N6137" s="240"/>
      <c r="O6137" s="240"/>
      <c r="BC6137" s="226"/>
    </row>
    <row r="6138" spans="1:55" ht="15.75" customHeight="1" thickBot="1">
      <c r="A6138" s="238"/>
      <c r="B6138" s="238"/>
      <c r="C6138" s="240"/>
      <c r="D6138" s="240"/>
      <c r="E6138" s="240"/>
      <c r="F6138" s="240"/>
      <c r="G6138" s="240"/>
      <c r="H6138" s="240"/>
      <c r="I6138" s="240"/>
      <c r="J6138" s="240"/>
      <c r="K6138" s="240"/>
      <c r="L6138" s="240"/>
      <c r="M6138" s="240"/>
      <c r="N6138" s="240"/>
      <c r="O6138" s="240"/>
      <c r="BC6138" s="226"/>
    </row>
    <row r="6139" spans="1:55" ht="15.75" customHeight="1" thickBot="1">
      <c r="A6139" s="238"/>
      <c r="B6139" s="238"/>
      <c r="C6139" s="240"/>
      <c r="D6139" s="240"/>
      <c r="E6139" s="240"/>
      <c r="F6139" s="240"/>
      <c r="G6139" s="240"/>
      <c r="H6139" s="240"/>
      <c r="I6139" s="240"/>
      <c r="J6139" s="240"/>
      <c r="K6139" s="240"/>
      <c r="L6139" s="240"/>
      <c r="M6139" s="240"/>
      <c r="N6139" s="240"/>
      <c r="O6139" s="240"/>
      <c r="BC6139" s="226"/>
    </row>
    <row r="6140" spans="1:55" ht="15.75" customHeight="1" thickBot="1">
      <c r="A6140" s="238"/>
      <c r="B6140" s="238"/>
      <c r="C6140" s="240"/>
      <c r="D6140" s="240"/>
      <c r="E6140" s="240"/>
      <c r="F6140" s="240"/>
      <c r="G6140" s="240"/>
      <c r="H6140" s="240"/>
      <c r="I6140" s="240"/>
      <c r="J6140" s="240"/>
      <c r="K6140" s="240"/>
      <c r="L6140" s="240"/>
      <c r="M6140" s="240"/>
      <c r="N6140" s="240"/>
      <c r="O6140" s="240"/>
      <c r="BC6140" s="226"/>
    </row>
    <row r="6141" spans="1:55" ht="15.75" customHeight="1" thickBot="1">
      <c r="A6141" s="238"/>
      <c r="B6141" s="238"/>
      <c r="C6141" s="240"/>
      <c r="D6141" s="240"/>
      <c r="E6141" s="240"/>
      <c r="F6141" s="240"/>
      <c r="G6141" s="240"/>
      <c r="H6141" s="240"/>
      <c r="I6141" s="240"/>
      <c r="J6141" s="240"/>
      <c r="K6141" s="240"/>
      <c r="L6141" s="240"/>
      <c r="M6141" s="240"/>
      <c r="N6141" s="240"/>
      <c r="O6141" s="240"/>
      <c r="BC6141" s="226"/>
    </row>
    <row r="6142" spans="1:55" ht="15.75" customHeight="1" thickBot="1">
      <c r="A6142" s="238"/>
      <c r="B6142" s="238"/>
      <c r="C6142" s="240"/>
      <c r="D6142" s="240"/>
      <c r="E6142" s="240"/>
      <c r="F6142" s="240"/>
      <c r="G6142" s="240"/>
      <c r="H6142" s="240"/>
      <c r="I6142" s="240"/>
      <c r="J6142" s="240"/>
      <c r="K6142" s="240"/>
      <c r="L6142" s="240"/>
      <c r="M6142" s="240"/>
      <c r="N6142" s="240"/>
      <c r="O6142" s="240"/>
      <c r="BC6142" s="226"/>
    </row>
    <row r="6143" spans="1:55" ht="15.75" customHeight="1" thickBot="1">
      <c r="A6143" s="238"/>
      <c r="B6143" s="238"/>
      <c r="C6143" s="240"/>
      <c r="D6143" s="240"/>
      <c r="E6143" s="240"/>
      <c r="F6143" s="240"/>
      <c r="G6143" s="240"/>
      <c r="H6143" s="240"/>
      <c r="I6143" s="240"/>
      <c r="J6143" s="240"/>
      <c r="K6143" s="240"/>
      <c r="L6143" s="240"/>
      <c r="M6143" s="240"/>
      <c r="N6143" s="240"/>
      <c r="O6143" s="240"/>
      <c r="BC6143" s="226"/>
    </row>
    <row r="6144" spans="1:55" ht="15.75" customHeight="1" thickBot="1">
      <c r="A6144" s="238"/>
      <c r="B6144" s="238"/>
      <c r="C6144" s="240"/>
      <c r="D6144" s="240"/>
      <c r="E6144" s="240"/>
      <c r="F6144" s="240"/>
      <c r="G6144" s="240"/>
      <c r="H6144" s="240"/>
      <c r="I6144" s="240"/>
      <c r="J6144" s="240"/>
      <c r="K6144" s="240"/>
      <c r="L6144" s="240"/>
      <c r="M6144" s="240"/>
      <c r="N6144" s="240"/>
      <c r="O6144" s="240"/>
      <c r="BC6144" s="226"/>
    </row>
    <row r="6145" spans="1:55" ht="15.75" customHeight="1" thickBot="1">
      <c r="A6145" s="238"/>
      <c r="B6145" s="238"/>
      <c r="C6145" s="240"/>
      <c r="D6145" s="240"/>
      <c r="E6145" s="240"/>
      <c r="F6145" s="240"/>
      <c r="G6145" s="240"/>
      <c r="H6145" s="240"/>
      <c r="I6145" s="240"/>
      <c r="J6145" s="240"/>
      <c r="K6145" s="240"/>
      <c r="L6145" s="240"/>
      <c r="M6145" s="240"/>
      <c r="N6145" s="240"/>
      <c r="O6145" s="240"/>
      <c r="BC6145" s="226"/>
    </row>
    <row r="6146" spans="1:55" ht="15.75" customHeight="1" thickBot="1">
      <c r="A6146" s="238"/>
      <c r="B6146" s="238"/>
      <c r="C6146" s="240"/>
      <c r="D6146" s="240"/>
      <c r="E6146" s="240"/>
      <c r="F6146" s="240"/>
      <c r="G6146" s="240"/>
      <c r="H6146" s="240"/>
      <c r="I6146" s="240"/>
      <c r="J6146" s="240"/>
      <c r="K6146" s="240"/>
      <c r="L6146" s="240"/>
      <c r="M6146" s="240"/>
      <c r="N6146" s="240"/>
      <c r="O6146" s="240"/>
      <c r="BC6146" s="226"/>
    </row>
    <row r="6147" spans="1:55" ht="15.75" customHeight="1" thickBot="1">
      <c r="A6147" s="238"/>
      <c r="B6147" s="238"/>
      <c r="C6147" s="240"/>
      <c r="D6147" s="240"/>
      <c r="E6147" s="240"/>
      <c r="F6147" s="240"/>
      <c r="G6147" s="240"/>
      <c r="H6147" s="240"/>
      <c r="I6147" s="240"/>
      <c r="J6147" s="240"/>
      <c r="K6147" s="240"/>
      <c r="L6147" s="240"/>
      <c r="M6147" s="240"/>
      <c r="N6147" s="240"/>
      <c r="O6147" s="240"/>
      <c r="BC6147" s="226"/>
    </row>
    <row r="6148" spans="1:55" ht="15.75" customHeight="1" thickBot="1">
      <c r="A6148" s="238"/>
      <c r="B6148" s="238"/>
      <c r="C6148" s="240"/>
      <c r="D6148" s="240"/>
      <c r="E6148" s="240"/>
      <c r="F6148" s="240"/>
      <c r="G6148" s="240"/>
      <c r="H6148" s="240"/>
      <c r="I6148" s="240"/>
      <c r="J6148" s="240"/>
      <c r="K6148" s="240"/>
      <c r="L6148" s="240"/>
      <c r="M6148" s="240"/>
      <c r="N6148" s="240"/>
      <c r="O6148" s="240"/>
      <c r="BC6148" s="226"/>
    </row>
    <row r="6149" spans="1:55" ht="15.75" customHeight="1" thickBot="1">
      <c r="A6149" s="238"/>
      <c r="B6149" s="238"/>
      <c r="C6149" s="240"/>
      <c r="D6149" s="240"/>
      <c r="E6149" s="240"/>
      <c r="F6149" s="240"/>
      <c r="G6149" s="240"/>
      <c r="H6149" s="240"/>
      <c r="I6149" s="240"/>
      <c r="J6149" s="240"/>
      <c r="K6149" s="240"/>
      <c r="L6149" s="240"/>
      <c r="M6149" s="240"/>
      <c r="N6149" s="240"/>
      <c r="O6149" s="240"/>
      <c r="BC6149" s="226"/>
    </row>
    <row r="6150" spans="1:55" ht="15.75" customHeight="1" thickBot="1">
      <c r="A6150" s="238"/>
      <c r="B6150" s="238"/>
      <c r="C6150" s="240"/>
      <c r="D6150" s="240"/>
      <c r="E6150" s="240"/>
      <c r="F6150" s="240"/>
      <c r="G6150" s="240"/>
      <c r="H6150" s="240"/>
      <c r="I6150" s="240"/>
      <c r="J6150" s="240"/>
      <c r="K6150" s="240"/>
      <c r="L6150" s="240"/>
      <c r="M6150" s="240"/>
      <c r="N6150" s="240"/>
      <c r="O6150" s="240"/>
      <c r="BC6150" s="226"/>
    </row>
    <row r="6151" spans="1:55" ht="15.75" customHeight="1" thickBot="1">
      <c r="A6151" s="238"/>
      <c r="B6151" s="238"/>
      <c r="C6151" s="240"/>
      <c r="D6151" s="240"/>
      <c r="E6151" s="240"/>
      <c r="F6151" s="240"/>
      <c r="G6151" s="240"/>
      <c r="H6151" s="240"/>
      <c r="I6151" s="240"/>
      <c r="J6151" s="240"/>
      <c r="K6151" s="240"/>
      <c r="L6151" s="240"/>
      <c r="M6151" s="240"/>
      <c r="N6151" s="240"/>
      <c r="O6151" s="240"/>
      <c r="BC6151" s="226"/>
    </row>
    <row r="6152" spans="1:55" ht="15.75" customHeight="1" thickBot="1">
      <c r="A6152" s="238"/>
      <c r="B6152" s="238"/>
      <c r="C6152" s="240"/>
      <c r="D6152" s="240"/>
      <c r="E6152" s="240"/>
      <c r="F6152" s="240"/>
      <c r="G6152" s="240"/>
      <c r="H6152" s="240"/>
      <c r="I6152" s="240"/>
      <c r="J6152" s="240"/>
      <c r="K6152" s="240"/>
      <c r="L6152" s="240"/>
      <c r="M6152" s="240"/>
      <c r="N6152" s="240"/>
      <c r="O6152" s="240"/>
      <c r="BC6152" s="226"/>
    </row>
    <row r="6153" spans="1:55" ht="15.75" customHeight="1" thickBot="1">
      <c r="A6153" s="238"/>
      <c r="B6153" s="238"/>
      <c r="C6153" s="240"/>
      <c r="D6153" s="240"/>
      <c r="E6153" s="240"/>
      <c r="F6153" s="240"/>
      <c r="G6153" s="240"/>
      <c r="H6153" s="240"/>
      <c r="I6153" s="240"/>
      <c r="J6153" s="240"/>
      <c r="K6153" s="240"/>
      <c r="L6153" s="240"/>
      <c r="M6153" s="240"/>
      <c r="N6153" s="240"/>
      <c r="O6153" s="240"/>
      <c r="BC6153" s="226"/>
    </row>
    <row r="6154" spans="1:55" ht="15.75" customHeight="1" thickBot="1">
      <c r="A6154" s="238"/>
      <c r="B6154" s="238"/>
      <c r="C6154" s="240"/>
      <c r="D6154" s="240"/>
      <c r="E6154" s="240"/>
      <c r="F6154" s="240"/>
      <c r="G6154" s="240"/>
      <c r="H6154" s="240"/>
      <c r="I6154" s="240"/>
      <c r="J6154" s="240"/>
      <c r="K6154" s="240"/>
      <c r="L6154" s="240"/>
      <c r="M6154" s="240"/>
      <c r="N6154" s="240"/>
      <c r="O6154" s="240"/>
      <c r="BC6154" s="226"/>
    </row>
    <row r="6155" spans="1:55" ht="15.75" customHeight="1" thickBot="1">
      <c r="A6155" s="238"/>
      <c r="B6155" s="238"/>
      <c r="C6155" s="240"/>
      <c r="D6155" s="240"/>
      <c r="E6155" s="240"/>
      <c r="F6155" s="240"/>
      <c r="G6155" s="240"/>
      <c r="H6155" s="240"/>
      <c r="I6155" s="240"/>
      <c r="J6155" s="240"/>
      <c r="K6155" s="240"/>
      <c r="L6155" s="240"/>
      <c r="M6155" s="240"/>
      <c r="N6155" s="240"/>
      <c r="O6155" s="240"/>
      <c r="BC6155" s="226"/>
    </row>
    <row r="6156" spans="1:55" ht="15.75" customHeight="1" thickBot="1">
      <c r="A6156" s="238"/>
      <c r="B6156" s="238"/>
      <c r="C6156" s="240"/>
      <c r="D6156" s="240"/>
      <c r="E6156" s="240"/>
      <c r="F6156" s="240"/>
      <c r="G6156" s="240"/>
      <c r="H6156" s="240"/>
      <c r="I6156" s="240"/>
      <c r="J6156" s="240"/>
      <c r="K6156" s="240"/>
      <c r="L6156" s="240"/>
      <c r="M6156" s="240"/>
      <c r="N6156" s="240"/>
      <c r="O6156" s="240"/>
      <c r="BC6156" s="226"/>
    </row>
    <row r="6157" spans="1:55" ht="15.75" customHeight="1" thickBot="1">
      <c r="A6157" s="238"/>
      <c r="B6157" s="238"/>
      <c r="C6157" s="240"/>
      <c r="D6157" s="240"/>
      <c r="E6157" s="240"/>
      <c r="F6157" s="240"/>
      <c r="G6157" s="240"/>
      <c r="H6157" s="240"/>
      <c r="I6157" s="240"/>
      <c r="J6157" s="240"/>
      <c r="K6157" s="240"/>
      <c r="L6157" s="240"/>
      <c r="M6157" s="240"/>
      <c r="N6157" s="240"/>
      <c r="O6157" s="240"/>
      <c r="BC6157" s="226"/>
    </row>
    <row r="6158" spans="1:55" ht="15.75" customHeight="1" thickBot="1">
      <c r="A6158" s="238"/>
      <c r="B6158" s="238"/>
      <c r="C6158" s="240"/>
      <c r="D6158" s="240"/>
      <c r="E6158" s="240"/>
      <c r="F6158" s="240"/>
      <c r="G6158" s="240"/>
      <c r="H6158" s="240"/>
      <c r="I6158" s="240"/>
      <c r="J6158" s="240"/>
      <c r="K6158" s="240"/>
      <c r="L6158" s="240"/>
      <c r="M6158" s="240"/>
      <c r="N6158" s="240"/>
      <c r="O6158" s="240"/>
      <c r="BC6158" s="226"/>
    </row>
    <row r="6159" spans="1:55" ht="15.75" customHeight="1" thickBot="1">
      <c r="A6159" s="238"/>
      <c r="B6159" s="238"/>
      <c r="C6159" s="240"/>
      <c r="D6159" s="240"/>
      <c r="E6159" s="240"/>
      <c r="F6159" s="240"/>
      <c r="G6159" s="240"/>
      <c r="H6159" s="240"/>
      <c r="I6159" s="240"/>
      <c r="J6159" s="240"/>
      <c r="K6159" s="240"/>
      <c r="L6159" s="240"/>
      <c r="M6159" s="240"/>
      <c r="N6159" s="240"/>
      <c r="O6159" s="240"/>
      <c r="BC6159" s="226"/>
    </row>
    <row r="6160" spans="1:55" ht="15.75" customHeight="1" thickBot="1">
      <c r="A6160" s="238"/>
      <c r="B6160" s="238"/>
      <c r="C6160" s="240"/>
      <c r="D6160" s="240"/>
      <c r="E6160" s="240"/>
      <c r="F6160" s="240"/>
      <c r="G6160" s="240"/>
      <c r="H6160" s="240"/>
      <c r="I6160" s="240"/>
      <c r="J6160" s="240"/>
      <c r="K6160" s="240"/>
      <c r="L6160" s="240"/>
      <c r="M6160" s="240"/>
      <c r="N6160" s="240"/>
      <c r="O6160" s="240"/>
      <c r="BC6160" s="226"/>
    </row>
    <row r="6161" spans="1:55" ht="15.75" customHeight="1" thickBot="1">
      <c r="A6161" s="238"/>
      <c r="B6161" s="238"/>
      <c r="C6161" s="240"/>
      <c r="D6161" s="240"/>
      <c r="E6161" s="240"/>
      <c r="F6161" s="240"/>
      <c r="G6161" s="240"/>
      <c r="H6161" s="240"/>
      <c r="I6161" s="240"/>
      <c r="J6161" s="240"/>
      <c r="K6161" s="240"/>
      <c r="L6161" s="240"/>
      <c r="M6161" s="240"/>
      <c r="N6161" s="240"/>
      <c r="O6161" s="240"/>
      <c r="BC6161" s="226"/>
    </row>
    <row r="6162" spans="1:55" ht="15.75" customHeight="1" thickBot="1">
      <c r="A6162" s="238"/>
      <c r="B6162" s="238"/>
      <c r="C6162" s="240"/>
      <c r="D6162" s="240"/>
      <c r="E6162" s="240"/>
      <c r="F6162" s="240"/>
      <c r="G6162" s="240"/>
      <c r="H6162" s="240"/>
      <c r="I6162" s="240"/>
      <c r="J6162" s="240"/>
      <c r="K6162" s="240"/>
      <c r="L6162" s="240"/>
      <c r="M6162" s="240"/>
      <c r="N6162" s="240"/>
      <c r="O6162" s="240"/>
      <c r="BC6162" s="226"/>
    </row>
    <row r="6163" spans="1:55" ht="15.75" customHeight="1" thickBot="1">
      <c r="A6163" s="238"/>
      <c r="B6163" s="238"/>
      <c r="C6163" s="240"/>
      <c r="D6163" s="240"/>
      <c r="E6163" s="240"/>
      <c r="F6163" s="240"/>
      <c r="G6163" s="240"/>
      <c r="H6163" s="240"/>
      <c r="I6163" s="240"/>
      <c r="J6163" s="240"/>
      <c r="K6163" s="240"/>
      <c r="L6163" s="240"/>
      <c r="M6163" s="240"/>
      <c r="N6163" s="240"/>
      <c r="O6163" s="240"/>
      <c r="BC6163" s="226"/>
    </row>
    <row r="6164" spans="1:55" ht="15.75" customHeight="1" thickBot="1">
      <c r="A6164" s="238"/>
      <c r="B6164" s="238"/>
      <c r="C6164" s="240"/>
      <c r="D6164" s="240"/>
      <c r="E6164" s="240"/>
      <c r="F6164" s="240"/>
      <c r="G6164" s="240"/>
      <c r="H6164" s="240"/>
      <c r="I6164" s="240"/>
      <c r="J6164" s="240"/>
      <c r="K6164" s="240"/>
      <c r="L6164" s="240"/>
      <c r="M6164" s="240"/>
      <c r="N6164" s="240"/>
      <c r="O6164" s="240"/>
      <c r="BC6164" s="226"/>
    </row>
    <row r="6165" spans="1:55" ht="15.75" customHeight="1" thickBot="1">
      <c r="A6165" s="238"/>
      <c r="B6165" s="238"/>
      <c r="C6165" s="240"/>
      <c r="D6165" s="240"/>
      <c r="E6165" s="240"/>
      <c r="F6165" s="240"/>
      <c r="G6165" s="240"/>
      <c r="H6165" s="240"/>
      <c r="I6165" s="240"/>
      <c r="J6165" s="240"/>
      <c r="K6165" s="240"/>
      <c r="L6165" s="240"/>
      <c r="M6165" s="240"/>
      <c r="N6165" s="240"/>
      <c r="O6165" s="240"/>
      <c r="BC6165" s="226"/>
    </row>
    <row r="6166" spans="1:55" ht="15.75" customHeight="1" thickBot="1">
      <c r="A6166" s="238"/>
      <c r="B6166" s="238"/>
      <c r="C6166" s="240"/>
      <c r="D6166" s="240"/>
      <c r="E6166" s="240"/>
      <c r="F6166" s="240"/>
      <c r="G6166" s="240"/>
      <c r="H6166" s="240"/>
      <c r="I6166" s="240"/>
      <c r="J6166" s="240"/>
      <c r="K6166" s="240"/>
      <c r="L6166" s="240"/>
      <c r="M6166" s="240"/>
      <c r="N6166" s="240"/>
      <c r="O6166" s="240"/>
      <c r="BC6166" s="226"/>
    </row>
    <row r="6167" spans="1:55" ht="15.75" customHeight="1" thickBot="1">
      <c r="A6167" s="238"/>
      <c r="B6167" s="238"/>
      <c r="C6167" s="240"/>
      <c r="D6167" s="240"/>
      <c r="E6167" s="240"/>
      <c r="F6167" s="240"/>
      <c r="G6167" s="240"/>
      <c r="H6167" s="240"/>
      <c r="I6167" s="240"/>
      <c r="J6167" s="240"/>
      <c r="K6167" s="240"/>
      <c r="L6167" s="240"/>
      <c r="M6167" s="240"/>
      <c r="N6167" s="240"/>
      <c r="O6167" s="240"/>
      <c r="BC6167" s="226"/>
    </row>
    <row r="6168" spans="1:55" ht="15.75" customHeight="1" thickBot="1">
      <c r="A6168" s="238"/>
      <c r="B6168" s="238"/>
      <c r="C6168" s="240"/>
      <c r="D6168" s="240"/>
      <c r="E6168" s="240"/>
      <c r="F6168" s="240"/>
      <c r="G6168" s="240"/>
      <c r="H6168" s="240"/>
      <c r="I6168" s="240"/>
      <c r="J6168" s="240"/>
      <c r="K6168" s="240"/>
      <c r="L6168" s="240"/>
      <c r="M6168" s="240"/>
      <c r="N6168" s="240"/>
      <c r="O6168" s="240"/>
      <c r="BC6168" s="226"/>
    </row>
    <row r="6169" spans="1:55" ht="15.75" customHeight="1" thickBot="1">
      <c r="A6169" s="238"/>
      <c r="B6169" s="238"/>
      <c r="C6169" s="240"/>
      <c r="D6169" s="240"/>
      <c r="E6169" s="240"/>
      <c r="F6169" s="240"/>
      <c r="G6169" s="240"/>
      <c r="H6169" s="240"/>
      <c r="I6169" s="240"/>
      <c r="J6169" s="240"/>
      <c r="K6169" s="240"/>
      <c r="L6169" s="240"/>
      <c r="M6169" s="240"/>
      <c r="N6169" s="240"/>
      <c r="O6169" s="240"/>
      <c r="BC6169" s="226"/>
    </row>
    <row r="6170" spans="1:55" ht="15.75" customHeight="1" thickBot="1">
      <c r="A6170" s="238"/>
      <c r="B6170" s="238"/>
      <c r="C6170" s="240"/>
      <c r="D6170" s="240"/>
      <c r="E6170" s="240"/>
      <c r="F6170" s="240"/>
      <c r="G6170" s="240"/>
      <c r="H6170" s="240"/>
      <c r="I6170" s="240"/>
      <c r="J6170" s="240"/>
      <c r="K6170" s="240"/>
      <c r="L6170" s="240"/>
      <c r="M6170" s="240"/>
      <c r="N6170" s="240"/>
      <c r="O6170" s="240"/>
      <c r="BC6170" s="226"/>
    </row>
    <row r="6171" spans="1:55" ht="15.75" customHeight="1" thickBot="1">
      <c r="A6171" s="238"/>
      <c r="B6171" s="238"/>
      <c r="C6171" s="240"/>
      <c r="D6171" s="240"/>
      <c r="E6171" s="240"/>
      <c r="F6171" s="240"/>
      <c r="G6171" s="240"/>
      <c r="H6171" s="240"/>
      <c r="I6171" s="240"/>
      <c r="J6171" s="240"/>
      <c r="K6171" s="240"/>
      <c r="L6171" s="240"/>
      <c r="M6171" s="240"/>
      <c r="N6171" s="240"/>
      <c r="O6171" s="240"/>
      <c r="BC6171" s="226"/>
    </row>
    <row r="6172" spans="1:55" ht="15.75" customHeight="1" thickBot="1">
      <c r="A6172" s="238"/>
      <c r="B6172" s="238"/>
      <c r="C6172" s="240"/>
      <c r="D6172" s="240"/>
      <c r="E6172" s="240"/>
      <c r="F6172" s="240"/>
      <c r="G6172" s="240"/>
      <c r="H6172" s="240"/>
      <c r="I6172" s="240"/>
      <c r="J6172" s="240"/>
      <c r="K6172" s="240"/>
      <c r="L6172" s="240"/>
      <c r="M6172" s="240"/>
      <c r="N6172" s="240"/>
      <c r="O6172" s="240"/>
      <c r="BC6172" s="226"/>
    </row>
    <row r="6173" spans="1:55" ht="15.75" customHeight="1" thickBot="1">
      <c r="A6173" s="238"/>
      <c r="B6173" s="238"/>
      <c r="C6173" s="240"/>
      <c r="D6173" s="240"/>
      <c r="E6173" s="240"/>
      <c r="F6173" s="240"/>
      <c r="G6173" s="240"/>
      <c r="H6173" s="240"/>
      <c r="I6173" s="240"/>
      <c r="J6173" s="240"/>
      <c r="K6173" s="240"/>
      <c r="L6173" s="240"/>
      <c r="M6173" s="240"/>
      <c r="N6173" s="240"/>
      <c r="O6173" s="240"/>
      <c r="BC6173" s="226"/>
    </row>
    <row r="6174" spans="1:55" ht="15.75" customHeight="1" thickBot="1">
      <c r="A6174" s="238"/>
      <c r="B6174" s="238"/>
      <c r="C6174" s="240"/>
      <c r="D6174" s="240"/>
      <c r="E6174" s="240"/>
      <c r="F6174" s="240"/>
      <c r="G6174" s="240"/>
      <c r="H6174" s="240"/>
      <c r="I6174" s="240"/>
      <c r="J6174" s="240"/>
      <c r="K6174" s="240"/>
      <c r="L6174" s="240"/>
      <c r="M6174" s="240"/>
      <c r="N6174" s="240"/>
      <c r="O6174" s="240"/>
      <c r="BC6174" s="226"/>
    </row>
    <row r="6175" spans="1:55" ht="15.75" customHeight="1" thickBot="1">
      <c r="A6175" s="238"/>
      <c r="B6175" s="238"/>
      <c r="C6175" s="240"/>
      <c r="D6175" s="240"/>
      <c r="E6175" s="240"/>
      <c r="F6175" s="240"/>
      <c r="G6175" s="240"/>
      <c r="H6175" s="240"/>
      <c r="I6175" s="240"/>
      <c r="J6175" s="240"/>
      <c r="K6175" s="240"/>
      <c r="L6175" s="240"/>
      <c r="M6175" s="240"/>
      <c r="N6175" s="240"/>
      <c r="O6175" s="240"/>
      <c r="BC6175" s="226"/>
    </row>
    <row r="6176" spans="1:55" ht="15.75" customHeight="1" thickBot="1">
      <c r="A6176" s="238"/>
      <c r="B6176" s="238"/>
      <c r="C6176" s="240"/>
      <c r="D6176" s="240"/>
      <c r="E6176" s="240"/>
      <c r="F6176" s="240"/>
      <c r="G6176" s="240"/>
      <c r="H6176" s="240"/>
      <c r="I6176" s="240"/>
      <c r="J6176" s="240"/>
      <c r="K6176" s="240"/>
      <c r="L6176" s="240"/>
      <c r="M6176" s="240"/>
      <c r="N6176" s="240"/>
      <c r="O6176" s="240"/>
      <c r="BC6176" s="226"/>
    </row>
    <row r="6177" spans="1:55" ht="15.75" customHeight="1" thickBot="1">
      <c r="A6177" s="238"/>
      <c r="B6177" s="238"/>
      <c r="C6177" s="240"/>
      <c r="D6177" s="240"/>
      <c r="E6177" s="240"/>
      <c r="F6177" s="240"/>
      <c r="G6177" s="240"/>
      <c r="H6177" s="240"/>
      <c r="I6177" s="240"/>
      <c r="J6177" s="240"/>
      <c r="K6177" s="240"/>
      <c r="L6177" s="240"/>
      <c r="M6177" s="240"/>
      <c r="N6177" s="240"/>
      <c r="O6177" s="240"/>
      <c r="BC6177" s="226"/>
    </row>
    <row r="6178" spans="1:55" ht="15.75" customHeight="1" thickBot="1">
      <c r="A6178" s="238"/>
      <c r="B6178" s="238"/>
      <c r="C6178" s="240"/>
      <c r="D6178" s="240"/>
      <c r="E6178" s="240"/>
      <c r="F6178" s="240"/>
      <c r="G6178" s="240"/>
      <c r="H6178" s="240"/>
      <c r="I6178" s="240"/>
      <c r="J6178" s="240"/>
      <c r="K6178" s="240"/>
      <c r="L6178" s="240"/>
      <c r="M6178" s="240"/>
      <c r="N6178" s="240"/>
      <c r="O6178" s="240"/>
      <c r="BC6178" s="226"/>
    </row>
    <row r="6179" spans="1:55" ht="15.75" customHeight="1" thickBot="1">
      <c r="A6179" s="238"/>
      <c r="B6179" s="238"/>
      <c r="C6179" s="240"/>
      <c r="D6179" s="240"/>
      <c r="E6179" s="240"/>
      <c r="F6179" s="240"/>
      <c r="G6179" s="240"/>
      <c r="H6179" s="240"/>
      <c r="I6179" s="240"/>
      <c r="J6179" s="240"/>
      <c r="K6179" s="240"/>
      <c r="L6179" s="240"/>
      <c r="M6179" s="240"/>
      <c r="N6179" s="240"/>
      <c r="O6179" s="240"/>
      <c r="BC6179" s="226"/>
    </row>
    <row r="6180" spans="1:55" ht="15.75" customHeight="1" thickBot="1">
      <c r="A6180" s="238"/>
      <c r="B6180" s="238"/>
      <c r="C6180" s="240"/>
      <c r="D6180" s="240"/>
      <c r="E6180" s="240"/>
      <c r="F6180" s="240"/>
      <c r="G6180" s="240"/>
      <c r="H6180" s="240"/>
      <c r="I6180" s="240"/>
      <c r="J6180" s="240"/>
      <c r="K6180" s="240"/>
      <c r="L6180" s="240"/>
      <c r="M6180" s="240"/>
      <c r="N6180" s="240"/>
      <c r="O6180" s="240"/>
      <c r="BC6180" s="226"/>
    </row>
    <row r="6181" spans="1:55" ht="15.75" customHeight="1" thickBot="1">
      <c r="A6181" s="238"/>
      <c r="B6181" s="238"/>
      <c r="C6181" s="240"/>
      <c r="D6181" s="240"/>
      <c r="E6181" s="240"/>
      <c r="F6181" s="240"/>
      <c r="G6181" s="240"/>
      <c r="H6181" s="240"/>
      <c r="I6181" s="240"/>
      <c r="J6181" s="240"/>
      <c r="K6181" s="240"/>
      <c r="L6181" s="240"/>
      <c r="M6181" s="240"/>
      <c r="N6181" s="240"/>
      <c r="O6181" s="240"/>
      <c r="BC6181" s="226"/>
    </row>
    <row r="6182" spans="1:55" ht="15.75" customHeight="1" thickBot="1">
      <c r="A6182" s="238"/>
      <c r="B6182" s="238"/>
      <c r="C6182" s="240"/>
      <c r="D6182" s="240"/>
      <c r="E6182" s="240"/>
      <c r="F6182" s="240"/>
      <c r="G6182" s="240"/>
      <c r="H6182" s="240"/>
      <c r="I6182" s="240"/>
      <c r="J6182" s="240"/>
      <c r="K6182" s="240"/>
      <c r="L6182" s="240"/>
      <c r="M6182" s="240"/>
      <c r="N6182" s="240"/>
      <c r="O6182" s="240"/>
      <c r="BC6182" s="226"/>
    </row>
    <row r="6183" spans="1:55" ht="15.75" customHeight="1" thickBot="1">
      <c r="A6183" s="238"/>
      <c r="B6183" s="238"/>
      <c r="C6183" s="240"/>
      <c r="D6183" s="240"/>
      <c r="E6183" s="240"/>
      <c r="F6183" s="240"/>
      <c r="G6183" s="240"/>
      <c r="H6183" s="240"/>
      <c r="I6183" s="240"/>
      <c r="J6183" s="240"/>
      <c r="K6183" s="240"/>
      <c r="L6183" s="240"/>
      <c r="M6183" s="240"/>
      <c r="N6183" s="240"/>
      <c r="O6183" s="240"/>
      <c r="BC6183" s="226"/>
    </row>
    <row r="6184" spans="1:55" ht="15.75" customHeight="1" thickBot="1">
      <c r="A6184" s="238"/>
      <c r="B6184" s="238"/>
      <c r="C6184" s="240"/>
      <c r="D6184" s="240"/>
      <c r="E6184" s="240"/>
      <c r="F6184" s="240"/>
      <c r="G6184" s="240"/>
      <c r="H6184" s="240"/>
      <c r="I6184" s="240"/>
      <c r="J6184" s="240"/>
      <c r="K6184" s="240"/>
      <c r="L6184" s="240"/>
      <c r="M6184" s="240"/>
      <c r="N6184" s="240"/>
      <c r="O6184" s="240"/>
      <c r="BC6184" s="226"/>
    </row>
    <row r="6185" spans="1:55" ht="15.75" customHeight="1" thickBot="1">
      <c r="A6185" s="238"/>
      <c r="B6185" s="238"/>
      <c r="C6185" s="240"/>
      <c r="D6185" s="240"/>
      <c r="E6185" s="240"/>
      <c r="F6185" s="240"/>
      <c r="G6185" s="240"/>
      <c r="H6185" s="240"/>
      <c r="I6185" s="240"/>
      <c r="J6185" s="240"/>
      <c r="K6185" s="240"/>
      <c r="L6185" s="240"/>
      <c r="M6185" s="240"/>
      <c r="N6185" s="240"/>
      <c r="O6185" s="240"/>
      <c r="BC6185" s="226"/>
    </row>
    <row r="6186" spans="1:55" ht="15.75" customHeight="1" thickBot="1">
      <c r="A6186" s="238"/>
      <c r="B6186" s="238"/>
      <c r="C6186" s="240"/>
      <c r="D6186" s="240"/>
      <c r="E6186" s="240"/>
      <c r="F6186" s="240"/>
      <c r="G6186" s="240"/>
      <c r="H6186" s="240"/>
      <c r="I6186" s="240"/>
      <c r="J6186" s="240"/>
      <c r="K6186" s="240"/>
      <c r="L6186" s="240"/>
      <c r="M6186" s="240"/>
      <c r="N6186" s="240"/>
      <c r="O6186" s="240"/>
      <c r="BC6186" s="226"/>
    </row>
    <row r="6187" spans="1:55" ht="15.75" customHeight="1" thickBot="1">
      <c r="A6187" s="238"/>
      <c r="B6187" s="238"/>
      <c r="C6187" s="240"/>
      <c r="D6187" s="240"/>
      <c r="E6187" s="240"/>
      <c r="F6187" s="240"/>
      <c r="G6187" s="240"/>
      <c r="H6187" s="240"/>
      <c r="I6187" s="240"/>
      <c r="J6187" s="240"/>
      <c r="K6187" s="240"/>
      <c r="L6187" s="240"/>
      <c r="M6187" s="240"/>
      <c r="N6187" s="240"/>
      <c r="O6187" s="240"/>
      <c r="BC6187" s="226"/>
    </row>
    <row r="6188" spans="1:55" ht="15.75" customHeight="1" thickBot="1">
      <c r="A6188" s="238"/>
      <c r="B6188" s="238"/>
      <c r="C6188" s="240"/>
      <c r="D6188" s="240"/>
      <c r="E6188" s="240"/>
      <c r="F6188" s="240"/>
      <c r="G6188" s="240"/>
      <c r="H6188" s="240"/>
      <c r="I6188" s="240"/>
      <c r="J6188" s="240"/>
      <c r="K6188" s="240"/>
      <c r="L6188" s="240"/>
      <c r="M6188" s="240"/>
      <c r="N6188" s="240"/>
      <c r="O6188" s="240"/>
      <c r="BC6188" s="226"/>
    </row>
    <row r="6189" spans="1:55" ht="15.75" customHeight="1" thickBot="1">
      <c r="A6189" s="238"/>
      <c r="B6189" s="238"/>
      <c r="C6189" s="240"/>
      <c r="D6189" s="240"/>
      <c r="E6189" s="240"/>
      <c r="F6189" s="240"/>
      <c r="G6189" s="240"/>
      <c r="H6189" s="240"/>
      <c r="I6189" s="240"/>
      <c r="J6189" s="240"/>
      <c r="K6189" s="240"/>
      <c r="L6189" s="240"/>
      <c r="M6189" s="240"/>
      <c r="N6189" s="240"/>
      <c r="O6189" s="240"/>
      <c r="BC6189" s="226"/>
    </row>
    <row r="6190" spans="1:55" ht="15.75" customHeight="1" thickBot="1">
      <c r="A6190" s="238"/>
      <c r="B6190" s="238"/>
      <c r="C6190" s="240"/>
      <c r="D6190" s="240"/>
      <c r="E6190" s="240"/>
      <c r="F6190" s="240"/>
      <c r="G6190" s="240"/>
      <c r="H6190" s="240"/>
      <c r="I6190" s="240"/>
      <c r="J6190" s="240"/>
      <c r="K6190" s="240"/>
      <c r="L6190" s="240"/>
      <c r="M6190" s="240"/>
      <c r="N6190" s="240"/>
      <c r="O6190" s="240"/>
      <c r="BC6190" s="226"/>
    </row>
    <row r="6191" spans="1:55" ht="15.75" customHeight="1" thickBot="1">
      <c r="A6191" s="238"/>
      <c r="B6191" s="238"/>
      <c r="C6191" s="240"/>
      <c r="D6191" s="240"/>
      <c r="E6191" s="240"/>
      <c r="F6191" s="240"/>
      <c r="G6191" s="240"/>
      <c r="H6191" s="240"/>
      <c r="I6191" s="240"/>
      <c r="J6191" s="240"/>
      <c r="K6191" s="240"/>
      <c r="L6191" s="240"/>
      <c r="M6191" s="240"/>
      <c r="N6191" s="240"/>
      <c r="O6191" s="240"/>
      <c r="BC6191" s="226"/>
    </row>
    <row r="6192" spans="1:55" ht="15.75" customHeight="1" thickBot="1">
      <c r="A6192" s="238"/>
      <c r="B6192" s="238"/>
      <c r="C6192" s="240"/>
      <c r="D6192" s="240"/>
      <c r="E6192" s="240"/>
      <c r="F6192" s="240"/>
      <c r="G6192" s="240"/>
      <c r="H6192" s="240"/>
      <c r="I6192" s="240"/>
      <c r="J6192" s="240"/>
      <c r="K6192" s="240"/>
      <c r="L6192" s="240"/>
      <c r="M6192" s="240"/>
      <c r="N6192" s="240"/>
      <c r="O6192" s="240"/>
      <c r="BC6192" s="226"/>
    </row>
    <row r="6193" spans="1:55" ht="15.75" customHeight="1" thickBot="1">
      <c r="A6193" s="238"/>
      <c r="B6193" s="238"/>
      <c r="C6193" s="240"/>
      <c r="D6193" s="240"/>
      <c r="E6193" s="240"/>
      <c r="F6193" s="240"/>
      <c r="G6193" s="240"/>
      <c r="H6193" s="240"/>
      <c r="I6193" s="240"/>
      <c r="J6193" s="240"/>
      <c r="K6193" s="240"/>
      <c r="L6193" s="240"/>
      <c r="M6193" s="240"/>
      <c r="N6193" s="240"/>
      <c r="O6193" s="240"/>
      <c r="BC6193" s="226"/>
    </row>
    <row r="6194" spans="1:55" ht="15.75" customHeight="1" thickBot="1">
      <c r="A6194" s="238"/>
      <c r="B6194" s="238"/>
      <c r="C6194" s="240"/>
      <c r="D6194" s="240"/>
      <c r="E6194" s="240"/>
      <c r="F6194" s="240"/>
      <c r="G6194" s="240"/>
      <c r="H6194" s="240"/>
      <c r="I6194" s="240"/>
      <c r="J6194" s="240"/>
      <c r="K6194" s="240"/>
      <c r="L6194" s="240"/>
      <c r="M6194" s="240"/>
      <c r="N6194" s="240"/>
      <c r="O6194" s="240"/>
      <c r="BC6194" s="226"/>
    </row>
    <row r="6195" spans="1:55" ht="15.75" customHeight="1" thickBot="1">
      <c r="A6195" s="238"/>
      <c r="B6195" s="238"/>
      <c r="C6195" s="240"/>
      <c r="D6195" s="240"/>
      <c r="E6195" s="240"/>
      <c r="F6195" s="240"/>
      <c r="G6195" s="240"/>
      <c r="H6195" s="240"/>
      <c r="I6195" s="240"/>
      <c r="J6195" s="240"/>
      <c r="K6195" s="240"/>
      <c r="L6195" s="240"/>
      <c r="M6195" s="240"/>
      <c r="N6195" s="240"/>
      <c r="O6195" s="240"/>
      <c r="BC6195" s="226"/>
    </row>
    <row r="6196" spans="1:55" ht="15.75" customHeight="1" thickBot="1">
      <c r="A6196" s="238"/>
      <c r="B6196" s="238"/>
      <c r="C6196" s="240"/>
      <c r="D6196" s="240"/>
      <c r="E6196" s="240"/>
      <c r="F6196" s="240"/>
      <c r="G6196" s="240"/>
      <c r="H6196" s="240"/>
      <c r="I6196" s="240"/>
      <c r="J6196" s="240"/>
      <c r="K6196" s="240"/>
      <c r="L6196" s="240"/>
      <c r="M6196" s="240"/>
      <c r="N6196" s="240"/>
      <c r="O6196" s="240"/>
      <c r="BC6196" s="226"/>
    </row>
    <row r="6197" spans="1:55" ht="15.75" customHeight="1" thickBot="1">
      <c r="A6197" s="238"/>
      <c r="B6197" s="238"/>
      <c r="C6197" s="240"/>
      <c r="D6197" s="240"/>
      <c r="E6197" s="240"/>
      <c r="F6197" s="240"/>
      <c r="G6197" s="240"/>
      <c r="H6197" s="240"/>
      <c r="I6197" s="240"/>
      <c r="J6197" s="240"/>
      <c r="K6197" s="240"/>
      <c r="L6197" s="240"/>
      <c r="M6197" s="240"/>
      <c r="N6197" s="240"/>
      <c r="O6197" s="240"/>
      <c r="BC6197" s="226"/>
    </row>
    <row r="6198" spans="1:55" ht="15.75" customHeight="1" thickBot="1">
      <c r="A6198" s="238"/>
      <c r="B6198" s="238"/>
      <c r="C6198" s="240"/>
      <c r="D6198" s="240"/>
      <c r="E6198" s="240"/>
      <c r="F6198" s="240"/>
      <c r="G6198" s="240"/>
      <c r="H6198" s="240"/>
      <c r="I6198" s="240"/>
      <c r="J6198" s="240"/>
      <c r="K6198" s="240"/>
      <c r="L6198" s="240"/>
      <c r="M6198" s="240"/>
      <c r="N6198" s="240"/>
      <c r="O6198" s="240"/>
      <c r="BC6198" s="226"/>
    </row>
    <row r="6199" spans="1:55" ht="15.75" customHeight="1" thickBot="1">
      <c r="A6199" s="238"/>
      <c r="B6199" s="238"/>
      <c r="C6199" s="240"/>
      <c r="D6199" s="240"/>
      <c r="E6199" s="240"/>
      <c r="F6199" s="240"/>
      <c r="G6199" s="240"/>
      <c r="H6199" s="240"/>
      <c r="I6199" s="240"/>
      <c r="J6199" s="240"/>
      <c r="K6199" s="240"/>
      <c r="L6199" s="240"/>
      <c r="M6199" s="240"/>
      <c r="N6199" s="240"/>
      <c r="O6199" s="240"/>
      <c r="BC6199" s="226"/>
    </row>
    <row r="6200" spans="1:55" ht="15.75" customHeight="1" thickBot="1">
      <c r="A6200" s="238"/>
      <c r="B6200" s="238"/>
      <c r="C6200" s="240"/>
      <c r="D6200" s="240"/>
      <c r="E6200" s="240"/>
      <c r="F6200" s="240"/>
      <c r="G6200" s="240"/>
      <c r="H6200" s="240"/>
      <c r="I6200" s="240"/>
      <c r="J6200" s="240"/>
      <c r="K6200" s="240"/>
      <c r="L6200" s="240"/>
      <c r="M6200" s="240"/>
      <c r="N6200" s="240"/>
      <c r="O6200" s="240"/>
      <c r="BC6200" s="226"/>
    </row>
    <row r="6201" spans="1:55" ht="15.75" customHeight="1" thickBot="1">
      <c r="A6201" s="238"/>
      <c r="B6201" s="238"/>
      <c r="C6201" s="240"/>
      <c r="D6201" s="240"/>
      <c r="E6201" s="240"/>
      <c r="F6201" s="240"/>
      <c r="G6201" s="240"/>
      <c r="H6201" s="240"/>
      <c r="I6201" s="240"/>
      <c r="J6201" s="240"/>
      <c r="K6201" s="240"/>
      <c r="L6201" s="240"/>
      <c r="M6201" s="240"/>
      <c r="N6201" s="240"/>
      <c r="O6201" s="240"/>
      <c r="BC6201" s="226"/>
    </row>
    <row r="6202" spans="1:55" ht="15.75" customHeight="1" thickBot="1">
      <c r="A6202" s="238"/>
      <c r="B6202" s="238"/>
      <c r="C6202" s="240"/>
      <c r="D6202" s="240"/>
      <c r="E6202" s="240"/>
      <c r="F6202" s="240"/>
      <c r="G6202" s="240"/>
      <c r="H6202" s="240"/>
      <c r="I6202" s="240"/>
      <c r="J6202" s="240"/>
      <c r="K6202" s="240"/>
      <c r="L6202" s="240"/>
      <c r="M6202" s="240"/>
      <c r="N6202" s="240"/>
      <c r="O6202" s="240"/>
      <c r="BC6202" s="226"/>
    </row>
    <row r="6203" spans="1:55" ht="15.75" customHeight="1" thickBot="1">
      <c r="A6203" s="238"/>
      <c r="B6203" s="238"/>
      <c r="C6203" s="240"/>
      <c r="D6203" s="240"/>
      <c r="E6203" s="240"/>
      <c r="F6203" s="240"/>
      <c r="G6203" s="240"/>
      <c r="H6203" s="240"/>
      <c r="I6203" s="240"/>
      <c r="J6203" s="240"/>
      <c r="K6203" s="240"/>
      <c r="L6203" s="240"/>
      <c r="M6203" s="240"/>
      <c r="N6203" s="240"/>
      <c r="O6203" s="240"/>
      <c r="BC6203" s="226"/>
    </row>
    <row r="6204" spans="1:55" ht="15.75" customHeight="1" thickBot="1">
      <c r="A6204" s="238"/>
      <c r="B6204" s="238"/>
      <c r="C6204" s="240"/>
      <c r="D6204" s="240"/>
      <c r="E6204" s="240"/>
      <c r="F6204" s="240"/>
      <c r="G6204" s="240"/>
      <c r="H6204" s="240"/>
      <c r="I6204" s="240"/>
      <c r="J6204" s="240"/>
      <c r="K6204" s="240"/>
      <c r="L6204" s="240"/>
      <c r="M6204" s="240"/>
      <c r="N6204" s="240"/>
      <c r="O6204" s="240"/>
      <c r="BC6204" s="226"/>
    </row>
    <row r="6205" spans="1:55" ht="15.75" customHeight="1" thickBot="1">
      <c r="A6205" s="238"/>
      <c r="B6205" s="238"/>
      <c r="C6205" s="240"/>
      <c r="D6205" s="240"/>
      <c r="E6205" s="240"/>
      <c r="F6205" s="240"/>
      <c r="G6205" s="240"/>
      <c r="H6205" s="240"/>
      <c r="I6205" s="240"/>
      <c r="J6205" s="240"/>
      <c r="K6205" s="240"/>
      <c r="L6205" s="240"/>
      <c r="M6205" s="240"/>
      <c r="N6205" s="240"/>
      <c r="O6205" s="240"/>
      <c r="BC6205" s="226"/>
    </row>
    <row r="6206" spans="1:55" ht="15.75" customHeight="1" thickBot="1">
      <c r="A6206" s="238"/>
      <c r="B6206" s="238"/>
      <c r="C6206" s="240"/>
      <c r="D6206" s="240"/>
      <c r="E6206" s="240"/>
      <c r="F6206" s="240"/>
      <c r="G6206" s="240"/>
      <c r="H6206" s="240"/>
      <c r="I6206" s="240"/>
      <c r="J6206" s="240"/>
      <c r="K6206" s="240"/>
      <c r="L6206" s="240"/>
      <c r="M6206" s="240"/>
      <c r="N6206" s="240"/>
      <c r="O6206" s="240"/>
      <c r="BC6206" s="226"/>
    </row>
    <row r="6207" spans="1:55" ht="15.75" customHeight="1" thickBot="1">
      <c r="A6207" s="238"/>
      <c r="B6207" s="238"/>
      <c r="C6207" s="240"/>
      <c r="D6207" s="240"/>
      <c r="E6207" s="240"/>
      <c r="F6207" s="240"/>
      <c r="G6207" s="240"/>
      <c r="H6207" s="240"/>
      <c r="I6207" s="240"/>
      <c r="J6207" s="240"/>
      <c r="K6207" s="240"/>
      <c r="L6207" s="240"/>
      <c r="M6207" s="240"/>
      <c r="N6207" s="240"/>
      <c r="O6207" s="240"/>
      <c r="BC6207" s="226"/>
    </row>
    <row r="6208" spans="1:55" ht="15.75" customHeight="1" thickBot="1">
      <c r="A6208" s="238"/>
      <c r="B6208" s="238"/>
      <c r="C6208" s="240"/>
      <c r="D6208" s="240"/>
      <c r="E6208" s="240"/>
      <c r="F6208" s="240"/>
      <c r="G6208" s="240"/>
      <c r="H6208" s="240"/>
      <c r="I6208" s="240"/>
      <c r="J6208" s="240"/>
      <c r="K6208" s="240"/>
      <c r="L6208" s="240"/>
      <c r="M6208" s="240"/>
      <c r="N6208" s="240"/>
      <c r="O6208" s="240"/>
      <c r="BC6208" s="226"/>
    </row>
    <row r="6209" spans="1:55" ht="15.75" customHeight="1" thickBot="1">
      <c r="A6209" s="238"/>
      <c r="B6209" s="238"/>
      <c r="C6209" s="240"/>
      <c r="D6209" s="240"/>
      <c r="E6209" s="240"/>
      <c r="F6209" s="240"/>
      <c r="G6209" s="240"/>
      <c r="H6209" s="240"/>
      <c r="I6209" s="240"/>
      <c r="J6209" s="240"/>
      <c r="K6209" s="240"/>
      <c r="L6209" s="240"/>
      <c r="M6209" s="240"/>
      <c r="N6209" s="240"/>
      <c r="O6209" s="240"/>
      <c r="BC6209" s="226"/>
    </row>
    <row r="6210" spans="1:55" ht="15.75" customHeight="1" thickBot="1">
      <c r="A6210" s="238"/>
      <c r="B6210" s="238"/>
      <c r="C6210" s="240"/>
      <c r="D6210" s="240"/>
      <c r="E6210" s="240"/>
      <c r="F6210" s="240"/>
      <c r="G6210" s="240"/>
      <c r="H6210" s="240"/>
      <c r="I6210" s="240"/>
      <c r="J6210" s="240"/>
      <c r="K6210" s="240"/>
      <c r="L6210" s="240"/>
      <c r="M6210" s="240"/>
      <c r="N6210" s="240"/>
      <c r="O6210" s="240"/>
      <c r="BC6210" s="226"/>
    </row>
    <row r="6211" spans="1:55" ht="15.75" customHeight="1" thickBot="1">
      <c r="A6211" s="238"/>
      <c r="B6211" s="238"/>
      <c r="C6211" s="240"/>
      <c r="D6211" s="240"/>
      <c r="E6211" s="240"/>
      <c r="F6211" s="240"/>
      <c r="G6211" s="240"/>
      <c r="H6211" s="240"/>
      <c r="I6211" s="240"/>
      <c r="J6211" s="240"/>
      <c r="K6211" s="240"/>
      <c r="L6211" s="240"/>
      <c r="M6211" s="240"/>
      <c r="N6211" s="240"/>
      <c r="O6211" s="240"/>
      <c r="BC6211" s="226"/>
    </row>
    <row r="6212" spans="1:55" ht="15.75" customHeight="1" thickBot="1">
      <c r="A6212" s="238"/>
      <c r="B6212" s="238"/>
      <c r="C6212" s="240"/>
      <c r="D6212" s="240"/>
      <c r="E6212" s="240"/>
      <c r="F6212" s="240"/>
      <c r="G6212" s="240"/>
      <c r="H6212" s="240"/>
      <c r="I6212" s="240"/>
      <c r="J6212" s="240"/>
      <c r="K6212" s="240"/>
      <c r="L6212" s="240"/>
      <c r="M6212" s="240"/>
      <c r="N6212" s="240"/>
      <c r="O6212" s="240"/>
      <c r="BC6212" s="226"/>
    </row>
    <row r="6213" spans="1:55" ht="15.75" customHeight="1" thickBot="1">
      <c r="A6213" s="238"/>
      <c r="B6213" s="238"/>
      <c r="C6213" s="240"/>
      <c r="D6213" s="240"/>
      <c r="E6213" s="240"/>
      <c r="F6213" s="240"/>
      <c r="G6213" s="240"/>
      <c r="H6213" s="240"/>
      <c r="I6213" s="240"/>
      <c r="J6213" s="240"/>
      <c r="K6213" s="240"/>
      <c r="L6213" s="240"/>
      <c r="M6213" s="240"/>
      <c r="N6213" s="240"/>
      <c r="O6213" s="240"/>
      <c r="BC6213" s="226"/>
    </row>
    <row r="6214" spans="1:55" ht="15.75" customHeight="1" thickBot="1">
      <c r="A6214" s="238"/>
      <c r="B6214" s="238"/>
      <c r="C6214" s="240"/>
      <c r="D6214" s="240"/>
      <c r="E6214" s="240"/>
      <c r="F6214" s="240"/>
      <c r="G6214" s="240"/>
      <c r="H6214" s="240"/>
      <c r="I6214" s="240"/>
      <c r="J6214" s="240"/>
      <c r="K6214" s="240"/>
      <c r="L6214" s="240"/>
      <c r="M6214" s="240"/>
      <c r="N6214" s="240"/>
      <c r="O6214" s="240"/>
      <c r="BC6214" s="226"/>
    </row>
    <row r="6215" spans="1:55" ht="15.75" customHeight="1" thickBot="1">
      <c r="A6215" s="238"/>
      <c r="B6215" s="238"/>
      <c r="C6215" s="240"/>
      <c r="D6215" s="240"/>
      <c r="E6215" s="240"/>
      <c r="F6215" s="240"/>
      <c r="G6215" s="240"/>
      <c r="H6215" s="240"/>
      <c r="I6215" s="240"/>
      <c r="J6215" s="240"/>
      <c r="K6215" s="240"/>
      <c r="L6215" s="240"/>
      <c r="M6215" s="240"/>
      <c r="N6215" s="240"/>
      <c r="O6215" s="240"/>
      <c r="BC6215" s="226"/>
    </row>
    <row r="6216" spans="1:55" ht="15.75" customHeight="1" thickBot="1">
      <c r="A6216" s="238"/>
      <c r="B6216" s="238"/>
      <c r="C6216" s="240"/>
      <c r="D6216" s="240"/>
      <c r="E6216" s="240"/>
      <c r="F6216" s="240"/>
      <c r="G6216" s="240"/>
      <c r="H6216" s="240"/>
      <c r="I6216" s="240"/>
      <c r="J6216" s="240"/>
      <c r="K6216" s="240"/>
      <c r="L6216" s="240"/>
      <c r="M6216" s="240"/>
      <c r="N6216" s="240"/>
      <c r="O6216" s="240"/>
      <c r="BC6216" s="226"/>
    </row>
    <row r="6217" spans="1:55" ht="15.75" customHeight="1" thickBot="1">
      <c r="A6217" s="238"/>
      <c r="B6217" s="238"/>
      <c r="C6217" s="240"/>
      <c r="D6217" s="240"/>
      <c r="E6217" s="240"/>
      <c r="F6217" s="240"/>
      <c r="G6217" s="240"/>
      <c r="H6217" s="240"/>
      <c r="I6217" s="240"/>
      <c r="J6217" s="240"/>
      <c r="K6217" s="240"/>
      <c r="L6217" s="240"/>
      <c r="M6217" s="240"/>
      <c r="N6217" s="240"/>
      <c r="O6217" s="240"/>
      <c r="BC6217" s="226"/>
    </row>
    <row r="6218" spans="1:55" ht="15.75" customHeight="1" thickBot="1">
      <c r="A6218" s="238"/>
      <c r="B6218" s="238"/>
      <c r="C6218" s="240"/>
      <c r="D6218" s="240"/>
      <c r="E6218" s="240"/>
      <c r="F6218" s="240"/>
      <c r="G6218" s="240"/>
      <c r="H6218" s="240"/>
      <c r="I6218" s="240"/>
      <c r="J6218" s="240"/>
      <c r="K6218" s="240"/>
      <c r="L6218" s="240"/>
      <c r="M6218" s="240"/>
      <c r="N6218" s="240"/>
      <c r="O6218" s="240"/>
      <c r="BC6218" s="226"/>
    </row>
    <row r="6219" spans="1:55" ht="15.75" customHeight="1" thickBot="1">
      <c r="A6219" s="238"/>
      <c r="B6219" s="238"/>
      <c r="C6219" s="240"/>
      <c r="D6219" s="240"/>
      <c r="E6219" s="240"/>
      <c r="F6219" s="240"/>
      <c r="G6219" s="240"/>
      <c r="H6219" s="240"/>
      <c r="I6219" s="240"/>
      <c r="J6219" s="240"/>
      <c r="K6219" s="240"/>
      <c r="L6219" s="240"/>
      <c r="M6219" s="240"/>
      <c r="N6219" s="240"/>
      <c r="O6219" s="240"/>
      <c r="BC6219" s="226"/>
    </row>
    <row r="6220" spans="1:55" ht="15.75" customHeight="1" thickBot="1">
      <c r="A6220" s="238"/>
      <c r="B6220" s="238"/>
      <c r="C6220" s="240"/>
      <c r="D6220" s="240"/>
      <c r="E6220" s="240"/>
      <c r="F6220" s="240"/>
      <c r="G6220" s="240"/>
      <c r="H6220" s="240"/>
      <c r="I6220" s="240"/>
      <c r="J6220" s="240"/>
      <c r="K6220" s="240"/>
      <c r="L6220" s="240"/>
      <c r="M6220" s="240"/>
      <c r="N6220" s="240"/>
      <c r="O6220" s="240"/>
      <c r="BC6220" s="226"/>
    </row>
    <row r="6221" spans="1:55" ht="15.75" customHeight="1" thickBot="1">
      <c r="A6221" s="238"/>
      <c r="B6221" s="238"/>
      <c r="C6221" s="240"/>
      <c r="D6221" s="240"/>
      <c r="E6221" s="240"/>
      <c r="F6221" s="240"/>
      <c r="G6221" s="240"/>
      <c r="H6221" s="240"/>
      <c r="I6221" s="240"/>
      <c r="J6221" s="240"/>
      <c r="K6221" s="240"/>
      <c r="L6221" s="240"/>
      <c r="M6221" s="240"/>
      <c r="N6221" s="240"/>
      <c r="O6221" s="240"/>
      <c r="BC6221" s="226"/>
    </row>
    <row r="6222" spans="1:55" ht="15.75" customHeight="1" thickBot="1">
      <c r="A6222" s="238"/>
      <c r="B6222" s="238"/>
      <c r="C6222" s="240"/>
      <c r="D6222" s="240"/>
      <c r="E6222" s="240"/>
      <c r="F6222" s="240"/>
      <c r="G6222" s="240"/>
      <c r="H6222" s="240"/>
      <c r="I6222" s="240"/>
      <c r="J6222" s="240"/>
      <c r="K6222" s="240"/>
      <c r="L6222" s="240"/>
      <c r="M6222" s="240"/>
      <c r="N6222" s="240"/>
      <c r="O6222" s="240"/>
      <c r="BC6222" s="226"/>
    </row>
    <row r="6223" spans="1:55" ht="15.75" customHeight="1" thickBot="1">
      <c r="A6223" s="238"/>
      <c r="B6223" s="238"/>
      <c r="C6223" s="240"/>
      <c r="D6223" s="240"/>
      <c r="E6223" s="240"/>
      <c r="F6223" s="240"/>
      <c r="G6223" s="240"/>
      <c r="H6223" s="240"/>
      <c r="I6223" s="240"/>
      <c r="J6223" s="240"/>
      <c r="K6223" s="240"/>
      <c r="L6223" s="240"/>
      <c r="M6223" s="240"/>
      <c r="N6223" s="240"/>
      <c r="O6223" s="240"/>
      <c r="BC6223" s="226"/>
    </row>
    <row r="6224" spans="1:55" ht="15.75" customHeight="1" thickBot="1">
      <c r="A6224" s="238"/>
      <c r="B6224" s="238"/>
      <c r="C6224" s="240"/>
      <c r="D6224" s="240"/>
      <c r="E6224" s="240"/>
      <c r="F6224" s="240"/>
      <c r="G6224" s="240"/>
      <c r="H6224" s="240"/>
      <c r="I6224" s="240"/>
      <c r="J6224" s="240"/>
      <c r="K6224" s="240"/>
      <c r="L6224" s="240"/>
      <c r="M6224" s="240"/>
      <c r="N6224" s="240"/>
      <c r="O6224" s="240"/>
      <c r="BC6224" s="226"/>
    </row>
    <row r="6225" spans="1:55" ht="15.75" customHeight="1" thickBot="1">
      <c r="A6225" s="238"/>
      <c r="B6225" s="238"/>
      <c r="C6225" s="240"/>
      <c r="D6225" s="240"/>
      <c r="E6225" s="240"/>
      <c r="F6225" s="240"/>
      <c r="G6225" s="240"/>
      <c r="H6225" s="240"/>
      <c r="I6225" s="240"/>
      <c r="J6225" s="240"/>
      <c r="K6225" s="240"/>
      <c r="L6225" s="240"/>
      <c r="M6225" s="240"/>
      <c r="N6225" s="240"/>
      <c r="O6225" s="240"/>
      <c r="BC6225" s="226"/>
    </row>
    <row r="6226" spans="1:55" ht="15.75" customHeight="1" thickBot="1">
      <c r="A6226" s="238"/>
      <c r="B6226" s="238"/>
      <c r="C6226" s="240"/>
      <c r="D6226" s="240"/>
      <c r="E6226" s="240"/>
      <c r="F6226" s="240"/>
      <c r="G6226" s="240"/>
      <c r="H6226" s="240"/>
      <c r="I6226" s="240"/>
      <c r="J6226" s="240"/>
      <c r="K6226" s="240"/>
      <c r="L6226" s="240"/>
      <c r="M6226" s="240"/>
      <c r="N6226" s="240"/>
      <c r="O6226" s="240"/>
      <c r="BC6226" s="226"/>
    </row>
    <row r="6227" spans="1:55" ht="15.75" customHeight="1" thickBot="1">
      <c r="A6227" s="238"/>
      <c r="B6227" s="238"/>
      <c r="C6227" s="240"/>
      <c r="D6227" s="240"/>
      <c r="E6227" s="240"/>
      <c r="F6227" s="240"/>
      <c r="G6227" s="240"/>
      <c r="H6227" s="240"/>
      <c r="I6227" s="240"/>
      <c r="J6227" s="240"/>
      <c r="K6227" s="240"/>
      <c r="L6227" s="240"/>
      <c r="M6227" s="240"/>
      <c r="N6227" s="240"/>
      <c r="O6227" s="240"/>
      <c r="BC6227" s="226"/>
    </row>
    <row r="6228" spans="1:55" ht="15.75" customHeight="1" thickBot="1">
      <c r="A6228" s="238"/>
      <c r="B6228" s="238"/>
      <c r="C6228" s="240"/>
      <c r="D6228" s="240"/>
      <c r="E6228" s="240"/>
      <c r="F6228" s="240"/>
      <c r="G6228" s="240"/>
      <c r="H6228" s="240"/>
      <c r="I6228" s="240"/>
      <c r="J6228" s="240"/>
      <c r="K6228" s="240"/>
      <c r="L6228" s="240"/>
      <c r="M6228" s="240"/>
      <c r="N6228" s="240"/>
      <c r="O6228" s="240"/>
      <c r="BC6228" s="226"/>
    </row>
    <row r="6229" spans="1:55" ht="15.75" customHeight="1" thickBot="1">
      <c r="A6229" s="238"/>
      <c r="B6229" s="238"/>
      <c r="C6229" s="240"/>
      <c r="D6229" s="240"/>
      <c r="E6229" s="240"/>
      <c r="F6229" s="240"/>
      <c r="G6229" s="240"/>
      <c r="H6229" s="240"/>
      <c r="I6229" s="240"/>
      <c r="J6229" s="240"/>
      <c r="K6229" s="240"/>
      <c r="L6229" s="240"/>
      <c r="M6229" s="240"/>
      <c r="N6229" s="240"/>
      <c r="O6229" s="240"/>
      <c r="BC6229" s="226"/>
    </row>
    <row r="6230" spans="1:55" ht="15.75" customHeight="1" thickBot="1">
      <c r="A6230" s="238"/>
      <c r="B6230" s="238"/>
      <c r="C6230" s="240"/>
      <c r="D6230" s="240"/>
      <c r="E6230" s="240"/>
      <c r="F6230" s="240"/>
      <c r="G6230" s="240"/>
      <c r="H6230" s="240"/>
      <c r="I6230" s="240"/>
      <c r="J6230" s="240"/>
      <c r="K6230" s="240"/>
      <c r="L6230" s="240"/>
      <c r="M6230" s="240"/>
      <c r="N6230" s="240"/>
      <c r="O6230" s="240"/>
      <c r="BC6230" s="226"/>
    </row>
    <row r="6231" spans="1:55" ht="15.75" customHeight="1" thickBot="1">
      <c r="A6231" s="238"/>
      <c r="B6231" s="238"/>
      <c r="C6231" s="240"/>
      <c r="D6231" s="240"/>
      <c r="E6231" s="240"/>
      <c r="F6231" s="240"/>
      <c r="G6231" s="240"/>
      <c r="H6231" s="240"/>
      <c r="I6231" s="240"/>
      <c r="J6231" s="240"/>
      <c r="K6231" s="240"/>
      <c r="L6231" s="240"/>
      <c r="M6231" s="240"/>
      <c r="N6231" s="240"/>
      <c r="O6231" s="240"/>
      <c r="BC6231" s="226"/>
    </row>
    <row r="6232" spans="1:55" ht="15.75" customHeight="1" thickBot="1">
      <c r="A6232" s="238"/>
      <c r="B6232" s="238"/>
      <c r="C6232" s="240"/>
      <c r="D6232" s="240"/>
      <c r="E6232" s="240"/>
      <c r="F6232" s="240"/>
      <c r="G6232" s="240"/>
      <c r="H6232" s="240"/>
      <c r="I6232" s="240"/>
      <c r="J6232" s="240"/>
      <c r="K6232" s="240"/>
      <c r="L6232" s="240"/>
      <c r="M6232" s="240"/>
      <c r="N6232" s="240"/>
      <c r="O6232" s="240"/>
      <c r="BC6232" s="226"/>
    </row>
    <row r="6233" spans="1:55" ht="15.75" customHeight="1" thickBot="1">
      <c r="A6233" s="238"/>
      <c r="B6233" s="238"/>
      <c r="C6233" s="240"/>
      <c r="D6233" s="240"/>
      <c r="E6233" s="240"/>
      <c r="F6233" s="240"/>
      <c r="G6233" s="240"/>
      <c r="H6233" s="240"/>
      <c r="I6233" s="240"/>
      <c r="J6233" s="240"/>
      <c r="K6233" s="240"/>
      <c r="L6233" s="240"/>
      <c r="M6233" s="240"/>
      <c r="N6233" s="240"/>
      <c r="O6233" s="240"/>
      <c r="BC6233" s="226"/>
    </row>
    <row r="6234" spans="1:55" ht="15.75" customHeight="1" thickBot="1">
      <c r="A6234" s="238"/>
      <c r="B6234" s="238"/>
      <c r="C6234" s="240"/>
      <c r="D6234" s="240"/>
      <c r="E6234" s="240"/>
      <c r="F6234" s="240"/>
      <c r="G6234" s="240"/>
      <c r="H6234" s="240"/>
      <c r="I6234" s="240"/>
      <c r="J6234" s="240"/>
      <c r="K6234" s="240"/>
      <c r="L6234" s="240"/>
      <c r="M6234" s="240"/>
      <c r="N6234" s="240"/>
      <c r="O6234" s="240"/>
      <c r="BC6234" s="226"/>
    </row>
    <row r="6235" spans="1:55" ht="15.75" customHeight="1" thickBot="1">
      <c r="A6235" s="238"/>
      <c r="B6235" s="238"/>
      <c r="C6235" s="240"/>
      <c r="D6235" s="240"/>
      <c r="E6235" s="240"/>
      <c r="F6235" s="240"/>
      <c r="G6235" s="240"/>
      <c r="H6235" s="240"/>
      <c r="I6235" s="240"/>
      <c r="J6235" s="240"/>
      <c r="K6235" s="240"/>
      <c r="L6235" s="240"/>
      <c r="M6235" s="240"/>
      <c r="N6235" s="240"/>
      <c r="O6235" s="240"/>
      <c r="BC6235" s="226"/>
    </row>
    <row r="6236" spans="1:55" ht="15.75" customHeight="1" thickBot="1">
      <c r="A6236" s="238"/>
      <c r="B6236" s="238"/>
      <c r="C6236" s="240"/>
      <c r="D6236" s="240"/>
      <c r="E6236" s="240"/>
      <c r="F6236" s="240"/>
      <c r="G6236" s="240"/>
      <c r="H6236" s="240"/>
      <c r="I6236" s="240"/>
      <c r="J6236" s="240"/>
      <c r="K6236" s="240"/>
      <c r="L6236" s="240"/>
      <c r="M6236" s="240"/>
      <c r="N6236" s="240"/>
      <c r="O6236" s="240"/>
      <c r="BC6236" s="226"/>
    </row>
    <row r="6237" spans="1:55" ht="15.75" customHeight="1" thickBot="1">
      <c r="A6237" s="238"/>
      <c r="B6237" s="238"/>
      <c r="C6237" s="240"/>
      <c r="D6237" s="240"/>
      <c r="E6237" s="240"/>
      <c r="F6237" s="240"/>
      <c r="G6237" s="240"/>
      <c r="H6237" s="240"/>
      <c r="I6237" s="240"/>
      <c r="J6237" s="240"/>
      <c r="K6237" s="240"/>
      <c r="L6237" s="240"/>
      <c r="M6237" s="240"/>
      <c r="N6237" s="240"/>
      <c r="O6237" s="240"/>
      <c r="BC6237" s="226"/>
    </row>
    <row r="6238" spans="1:55" ht="15.75" customHeight="1" thickBot="1">
      <c r="A6238" s="238"/>
      <c r="B6238" s="238"/>
      <c r="C6238" s="240"/>
      <c r="D6238" s="240"/>
      <c r="E6238" s="240"/>
      <c r="F6238" s="240"/>
      <c r="G6238" s="240"/>
      <c r="H6238" s="240"/>
      <c r="I6238" s="240"/>
      <c r="J6238" s="240"/>
      <c r="K6238" s="240"/>
      <c r="L6238" s="240"/>
      <c r="M6238" s="240"/>
      <c r="N6238" s="240"/>
      <c r="O6238" s="240"/>
      <c r="BC6238" s="226"/>
    </row>
    <row r="6239" spans="1:55" ht="15.75" customHeight="1" thickBot="1">
      <c r="A6239" s="238"/>
      <c r="B6239" s="238"/>
      <c r="C6239" s="240"/>
      <c r="D6239" s="240"/>
      <c r="E6239" s="240"/>
      <c r="F6239" s="240"/>
      <c r="G6239" s="240"/>
      <c r="H6239" s="240"/>
      <c r="I6239" s="240"/>
      <c r="J6239" s="240"/>
      <c r="K6239" s="240"/>
      <c r="L6239" s="240"/>
      <c r="M6239" s="240"/>
      <c r="N6239" s="240"/>
      <c r="O6239" s="240"/>
      <c r="BC6239" s="226"/>
    </row>
    <row r="6240" spans="1:55" ht="15.75" customHeight="1" thickBot="1">
      <c r="A6240" s="238"/>
      <c r="B6240" s="238"/>
      <c r="C6240" s="240"/>
      <c r="D6240" s="240"/>
      <c r="E6240" s="240"/>
      <c r="F6240" s="240"/>
      <c r="G6240" s="240"/>
      <c r="H6240" s="240"/>
      <c r="I6240" s="240"/>
      <c r="J6240" s="240"/>
      <c r="K6240" s="240"/>
      <c r="L6240" s="240"/>
      <c r="M6240" s="240"/>
      <c r="N6240" s="240"/>
      <c r="O6240" s="240"/>
      <c r="BC6240" s="226"/>
    </row>
    <row r="6241" spans="1:55" ht="15.75" customHeight="1" thickBot="1">
      <c r="A6241" s="238"/>
      <c r="B6241" s="238"/>
      <c r="C6241" s="240"/>
      <c r="D6241" s="240"/>
      <c r="E6241" s="240"/>
      <c r="F6241" s="240"/>
      <c r="G6241" s="240"/>
      <c r="H6241" s="240"/>
      <c r="I6241" s="240"/>
      <c r="J6241" s="240"/>
      <c r="K6241" s="240"/>
      <c r="L6241" s="240"/>
      <c r="M6241" s="240"/>
      <c r="N6241" s="240"/>
      <c r="O6241" s="240"/>
      <c r="BC6241" s="226"/>
    </row>
    <row r="6242" spans="1:55" ht="15.75" customHeight="1" thickBot="1">
      <c r="A6242" s="238"/>
      <c r="B6242" s="238"/>
      <c r="C6242" s="240"/>
      <c r="D6242" s="240"/>
      <c r="E6242" s="240"/>
      <c r="F6242" s="240"/>
      <c r="G6242" s="240"/>
      <c r="H6242" s="240"/>
      <c r="I6242" s="240"/>
      <c r="J6242" s="240"/>
      <c r="K6242" s="240"/>
      <c r="L6242" s="240"/>
      <c r="M6242" s="240"/>
      <c r="N6242" s="240"/>
      <c r="O6242" s="240"/>
      <c r="BC6242" s="226"/>
    </row>
    <row r="6243" spans="1:55" ht="15.75" customHeight="1" thickBot="1">
      <c r="A6243" s="238"/>
      <c r="B6243" s="238"/>
      <c r="C6243" s="240"/>
      <c r="D6243" s="240"/>
      <c r="E6243" s="240"/>
      <c r="F6243" s="240"/>
      <c r="G6243" s="240"/>
      <c r="H6243" s="240"/>
      <c r="I6243" s="240"/>
      <c r="J6243" s="240"/>
      <c r="K6243" s="240"/>
      <c r="L6243" s="240"/>
      <c r="M6243" s="240"/>
      <c r="N6243" s="240"/>
      <c r="O6243" s="240"/>
      <c r="BC6243" s="226"/>
    </row>
    <row r="6244" spans="1:55" ht="15.75" customHeight="1" thickBot="1">
      <c r="A6244" s="238"/>
      <c r="B6244" s="238"/>
      <c r="C6244" s="240"/>
      <c r="D6244" s="240"/>
      <c r="E6244" s="240"/>
      <c r="F6244" s="240"/>
      <c r="G6244" s="240"/>
      <c r="H6244" s="240"/>
      <c r="I6244" s="240"/>
      <c r="J6244" s="240"/>
      <c r="K6244" s="240"/>
      <c r="L6244" s="240"/>
      <c r="M6244" s="240"/>
      <c r="N6244" s="240"/>
      <c r="O6244" s="240"/>
      <c r="BC6244" s="226"/>
    </row>
    <row r="6245" spans="1:55" ht="15.75" customHeight="1" thickBot="1">
      <c r="A6245" s="238"/>
      <c r="B6245" s="238"/>
      <c r="C6245" s="240"/>
      <c r="D6245" s="240"/>
      <c r="E6245" s="240"/>
      <c r="F6245" s="240"/>
      <c r="G6245" s="240"/>
      <c r="H6245" s="240"/>
      <c r="I6245" s="240"/>
      <c r="J6245" s="240"/>
      <c r="K6245" s="240"/>
      <c r="L6245" s="240"/>
      <c r="M6245" s="240"/>
      <c r="N6245" s="240"/>
      <c r="O6245" s="240"/>
      <c r="BC6245" s="226"/>
    </row>
    <row r="6246" spans="1:55" ht="15.75" customHeight="1" thickBot="1">
      <c r="A6246" s="238"/>
      <c r="B6246" s="238"/>
      <c r="C6246" s="240"/>
      <c r="D6246" s="240"/>
      <c r="E6246" s="240"/>
      <c r="F6246" s="240"/>
      <c r="G6246" s="240"/>
      <c r="H6246" s="240"/>
      <c r="I6246" s="240"/>
      <c r="J6246" s="240"/>
      <c r="K6246" s="240"/>
      <c r="L6246" s="240"/>
      <c r="M6246" s="240"/>
      <c r="N6246" s="240"/>
      <c r="O6246" s="240"/>
      <c r="BC6246" s="226"/>
    </row>
    <row r="6247" spans="1:55" ht="15.75" customHeight="1" thickBot="1">
      <c r="A6247" s="238"/>
      <c r="B6247" s="238"/>
      <c r="C6247" s="240"/>
      <c r="D6247" s="240"/>
      <c r="E6247" s="240"/>
      <c r="F6247" s="240"/>
      <c r="G6247" s="240"/>
      <c r="H6247" s="240"/>
      <c r="I6247" s="240"/>
      <c r="J6247" s="240"/>
      <c r="K6247" s="240"/>
      <c r="L6247" s="240"/>
      <c r="M6247" s="240"/>
      <c r="N6247" s="240"/>
      <c r="O6247" s="240"/>
      <c r="BC6247" s="226"/>
    </row>
    <row r="6248" spans="1:55" ht="15.75" customHeight="1" thickBot="1">
      <c r="A6248" s="238"/>
      <c r="B6248" s="238"/>
      <c r="C6248" s="240"/>
      <c r="D6248" s="240"/>
      <c r="E6248" s="240"/>
      <c r="F6248" s="240"/>
      <c r="G6248" s="240"/>
      <c r="H6248" s="240"/>
      <c r="I6248" s="240"/>
      <c r="J6248" s="240"/>
      <c r="K6248" s="240"/>
      <c r="L6248" s="240"/>
      <c r="M6248" s="240"/>
      <c r="N6248" s="240"/>
      <c r="O6248" s="240"/>
      <c r="BC6248" s="226"/>
    </row>
    <row r="6249" spans="1:55" ht="15.75" customHeight="1" thickBot="1">
      <c r="A6249" s="238"/>
      <c r="B6249" s="238"/>
      <c r="C6249" s="240"/>
      <c r="D6249" s="240"/>
      <c r="E6249" s="240"/>
      <c r="F6249" s="240"/>
      <c r="G6249" s="240"/>
      <c r="H6249" s="240"/>
      <c r="I6249" s="240"/>
      <c r="J6249" s="240"/>
      <c r="K6249" s="240"/>
      <c r="L6249" s="240"/>
      <c r="M6249" s="240"/>
      <c r="N6249" s="240"/>
      <c r="O6249" s="240"/>
      <c r="BC6249" s="226"/>
    </row>
    <row r="6250" spans="1:55" ht="15.75" customHeight="1" thickBot="1">
      <c r="A6250" s="238"/>
      <c r="B6250" s="238"/>
      <c r="C6250" s="240"/>
      <c r="D6250" s="240"/>
      <c r="E6250" s="240"/>
      <c r="F6250" s="240"/>
      <c r="G6250" s="240"/>
      <c r="H6250" s="240"/>
      <c r="I6250" s="240"/>
      <c r="J6250" s="240"/>
      <c r="K6250" s="240"/>
      <c r="L6250" s="240"/>
      <c r="M6250" s="240"/>
      <c r="N6250" s="240"/>
      <c r="O6250" s="240"/>
      <c r="BC6250" s="226"/>
    </row>
    <row r="6251" spans="1:55" ht="15.75" customHeight="1" thickBot="1">
      <c r="A6251" s="238"/>
      <c r="B6251" s="238"/>
      <c r="C6251" s="240"/>
      <c r="D6251" s="240"/>
      <c r="E6251" s="240"/>
      <c r="F6251" s="240"/>
      <c r="G6251" s="240"/>
      <c r="H6251" s="240"/>
      <c r="I6251" s="240"/>
      <c r="J6251" s="240"/>
      <c r="K6251" s="240"/>
      <c r="L6251" s="240"/>
      <c r="M6251" s="240"/>
      <c r="N6251" s="240"/>
      <c r="O6251" s="240"/>
      <c r="BC6251" s="226"/>
    </row>
    <row r="6252" spans="1:55" ht="15.75" customHeight="1" thickBot="1">
      <c r="A6252" s="238"/>
      <c r="B6252" s="238"/>
      <c r="C6252" s="240"/>
      <c r="D6252" s="240"/>
      <c r="E6252" s="240"/>
      <c r="F6252" s="240"/>
      <c r="G6252" s="240"/>
      <c r="H6252" s="240"/>
      <c r="I6252" s="240"/>
      <c r="J6252" s="240"/>
      <c r="K6252" s="240"/>
      <c r="L6252" s="240"/>
      <c r="M6252" s="240"/>
      <c r="N6252" s="240"/>
      <c r="O6252" s="240"/>
      <c r="BC6252" s="226"/>
    </row>
    <row r="6253" spans="1:55" ht="15.75" customHeight="1" thickBot="1">
      <c r="A6253" s="238"/>
      <c r="B6253" s="238"/>
      <c r="C6253" s="240"/>
      <c r="D6253" s="240"/>
      <c r="E6253" s="240"/>
      <c r="F6253" s="240"/>
      <c r="G6253" s="240"/>
      <c r="H6253" s="240"/>
      <c r="I6253" s="240"/>
      <c r="J6253" s="240"/>
      <c r="K6253" s="240"/>
      <c r="L6253" s="240"/>
      <c r="M6253" s="240"/>
      <c r="N6253" s="240"/>
      <c r="O6253" s="240"/>
      <c r="BC6253" s="226"/>
    </row>
    <row r="6254" spans="1:55" ht="15.75" customHeight="1" thickBot="1">
      <c r="A6254" s="238"/>
      <c r="B6254" s="238"/>
      <c r="C6254" s="240"/>
      <c r="D6254" s="240"/>
      <c r="E6254" s="240"/>
      <c r="F6254" s="240"/>
      <c r="G6254" s="240"/>
      <c r="H6254" s="240"/>
      <c r="I6254" s="240"/>
      <c r="J6254" s="240"/>
      <c r="K6254" s="240"/>
      <c r="L6254" s="240"/>
      <c r="M6254" s="240"/>
      <c r="N6254" s="240"/>
      <c r="O6254" s="240"/>
      <c r="BC6254" s="226"/>
    </row>
    <row r="6255" spans="1:55" ht="15.75" customHeight="1" thickBot="1">
      <c r="A6255" s="238"/>
      <c r="B6255" s="238"/>
      <c r="C6255" s="240"/>
      <c r="D6255" s="240"/>
      <c r="E6255" s="240"/>
      <c r="F6255" s="240"/>
      <c r="G6255" s="240"/>
      <c r="H6255" s="240"/>
      <c r="I6255" s="240"/>
      <c r="J6255" s="240"/>
      <c r="K6255" s="240"/>
      <c r="L6255" s="240"/>
      <c r="M6255" s="240"/>
      <c r="N6255" s="240"/>
      <c r="O6255" s="240"/>
      <c r="BC6255" s="226"/>
    </row>
    <row r="6256" spans="1:55" ht="15.75" customHeight="1" thickBot="1">
      <c r="A6256" s="238"/>
      <c r="B6256" s="238"/>
      <c r="C6256" s="240"/>
      <c r="D6256" s="240"/>
      <c r="E6256" s="240"/>
      <c r="F6256" s="240"/>
      <c r="G6256" s="240"/>
      <c r="H6256" s="240"/>
      <c r="I6256" s="240"/>
      <c r="J6256" s="240"/>
      <c r="K6256" s="240"/>
      <c r="L6256" s="240"/>
      <c r="M6256" s="240"/>
      <c r="N6256" s="240"/>
      <c r="O6256" s="240"/>
      <c r="BC6256" s="226"/>
    </row>
    <row r="6257" spans="1:55" ht="15.75" customHeight="1" thickBot="1">
      <c r="A6257" s="238"/>
      <c r="B6257" s="238"/>
      <c r="C6257" s="240"/>
      <c r="D6257" s="240"/>
      <c r="E6257" s="240"/>
      <c r="F6257" s="240"/>
      <c r="G6257" s="240"/>
      <c r="H6257" s="240"/>
      <c r="I6257" s="240"/>
      <c r="J6257" s="240"/>
      <c r="K6257" s="240"/>
      <c r="L6257" s="240"/>
      <c r="M6257" s="240"/>
      <c r="N6257" s="240"/>
      <c r="O6257" s="240"/>
      <c r="BC6257" s="226"/>
    </row>
    <row r="6258" spans="1:55" ht="15.75" customHeight="1" thickBot="1">
      <c r="A6258" s="238"/>
      <c r="B6258" s="238"/>
      <c r="C6258" s="240"/>
      <c r="D6258" s="240"/>
      <c r="E6258" s="240"/>
      <c r="F6258" s="240"/>
      <c r="G6258" s="240"/>
      <c r="H6258" s="240"/>
      <c r="I6258" s="240"/>
      <c r="J6258" s="240"/>
      <c r="K6258" s="240"/>
      <c r="L6258" s="240"/>
      <c r="M6258" s="240"/>
      <c r="N6258" s="240"/>
      <c r="O6258" s="240"/>
      <c r="BC6258" s="226"/>
    </row>
    <row r="6259" spans="1:55" ht="15.75" customHeight="1" thickBot="1">
      <c r="A6259" s="238"/>
      <c r="B6259" s="238"/>
      <c r="C6259" s="240"/>
      <c r="D6259" s="240"/>
      <c r="E6259" s="240"/>
      <c r="F6259" s="240"/>
      <c r="G6259" s="240"/>
      <c r="H6259" s="240"/>
      <c r="I6259" s="240"/>
      <c r="J6259" s="240"/>
      <c r="K6259" s="240"/>
      <c r="L6259" s="240"/>
      <c r="M6259" s="240"/>
      <c r="N6259" s="240"/>
      <c r="O6259" s="240"/>
      <c r="BC6259" s="226"/>
    </row>
    <row r="6260" spans="1:55" ht="15.75" customHeight="1" thickBot="1">
      <c r="A6260" s="238"/>
      <c r="B6260" s="238"/>
      <c r="C6260" s="240"/>
      <c r="D6260" s="240"/>
      <c r="E6260" s="240"/>
      <c r="F6260" s="240"/>
      <c r="G6260" s="240"/>
      <c r="H6260" s="240"/>
      <c r="I6260" s="240"/>
      <c r="J6260" s="240"/>
      <c r="K6260" s="240"/>
      <c r="L6260" s="240"/>
      <c r="M6260" s="240"/>
      <c r="N6260" s="240"/>
      <c r="O6260" s="240"/>
      <c r="BC6260" s="226"/>
    </row>
    <row r="6261" spans="1:55" ht="15.75" customHeight="1" thickBot="1">
      <c r="A6261" s="238"/>
      <c r="B6261" s="238"/>
      <c r="C6261" s="240"/>
      <c r="D6261" s="240"/>
      <c r="E6261" s="240"/>
      <c r="F6261" s="240"/>
      <c r="G6261" s="240"/>
      <c r="H6261" s="240"/>
      <c r="I6261" s="240"/>
      <c r="J6261" s="240"/>
      <c r="K6261" s="240"/>
      <c r="L6261" s="240"/>
      <c r="M6261" s="240"/>
      <c r="N6261" s="240"/>
      <c r="O6261" s="240"/>
      <c r="BC6261" s="226"/>
    </row>
    <row r="6262" spans="1:55" ht="15.75" customHeight="1" thickBot="1">
      <c r="A6262" s="238"/>
      <c r="B6262" s="238"/>
      <c r="C6262" s="240"/>
      <c r="D6262" s="240"/>
      <c r="E6262" s="240"/>
      <c r="F6262" s="240"/>
      <c r="G6262" s="240"/>
      <c r="H6262" s="240"/>
      <c r="I6262" s="240"/>
      <c r="J6262" s="240"/>
      <c r="K6262" s="240"/>
      <c r="L6262" s="240"/>
      <c r="M6262" s="240"/>
      <c r="N6262" s="240"/>
      <c r="O6262" s="240"/>
      <c r="BC6262" s="226"/>
    </row>
    <row r="6263" spans="1:55" ht="15.75" customHeight="1" thickBot="1">
      <c r="A6263" s="238"/>
      <c r="B6263" s="238"/>
      <c r="C6263" s="240"/>
      <c r="D6263" s="240"/>
      <c r="E6263" s="240"/>
      <c r="F6263" s="240"/>
      <c r="G6263" s="240"/>
      <c r="H6263" s="240"/>
      <c r="I6263" s="240"/>
      <c r="J6263" s="240"/>
      <c r="K6263" s="240"/>
      <c r="L6263" s="240"/>
      <c r="M6263" s="240"/>
      <c r="N6263" s="240"/>
      <c r="O6263" s="240"/>
      <c r="BC6263" s="226"/>
    </row>
    <row r="6264" spans="1:55" ht="15.75" customHeight="1" thickBot="1">
      <c r="A6264" s="238"/>
      <c r="B6264" s="238"/>
      <c r="C6264" s="240"/>
      <c r="D6264" s="240"/>
      <c r="E6264" s="240"/>
      <c r="F6264" s="240"/>
      <c r="G6264" s="240"/>
      <c r="H6264" s="240"/>
      <c r="I6264" s="240"/>
      <c r="J6264" s="240"/>
      <c r="K6264" s="240"/>
      <c r="L6264" s="240"/>
      <c r="M6264" s="240"/>
      <c r="N6264" s="240"/>
      <c r="O6264" s="240"/>
      <c r="BC6264" s="226"/>
    </row>
    <row r="6265" spans="1:55" ht="15.75" customHeight="1" thickBot="1">
      <c r="A6265" s="238"/>
      <c r="B6265" s="238"/>
      <c r="C6265" s="240"/>
      <c r="D6265" s="240"/>
      <c r="E6265" s="240"/>
      <c r="F6265" s="240"/>
      <c r="G6265" s="240"/>
      <c r="H6265" s="240"/>
      <c r="I6265" s="240"/>
      <c r="J6265" s="240"/>
      <c r="K6265" s="240"/>
      <c r="L6265" s="240"/>
      <c r="M6265" s="240"/>
      <c r="N6265" s="240"/>
      <c r="O6265" s="240"/>
      <c r="BC6265" s="226"/>
    </row>
    <row r="6266" spans="1:55" ht="15.75" customHeight="1" thickBot="1">
      <c r="A6266" s="238"/>
      <c r="B6266" s="238"/>
      <c r="C6266" s="240"/>
      <c r="D6266" s="240"/>
      <c r="E6266" s="240"/>
      <c r="F6266" s="240"/>
      <c r="G6266" s="240"/>
      <c r="H6266" s="240"/>
      <c r="I6266" s="240"/>
      <c r="J6266" s="240"/>
      <c r="K6266" s="240"/>
      <c r="L6266" s="240"/>
      <c r="M6266" s="240"/>
      <c r="N6266" s="240"/>
      <c r="O6266" s="240"/>
      <c r="BC6266" s="226"/>
    </row>
    <row r="6267" spans="1:55" ht="15.75" customHeight="1" thickBot="1">
      <c r="A6267" s="238"/>
      <c r="B6267" s="238"/>
      <c r="C6267" s="240"/>
      <c r="D6267" s="240"/>
      <c r="E6267" s="240"/>
      <c r="F6267" s="240"/>
      <c r="G6267" s="240"/>
      <c r="H6267" s="240"/>
      <c r="I6267" s="240"/>
      <c r="J6267" s="240"/>
      <c r="K6267" s="240"/>
      <c r="L6267" s="240"/>
      <c r="M6267" s="240"/>
      <c r="N6267" s="240"/>
      <c r="O6267" s="240"/>
      <c r="BC6267" s="226"/>
    </row>
    <row r="6268" spans="1:55" ht="15.75" customHeight="1" thickBot="1">
      <c r="A6268" s="238"/>
      <c r="B6268" s="238"/>
      <c r="C6268" s="240"/>
      <c r="D6268" s="240"/>
      <c r="E6268" s="240"/>
      <c r="F6268" s="240"/>
      <c r="G6268" s="240"/>
      <c r="H6268" s="240"/>
      <c r="I6268" s="240"/>
      <c r="J6268" s="240"/>
      <c r="K6268" s="240"/>
      <c r="L6268" s="240"/>
      <c r="M6268" s="240"/>
      <c r="N6268" s="240"/>
      <c r="O6268" s="240"/>
      <c r="BC6268" s="226"/>
    </row>
    <row r="6269" spans="1:55" ht="15.75" customHeight="1" thickBot="1">
      <c r="A6269" s="238"/>
      <c r="B6269" s="238"/>
      <c r="C6269" s="240"/>
      <c r="D6269" s="240"/>
      <c r="E6269" s="240"/>
      <c r="F6269" s="240"/>
      <c r="G6269" s="240"/>
      <c r="H6269" s="240"/>
      <c r="I6269" s="240"/>
      <c r="J6269" s="240"/>
      <c r="K6269" s="240"/>
      <c r="L6269" s="240"/>
      <c r="M6269" s="240"/>
      <c r="N6269" s="240"/>
      <c r="O6269" s="240"/>
      <c r="BC6269" s="226"/>
    </row>
    <row r="6270" spans="1:55" ht="15.75" customHeight="1" thickBot="1">
      <c r="A6270" s="238"/>
      <c r="B6270" s="238"/>
      <c r="C6270" s="240"/>
      <c r="D6270" s="240"/>
      <c r="E6270" s="240"/>
      <c r="F6270" s="240"/>
      <c r="G6270" s="240"/>
      <c r="H6270" s="240"/>
      <c r="I6270" s="240"/>
      <c r="J6270" s="240"/>
      <c r="K6270" s="240"/>
      <c r="L6270" s="240"/>
      <c r="M6270" s="240"/>
      <c r="N6270" s="240"/>
      <c r="O6270" s="240"/>
      <c r="BC6270" s="226"/>
    </row>
    <row r="6271" spans="1:55" ht="15.75" customHeight="1" thickBot="1">
      <c r="A6271" s="238"/>
      <c r="B6271" s="238"/>
      <c r="C6271" s="240"/>
      <c r="D6271" s="240"/>
      <c r="E6271" s="240"/>
      <c r="F6271" s="240"/>
      <c r="G6271" s="240"/>
      <c r="H6271" s="240"/>
      <c r="I6271" s="240"/>
      <c r="J6271" s="240"/>
      <c r="K6271" s="240"/>
      <c r="L6271" s="240"/>
      <c r="M6271" s="240"/>
      <c r="N6271" s="240"/>
      <c r="O6271" s="240"/>
      <c r="BC6271" s="226"/>
    </row>
    <row r="6272" spans="1:55" ht="15.75" customHeight="1" thickBot="1">
      <c r="A6272" s="238"/>
      <c r="B6272" s="238"/>
      <c r="C6272" s="240"/>
      <c r="D6272" s="240"/>
      <c r="E6272" s="240"/>
      <c r="F6272" s="240"/>
      <c r="G6272" s="240"/>
      <c r="H6272" s="240"/>
      <c r="I6272" s="240"/>
      <c r="J6272" s="240"/>
      <c r="K6272" s="240"/>
      <c r="L6272" s="240"/>
      <c r="M6272" s="240"/>
      <c r="N6272" s="240"/>
      <c r="O6272" s="240"/>
      <c r="BC6272" s="226"/>
    </row>
    <row r="6273" spans="1:55" ht="15.75" customHeight="1" thickBot="1">
      <c r="A6273" s="238"/>
      <c r="B6273" s="238"/>
      <c r="C6273" s="240"/>
      <c r="D6273" s="240"/>
      <c r="E6273" s="240"/>
      <c r="F6273" s="240"/>
      <c r="G6273" s="240"/>
      <c r="H6273" s="240"/>
      <c r="I6273" s="240"/>
      <c r="J6273" s="240"/>
      <c r="K6273" s="240"/>
      <c r="L6273" s="240"/>
      <c r="M6273" s="240"/>
      <c r="N6273" s="240"/>
      <c r="O6273" s="240"/>
      <c r="BC6273" s="226"/>
    </row>
    <row r="6274" spans="1:55" ht="15.75" customHeight="1" thickBot="1">
      <c r="A6274" s="238"/>
      <c r="B6274" s="238"/>
      <c r="C6274" s="240"/>
      <c r="D6274" s="240"/>
      <c r="E6274" s="240"/>
      <c r="F6274" s="240"/>
      <c r="G6274" s="240"/>
      <c r="H6274" s="240"/>
      <c r="I6274" s="240"/>
      <c r="J6274" s="240"/>
      <c r="K6274" s="240"/>
      <c r="L6274" s="240"/>
      <c r="M6274" s="240"/>
      <c r="N6274" s="240"/>
      <c r="O6274" s="240"/>
      <c r="BC6274" s="226"/>
    </row>
    <row r="6275" spans="1:55" ht="15.75" customHeight="1" thickBot="1">
      <c r="A6275" s="238"/>
      <c r="B6275" s="238"/>
      <c r="C6275" s="240"/>
      <c r="D6275" s="240"/>
      <c r="E6275" s="240"/>
      <c r="F6275" s="240"/>
      <c r="G6275" s="240"/>
      <c r="H6275" s="240"/>
      <c r="I6275" s="240"/>
      <c r="J6275" s="240"/>
      <c r="K6275" s="240"/>
      <c r="L6275" s="240"/>
      <c r="M6275" s="240"/>
      <c r="N6275" s="240"/>
      <c r="O6275" s="240"/>
      <c r="BC6275" s="226"/>
    </row>
    <row r="6276" spans="1:55" ht="15.75" customHeight="1" thickBot="1">
      <c r="A6276" s="238"/>
      <c r="B6276" s="238"/>
      <c r="C6276" s="240"/>
      <c r="D6276" s="240"/>
      <c r="E6276" s="240"/>
      <c r="F6276" s="240"/>
      <c r="G6276" s="240"/>
      <c r="H6276" s="240"/>
      <c r="I6276" s="240"/>
      <c r="J6276" s="240"/>
      <c r="K6276" s="240"/>
      <c r="L6276" s="240"/>
      <c r="M6276" s="240"/>
      <c r="N6276" s="240"/>
      <c r="O6276" s="240"/>
      <c r="BC6276" s="226"/>
    </row>
    <row r="6277" spans="1:55" ht="15.75" customHeight="1" thickBot="1">
      <c r="A6277" s="238"/>
      <c r="B6277" s="238"/>
      <c r="C6277" s="240"/>
      <c r="D6277" s="240"/>
      <c r="E6277" s="240"/>
      <c r="F6277" s="240"/>
      <c r="G6277" s="240"/>
      <c r="H6277" s="240"/>
      <c r="I6277" s="240"/>
      <c r="J6277" s="240"/>
      <c r="K6277" s="240"/>
      <c r="L6277" s="240"/>
      <c r="M6277" s="240"/>
      <c r="N6277" s="240"/>
      <c r="O6277" s="240"/>
      <c r="BC6277" s="226"/>
    </row>
    <row r="6278" spans="1:55" ht="15.75" customHeight="1" thickBot="1">
      <c r="A6278" s="238"/>
      <c r="B6278" s="238"/>
      <c r="C6278" s="240"/>
      <c r="D6278" s="240"/>
      <c r="E6278" s="240"/>
      <c r="F6278" s="240"/>
      <c r="G6278" s="240"/>
      <c r="H6278" s="240"/>
      <c r="I6278" s="240"/>
      <c r="J6278" s="240"/>
      <c r="K6278" s="240"/>
      <c r="L6278" s="240"/>
      <c r="M6278" s="240"/>
      <c r="N6278" s="240"/>
      <c r="O6278" s="240"/>
      <c r="BC6278" s="226"/>
    </row>
    <row r="6279" spans="1:55" ht="15.75" customHeight="1" thickBot="1">
      <c r="A6279" s="238"/>
      <c r="B6279" s="238"/>
      <c r="C6279" s="240"/>
      <c r="D6279" s="240"/>
      <c r="E6279" s="240"/>
      <c r="F6279" s="240"/>
      <c r="G6279" s="240"/>
      <c r="H6279" s="240"/>
      <c r="I6279" s="240"/>
      <c r="J6279" s="240"/>
      <c r="K6279" s="240"/>
      <c r="L6279" s="240"/>
      <c r="M6279" s="240"/>
      <c r="N6279" s="240"/>
      <c r="O6279" s="240"/>
      <c r="BC6279" s="226"/>
    </row>
    <row r="6280" spans="1:55" ht="15.75" customHeight="1" thickBot="1">
      <c r="A6280" s="238"/>
      <c r="B6280" s="238"/>
      <c r="C6280" s="240"/>
      <c r="D6280" s="240"/>
      <c r="E6280" s="240"/>
      <c r="F6280" s="240"/>
      <c r="G6280" s="240"/>
      <c r="H6280" s="240"/>
      <c r="I6280" s="240"/>
      <c r="J6280" s="240"/>
      <c r="K6280" s="240"/>
      <c r="L6280" s="240"/>
      <c r="M6280" s="240"/>
      <c r="N6280" s="240"/>
      <c r="O6280" s="240"/>
      <c r="BC6280" s="226"/>
    </row>
    <row r="6281" spans="1:55" ht="15.75" customHeight="1" thickBot="1">
      <c r="A6281" s="238"/>
      <c r="B6281" s="238"/>
      <c r="C6281" s="240"/>
      <c r="D6281" s="240"/>
      <c r="E6281" s="240"/>
      <c r="F6281" s="240"/>
      <c r="G6281" s="240"/>
      <c r="H6281" s="240"/>
      <c r="I6281" s="240"/>
      <c r="J6281" s="240"/>
      <c r="K6281" s="240"/>
      <c r="L6281" s="240"/>
      <c r="M6281" s="240"/>
      <c r="N6281" s="240"/>
      <c r="O6281" s="240"/>
      <c r="BC6281" s="226"/>
    </row>
    <row r="6282" spans="1:55" ht="15.75" customHeight="1" thickBot="1">
      <c r="A6282" s="238"/>
      <c r="B6282" s="238"/>
      <c r="C6282" s="240"/>
      <c r="D6282" s="240"/>
      <c r="E6282" s="240"/>
      <c r="F6282" s="240"/>
      <c r="G6282" s="240"/>
      <c r="H6282" s="240"/>
      <c r="I6282" s="240"/>
      <c r="J6282" s="240"/>
      <c r="K6282" s="240"/>
      <c r="L6282" s="240"/>
      <c r="M6282" s="240"/>
      <c r="N6282" s="240"/>
      <c r="O6282" s="240"/>
      <c r="BC6282" s="226"/>
    </row>
    <row r="6283" spans="1:55" ht="15.75" customHeight="1" thickBot="1">
      <c r="A6283" s="238"/>
      <c r="B6283" s="238"/>
      <c r="C6283" s="240"/>
      <c r="D6283" s="240"/>
      <c r="E6283" s="240"/>
      <c r="F6283" s="240"/>
      <c r="G6283" s="240"/>
      <c r="H6283" s="240"/>
      <c r="I6283" s="240"/>
      <c r="J6283" s="240"/>
      <c r="K6283" s="240"/>
      <c r="L6283" s="240"/>
      <c r="M6283" s="240"/>
      <c r="N6283" s="240"/>
      <c r="O6283" s="240"/>
      <c r="BC6283" s="226"/>
    </row>
    <row r="6284" spans="1:55" ht="15.75" customHeight="1" thickBot="1">
      <c r="A6284" s="238"/>
      <c r="B6284" s="238"/>
      <c r="C6284" s="240"/>
      <c r="D6284" s="240"/>
      <c r="E6284" s="240"/>
      <c r="F6284" s="240"/>
      <c r="G6284" s="240"/>
      <c r="H6284" s="240"/>
      <c r="I6284" s="240"/>
      <c r="J6284" s="240"/>
      <c r="K6284" s="240"/>
      <c r="L6284" s="240"/>
      <c r="M6284" s="240"/>
      <c r="N6284" s="240"/>
      <c r="O6284" s="240"/>
      <c r="BC6284" s="226"/>
    </row>
    <row r="6285" spans="1:55" ht="15.75" customHeight="1" thickBot="1">
      <c r="A6285" s="238"/>
      <c r="B6285" s="238"/>
      <c r="C6285" s="240"/>
      <c r="D6285" s="240"/>
      <c r="E6285" s="240"/>
      <c r="F6285" s="240"/>
      <c r="G6285" s="240"/>
      <c r="H6285" s="240"/>
      <c r="I6285" s="240"/>
      <c r="J6285" s="240"/>
      <c r="K6285" s="240"/>
      <c r="L6285" s="240"/>
      <c r="M6285" s="240"/>
      <c r="N6285" s="240"/>
      <c r="O6285" s="240"/>
      <c r="BC6285" s="226"/>
    </row>
    <row r="6286" spans="1:55" ht="15.75" customHeight="1" thickBot="1">
      <c r="A6286" s="238"/>
      <c r="B6286" s="238"/>
      <c r="C6286" s="240"/>
      <c r="D6286" s="240"/>
      <c r="E6286" s="240"/>
      <c r="F6286" s="240"/>
      <c r="G6286" s="240"/>
      <c r="H6286" s="240"/>
      <c r="I6286" s="240"/>
      <c r="J6286" s="240"/>
      <c r="K6286" s="240"/>
      <c r="L6286" s="240"/>
      <c r="M6286" s="240"/>
      <c r="N6286" s="240"/>
      <c r="O6286" s="240"/>
      <c r="BC6286" s="226"/>
    </row>
    <row r="6287" spans="1:55" ht="15.75" customHeight="1" thickBot="1">
      <c r="A6287" s="238"/>
      <c r="B6287" s="238"/>
      <c r="C6287" s="240"/>
      <c r="D6287" s="240"/>
      <c r="E6287" s="240"/>
      <c r="F6287" s="240"/>
      <c r="G6287" s="240"/>
      <c r="H6287" s="240"/>
      <c r="I6287" s="240"/>
      <c r="J6287" s="240"/>
      <c r="K6287" s="240"/>
      <c r="L6287" s="240"/>
      <c r="M6287" s="240"/>
      <c r="N6287" s="240"/>
      <c r="O6287" s="240"/>
      <c r="BC6287" s="226"/>
    </row>
    <row r="6288" spans="1:55" ht="15.75" customHeight="1" thickBot="1">
      <c r="A6288" s="238"/>
      <c r="B6288" s="238"/>
      <c r="C6288" s="240"/>
      <c r="D6288" s="240"/>
      <c r="E6288" s="240"/>
      <c r="F6288" s="240"/>
      <c r="G6288" s="240"/>
      <c r="H6288" s="240"/>
      <c r="I6288" s="240"/>
      <c r="J6288" s="240"/>
      <c r="K6288" s="240"/>
      <c r="L6288" s="240"/>
      <c r="M6288" s="240"/>
      <c r="N6288" s="240"/>
      <c r="O6288" s="240"/>
      <c r="BC6288" s="226"/>
    </row>
    <row r="6289" spans="1:55" ht="15.75" customHeight="1" thickBot="1">
      <c r="A6289" s="238"/>
      <c r="B6289" s="238"/>
      <c r="C6289" s="240"/>
      <c r="D6289" s="240"/>
      <c r="E6289" s="240"/>
      <c r="F6289" s="240"/>
      <c r="G6289" s="240"/>
      <c r="H6289" s="240"/>
      <c r="I6289" s="240"/>
      <c r="J6289" s="240"/>
      <c r="K6289" s="240"/>
      <c r="L6289" s="240"/>
      <c r="M6289" s="240"/>
      <c r="N6289" s="240"/>
      <c r="O6289" s="240"/>
      <c r="BC6289" s="226"/>
    </row>
    <row r="6290" spans="1:55" ht="15.75" customHeight="1" thickBot="1">
      <c r="A6290" s="238"/>
      <c r="B6290" s="238"/>
      <c r="C6290" s="240"/>
      <c r="D6290" s="240"/>
      <c r="E6290" s="240"/>
      <c r="F6290" s="240"/>
      <c r="G6290" s="240"/>
      <c r="H6290" s="240"/>
      <c r="I6290" s="240"/>
      <c r="J6290" s="240"/>
      <c r="K6290" s="240"/>
      <c r="L6290" s="240"/>
      <c r="M6290" s="240"/>
      <c r="N6290" s="240"/>
      <c r="O6290" s="240"/>
      <c r="BC6290" s="226"/>
    </row>
    <row r="6291" spans="1:55" ht="15.75" customHeight="1" thickBot="1">
      <c r="A6291" s="238"/>
      <c r="B6291" s="238"/>
      <c r="C6291" s="240"/>
      <c r="D6291" s="240"/>
      <c r="E6291" s="240"/>
      <c r="F6291" s="240"/>
      <c r="G6291" s="240"/>
      <c r="H6291" s="240"/>
      <c r="I6291" s="240"/>
      <c r="J6291" s="240"/>
      <c r="K6291" s="240"/>
      <c r="L6291" s="240"/>
      <c r="M6291" s="240"/>
      <c r="N6291" s="240"/>
      <c r="O6291" s="240"/>
      <c r="BC6291" s="226"/>
    </row>
    <row r="6292" spans="1:55" ht="15.75" customHeight="1" thickBot="1">
      <c r="A6292" s="238"/>
      <c r="B6292" s="238"/>
      <c r="C6292" s="240"/>
      <c r="D6292" s="240"/>
      <c r="E6292" s="240"/>
      <c r="F6292" s="240"/>
      <c r="G6292" s="240"/>
      <c r="H6292" s="240"/>
      <c r="I6292" s="240"/>
      <c r="J6292" s="240"/>
      <c r="K6292" s="240"/>
      <c r="L6292" s="240"/>
      <c r="M6292" s="240"/>
      <c r="N6292" s="240"/>
      <c r="O6292" s="240"/>
      <c r="BC6292" s="226"/>
    </row>
    <row r="6293" spans="1:55" ht="15.75" customHeight="1" thickBot="1">
      <c r="A6293" s="238"/>
      <c r="B6293" s="238"/>
      <c r="C6293" s="240"/>
      <c r="D6293" s="240"/>
      <c r="E6293" s="240"/>
      <c r="F6293" s="240"/>
      <c r="G6293" s="240"/>
      <c r="H6293" s="240"/>
      <c r="I6293" s="240"/>
      <c r="J6293" s="240"/>
      <c r="K6293" s="240"/>
      <c r="L6293" s="240"/>
      <c r="M6293" s="240"/>
      <c r="N6293" s="240"/>
      <c r="O6293" s="240"/>
      <c r="BC6293" s="226"/>
    </row>
    <row r="6294" spans="1:55" ht="15.75" customHeight="1" thickBot="1">
      <c r="A6294" s="238"/>
      <c r="B6294" s="238"/>
      <c r="C6294" s="240"/>
      <c r="D6294" s="240"/>
      <c r="E6294" s="240"/>
      <c r="F6294" s="240"/>
      <c r="G6294" s="240"/>
      <c r="H6294" s="240"/>
      <c r="I6294" s="240"/>
      <c r="J6294" s="240"/>
      <c r="K6294" s="240"/>
      <c r="L6294" s="240"/>
      <c r="M6294" s="240"/>
      <c r="N6294" s="240"/>
      <c r="O6294" s="240"/>
      <c r="BC6294" s="226"/>
    </row>
    <row r="6295" spans="1:55" ht="15.75" customHeight="1" thickBot="1">
      <c r="A6295" s="238"/>
      <c r="B6295" s="238"/>
      <c r="C6295" s="240"/>
      <c r="D6295" s="240"/>
      <c r="E6295" s="240"/>
      <c r="F6295" s="240"/>
      <c r="G6295" s="240"/>
      <c r="H6295" s="240"/>
      <c r="I6295" s="240"/>
      <c r="J6295" s="240"/>
      <c r="K6295" s="240"/>
      <c r="L6295" s="240"/>
      <c r="M6295" s="240"/>
      <c r="N6295" s="240"/>
      <c r="O6295" s="240"/>
      <c r="BC6295" s="226"/>
    </row>
    <row r="6296" spans="1:55" ht="15.75" customHeight="1" thickBot="1">
      <c r="A6296" s="238"/>
      <c r="B6296" s="238"/>
      <c r="C6296" s="240"/>
      <c r="D6296" s="240"/>
      <c r="E6296" s="240"/>
      <c r="F6296" s="240"/>
      <c r="G6296" s="240"/>
      <c r="H6296" s="240"/>
      <c r="I6296" s="240"/>
      <c r="J6296" s="240"/>
      <c r="K6296" s="240"/>
      <c r="L6296" s="240"/>
      <c r="M6296" s="240"/>
      <c r="N6296" s="240"/>
      <c r="O6296" s="240"/>
      <c r="BC6296" s="226"/>
    </row>
    <row r="6297" spans="1:55" ht="15.75" customHeight="1" thickBot="1">
      <c r="A6297" s="238"/>
      <c r="B6297" s="238"/>
      <c r="C6297" s="240"/>
      <c r="D6297" s="240"/>
      <c r="E6297" s="240"/>
      <c r="F6297" s="240"/>
      <c r="G6297" s="240"/>
      <c r="H6297" s="240"/>
      <c r="I6297" s="240"/>
      <c r="J6297" s="240"/>
      <c r="K6297" s="240"/>
      <c r="L6297" s="240"/>
      <c r="M6297" s="240"/>
      <c r="N6297" s="240"/>
      <c r="O6297" s="240"/>
      <c r="BC6297" s="226"/>
    </row>
    <row r="6298" spans="1:55" ht="15.75" customHeight="1" thickBot="1">
      <c r="A6298" s="238"/>
      <c r="B6298" s="238"/>
      <c r="C6298" s="240"/>
      <c r="D6298" s="240"/>
      <c r="E6298" s="240"/>
      <c r="F6298" s="240"/>
      <c r="G6298" s="240"/>
      <c r="H6298" s="240"/>
      <c r="I6298" s="240"/>
      <c r="J6298" s="240"/>
      <c r="K6298" s="240"/>
      <c r="L6298" s="240"/>
      <c r="M6298" s="240"/>
      <c r="N6298" s="240"/>
      <c r="O6298" s="240"/>
      <c r="BC6298" s="226"/>
    </row>
    <row r="6299" spans="1:55" ht="15.75" customHeight="1" thickBot="1">
      <c r="A6299" s="238"/>
      <c r="B6299" s="238"/>
      <c r="C6299" s="240"/>
      <c r="D6299" s="240"/>
      <c r="E6299" s="240"/>
      <c r="F6299" s="240"/>
      <c r="G6299" s="240"/>
      <c r="H6299" s="240"/>
      <c r="I6299" s="240"/>
      <c r="J6299" s="240"/>
      <c r="K6299" s="240"/>
      <c r="L6299" s="240"/>
      <c r="M6299" s="240"/>
      <c r="N6299" s="240"/>
      <c r="O6299" s="240"/>
      <c r="BC6299" s="226"/>
    </row>
    <row r="6300" spans="1:55" ht="15.75" customHeight="1" thickBot="1">
      <c r="A6300" s="238"/>
      <c r="B6300" s="238"/>
      <c r="C6300" s="240"/>
      <c r="D6300" s="240"/>
      <c r="E6300" s="240"/>
      <c r="F6300" s="240"/>
      <c r="G6300" s="240"/>
      <c r="H6300" s="240"/>
      <c r="I6300" s="240"/>
      <c r="J6300" s="240"/>
      <c r="K6300" s="240"/>
      <c r="L6300" s="240"/>
      <c r="M6300" s="240"/>
      <c r="N6300" s="240"/>
      <c r="O6300" s="240"/>
      <c r="BC6300" s="226"/>
    </row>
    <row r="6301" spans="1:55" ht="15.75" customHeight="1" thickBot="1">
      <c r="A6301" s="238"/>
      <c r="B6301" s="238"/>
      <c r="C6301" s="240"/>
      <c r="D6301" s="240"/>
      <c r="E6301" s="240"/>
      <c r="F6301" s="240"/>
      <c r="G6301" s="240"/>
      <c r="H6301" s="240"/>
      <c r="I6301" s="240"/>
      <c r="J6301" s="240"/>
      <c r="K6301" s="240"/>
      <c r="L6301" s="240"/>
      <c r="M6301" s="240"/>
      <c r="N6301" s="240"/>
      <c r="O6301" s="240"/>
      <c r="BC6301" s="226"/>
    </row>
    <row r="6302" spans="1:55" ht="15.75" customHeight="1" thickBot="1">
      <c r="A6302" s="238"/>
      <c r="B6302" s="238"/>
      <c r="C6302" s="240"/>
      <c r="D6302" s="240"/>
      <c r="E6302" s="240"/>
      <c r="F6302" s="240"/>
      <c r="G6302" s="240"/>
      <c r="H6302" s="240"/>
      <c r="I6302" s="240"/>
      <c r="J6302" s="240"/>
      <c r="K6302" s="240"/>
      <c r="L6302" s="240"/>
      <c r="M6302" s="240"/>
      <c r="N6302" s="240"/>
      <c r="O6302" s="240"/>
      <c r="BC6302" s="226"/>
    </row>
    <row r="6303" spans="1:55" ht="15.75" customHeight="1" thickBot="1">
      <c r="A6303" s="238"/>
      <c r="B6303" s="238"/>
      <c r="C6303" s="240"/>
      <c r="D6303" s="240"/>
      <c r="E6303" s="240"/>
      <c r="F6303" s="240"/>
      <c r="G6303" s="240"/>
      <c r="H6303" s="240"/>
      <c r="I6303" s="240"/>
      <c r="J6303" s="240"/>
      <c r="K6303" s="240"/>
      <c r="L6303" s="240"/>
      <c r="M6303" s="240"/>
      <c r="N6303" s="240"/>
      <c r="O6303" s="240"/>
      <c r="BC6303" s="226"/>
    </row>
    <row r="6304" spans="1:55" ht="15.75" customHeight="1" thickBot="1">
      <c r="A6304" s="238"/>
      <c r="B6304" s="238"/>
      <c r="C6304" s="240"/>
      <c r="D6304" s="240"/>
      <c r="E6304" s="240"/>
      <c r="F6304" s="240"/>
      <c r="G6304" s="240"/>
      <c r="H6304" s="240"/>
      <c r="I6304" s="240"/>
      <c r="J6304" s="240"/>
      <c r="K6304" s="240"/>
      <c r="L6304" s="240"/>
      <c r="M6304" s="240"/>
      <c r="N6304" s="240"/>
      <c r="O6304" s="240"/>
      <c r="BC6304" s="226"/>
    </row>
    <row r="6305" spans="1:55" ht="15.75" customHeight="1" thickBot="1">
      <c r="A6305" s="238"/>
      <c r="B6305" s="238"/>
      <c r="C6305" s="240"/>
      <c r="D6305" s="240"/>
      <c r="E6305" s="240"/>
      <c r="F6305" s="240"/>
      <c r="G6305" s="240"/>
      <c r="H6305" s="240"/>
      <c r="I6305" s="240"/>
      <c r="J6305" s="240"/>
      <c r="K6305" s="240"/>
      <c r="L6305" s="240"/>
      <c r="M6305" s="240"/>
      <c r="N6305" s="240"/>
      <c r="O6305" s="240"/>
      <c r="BC6305" s="226"/>
    </row>
    <row r="6306" spans="1:55" ht="15.75" customHeight="1" thickBot="1">
      <c r="A6306" s="238"/>
      <c r="B6306" s="238"/>
      <c r="C6306" s="240"/>
      <c r="D6306" s="240"/>
      <c r="E6306" s="240"/>
      <c r="F6306" s="240"/>
      <c r="G6306" s="240"/>
      <c r="H6306" s="240"/>
      <c r="I6306" s="240"/>
      <c r="J6306" s="240"/>
      <c r="K6306" s="240"/>
      <c r="L6306" s="240"/>
      <c r="M6306" s="240"/>
      <c r="N6306" s="240"/>
      <c r="O6306" s="240"/>
      <c r="BC6306" s="226"/>
    </row>
    <row r="6307" spans="1:55" ht="15.75" customHeight="1" thickBot="1">
      <c r="A6307" s="238"/>
      <c r="B6307" s="238"/>
      <c r="C6307" s="240"/>
      <c r="D6307" s="240"/>
      <c r="E6307" s="240"/>
      <c r="F6307" s="240"/>
      <c r="G6307" s="240"/>
      <c r="H6307" s="240"/>
      <c r="I6307" s="240"/>
      <c r="J6307" s="240"/>
      <c r="K6307" s="240"/>
      <c r="L6307" s="240"/>
      <c r="M6307" s="240"/>
      <c r="N6307" s="240"/>
      <c r="O6307" s="240"/>
      <c r="BC6307" s="226"/>
    </row>
    <row r="6308" spans="1:55" ht="15.75" customHeight="1" thickBot="1">
      <c r="A6308" s="238"/>
      <c r="B6308" s="238"/>
      <c r="C6308" s="240"/>
      <c r="D6308" s="240"/>
      <c r="E6308" s="240"/>
      <c r="F6308" s="240"/>
      <c r="G6308" s="240"/>
      <c r="H6308" s="240"/>
      <c r="I6308" s="240"/>
      <c r="J6308" s="240"/>
      <c r="K6308" s="240"/>
      <c r="L6308" s="240"/>
      <c r="M6308" s="240"/>
      <c r="N6308" s="240"/>
      <c r="O6308" s="240"/>
      <c r="BC6308" s="226"/>
    </row>
    <row r="6309" spans="1:55" ht="15.75" customHeight="1" thickBot="1">
      <c r="A6309" s="238"/>
      <c r="B6309" s="238"/>
      <c r="C6309" s="240"/>
      <c r="D6309" s="240"/>
      <c r="E6309" s="240"/>
      <c r="F6309" s="240"/>
      <c r="G6309" s="240"/>
      <c r="H6309" s="240"/>
      <c r="I6309" s="240"/>
      <c r="J6309" s="240"/>
      <c r="K6309" s="240"/>
      <c r="L6309" s="240"/>
      <c r="M6309" s="240"/>
      <c r="N6309" s="240"/>
      <c r="O6309" s="240"/>
      <c r="BC6309" s="226"/>
    </row>
    <row r="6310" spans="1:55" ht="15.75" customHeight="1" thickBot="1">
      <c r="A6310" s="238"/>
      <c r="B6310" s="238"/>
      <c r="C6310" s="240"/>
      <c r="D6310" s="240"/>
      <c r="E6310" s="240"/>
      <c r="F6310" s="240"/>
      <c r="G6310" s="240"/>
      <c r="H6310" s="240"/>
      <c r="I6310" s="240"/>
      <c r="J6310" s="240"/>
      <c r="K6310" s="240"/>
      <c r="L6310" s="240"/>
      <c r="M6310" s="240"/>
      <c r="N6310" s="240"/>
      <c r="O6310" s="240"/>
      <c r="BC6310" s="226"/>
    </row>
    <row r="6311" spans="1:55" ht="15.75" customHeight="1" thickBot="1">
      <c r="A6311" s="238"/>
      <c r="B6311" s="238"/>
      <c r="C6311" s="240"/>
      <c r="D6311" s="240"/>
      <c r="E6311" s="240"/>
      <c r="F6311" s="240"/>
      <c r="G6311" s="240"/>
      <c r="H6311" s="240"/>
      <c r="I6311" s="240"/>
      <c r="J6311" s="240"/>
      <c r="K6311" s="240"/>
      <c r="L6311" s="240"/>
      <c r="M6311" s="240"/>
      <c r="N6311" s="240"/>
      <c r="O6311" s="240"/>
      <c r="BC6311" s="226"/>
    </row>
    <row r="6312" spans="1:55" ht="15.75" customHeight="1" thickBot="1">
      <c r="A6312" s="238"/>
      <c r="B6312" s="238"/>
      <c r="C6312" s="240"/>
      <c r="D6312" s="240"/>
      <c r="E6312" s="240"/>
      <c r="F6312" s="240"/>
      <c r="G6312" s="240"/>
      <c r="H6312" s="240"/>
      <c r="I6312" s="240"/>
      <c r="J6312" s="240"/>
      <c r="K6312" s="240"/>
      <c r="L6312" s="240"/>
      <c r="M6312" s="240"/>
      <c r="N6312" s="240"/>
      <c r="O6312" s="240"/>
      <c r="BC6312" s="226"/>
    </row>
    <row r="6313" spans="1:55" ht="15.75" customHeight="1" thickBot="1">
      <c r="A6313" s="238"/>
      <c r="B6313" s="238"/>
      <c r="C6313" s="240"/>
      <c r="D6313" s="240"/>
      <c r="E6313" s="240"/>
      <c r="F6313" s="240"/>
      <c r="G6313" s="240"/>
      <c r="H6313" s="240"/>
      <c r="I6313" s="240"/>
      <c r="J6313" s="240"/>
      <c r="K6313" s="240"/>
      <c r="L6313" s="240"/>
      <c r="M6313" s="240"/>
      <c r="N6313" s="240"/>
      <c r="O6313" s="240"/>
      <c r="BC6313" s="226"/>
    </row>
    <row r="6314" spans="1:55" ht="15.75" customHeight="1" thickBot="1">
      <c r="A6314" s="238"/>
      <c r="B6314" s="238"/>
      <c r="C6314" s="240"/>
      <c r="D6314" s="240"/>
      <c r="E6314" s="240"/>
      <c r="F6314" s="240"/>
      <c r="G6314" s="240"/>
      <c r="H6314" s="240"/>
      <c r="I6314" s="240"/>
      <c r="J6314" s="240"/>
      <c r="K6314" s="240"/>
      <c r="L6314" s="240"/>
      <c r="M6314" s="240"/>
      <c r="N6314" s="240"/>
      <c r="O6314" s="240"/>
      <c r="BC6314" s="226"/>
    </row>
    <row r="6315" spans="1:55" ht="15.75" customHeight="1" thickBot="1">
      <c r="A6315" s="238"/>
      <c r="B6315" s="238"/>
      <c r="C6315" s="240"/>
      <c r="D6315" s="240"/>
      <c r="E6315" s="240"/>
      <c r="F6315" s="240"/>
      <c r="G6315" s="240"/>
      <c r="H6315" s="240"/>
      <c r="I6315" s="240"/>
      <c r="J6315" s="240"/>
      <c r="K6315" s="240"/>
      <c r="L6315" s="240"/>
      <c r="M6315" s="240"/>
      <c r="N6315" s="240"/>
      <c r="O6315" s="240"/>
      <c r="BC6315" s="226"/>
    </row>
    <row r="6316" spans="1:55" ht="15.75" customHeight="1" thickBot="1">
      <c r="A6316" s="238"/>
      <c r="B6316" s="238"/>
      <c r="C6316" s="240"/>
      <c r="D6316" s="240"/>
      <c r="E6316" s="240"/>
      <c r="F6316" s="240"/>
      <c r="G6316" s="240"/>
      <c r="H6316" s="240"/>
      <c r="I6316" s="240"/>
      <c r="J6316" s="240"/>
      <c r="K6316" s="240"/>
      <c r="L6316" s="240"/>
      <c r="M6316" s="240"/>
      <c r="N6316" s="240"/>
      <c r="O6316" s="240"/>
      <c r="BC6316" s="226"/>
    </row>
    <row r="6317" spans="1:55" ht="15.75" customHeight="1" thickBot="1">
      <c r="A6317" s="238"/>
      <c r="B6317" s="238"/>
      <c r="C6317" s="240"/>
      <c r="D6317" s="240"/>
      <c r="E6317" s="240"/>
      <c r="F6317" s="240"/>
      <c r="G6317" s="240"/>
      <c r="H6317" s="240"/>
      <c r="I6317" s="240"/>
      <c r="J6317" s="240"/>
      <c r="K6317" s="240"/>
      <c r="L6317" s="240"/>
      <c r="M6317" s="240"/>
      <c r="N6317" s="240"/>
      <c r="O6317" s="240"/>
      <c r="BC6317" s="226"/>
    </row>
    <row r="6318" spans="1:55" ht="15.75" customHeight="1" thickBot="1">
      <c r="A6318" s="238"/>
      <c r="B6318" s="238"/>
      <c r="C6318" s="240"/>
      <c r="D6318" s="240"/>
      <c r="E6318" s="240"/>
      <c r="F6318" s="240"/>
      <c r="G6318" s="240"/>
      <c r="H6318" s="240"/>
      <c r="I6318" s="240"/>
      <c r="J6318" s="240"/>
      <c r="K6318" s="240"/>
      <c r="L6318" s="240"/>
      <c r="M6318" s="240"/>
      <c r="N6318" s="240"/>
      <c r="O6318" s="240"/>
      <c r="BC6318" s="226"/>
    </row>
    <row r="6319" spans="1:55" ht="15.75" customHeight="1" thickBot="1">
      <c r="A6319" s="238"/>
      <c r="B6319" s="238"/>
      <c r="C6319" s="240"/>
      <c r="D6319" s="240"/>
      <c r="E6319" s="240"/>
      <c r="F6319" s="240"/>
      <c r="G6319" s="240"/>
      <c r="H6319" s="240"/>
      <c r="I6319" s="240"/>
      <c r="J6319" s="240"/>
      <c r="K6319" s="240"/>
      <c r="L6319" s="240"/>
      <c r="M6319" s="240"/>
      <c r="N6319" s="240"/>
      <c r="O6319" s="240"/>
      <c r="BC6319" s="226"/>
    </row>
    <row r="6320" spans="1:55" ht="15.75" customHeight="1" thickBot="1">
      <c r="A6320" s="238"/>
      <c r="B6320" s="238"/>
      <c r="C6320" s="240"/>
      <c r="D6320" s="240"/>
      <c r="E6320" s="240"/>
      <c r="F6320" s="240"/>
      <c r="G6320" s="240"/>
      <c r="H6320" s="240"/>
      <c r="I6320" s="240"/>
      <c r="J6320" s="240"/>
      <c r="K6320" s="240"/>
      <c r="L6320" s="240"/>
      <c r="M6320" s="240"/>
      <c r="N6320" s="240"/>
      <c r="O6320" s="240"/>
      <c r="BC6320" s="226"/>
    </row>
    <row r="6321" spans="1:55" ht="15.75" customHeight="1" thickBot="1">
      <c r="A6321" s="238"/>
      <c r="B6321" s="238"/>
      <c r="C6321" s="240"/>
      <c r="D6321" s="240"/>
      <c r="E6321" s="240"/>
      <c r="F6321" s="240"/>
      <c r="G6321" s="240"/>
      <c r="H6321" s="240"/>
      <c r="I6321" s="240"/>
      <c r="J6321" s="240"/>
      <c r="K6321" s="240"/>
      <c r="L6321" s="240"/>
      <c r="M6321" s="240"/>
      <c r="N6321" s="240"/>
      <c r="O6321" s="240"/>
      <c r="BC6321" s="226"/>
    </row>
    <row r="6322" spans="1:55" ht="15.75" customHeight="1" thickBot="1">
      <c r="A6322" s="238"/>
      <c r="B6322" s="238"/>
      <c r="C6322" s="240"/>
      <c r="D6322" s="240"/>
      <c r="E6322" s="240"/>
      <c r="F6322" s="240"/>
      <c r="G6322" s="240"/>
      <c r="H6322" s="240"/>
      <c r="I6322" s="240"/>
      <c r="J6322" s="240"/>
      <c r="K6322" s="240"/>
      <c r="L6322" s="240"/>
      <c r="M6322" s="240"/>
      <c r="N6322" s="240"/>
      <c r="O6322" s="240"/>
      <c r="BC6322" s="226"/>
    </row>
    <row r="6323" spans="1:55" ht="15.75" customHeight="1" thickBot="1">
      <c r="A6323" s="238"/>
      <c r="B6323" s="238"/>
      <c r="C6323" s="240"/>
      <c r="D6323" s="240"/>
      <c r="E6323" s="240"/>
      <c r="F6323" s="240"/>
      <c r="G6323" s="240"/>
      <c r="H6323" s="240"/>
      <c r="I6323" s="240"/>
      <c r="J6323" s="240"/>
      <c r="K6323" s="240"/>
      <c r="L6323" s="240"/>
      <c r="M6323" s="240"/>
      <c r="N6323" s="240"/>
      <c r="O6323" s="240"/>
      <c r="BC6323" s="226"/>
    </row>
    <row r="6324" spans="1:55" ht="15.75" customHeight="1" thickBot="1">
      <c r="A6324" s="238"/>
      <c r="B6324" s="238"/>
      <c r="C6324" s="240"/>
      <c r="D6324" s="240"/>
      <c r="E6324" s="240"/>
      <c r="F6324" s="240"/>
      <c r="G6324" s="240"/>
      <c r="H6324" s="240"/>
      <c r="I6324" s="240"/>
      <c r="J6324" s="240"/>
      <c r="K6324" s="240"/>
      <c r="L6324" s="240"/>
      <c r="M6324" s="240"/>
      <c r="N6324" s="240"/>
      <c r="O6324" s="240"/>
      <c r="BC6324" s="226"/>
    </row>
    <row r="6325" spans="1:55" ht="15.75" customHeight="1" thickBot="1">
      <c r="A6325" s="238"/>
      <c r="B6325" s="238"/>
      <c r="C6325" s="240"/>
      <c r="D6325" s="240"/>
      <c r="E6325" s="240"/>
      <c r="F6325" s="240"/>
      <c r="G6325" s="240"/>
      <c r="H6325" s="240"/>
      <c r="I6325" s="240"/>
      <c r="J6325" s="240"/>
      <c r="K6325" s="240"/>
      <c r="L6325" s="240"/>
      <c r="M6325" s="240"/>
      <c r="N6325" s="240"/>
      <c r="O6325" s="240"/>
      <c r="BC6325" s="226"/>
    </row>
    <row r="6326" spans="1:55" ht="15.75" customHeight="1" thickBot="1">
      <c r="A6326" s="238"/>
      <c r="B6326" s="238"/>
      <c r="C6326" s="240"/>
      <c r="D6326" s="240"/>
      <c r="E6326" s="240"/>
      <c r="F6326" s="240"/>
      <c r="G6326" s="240"/>
      <c r="H6326" s="240"/>
      <c r="I6326" s="240"/>
      <c r="J6326" s="240"/>
      <c r="K6326" s="240"/>
      <c r="L6326" s="240"/>
      <c r="M6326" s="240"/>
      <c r="N6326" s="240"/>
      <c r="O6326" s="240"/>
      <c r="BC6326" s="226"/>
    </row>
    <row r="6327" spans="1:55" ht="15.75" customHeight="1" thickBot="1">
      <c r="A6327" s="238"/>
      <c r="B6327" s="238"/>
      <c r="C6327" s="240"/>
      <c r="D6327" s="240"/>
      <c r="E6327" s="240"/>
      <c r="F6327" s="240"/>
      <c r="G6327" s="240"/>
      <c r="H6327" s="240"/>
      <c r="I6327" s="240"/>
      <c r="J6327" s="240"/>
      <c r="K6327" s="240"/>
      <c r="L6327" s="240"/>
      <c r="M6327" s="240"/>
      <c r="N6327" s="240"/>
      <c r="O6327" s="240"/>
      <c r="BC6327" s="226"/>
    </row>
    <row r="6328" spans="1:55" ht="15.75" customHeight="1" thickBot="1">
      <c r="A6328" s="238"/>
      <c r="B6328" s="238"/>
      <c r="C6328" s="240"/>
      <c r="D6328" s="240"/>
      <c r="E6328" s="240"/>
      <c r="F6328" s="240"/>
      <c r="G6328" s="240"/>
      <c r="H6328" s="240"/>
      <c r="I6328" s="240"/>
      <c r="J6328" s="240"/>
      <c r="K6328" s="240"/>
      <c r="L6328" s="240"/>
      <c r="M6328" s="240"/>
      <c r="N6328" s="240"/>
      <c r="O6328" s="240"/>
      <c r="BC6328" s="226"/>
    </row>
    <row r="6329" spans="1:55" ht="15.75" customHeight="1" thickBot="1">
      <c r="A6329" s="238"/>
      <c r="B6329" s="238"/>
      <c r="C6329" s="240"/>
      <c r="D6329" s="240"/>
      <c r="E6329" s="240"/>
      <c r="F6329" s="240"/>
      <c r="G6329" s="240"/>
      <c r="H6329" s="240"/>
      <c r="I6329" s="240"/>
      <c r="J6329" s="240"/>
      <c r="K6329" s="240"/>
      <c r="L6329" s="240"/>
      <c r="M6329" s="240"/>
      <c r="N6329" s="240"/>
      <c r="O6329" s="240"/>
      <c r="BC6329" s="226"/>
    </row>
    <row r="6330" spans="1:55" ht="15.75" customHeight="1" thickBot="1">
      <c r="A6330" s="238"/>
      <c r="B6330" s="238"/>
      <c r="C6330" s="240"/>
      <c r="D6330" s="240"/>
      <c r="E6330" s="240"/>
      <c r="F6330" s="240"/>
      <c r="G6330" s="240"/>
      <c r="H6330" s="240"/>
      <c r="I6330" s="240"/>
      <c r="J6330" s="240"/>
      <c r="K6330" s="240"/>
      <c r="L6330" s="240"/>
      <c r="M6330" s="240"/>
      <c r="N6330" s="240"/>
      <c r="O6330" s="240"/>
      <c r="BC6330" s="226"/>
    </row>
    <row r="6331" spans="1:55" ht="15.75" customHeight="1" thickBot="1">
      <c r="A6331" s="238"/>
      <c r="B6331" s="238"/>
      <c r="C6331" s="240"/>
      <c r="D6331" s="240"/>
      <c r="E6331" s="240"/>
      <c r="F6331" s="240"/>
      <c r="G6331" s="240"/>
      <c r="H6331" s="240"/>
      <c r="I6331" s="240"/>
      <c r="J6331" s="240"/>
      <c r="K6331" s="240"/>
      <c r="L6331" s="240"/>
      <c r="M6331" s="240"/>
      <c r="N6331" s="240"/>
      <c r="O6331" s="240"/>
      <c r="BC6331" s="226"/>
    </row>
    <row r="6332" spans="1:55" ht="15.75" customHeight="1" thickBot="1">
      <c r="A6332" s="238"/>
      <c r="B6332" s="238"/>
      <c r="C6332" s="240"/>
      <c r="D6332" s="240"/>
      <c r="E6332" s="240"/>
      <c r="F6332" s="240"/>
      <c r="G6332" s="240"/>
      <c r="H6332" s="240"/>
      <c r="I6332" s="240"/>
      <c r="J6332" s="240"/>
      <c r="K6332" s="240"/>
      <c r="L6332" s="240"/>
      <c r="M6332" s="240"/>
      <c r="N6332" s="240"/>
      <c r="O6332" s="240"/>
      <c r="BC6332" s="226"/>
    </row>
    <row r="6333" spans="1:55" ht="15.75" customHeight="1" thickBot="1">
      <c r="A6333" s="238"/>
      <c r="B6333" s="238"/>
      <c r="C6333" s="240"/>
      <c r="D6333" s="240"/>
      <c r="E6333" s="240"/>
      <c r="F6333" s="240"/>
      <c r="G6333" s="240"/>
      <c r="H6333" s="240"/>
      <c r="I6333" s="240"/>
      <c r="J6333" s="240"/>
      <c r="K6333" s="240"/>
      <c r="L6333" s="240"/>
      <c r="M6333" s="240"/>
      <c r="N6333" s="240"/>
      <c r="O6333" s="240"/>
      <c r="BC6333" s="226"/>
    </row>
    <row r="6334" spans="1:55" ht="15.75" customHeight="1" thickBot="1">
      <c r="A6334" s="238"/>
      <c r="B6334" s="238"/>
      <c r="C6334" s="240"/>
      <c r="D6334" s="240"/>
      <c r="E6334" s="240"/>
      <c r="F6334" s="240"/>
      <c r="G6334" s="240"/>
      <c r="H6334" s="240"/>
      <c r="I6334" s="240"/>
      <c r="J6334" s="240"/>
      <c r="K6334" s="240"/>
      <c r="L6334" s="240"/>
      <c r="M6334" s="240"/>
      <c r="N6334" s="240"/>
      <c r="O6334" s="240"/>
      <c r="BC6334" s="226"/>
    </row>
    <row r="6335" spans="1:55" ht="15.75" customHeight="1" thickBot="1">
      <c r="A6335" s="238"/>
      <c r="B6335" s="238"/>
      <c r="C6335" s="240"/>
      <c r="D6335" s="240"/>
      <c r="E6335" s="240"/>
      <c r="F6335" s="240"/>
      <c r="G6335" s="240"/>
      <c r="H6335" s="240"/>
      <c r="I6335" s="240"/>
      <c r="J6335" s="240"/>
      <c r="K6335" s="240"/>
      <c r="L6335" s="240"/>
      <c r="M6335" s="240"/>
      <c r="N6335" s="240"/>
      <c r="O6335" s="240"/>
      <c r="BC6335" s="226"/>
    </row>
    <row r="6336" spans="1:55" ht="15.75" customHeight="1" thickBot="1">
      <c r="A6336" s="238"/>
      <c r="B6336" s="238"/>
      <c r="C6336" s="240"/>
      <c r="D6336" s="240"/>
      <c r="E6336" s="240"/>
      <c r="F6336" s="240"/>
      <c r="G6336" s="240"/>
      <c r="H6336" s="240"/>
      <c r="I6336" s="240"/>
      <c r="J6336" s="240"/>
      <c r="K6336" s="240"/>
      <c r="L6336" s="240"/>
      <c r="M6336" s="240"/>
      <c r="N6336" s="240"/>
      <c r="O6336" s="240"/>
      <c r="BC6336" s="226"/>
    </row>
    <row r="6337" spans="1:55" ht="15.75" customHeight="1" thickBot="1">
      <c r="A6337" s="238"/>
      <c r="B6337" s="238"/>
      <c r="C6337" s="240"/>
      <c r="D6337" s="240"/>
      <c r="E6337" s="240"/>
      <c r="F6337" s="240"/>
      <c r="G6337" s="240"/>
      <c r="H6337" s="240"/>
      <c r="I6337" s="240"/>
      <c r="J6337" s="240"/>
      <c r="K6337" s="240"/>
      <c r="L6337" s="240"/>
      <c r="M6337" s="240"/>
      <c r="N6337" s="240"/>
      <c r="O6337" s="240"/>
      <c r="BC6337" s="226"/>
    </row>
    <row r="6338" spans="1:55" ht="15.75" customHeight="1" thickBot="1">
      <c r="A6338" s="238"/>
      <c r="B6338" s="238"/>
      <c r="C6338" s="240"/>
      <c r="D6338" s="240"/>
      <c r="E6338" s="240"/>
      <c r="F6338" s="240"/>
      <c r="G6338" s="240"/>
      <c r="H6338" s="240"/>
      <c r="I6338" s="240"/>
      <c r="J6338" s="240"/>
      <c r="K6338" s="240"/>
      <c r="L6338" s="240"/>
      <c r="M6338" s="240"/>
      <c r="N6338" s="240"/>
      <c r="O6338" s="240"/>
      <c r="BC6338" s="226"/>
    </row>
    <row r="6339" spans="1:55" ht="15.75" customHeight="1" thickBot="1">
      <c r="A6339" s="238"/>
      <c r="B6339" s="238"/>
      <c r="C6339" s="240"/>
      <c r="D6339" s="240"/>
      <c r="E6339" s="240"/>
      <c r="F6339" s="240"/>
      <c r="G6339" s="240"/>
      <c r="H6339" s="240"/>
      <c r="I6339" s="240"/>
      <c r="J6339" s="240"/>
      <c r="K6339" s="240"/>
      <c r="L6339" s="240"/>
      <c r="M6339" s="240"/>
      <c r="N6339" s="240"/>
      <c r="O6339" s="240"/>
      <c r="BC6339" s="226"/>
    </row>
    <row r="6340" spans="1:55" ht="15.75" customHeight="1" thickBot="1">
      <c r="A6340" s="238"/>
      <c r="B6340" s="238"/>
      <c r="C6340" s="240"/>
      <c r="D6340" s="240"/>
      <c r="E6340" s="240"/>
      <c r="F6340" s="240"/>
      <c r="G6340" s="240"/>
      <c r="H6340" s="240"/>
      <c r="I6340" s="240"/>
      <c r="J6340" s="240"/>
      <c r="K6340" s="240"/>
      <c r="L6340" s="240"/>
      <c r="M6340" s="240"/>
      <c r="N6340" s="240"/>
      <c r="O6340" s="240"/>
      <c r="BC6340" s="226"/>
    </row>
    <row r="6341" spans="1:55" ht="15.75" customHeight="1" thickBot="1">
      <c r="A6341" s="238"/>
      <c r="B6341" s="238"/>
      <c r="C6341" s="240"/>
      <c r="D6341" s="240"/>
      <c r="E6341" s="240"/>
      <c r="F6341" s="240"/>
      <c r="G6341" s="240"/>
      <c r="H6341" s="240"/>
      <c r="I6341" s="240"/>
      <c r="J6341" s="240"/>
      <c r="K6341" s="240"/>
      <c r="L6341" s="240"/>
      <c r="M6341" s="240"/>
      <c r="N6341" s="240"/>
      <c r="O6341" s="240"/>
      <c r="BC6341" s="226"/>
    </row>
    <row r="6342" spans="1:55" ht="15.75" customHeight="1" thickBot="1">
      <c r="A6342" s="238"/>
      <c r="B6342" s="238"/>
      <c r="C6342" s="240"/>
      <c r="D6342" s="240"/>
      <c r="E6342" s="240"/>
      <c r="F6342" s="240"/>
      <c r="G6342" s="240"/>
      <c r="H6342" s="240"/>
      <c r="I6342" s="240"/>
      <c r="J6342" s="240"/>
      <c r="K6342" s="240"/>
      <c r="L6342" s="240"/>
      <c r="M6342" s="240"/>
      <c r="N6342" s="240"/>
      <c r="O6342" s="240"/>
      <c r="BC6342" s="226"/>
    </row>
    <row r="6343" spans="1:55" ht="15.75" customHeight="1" thickBot="1">
      <c r="A6343" s="238"/>
      <c r="B6343" s="238"/>
      <c r="C6343" s="240"/>
      <c r="D6343" s="240"/>
      <c r="E6343" s="240"/>
      <c r="F6343" s="240"/>
      <c r="G6343" s="240"/>
      <c r="H6343" s="240"/>
      <c r="I6343" s="240"/>
      <c r="J6343" s="240"/>
      <c r="K6343" s="240"/>
      <c r="L6343" s="240"/>
      <c r="M6343" s="240"/>
      <c r="N6343" s="240"/>
      <c r="O6343" s="240"/>
      <c r="BC6343" s="226"/>
    </row>
    <row r="6344" spans="1:55" ht="15.75" customHeight="1" thickBot="1">
      <c r="A6344" s="238"/>
      <c r="B6344" s="238"/>
      <c r="C6344" s="240"/>
      <c r="D6344" s="240"/>
      <c r="E6344" s="240"/>
      <c r="F6344" s="240"/>
      <c r="G6344" s="240"/>
      <c r="H6344" s="240"/>
      <c r="I6344" s="240"/>
      <c r="J6344" s="240"/>
      <c r="K6344" s="240"/>
      <c r="L6344" s="240"/>
      <c r="M6344" s="240"/>
      <c r="N6344" s="240"/>
      <c r="O6344" s="240"/>
      <c r="BC6344" s="226"/>
    </row>
    <row r="6345" spans="1:55" ht="15.75" customHeight="1" thickBot="1">
      <c r="A6345" s="238"/>
      <c r="B6345" s="238"/>
      <c r="C6345" s="240"/>
      <c r="D6345" s="240"/>
      <c r="E6345" s="240"/>
      <c r="F6345" s="240"/>
      <c r="G6345" s="240"/>
      <c r="H6345" s="240"/>
      <c r="I6345" s="240"/>
      <c r="J6345" s="240"/>
      <c r="K6345" s="240"/>
      <c r="L6345" s="240"/>
      <c r="M6345" s="240"/>
      <c r="N6345" s="240"/>
      <c r="O6345" s="240"/>
      <c r="BC6345" s="226"/>
    </row>
    <row r="6346" spans="1:55" ht="15.75" customHeight="1" thickBot="1">
      <c r="A6346" s="238"/>
      <c r="B6346" s="238"/>
      <c r="C6346" s="240"/>
      <c r="D6346" s="240"/>
      <c r="E6346" s="240"/>
      <c r="F6346" s="240"/>
      <c r="G6346" s="240"/>
      <c r="H6346" s="240"/>
      <c r="I6346" s="240"/>
      <c r="J6346" s="240"/>
      <c r="K6346" s="240"/>
      <c r="L6346" s="240"/>
      <c r="M6346" s="240"/>
      <c r="N6346" s="240"/>
      <c r="O6346" s="240"/>
      <c r="BC6346" s="226"/>
    </row>
    <row r="6347" spans="1:55" ht="15.75" customHeight="1" thickBot="1">
      <c r="A6347" s="238"/>
      <c r="B6347" s="238"/>
      <c r="C6347" s="240"/>
      <c r="D6347" s="240"/>
      <c r="E6347" s="240"/>
      <c r="F6347" s="240"/>
      <c r="G6347" s="240"/>
      <c r="H6347" s="240"/>
      <c r="I6347" s="240"/>
      <c r="J6347" s="240"/>
      <c r="K6347" s="240"/>
      <c r="L6347" s="240"/>
      <c r="M6347" s="240"/>
      <c r="N6347" s="240"/>
      <c r="O6347" s="240"/>
      <c r="BC6347" s="226"/>
    </row>
    <row r="6348" spans="1:55" ht="15.75" customHeight="1" thickBot="1">
      <c r="A6348" s="238"/>
      <c r="B6348" s="238"/>
      <c r="C6348" s="240"/>
      <c r="D6348" s="240"/>
      <c r="E6348" s="240"/>
      <c r="F6348" s="240"/>
      <c r="G6348" s="240"/>
      <c r="H6348" s="240"/>
      <c r="I6348" s="240"/>
      <c r="J6348" s="240"/>
      <c r="K6348" s="240"/>
      <c r="L6348" s="240"/>
      <c r="M6348" s="240"/>
      <c r="N6348" s="240"/>
      <c r="O6348" s="240"/>
      <c r="BC6348" s="226"/>
    </row>
    <row r="6349" spans="1:55" ht="15.75" customHeight="1" thickBot="1">
      <c r="A6349" s="238"/>
      <c r="B6349" s="238"/>
      <c r="C6349" s="240"/>
      <c r="D6349" s="240"/>
      <c r="E6349" s="240"/>
      <c r="F6349" s="240"/>
      <c r="G6349" s="240"/>
      <c r="H6349" s="240"/>
      <c r="I6349" s="240"/>
      <c r="J6349" s="240"/>
      <c r="K6349" s="240"/>
      <c r="L6349" s="240"/>
      <c r="M6349" s="240"/>
      <c r="N6349" s="240"/>
      <c r="O6349" s="240"/>
      <c r="BC6349" s="226"/>
    </row>
    <row r="6350" spans="1:55" ht="15.75" customHeight="1" thickBot="1">
      <c r="A6350" s="238"/>
      <c r="B6350" s="238"/>
      <c r="C6350" s="240"/>
      <c r="D6350" s="240"/>
      <c r="E6350" s="240"/>
      <c r="F6350" s="240"/>
      <c r="G6350" s="240"/>
      <c r="H6350" s="240"/>
      <c r="I6350" s="240"/>
      <c r="J6350" s="240"/>
      <c r="K6350" s="240"/>
      <c r="L6350" s="240"/>
      <c r="M6350" s="240"/>
      <c r="N6350" s="240"/>
      <c r="O6350" s="240"/>
      <c r="BC6350" s="226"/>
    </row>
    <row r="6351" spans="1:55" ht="15.75" customHeight="1" thickBot="1">
      <c r="A6351" s="238"/>
      <c r="B6351" s="238"/>
      <c r="C6351" s="240"/>
      <c r="D6351" s="240"/>
      <c r="E6351" s="240"/>
      <c r="F6351" s="240"/>
      <c r="G6351" s="240"/>
      <c r="H6351" s="240"/>
      <c r="I6351" s="240"/>
      <c r="J6351" s="240"/>
      <c r="K6351" s="240"/>
      <c r="L6351" s="240"/>
      <c r="M6351" s="240"/>
      <c r="N6351" s="240"/>
      <c r="O6351" s="240"/>
      <c r="BC6351" s="226"/>
    </row>
    <row r="6352" spans="1:55" ht="15.75" customHeight="1" thickBot="1">
      <c r="A6352" s="238"/>
      <c r="B6352" s="238"/>
      <c r="C6352" s="240"/>
      <c r="D6352" s="240"/>
      <c r="E6352" s="240"/>
      <c r="F6352" s="240"/>
      <c r="G6352" s="240"/>
      <c r="H6352" s="240"/>
      <c r="I6352" s="240"/>
      <c r="J6352" s="240"/>
      <c r="K6352" s="240"/>
      <c r="L6352" s="240"/>
      <c r="M6352" s="240"/>
      <c r="N6352" s="240"/>
      <c r="O6352" s="240"/>
      <c r="BC6352" s="226"/>
    </row>
    <row r="6353" spans="1:55" ht="15.75" customHeight="1" thickBot="1">
      <c r="A6353" s="238"/>
      <c r="B6353" s="238"/>
      <c r="C6353" s="240"/>
      <c r="D6353" s="240"/>
      <c r="E6353" s="240"/>
      <c r="F6353" s="240"/>
      <c r="G6353" s="240"/>
      <c r="H6353" s="240"/>
      <c r="I6353" s="240"/>
      <c r="J6353" s="240"/>
      <c r="K6353" s="240"/>
      <c r="L6353" s="240"/>
      <c r="M6353" s="240"/>
      <c r="N6353" s="240"/>
      <c r="O6353" s="240"/>
      <c r="BC6353" s="226"/>
    </row>
    <row r="6354" spans="1:55" ht="15.75" customHeight="1" thickBot="1">
      <c r="A6354" s="238"/>
      <c r="B6354" s="238"/>
      <c r="C6354" s="240"/>
      <c r="D6354" s="240"/>
      <c r="E6354" s="240"/>
      <c r="F6354" s="240"/>
      <c r="G6354" s="240"/>
      <c r="H6354" s="240"/>
      <c r="I6354" s="240"/>
      <c r="J6354" s="240"/>
      <c r="K6354" s="240"/>
      <c r="L6354" s="240"/>
      <c r="M6354" s="240"/>
      <c r="N6354" s="240"/>
      <c r="O6354" s="240"/>
      <c r="BC6354" s="226"/>
    </row>
    <row r="6355" spans="1:55" ht="15.75" customHeight="1" thickBot="1">
      <c r="A6355" s="238"/>
      <c r="B6355" s="238"/>
      <c r="C6355" s="240"/>
      <c r="D6355" s="240"/>
      <c r="E6355" s="240"/>
      <c r="F6355" s="240"/>
      <c r="G6355" s="240"/>
      <c r="H6355" s="240"/>
      <c r="I6355" s="240"/>
      <c r="J6355" s="240"/>
      <c r="K6355" s="240"/>
      <c r="L6355" s="240"/>
      <c r="M6355" s="240"/>
      <c r="N6355" s="240"/>
      <c r="O6355" s="240"/>
      <c r="BC6355" s="226"/>
    </row>
    <row r="6356" spans="1:55" ht="15.75" customHeight="1" thickBot="1">
      <c r="A6356" s="238"/>
      <c r="B6356" s="238"/>
      <c r="C6356" s="240"/>
      <c r="D6356" s="240"/>
      <c r="E6356" s="240"/>
      <c r="F6356" s="240"/>
      <c r="G6356" s="240"/>
      <c r="H6356" s="240"/>
      <c r="I6356" s="240"/>
      <c r="J6356" s="240"/>
      <c r="K6356" s="240"/>
      <c r="L6356" s="240"/>
      <c r="M6356" s="240"/>
      <c r="N6356" s="240"/>
      <c r="O6356" s="240"/>
      <c r="BC6356" s="226"/>
    </row>
    <row r="6357" spans="1:55" ht="15.75" customHeight="1" thickBot="1">
      <c r="A6357" s="238"/>
      <c r="B6357" s="238"/>
      <c r="C6357" s="240"/>
      <c r="D6357" s="240"/>
      <c r="E6357" s="240"/>
      <c r="F6357" s="240"/>
      <c r="G6357" s="240"/>
      <c r="H6357" s="240"/>
      <c r="I6357" s="240"/>
      <c r="J6357" s="240"/>
      <c r="K6357" s="240"/>
      <c r="L6357" s="240"/>
      <c r="M6357" s="240"/>
      <c r="N6357" s="240"/>
      <c r="O6357" s="240"/>
      <c r="BC6357" s="226"/>
    </row>
    <row r="6358" spans="1:55" ht="15.75" customHeight="1" thickBot="1">
      <c r="A6358" s="238"/>
      <c r="B6358" s="238"/>
      <c r="C6358" s="240"/>
      <c r="D6358" s="240"/>
      <c r="E6358" s="240"/>
      <c r="F6358" s="240"/>
      <c r="G6358" s="240"/>
      <c r="H6358" s="240"/>
      <c r="I6358" s="240"/>
      <c r="J6358" s="240"/>
      <c r="K6358" s="240"/>
      <c r="L6358" s="240"/>
      <c r="M6358" s="240"/>
      <c r="N6358" s="240"/>
      <c r="O6358" s="240"/>
      <c r="BC6358" s="226"/>
    </row>
    <row r="6359" spans="1:55" ht="15.75" customHeight="1" thickBot="1">
      <c r="A6359" s="238"/>
      <c r="B6359" s="238"/>
      <c r="C6359" s="240"/>
      <c r="D6359" s="240"/>
      <c r="E6359" s="240"/>
      <c r="F6359" s="240"/>
      <c r="G6359" s="240"/>
      <c r="H6359" s="240"/>
      <c r="I6359" s="240"/>
      <c r="J6359" s="240"/>
      <c r="K6359" s="240"/>
      <c r="L6359" s="240"/>
      <c r="M6359" s="240"/>
      <c r="N6359" s="240"/>
      <c r="O6359" s="240"/>
      <c r="BC6359" s="226"/>
    </row>
    <row r="6360" spans="1:55" ht="15.75" customHeight="1" thickBot="1">
      <c r="A6360" s="238"/>
      <c r="B6360" s="238"/>
      <c r="C6360" s="240"/>
      <c r="D6360" s="240"/>
      <c r="E6360" s="240"/>
      <c r="F6360" s="240"/>
      <c r="G6360" s="240"/>
      <c r="H6360" s="240"/>
      <c r="I6360" s="240"/>
      <c r="J6360" s="240"/>
      <c r="K6360" s="240"/>
      <c r="L6360" s="240"/>
      <c r="M6360" s="240"/>
      <c r="N6360" s="240"/>
      <c r="O6360" s="240"/>
      <c r="BC6360" s="226"/>
    </row>
    <row r="6361" spans="1:55" ht="15.75" customHeight="1" thickBot="1">
      <c r="A6361" s="238"/>
      <c r="B6361" s="238"/>
      <c r="C6361" s="240"/>
      <c r="D6361" s="240"/>
      <c r="E6361" s="240"/>
      <c r="F6361" s="240"/>
      <c r="G6361" s="240"/>
      <c r="H6361" s="240"/>
      <c r="I6361" s="240"/>
      <c r="J6361" s="240"/>
      <c r="K6361" s="240"/>
      <c r="L6361" s="240"/>
      <c r="M6361" s="240"/>
      <c r="N6361" s="240"/>
      <c r="O6361" s="240"/>
      <c r="BC6361" s="226"/>
    </row>
    <row r="6362" spans="1:55" ht="15.75" customHeight="1" thickBot="1">
      <c r="A6362" s="238"/>
      <c r="B6362" s="238"/>
      <c r="C6362" s="240"/>
      <c r="D6362" s="240"/>
      <c r="E6362" s="240"/>
      <c r="F6362" s="240"/>
      <c r="G6362" s="240"/>
      <c r="H6362" s="240"/>
      <c r="I6362" s="240"/>
      <c r="J6362" s="240"/>
      <c r="K6362" s="240"/>
      <c r="L6362" s="240"/>
      <c r="M6362" s="240"/>
      <c r="N6362" s="240"/>
      <c r="O6362" s="240"/>
      <c r="BC6362" s="226"/>
    </row>
    <row r="6363" spans="1:55" ht="15.75" customHeight="1" thickBot="1">
      <c r="A6363" s="238"/>
      <c r="B6363" s="238"/>
      <c r="C6363" s="240"/>
      <c r="D6363" s="240"/>
      <c r="E6363" s="240"/>
      <c r="F6363" s="240"/>
      <c r="G6363" s="240"/>
      <c r="H6363" s="240"/>
      <c r="I6363" s="240"/>
      <c r="J6363" s="240"/>
      <c r="K6363" s="240"/>
      <c r="L6363" s="240"/>
      <c r="M6363" s="240"/>
      <c r="N6363" s="240"/>
      <c r="O6363" s="240"/>
      <c r="BC6363" s="226"/>
    </row>
    <row r="6364" spans="1:55" ht="15.75" customHeight="1" thickBot="1">
      <c r="A6364" s="238"/>
      <c r="B6364" s="238"/>
      <c r="C6364" s="240"/>
      <c r="D6364" s="240"/>
      <c r="E6364" s="240"/>
      <c r="F6364" s="240"/>
      <c r="G6364" s="240"/>
      <c r="H6364" s="240"/>
      <c r="I6364" s="240"/>
      <c r="J6364" s="240"/>
      <c r="K6364" s="240"/>
      <c r="L6364" s="240"/>
      <c r="M6364" s="240"/>
      <c r="N6364" s="240"/>
      <c r="O6364" s="240"/>
      <c r="BC6364" s="226"/>
    </row>
    <row r="6365" spans="1:55" ht="15.75" customHeight="1" thickBot="1">
      <c r="A6365" s="238"/>
      <c r="B6365" s="238"/>
      <c r="C6365" s="240"/>
      <c r="D6365" s="240"/>
      <c r="E6365" s="240"/>
      <c r="F6365" s="240"/>
      <c r="G6365" s="240"/>
      <c r="H6365" s="240"/>
      <c r="I6365" s="240"/>
      <c r="J6365" s="240"/>
      <c r="K6365" s="240"/>
      <c r="L6365" s="240"/>
      <c r="M6365" s="240"/>
      <c r="N6365" s="240"/>
      <c r="O6365" s="240"/>
      <c r="BC6365" s="226"/>
    </row>
    <row r="6366" spans="1:55" ht="15.75" customHeight="1" thickBot="1">
      <c r="A6366" s="238"/>
      <c r="B6366" s="238"/>
      <c r="C6366" s="240"/>
      <c r="D6366" s="240"/>
      <c r="E6366" s="240"/>
      <c r="F6366" s="240"/>
      <c r="G6366" s="240"/>
      <c r="H6366" s="240"/>
      <c r="I6366" s="240"/>
      <c r="J6366" s="240"/>
      <c r="K6366" s="240"/>
      <c r="L6366" s="240"/>
      <c r="M6366" s="240"/>
      <c r="N6366" s="240"/>
      <c r="O6366" s="240"/>
      <c r="BC6366" s="226"/>
    </row>
    <row r="6367" spans="1:55" ht="15.75" customHeight="1" thickBot="1">
      <c r="A6367" s="238"/>
      <c r="B6367" s="238"/>
      <c r="C6367" s="240"/>
      <c r="D6367" s="240"/>
      <c r="E6367" s="240"/>
      <c r="F6367" s="240"/>
      <c r="G6367" s="240"/>
      <c r="H6367" s="240"/>
      <c r="I6367" s="240"/>
      <c r="J6367" s="240"/>
      <c r="K6367" s="240"/>
      <c r="L6367" s="240"/>
      <c r="M6367" s="240"/>
      <c r="N6367" s="240"/>
      <c r="O6367" s="240"/>
      <c r="BC6367" s="226"/>
    </row>
    <row r="6368" spans="1:55" ht="15.75" customHeight="1" thickBot="1">
      <c r="A6368" s="238"/>
      <c r="B6368" s="238"/>
      <c r="C6368" s="240"/>
      <c r="D6368" s="240"/>
      <c r="E6368" s="240"/>
      <c r="F6368" s="240"/>
      <c r="G6368" s="240"/>
      <c r="H6368" s="240"/>
      <c r="I6368" s="240"/>
      <c r="J6368" s="240"/>
      <c r="K6368" s="240"/>
      <c r="L6368" s="240"/>
      <c r="M6368" s="240"/>
      <c r="N6368" s="240"/>
      <c r="O6368" s="240"/>
      <c r="BC6368" s="226"/>
    </row>
    <row r="6369" spans="1:55" ht="15.75" customHeight="1" thickBot="1">
      <c r="A6369" s="238"/>
      <c r="B6369" s="238"/>
      <c r="C6369" s="240"/>
      <c r="D6369" s="240"/>
      <c r="E6369" s="240"/>
      <c r="F6369" s="240"/>
      <c r="G6369" s="240"/>
      <c r="H6369" s="240"/>
      <c r="I6369" s="240"/>
      <c r="J6369" s="240"/>
      <c r="K6369" s="240"/>
      <c r="L6369" s="240"/>
      <c r="M6369" s="240"/>
      <c r="N6369" s="240"/>
      <c r="O6369" s="240"/>
      <c r="BC6369" s="226"/>
    </row>
    <row r="6370" spans="1:55" ht="15.75" customHeight="1" thickBot="1">
      <c r="A6370" s="238"/>
      <c r="B6370" s="238"/>
      <c r="C6370" s="240"/>
      <c r="D6370" s="240"/>
      <c r="E6370" s="240"/>
      <c r="F6370" s="240"/>
      <c r="G6370" s="240"/>
      <c r="H6370" s="240"/>
      <c r="I6370" s="240"/>
      <c r="J6370" s="240"/>
      <c r="K6370" s="240"/>
      <c r="L6370" s="240"/>
      <c r="M6370" s="240"/>
      <c r="N6370" s="240"/>
      <c r="O6370" s="240"/>
      <c r="BC6370" s="226"/>
    </row>
    <row r="6371" spans="1:55" ht="15.75" customHeight="1" thickBot="1">
      <c r="A6371" s="238"/>
      <c r="B6371" s="238"/>
      <c r="C6371" s="240"/>
      <c r="D6371" s="240"/>
      <c r="E6371" s="240"/>
      <c r="F6371" s="240"/>
      <c r="G6371" s="240"/>
      <c r="H6371" s="240"/>
      <c r="I6371" s="240"/>
      <c r="J6371" s="240"/>
      <c r="K6371" s="240"/>
      <c r="L6371" s="240"/>
      <c r="M6371" s="240"/>
      <c r="N6371" s="240"/>
      <c r="O6371" s="240"/>
      <c r="BC6371" s="226"/>
    </row>
    <row r="6372" spans="1:55" ht="15.75" customHeight="1" thickBot="1">
      <c r="A6372" s="238"/>
      <c r="B6372" s="238"/>
      <c r="C6372" s="240"/>
      <c r="D6372" s="240"/>
      <c r="E6372" s="240"/>
      <c r="F6372" s="240"/>
      <c r="G6372" s="240"/>
      <c r="H6372" s="240"/>
      <c r="I6372" s="240"/>
      <c r="J6372" s="240"/>
      <c r="K6372" s="240"/>
      <c r="L6372" s="240"/>
      <c r="M6372" s="240"/>
      <c r="N6372" s="240"/>
      <c r="O6372" s="240"/>
      <c r="BC6372" s="226"/>
    </row>
    <row r="6373" spans="1:55" ht="15.75" customHeight="1" thickBot="1">
      <c r="A6373" s="238"/>
      <c r="B6373" s="238"/>
      <c r="C6373" s="240"/>
      <c r="D6373" s="240"/>
      <c r="E6373" s="240"/>
      <c r="F6373" s="240"/>
      <c r="G6373" s="240"/>
      <c r="H6373" s="240"/>
      <c r="I6373" s="240"/>
      <c r="J6373" s="240"/>
      <c r="K6373" s="240"/>
      <c r="L6373" s="240"/>
      <c r="M6373" s="240"/>
      <c r="N6373" s="240"/>
      <c r="O6373" s="240"/>
      <c r="BC6373" s="226"/>
    </row>
    <row r="6374" spans="1:55" ht="15.75" customHeight="1" thickBot="1">
      <c r="A6374" s="238"/>
      <c r="B6374" s="238"/>
      <c r="C6374" s="240"/>
      <c r="D6374" s="240"/>
      <c r="E6374" s="240"/>
      <c r="F6374" s="240"/>
      <c r="G6374" s="240"/>
      <c r="H6374" s="240"/>
      <c r="I6374" s="240"/>
      <c r="J6374" s="240"/>
      <c r="K6374" s="240"/>
      <c r="L6374" s="240"/>
      <c r="M6374" s="240"/>
      <c r="N6374" s="240"/>
      <c r="O6374" s="240"/>
      <c r="BC6374" s="226"/>
    </row>
    <row r="6375" spans="1:55" ht="15.75" customHeight="1" thickBot="1">
      <c r="A6375" s="238"/>
      <c r="B6375" s="238"/>
      <c r="C6375" s="240"/>
      <c r="D6375" s="240"/>
      <c r="E6375" s="240"/>
      <c r="F6375" s="240"/>
      <c r="G6375" s="240"/>
      <c r="H6375" s="240"/>
      <c r="I6375" s="240"/>
      <c r="J6375" s="240"/>
      <c r="K6375" s="240"/>
      <c r="L6375" s="240"/>
      <c r="M6375" s="240"/>
      <c r="N6375" s="240"/>
      <c r="O6375" s="240"/>
      <c r="BC6375" s="226"/>
    </row>
    <row r="6376" spans="1:55" ht="15.75" customHeight="1" thickBot="1">
      <c r="A6376" s="238"/>
      <c r="B6376" s="238"/>
      <c r="C6376" s="240"/>
      <c r="D6376" s="240"/>
      <c r="E6376" s="240"/>
      <c r="F6376" s="240"/>
      <c r="G6376" s="240"/>
      <c r="H6376" s="240"/>
      <c r="I6376" s="240"/>
      <c r="J6376" s="240"/>
      <c r="K6376" s="240"/>
      <c r="L6376" s="240"/>
      <c r="M6376" s="240"/>
      <c r="N6376" s="240"/>
      <c r="O6376" s="240"/>
      <c r="BC6376" s="226"/>
    </row>
    <row r="6377" spans="1:55" ht="15.75" customHeight="1" thickBot="1">
      <c r="A6377" s="238"/>
      <c r="B6377" s="238"/>
      <c r="C6377" s="240"/>
      <c r="D6377" s="240"/>
      <c r="E6377" s="240"/>
      <c r="F6377" s="240"/>
      <c r="G6377" s="240"/>
      <c r="H6377" s="240"/>
      <c r="I6377" s="240"/>
      <c r="J6377" s="240"/>
      <c r="K6377" s="240"/>
      <c r="L6377" s="240"/>
      <c r="M6377" s="240"/>
      <c r="N6377" s="240"/>
      <c r="O6377" s="240"/>
      <c r="BC6377" s="226"/>
    </row>
    <row r="6378" spans="1:55" ht="15.75" customHeight="1" thickBot="1">
      <c r="A6378" s="238"/>
      <c r="B6378" s="238"/>
      <c r="C6378" s="240"/>
      <c r="D6378" s="240"/>
      <c r="E6378" s="240"/>
      <c r="F6378" s="240"/>
      <c r="G6378" s="240"/>
      <c r="H6378" s="240"/>
      <c r="I6378" s="240"/>
      <c r="J6378" s="240"/>
      <c r="K6378" s="240"/>
      <c r="L6378" s="240"/>
      <c r="M6378" s="240"/>
      <c r="N6378" s="240"/>
      <c r="O6378" s="240"/>
      <c r="BC6378" s="226"/>
    </row>
    <row r="6379" spans="1:55" ht="15.75" customHeight="1" thickBot="1">
      <c r="A6379" s="238"/>
      <c r="B6379" s="238"/>
      <c r="C6379" s="240"/>
      <c r="D6379" s="240"/>
      <c r="E6379" s="240"/>
      <c r="F6379" s="240"/>
      <c r="G6379" s="240"/>
      <c r="H6379" s="240"/>
      <c r="I6379" s="240"/>
      <c r="J6379" s="240"/>
      <c r="K6379" s="240"/>
      <c r="L6379" s="240"/>
      <c r="M6379" s="240"/>
      <c r="N6379" s="240"/>
      <c r="O6379" s="240"/>
      <c r="BC6379" s="226"/>
    </row>
    <row r="6380" spans="1:55" ht="15.75" customHeight="1" thickBot="1">
      <c r="A6380" s="238"/>
      <c r="B6380" s="238"/>
      <c r="C6380" s="240"/>
      <c r="D6380" s="240"/>
      <c r="E6380" s="240"/>
      <c r="F6380" s="240"/>
      <c r="G6380" s="240"/>
      <c r="H6380" s="240"/>
      <c r="I6380" s="240"/>
      <c r="J6380" s="240"/>
      <c r="K6380" s="240"/>
      <c r="L6380" s="240"/>
      <c r="M6380" s="240"/>
      <c r="N6380" s="240"/>
      <c r="O6380" s="240"/>
      <c r="BC6380" s="226"/>
    </row>
    <row r="6381" spans="1:55" ht="15.75" customHeight="1" thickBot="1">
      <c r="A6381" s="238"/>
      <c r="B6381" s="238"/>
      <c r="C6381" s="240"/>
      <c r="D6381" s="240"/>
      <c r="E6381" s="240"/>
      <c r="F6381" s="240"/>
      <c r="G6381" s="240"/>
      <c r="H6381" s="240"/>
      <c r="I6381" s="240"/>
      <c r="J6381" s="240"/>
      <c r="K6381" s="240"/>
      <c r="L6381" s="240"/>
      <c r="M6381" s="240"/>
      <c r="N6381" s="240"/>
      <c r="O6381" s="240"/>
      <c r="BC6381" s="226"/>
    </row>
    <row r="6382" spans="1:55" ht="15.75" customHeight="1" thickBot="1">
      <c r="A6382" s="238"/>
      <c r="B6382" s="238"/>
      <c r="C6382" s="240"/>
      <c r="D6382" s="240"/>
      <c r="E6382" s="240"/>
      <c r="F6382" s="240"/>
      <c r="G6382" s="240"/>
      <c r="H6382" s="240"/>
      <c r="I6382" s="240"/>
      <c r="J6382" s="240"/>
      <c r="K6382" s="240"/>
      <c r="L6382" s="240"/>
      <c r="M6382" s="240"/>
      <c r="N6382" s="240"/>
      <c r="O6382" s="240"/>
      <c r="BC6382" s="226"/>
    </row>
    <row r="6383" spans="1:55" ht="15.75" customHeight="1" thickBot="1">
      <c r="A6383" s="238"/>
      <c r="B6383" s="238"/>
      <c r="C6383" s="240"/>
      <c r="D6383" s="240"/>
      <c r="E6383" s="240"/>
      <c r="F6383" s="240"/>
      <c r="G6383" s="240"/>
      <c r="H6383" s="240"/>
      <c r="I6383" s="240"/>
      <c r="J6383" s="240"/>
      <c r="K6383" s="240"/>
      <c r="L6383" s="240"/>
      <c r="M6383" s="240"/>
      <c r="N6383" s="240"/>
      <c r="O6383" s="240"/>
      <c r="BC6383" s="226"/>
    </row>
    <row r="6384" spans="1:55" ht="15.75" customHeight="1" thickBot="1">
      <c r="A6384" s="238"/>
      <c r="B6384" s="238"/>
      <c r="C6384" s="240"/>
      <c r="D6384" s="240"/>
      <c r="E6384" s="240"/>
      <c r="F6384" s="240"/>
      <c r="G6384" s="240"/>
      <c r="H6384" s="240"/>
      <c r="I6384" s="240"/>
      <c r="J6384" s="240"/>
      <c r="K6384" s="240"/>
      <c r="L6384" s="240"/>
      <c r="M6384" s="240"/>
      <c r="N6384" s="240"/>
      <c r="O6384" s="240"/>
      <c r="BC6384" s="226"/>
    </row>
    <row r="6385" spans="1:55" ht="15.75" customHeight="1" thickBot="1">
      <c r="A6385" s="238"/>
      <c r="B6385" s="238"/>
      <c r="C6385" s="240"/>
      <c r="D6385" s="240"/>
      <c r="E6385" s="240"/>
      <c r="F6385" s="240"/>
      <c r="G6385" s="240"/>
      <c r="H6385" s="240"/>
      <c r="I6385" s="240"/>
      <c r="J6385" s="240"/>
      <c r="K6385" s="240"/>
      <c r="L6385" s="240"/>
      <c r="M6385" s="240"/>
      <c r="N6385" s="240"/>
      <c r="O6385" s="240"/>
      <c r="BC6385" s="226"/>
    </row>
    <row r="6386" spans="1:55" ht="15.75" customHeight="1" thickBot="1">
      <c r="A6386" s="238"/>
      <c r="B6386" s="238"/>
      <c r="C6386" s="240"/>
      <c r="D6386" s="240"/>
      <c r="E6386" s="240"/>
      <c r="F6386" s="240"/>
      <c r="G6386" s="240"/>
      <c r="H6386" s="240"/>
      <c r="I6386" s="240"/>
      <c r="J6386" s="240"/>
      <c r="K6386" s="240"/>
      <c r="L6386" s="240"/>
      <c r="M6386" s="240"/>
      <c r="N6386" s="240"/>
      <c r="O6386" s="240"/>
      <c r="BC6386" s="226"/>
    </row>
    <row r="6387" spans="1:55" ht="15.75" customHeight="1" thickBot="1">
      <c r="A6387" s="238"/>
      <c r="B6387" s="238"/>
      <c r="C6387" s="240"/>
      <c r="D6387" s="240"/>
      <c r="E6387" s="240"/>
      <c r="F6387" s="240"/>
      <c r="G6387" s="240"/>
      <c r="H6387" s="240"/>
      <c r="I6387" s="240"/>
      <c r="J6387" s="240"/>
      <c r="K6387" s="240"/>
      <c r="L6387" s="240"/>
      <c r="M6387" s="240"/>
      <c r="N6387" s="240"/>
      <c r="O6387" s="240"/>
      <c r="BC6387" s="226"/>
    </row>
    <row r="6388" spans="1:55" ht="15.75" customHeight="1" thickBot="1">
      <c r="A6388" s="238"/>
      <c r="B6388" s="238"/>
      <c r="C6388" s="240"/>
      <c r="D6388" s="240"/>
      <c r="E6388" s="240"/>
      <c r="F6388" s="240"/>
      <c r="G6388" s="240"/>
      <c r="H6388" s="240"/>
      <c r="I6388" s="240"/>
      <c r="J6388" s="240"/>
      <c r="K6388" s="240"/>
      <c r="L6388" s="240"/>
      <c r="M6388" s="240"/>
      <c r="N6388" s="240"/>
      <c r="O6388" s="240"/>
      <c r="BC6388" s="226"/>
    </row>
    <row r="6389" spans="1:55" ht="15.75" customHeight="1" thickBot="1">
      <c r="A6389" s="238"/>
      <c r="B6389" s="238"/>
      <c r="C6389" s="240"/>
      <c r="D6389" s="240"/>
      <c r="E6389" s="240"/>
      <c r="F6389" s="240"/>
      <c r="G6389" s="240"/>
      <c r="H6389" s="240"/>
      <c r="I6389" s="240"/>
      <c r="J6389" s="240"/>
      <c r="K6389" s="240"/>
      <c r="L6389" s="240"/>
      <c r="M6389" s="240"/>
      <c r="N6389" s="240"/>
      <c r="O6389" s="240"/>
      <c r="BC6389" s="226"/>
    </row>
    <row r="6390" spans="1:55" ht="15.75" customHeight="1" thickBot="1">
      <c r="A6390" s="238"/>
      <c r="B6390" s="238"/>
      <c r="C6390" s="240"/>
      <c r="D6390" s="240"/>
      <c r="E6390" s="240"/>
      <c r="F6390" s="240"/>
      <c r="G6390" s="240"/>
      <c r="H6390" s="240"/>
      <c r="I6390" s="240"/>
      <c r="J6390" s="240"/>
      <c r="K6390" s="240"/>
      <c r="L6390" s="240"/>
      <c r="M6390" s="240"/>
      <c r="N6390" s="240"/>
      <c r="O6390" s="240"/>
      <c r="BC6390" s="226"/>
    </row>
    <row r="6391" spans="1:55" ht="15.75" customHeight="1" thickBot="1">
      <c r="A6391" s="238"/>
      <c r="B6391" s="238"/>
      <c r="C6391" s="240"/>
      <c r="D6391" s="240"/>
      <c r="E6391" s="240"/>
      <c r="F6391" s="240"/>
      <c r="G6391" s="240"/>
      <c r="H6391" s="240"/>
      <c r="I6391" s="240"/>
      <c r="J6391" s="240"/>
      <c r="K6391" s="240"/>
      <c r="L6391" s="240"/>
      <c r="M6391" s="240"/>
      <c r="N6391" s="240"/>
      <c r="O6391" s="240"/>
      <c r="BC6391" s="226"/>
    </row>
    <row r="6392" spans="1:55" ht="15.75" customHeight="1" thickBot="1">
      <c r="A6392" s="238"/>
      <c r="B6392" s="238"/>
      <c r="C6392" s="240"/>
      <c r="D6392" s="240"/>
      <c r="E6392" s="240"/>
      <c r="F6392" s="240"/>
      <c r="G6392" s="240"/>
      <c r="H6392" s="240"/>
      <c r="I6392" s="240"/>
      <c r="J6392" s="240"/>
      <c r="K6392" s="240"/>
      <c r="L6392" s="240"/>
      <c r="M6392" s="240"/>
      <c r="N6392" s="240"/>
      <c r="O6392" s="240"/>
      <c r="BC6392" s="226"/>
    </row>
    <row r="6393" spans="1:55" ht="15.75" customHeight="1" thickBot="1">
      <c r="A6393" s="238"/>
      <c r="B6393" s="238"/>
      <c r="C6393" s="240"/>
      <c r="D6393" s="240"/>
      <c r="E6393" s="240"/>
      <c r="F6393" s="240"/>
      <c r="G6393" s="240"/>
      <c r="H6393" s="240"/>
      <c r="I6393" s="240"/>
      <c r="J6393" s="240"/>
      <c r="K6393" s="240"/>
      <c r="L6393" s="240"/>
      <c r="M6393" s="240"/>
      <c r="N6393" s="240"/>
      <c r="O6393" s="240"/>
      <c r="BC6393" s="226"/>
    </row>
    <row r="6394" spans="1:55" ht="15.75" customHeight="1" thickBot="1">
      <c r="A6394" s="238"/>
      <c r="B6394" s="238"/>
      <c r="C6394" s="240"/>
      <c r="D6394" s="240"/>
      <c r="E6394" s="240"/>
      <c r="F6394" s="240"/>
      <c r="G6394" s="240"/>
      <c r="H6394" s="240"/>
      <c r="I6394" s="240"/>
      <c r="J6394" s="240"/>
      <c r="K6394" s="240"/>
      <c r="L6394" s="240"/>
      <c r="M6394" s="240"/>
      <c r="N6394" s="240"/>
      <c r="O6394" s="240"/>
      <c r="BC6394" s="226"/>
    </row>
    <row r="6395" spans="1:55" ht="15.75" customHeight="1" thickBot="1">
      <c r="A6395" s="238"/>
      <c r="B6395" s="238"/>
      <c r="C6395" s="240"/>
      <c r="D6395" s="240"/>
      <c r="E6395" s="240"/>
      <c r="F6395" s="240"/>
      <c r="G6395" s="240"/>
      <c r="H6395" s="240"/>
      <c r="I6395" s="240"/>
      <c r="J6395" s="240"/>
      <c r="K6395" s="240"/>
      <c r="L6395" s="240"/>
      <c r="M6395" s="240"/>
      <c r="N6395" s="240"/>
      <c r="O6395" s="240"/>
      <c r="BC6395" s="226"/>
    </row>
    <row r="6396" spans="1:55" ht="15.75" customHeight="1" thickBot="1">
      <c r="A6396" s="238"/>
      <c r="B6396" s="238"/>
      <c r="C6396" s="240"/>
      <c r="D6396" s="240"/>
      <c r="E6396" s="240"/>
      <c r="F6396" s="240"/>
      <c r="G6396" s="240"/>
      <c r="H6396" s="240"/>
      <c r="I6396" s="240"/>
      <c r="J6396" s="240"/>
      <c r="K6396" s="240"/>
      <c r="L6396" s="240"/>
      <c r="M6396" s="240"/>
      <c r="N6396" s="240"/>
      <c r="O6396" s="240"/>
      <c r="BC6396" s="226"/>
    </row>
    <row r="6397" spans="1:55" ht="15.75" customHeight="1" thickBot="1">
      <c r="A6397" s="238"/>
      <c r="B6397" s="238"/>
      <c r="C6397" s="240"/>
      <c r="D6397" s="240"/>
      <c r="E6397" s="240"/>
      <c r="F6397" s="240"/>
      <c r="G6397" s="240"/>
      <c r="H6397" s="240"/>
      <c r="I6397" s="240"/>
      <c r="J6397" s="240"/>
      <c r="K6397" s="240"/>
      <c r="L6397" s="240"/>
      <c r="M6397" s="240"/>
      <c r="N6397" s="240"/>
      <c r="O6397" s="240"/>
      <c r="BC6397" s="226"/>
    </row>
    <row r="6398" spans="1:55" ht="15.75" customHeight="1" thickBot="1">
      <c r="A6398" s="238"/>
      <c r="B6398" s="238"/>
      <c r="C6398" s="240"/>
      <c r="D6398" s="240"/>
      <c r="E6398" s="240"/>
      <c r="F6398" s="240"/>
      <c r="G6398" s="240"/>
      <c r="H6398" s="240"/>
      <c r="I6398" s="240"/>
      <c r="J6398" s="240"/>
      <c r="K6398" s="240"/>
      <c r="L6398" s="240"/>
      <c r="M6398" s="240"/>
      <c r="N6398" s="240"/>
      <c r="O6398" s="240"/>
      <c r="BC6398" s="226"/>
    </row>
    <row r="6399" spans="1:55" ht="15.75" customHeight="1" thickBot="1">
      <c r="A6399" s="238"/>
      <c r="B6399" s="238"/>
      <c r="C6399" s="240"/>
      <c r="D6399" s="240"/>
      <c r="E6399" s="240"/>
      <c r="F6399" s="240"/>
      <c r="G6399" s="240"/>
      <c r="H6399" s="240"/>
      <c r="I6399" s="240"/>
      <c r="J6399" s="240"/>
      <c r="K6399" s="240"/>
      <c r="L6399" s="240"/>
      <c r="M6399" s="240"/>
      <c r="N6399" s="240"/>
      <c r="O6399" s="240"/>
      <c r="BC6399" s="226"/>
    </row>
    <row r="6400" spans="1:55" ht="15.75" customHeight="1" thickBot="1">
      <c r="A6400" s="238"/>
      <c r="B6400" s="238"/>
      <c r="C6400" s="240"/>
      <c r="D6400" s="240"/>
      <c r="E6400" s="240"/>
      <c r="F6400" s="240"/>
      <c r="G6400" s="240"/>
      <c r="H6400" s="240"/>
      <c r="I6400" s="240"/>
      <c r="J6400" s="240"/>
      <c r="K6400" s="240"/>
      <c r="L6400" s="240"/>
      <c r="M6400" s="240"/>
      <c r="N6400" s="240"/>
      <c r="O6400" s="240"/>
      <c r="BC6400" s="226"/>
    </row>
    <row r="6401" spans="1:55" ht="15.75" customHeight="1" thickBot="1">
      <c r="A6401" s="238"/>
      <c r="B6401" s="238"/>
      <c r="C6401" s="240"/>
      <c r="D6401" s="240"/>
      <c r="E6401" s="240"/>
      <c r="F6401" s="240"/>
      <c r="G6401" s="240"/>
      <c r="H6401" s="240"/>
      <c r="I6401" s="240"/>
      <c r="J6401" s="240"/>
      <c r="K6401" s="240"/>
      <c r="L6401" s="240"/>
      <c r="M6401" s="240"/>
      <c r="N6401" s="240"/>
      <c r="O6401" s="240"/>
      <c r="BC6401" s="226"/>
    </row>
    <row r="6402" spans="1:55" ht="15.75" customHeight="1" thickBot="1">
      <c r="A6402" s="238"/>
      <c r="B6402" s="238"/>
      <c r="C6402" s="240"/>
      <c r="D6402" s="240"/>
      <c r="E6402" s="240"/>
      <c r="F6402" s="240"/>
      <c r="G6402" s="240"/>
      <c r="H6402" s="240"/>
      <c r="I6402" s="240"/>
      <c r="J6402" s="240"/>
      <c r="K6402" s="240"/>
      <c r="L6402" s="240"/>
      <c r="M6402" s="240"/>
      <c r="N6402" s="240"/>
      <c r="O6402" s="240"/>
      <c r="BC6402" s="226"/>
    </row>
    <row r="6403" spans="1:55" ht="15.75" customHeight="1" thickBot="1">
      <c r="A6403" s="238"/>
      <c r="B6403" s="238"/>
      <c r="C6403" s="240"/>
      <c r="D6403" s="240"/>
      <c r="E6403" s="240"/>
      <c r="F6403" s="240"/>
      <c r="G6403" s="240"/>
      <c r="H6403" s="240"/>
      <c r="I6403" s="240"/>
      <c r="J6403" s="240"/>
      <c r="K6403" s="240"/>
      <c r="L6403" s="240"/>
      <c r="M6403" s="240"/>
      <c r="N6403" s="240"/>
      <c r="O6403" s="240"/>
      <c r="BC6403" s="226"/>
    </row>
    <row r="6404" spans="1:55" ht="15.75" customHeight="1" thickBot="1">
      <c r="A6404" s="238"/>
      <c r="B6404" s="238"/>
      <c r="C6404" s="240"/>
      <c r="D6404" s="240"/>
      <c r="E6404" s="240"/>
      <c r="F6404" s="240"/>
      <c r="G6404" s="240"/>
      <c r="H6404" s="240"/>
      <c r="I6404" s="240"/>
      <c r="J6404" s="240"/>
      <c r="K6404" s="240"/>
      <c r="L6404" s="240"/>
      <c r="M6404" s="240"/>
      <c r="N6404" s="240"/>
      <c r="O6404" s="240"/>
      <c r="BC6404" s="226"/>
    </row>
    <row r="6405" spans="1:55" ht="15.75" customHeight="1" thickBot="1">
      <c r="A6405" s="238"/>
      <c r="B6405" s="238"/>
      <c r="C6405" s="240"/>
      <c r="D6405" s="240"/>
      <c r="E6405" s="240"/>
      <c r="F6405" s="240"/>
      <c r="G6405" s="240"/>
      <c r="H6405" s="240"/>
      <c r="I6405" s="240"/>
      <c r="J6405" s="240"/>
      <c r="K6405" s="240"/>
      <c r="L6405" s="240"/>
      <c r="M6405" s="240"/>
      <c r="N6405" s="240"/>
      <c r="O6405" s="240"/>
      <c r="BC6405" s="226"/>
    </row>
    <row r="6406" spans="1:55" ht="15.75" customHeight="1" thickBot="1">
      <c r="A6406" s="238"/>
      <c r="B6406" s="238"/>
      <c r="C6406" s="240"/>
      <c r="D6406" s="240"/>
      <c r="E6406" s="240"/>
      <c r="F6406" s="240"/>
      <c r="G6406" s="240"/>
      <c r="H6406" s="240"/>
      <c r="I6406" s="240"/>
      <c r="J6406" s="240"/>
      <c r="K6406" s="240"/>
      <c r="L6406" s="240"/>
      <c r="M6406" s="240"/>
      <c r="N6406" s="240"/>
      <c r="O6406" s="240"/>
      <c r="BC6406" s="226"/>
    </row>
    <row r="6407" spans="1:55" ht="15.75" customHeight="1" thickBot="1">
      <c r="A6407" s="238"/>
      <c r="B6407" s="238"/>
      <c r="C6407" s="240"/>
      <c r="D6407" s="240"/>
      <c r="E6407" s="240"/>
      <c r="F6407" s="240"/>
      <c r="G6407" s="240"/>
      <c r="H6407" s="240"/>
      <c r="I6407" s="240"/>
      <c r="J6407" s="240"/>
      <c r="K6407" s="240"/>
      <c r="L6407" s="240"/>
      <c r="M6407" s="240"/>
      <c r="N6407" s="240"/>
      <c r="O6407" s="240"/>
      <c r="BC6407" s="226"/>
    </row>
    <row r="6408" spans="1:55" ht="15.75" customHeight="1" thickBot="1">
      <c r="A6408" s="238"/>
      <c r="B6408" s="238"/>
      <c r="C6408" s="240"/>
      <c r="D6408" s="240"/>
      <c r="E6408" s="240"/>
      <c r="F6408" s="240"/>
      <c r="G6408" s="240"/>
      <c r="H6408" s="240"/>
      <c r="I6408" s="240"/>
      <c r="J6408" s="240"/>
      <c r="K6408" s="240"/>
      <c r="L6408" s="240"/>
      <c r="M6408" s="240"/>
      <c r="N6408" s="240"/>
      <c r="O6408" s="240"/>
      <c r="BC6408" s="226"/>
    </row>
    <row r="6409" spans="1:55" ht="15.75" customHeight="1" thickBot="1">
      <c r="A6409" s="238"/>
      <c r="B6409" s="238"/>
      <c r="C6409" s="240"/>
      <c r="D6409" s="240"/>
      <c r="E6409" s="240"/>
      <c r="F6409" s="240"/>
      <c r="G6409" s="240"/>
      <c r="H6409" s="240"/>
      <c r="I6409" s="240"/>
      <c r="J6409" s="240"/>
      <c r="K6409" s="240"/>
      <c r="L6409" s="240"/>
      <c r="M6409" s="240"/>
      <c r="N6409" s="240"/>
      <c r="O6409" s="240"/>
      <c r="BC6409" s="226"/>
    </row>
    <row r="6410" spans="1:55" ht="15.75" customHeight="1" thickBot="1">
      <c r="A6410" s="238"/>
      <c r="B6410" s="238"/>
      <c r="C6410" s="240"/>
      <c r="D6410" s="240"/>
      <c r="E6410" s="240"/>
      <c r="F6410" s="240"/>
      <c r="G6410" s="240"/>
      <c r="H6410" s="240"/>
      <c r="I6410" s="240"/>
      <c r="J6410" s="240"/>
      <c r="K6410" s="240"/>
      <c r="L6410" s="240"/>
      <c r="M6410" s="240"/>
      <c r="N6410" s="240"/>
      <c r="O6410" s="240"/>
      <c r="BC6410" s="226"/>
    </row>
    <row r="6411" spans="1:55" ht="15.75" customHeight="1" thickBot="1">
      <c r="A6411" s="238"/>
      <c r="B6411" s="238"/>
      <c r="C6411" s="240"/>
      <c r="D6411" s="240"/>
      <c r="E6411" s="240"/>
      <c r="F6411" s="240"/>
      <c r="G6411" s="240"/>
      <c r="H6411" s="240"/>
      <c r="I6411" s="240"/>
      <c r="J6411" s="240"/>
      <c r="K6411" s="240"/>
      <c r="L6411" s="240"/>
      <c r="M6411" s="240"/>
      <c r="N6411" s="240"/>
      <c r="O6411" s="240"/>
      <c r="BC6411" s="226"/>
    </row>
    <row r="6412" spans="1:55" ht="15.75" customHeight="1" thickBot="1">
      <c r="A6412" s="238"/>
      <c r="B6412" s="238"/>
      <c r="C6412" s="240"/>
      <c r="D6412" s="240"/>
      <c r="E6412" s="240"/>
      <c r="F6412" s="240"/>
      <c r="G6412" s="240"/>
      <c r="H6412" s="240"/>
      <c r="I6412" s="240"/>
      <c r="J6412" s="240"/>
      <c r="K6412" s="240"/>
      <c r="L6412" s="240"/>
      <c r="M6412" s="240"/>
      <c r="N6412" s="240"/>
      <c r="O6412" s="240"/>
      <c r="BC6412" s="226"/>
    </row>
    <row r="6413" spans="1:55" ht="15.75" customHeight="1" thickBot="1">
      <c r="A6413" s="238"/>
      <c r="B6413" s="238"/>
      <c r="C6413" s="240"/>
      <c r="D6413" s="240"/>
      <c r="E6413" s="240"/>
      <c r="F6413" s="240"/>
      <c r="G6413" s="240"/>
      <c r="H6413" s="240"/>
      <c r="I6413" s="240"/>
      <c r="J6413" s="240"/>
      <c r="K6413" s="240"/>
      <c r="L6413" s="240"/>
      <c r="M6413" s="240"/>
      <c r="N6413" s="240"/>
      <c r="O6413" s="240"/>
      <c r="BC6413" s="226"/>
    </row>
    <row r="6414" spans="1:55" ht="15.75" customHeight="1" thickBot="1">
      <c r="A6414" s="238"/>
      <c r="B6414" s="238"/>
      <c r="C6414" s="240"/>
      <c r="D6414" s="240"/>
      <c r="E6414" s="240"/>
      <c r="F6414" s="240"/>
      <c r="G6414" s="240"/>
      <c r="H6414" s="240"/>
      <c r="I6414" s="240"/>
      <c r="J6414" s="240"/>
      <c r="K6414" s="240"/>
      <c r="L6414" s="240"/>
      <c r="M6414" s="240"/>
      <c r="N6414" s="240"/>
      <c r="O6414" s="240"/>
      <c r="BC6414" s="226"/>
    </row>
    <row r="6415" spans="1:55" ht="15.75" customHeight="1" thickBot="1">
      <c r="A6415" s="238"/>
      <c r="B6415" s="238"/>
      <c r="C6415" s="240"/>
      <c r="D6415" s="240"/>
      <c r="E6415" s="240"/>
      <c r="F6415" s="240"/>
      <c r="G6415" s="240"/>
      <c r="H6415" s="240"/>
      <c r="I6415" s="240"/>
      <c r="J6415" s="240"/>
      <c r="K6415" s="240"/>
      <c r="L6415" s="240"/>
      <c r="M6415" s="240"/>
      <c r="N6415" s="240"/>
      <c r="O6415" s="240"/>
      <c r="BC6415" s="226"/>
    </row>
    <row r="6416" spans="1:55" ht="15.75" customHeight="1" thickBot="1">
      <c r="A6416" s="238"/>
      <c r="B6416" s="238"/>
      <c r="C6416" s="240"/>
      <c r="D6416" s="240"/>
      <c r="E6416" s="240"/>
      <c r="F6416" s="240"/>
      <c r="G6416" s="240"/>
      <c r="H6416" s="240"/>
      <c r="I6416" s="240"/>
      <c r="J6416" s="240"/>
      <c r="K6416" s="240"/>
      <c r="L6416" s="240"/>
      <c r="M6416" s="240"/>
      <c r="N6416" s="240"/>
      <c r="O6416" s="240"/>
      <c r="BC6416" s="226"/>
    </row>
    <row r="6417" spans="1:55" ht="15.75" customHeight="1" thickBot="1">
      <c r="A6417" s="238"/>
      <c r="B6417" s="238"/>
      <c r="C6417" s="240"/>
      <c r="D6417" s="240"/>
      <c r="E6417" s="240"/>
      <c r="F6417" s="240"/>
      <c r="G6417" s="240"/>
      <c r="H6417" s="240"/>
      <c r="I6417" s="240"/>
      <c r="J6417" s="240"/>
      <c r="K6417" s="240"/>
      <c r="L6417" s="240"/>
      <c r="M6417" s="240"/>
      <c r="N6417" s="240"/>
      <c r="O6417" s="240"/>
      <c r="BC6417" s="226"/>
    </row>
    <row r="6418" spans="1:55" ht="15.75" customHeight="1" thickBot="1">
      <c r="A6418" s="238"/>
      <c r="B6418" s="238"/>
      <c r="C6418" s="240"/>
      <c r="D6418" s="240"/>
      <c r="E6418" s="240"/>
      <c r="F6418" s="240"/>
      <c r="G6418" s="240"/>
      <c r="H6418" s="240"/>
      <c r="I6418" s="240"/>
      <c r="J6418" s="240"/>
      <c r="K6418" s="240"/>
      <c r="L6418" s="240"/>
      <c r="M6418" s="240"/>
      <c r="N6418" s="240"/>
      <c r="O6418" s="240"/>
      <c r="BC6418" s="226"/>
    </row>
    <row r="6419" spans="1:55" ht="15.75" customHeight="1" thickBot="1">
      <c r="A6419" s="238"/>
      <c r="B6419" s="238"/>
      <c r="C6419" s="240"/>
      <c r="D6419" s="240"/>
      <c r="E6419" s="240"/>
      <c r="F6419" s="240"/>
      <c r="G6419" s="240"/>
      <c r="H6419" s="240"/>
      <c r="I6419" s="240"/>
      <c r="J6419" s="240"/>
      <c r="K6419" s="240"/>
      <c r="L6419" s="240"/>
      <c r="M6419" s="240"/>
      <c r="N6419" s="240"/>
      <c r="O6419" s="240"/>
      <c r="BC6419" s="226"/>
    </row>
    <row r="6420" spans="1:55" ht="15.75" customHeight="1" thickBot="1">
      <c r="A6420" s="238"/>
      <c r="B6420" s="238"/>
      <c r="C6420" s="240"/>
      <c r="D6420" s="240"/>
      <c r="E6420" s="240"/>
      <c r="F6420" s="240"/>
      <c r="G6420" s="240"/>
      <c r="H6420" s="240"/>
      <c r="I6420" s="240"/>
      <c r="J6420" s="240"/>
      <c r="K6420" s="240"/>
      <c r="L6420" s="240"/>
      <c r="M6420" s="240"/>
      <c r="N6420" s="240"/>
      <c r="O6420" s="240"/>
      <c r="BC6420" s="226"/>
    </row>
    <row r="6421" spans="1:55" ht="15.75" customHeight="1" thickBot="1">
      <c r="A6421" s="238"/>
      <c r="B6421" s="238"/>
      <c r="C6421" s="240"/>
      <c r="D6421" s="240"/>
      <c r="E6421" s="240"/>
      <c r="F6421" s="240"/>
      <c r="G6421" s="240"/>
      <c r="H6421" s="240"/>
      <c r="I6421" s="240"/>
      <c r="J6421" s="240"/>
      <c r="K6421" s="240"/>
      <c r="L6421" s="240"/>
      <c r="M6421" s="240"/>
      <c r="N6421" s="240"/>
      <c r="O6421" s="240"/>
      <c r="BC6421" s="226"/>
    </row>
    <row r="6422" spans="1:55" ht="15.75" customHeight="1" thickBot="1">
      <c r="A6422" s="238"/>
      <c r="B6422" s="238"/>
      <c r="C6422" s="240"/>
      <c r="D6422" s="240"/>
      <c r="E6422" s="240"/>
      <c r="F6422" s="240"/>
      <c r="G6422" s="240"/>
      <c r="H6422" s="240"/>
      <c r="I6422" s="240"/>
      <c r="J6422" s="240"/>
      <c r="K6422" s="240"/>
      <c r="L6422" s="240"/>
      <c r="M6422" s="240"/>
      <c r="N6422" s="240"/>
      <c r="O6422" s="240"/>
      <c r="BC6422" s="226"/>
    </row>
    <row r="6423" spans="1:55" ht="15.75" customHeight="1" thickBot="1">
      <c r="A6423" s="238"/>
      <c r="B6423" s="238"/>
      <c r="C6423" s="240"/>
      <c r="D6423" s="240"/>
      <c r="E6423" s="240"/>
      <c r="F6423" s="240"/>
      <c r="G6423" s="240"/>
      <c r="H6423" s="240"/>
      <c r="I6423" s="240"/>
      <c r="J6423" s="240"/>
      <c r="K6423" s="240"/>
      <c r="L6423" s="240"/>
      <c r="M6423" s="240"/>
      <c r="N6423" s="240"/>
      <c r="O6423" s="240"/>
      <c r="BC6423" s="226"/>
    </row>
    <row r="6424" spans="1:55" ht="15.75" customHeight="1" thickBot="1">
      <c r="A6424" s="238"/>
      <c r="B6424" s="238"/>
      <c r="C6424" s="240"/>
      <c r="D6424" s="240"/>
      <c r="E6424" s="240"/>
      <c r="F6424" s="240"/>
      <c r="G6424" s="240"/>
      <c r="H6424" s="240"/>
      <c r="I6424" s="240"/>
      <c r="J6424" s="240"/>
      <c r="K6424" s="240"/>
      <c r="L6424" s="240"/>
      <c r="M6424" s="240"/>
      <c r="N6424" s="240"/>
      <c r="O6424" s="240"/>
      <c r="BC6424" s="226"/>
    </row>
    <row r="6425" spans="1:55" ht="15.75" customHeight="1" thickBot="1">
      <c r="A6425" s="238"/>
      <c r="B6425" s="238"/>
      <c r="C6425" s="240"/>
      <c r="D6425" s="240"/>
      <c r="E6425" s="240"/>
      <c r="F6425" s="240"/>
      <c r="G6425" s="240"/>
      <c r="H6425" s="240"/>
      <c r="I6425" s="240"/>
      <c r="J6425" s="240"/>
      <c r="K6425" s="240"/>
      <c r="L6425" s="240"/>
      <c r="M6425" s="240"/>
      <c r="N6425" s="240"/>
      <c r="O6425" s="240"/>
      <c r="BC6425" s="226"/>
    </row>
    <row r="6426" spans="1:55" ht="15.75" customHeight="1" thickBot="1">
      <c r="A6426" s="238"/>
      <c r="B6426" s="238"/>
      <c r="C6426" s="240"/>
      <c r="D6426" s="240"/>
      <c r="E6426" s="240"/>
      <c r="F6426" s="240"/>
      <c r="G6426" s="240"/>
      <c r="H6426" s="240"/>
      <c r="I6426" s="240"/>
      <c r="J6426" s="240"/>
      <c r="K6426" s="240"/>
      <c r="L6426" s="240"/>
      <c r="M6426" s="240"/>
      <c r="N6426" s="240"/>
      <c r="O6426" s="240"/>
      <c r="BC6426" s="226"/>
    </row>
    <row r="6427" spans="1:55" ht="15.75" customHeight="1" thickBot="1">
      <c r="A6427" s="238"/>
      <c r="B6427" s="238"/>
      <c r="C6427" s="240"/>
      <c r="D6427" s="240"/>
      <c r="E6427" s="240"/>
      <c r="F6427" s="240"/>
      <c r="G6427" s="240"/>
      <c r="H6427" s="240"/>
      <c r="I6427" s="240"/>
      <c r="J6427" s="240"/>
      <c r="K6427" s="240"/>
      <c r="L6427" s="240"/>
      <c r="M6427" s="240"/>
      <c r="N6427" s="240"/>
      <c r="O6427" s="240"/>
      <c r="BC6427" s="226"/>
    </row>
    <row r="6428" spans="1:55" ht="15.75" customHeight="1" thickBot="1">
      <c r="A6428" s="238"/>
      <c r="B6428" s="238"/>
      <c r="C6428" s="240"/>
      <c r="D6428" s="240"/>
      <c r="E6428" s="240"/>
      <c r="F6428" s="240"/>
      <c r="G6428" s="240"/>
      <c r="H6428" s="240"/>
      <c r="I6428" s="240"/>
      <c r="J6428" s="240"/>
      <c r="K6428" s="240"/>
      <c r="L6428" s="240"/>
      <c r="M6428" s="240"/>
      <c r="N6428" s="240"/>
      <c r="O6428" s="240"/>
      <c r="BC6428" s="226"/>
    </row>
    <row r="6429" spans="1:55" ht="15.75" customHeight="1" thickBot="1">
      <c r="A6429" s="238"/>
      <c r="B6429" s="238"/>
      <c r="C6429" s="240"/>
      <c r="D6429" s="240"/>
      <c r="E6429" s="240"/>
      <c r="F6429" s="240"/>
      <c r="G6429" s="240"/>
      <c r="H6429" s="240"/>
      <c r="I6429" s="240"/>
      <c r="J6429" s="240"/>
      <c r="K6429" s="240"/>
      <c r="L6429" s="240"/>
      <c r="M6429" s="240"/>
      <c r="N6429" s="240"/>
      <c r="O6429" s="240"/>
      <c r="BC6429" s="226"/>
    </row>
    <row r="6430" spans="1:55" ht="15.75" customHeight="1" thickBot="1">
      <c r="A6430" s="238"/>
      <c r="B6430" s="238"/>
      <c r="C6430" s="240"/>
      <c r="D6430" s="240"/>
      <c r="E6430" s="240"/>
      <c r="F6430" s="240"/>
      <c r="G6430" s="240"/>
      <c r="H6430" s="240"/>
      <c r="I6430" s="240"/>
      <c r="J6430" s="240"/>
      <c r="K6430" s="240"/>
      <c r="L6430" s="240"/>
      <c r="M6430" s="240"/>
      <c r="N6430" s="240"/>
      <c r="O6430" s="240"/>
      <c r="BC6430" s="226"/>
    </row>
    <row r="6431" spans="1:55" ht="15.75" customHeight="1" thickBot="1">
      <c r="A6431" s="238"/>
      <c r="B6431" s="238"/>
      <c r="C6431" s="240"/>
      <c r="D6431" s="240"/>
      <c r="E6431" s="240"/>
      <c r="F6431" s="240"/>
      <c r="G6431" s="240"/>
      <c r="H6431" s="240"/>
      <c r="I6431" s="240"/>
      <c r="J6431" s="240"/>
      <c r="K6431" s="240"/>
      <c r="L6431" s="240"/>
      <c r="M6431" s="240"/>
      <c r="N6431" s="240"/>
      <c r="O6431" s="240"/>
      <c r="BC6431" s="226"/>
    </row>
    <row r="6432" spans="1:55" ht="15.75" customHeight="1" thickBot="1">
      <c r="A6432" s="238"/>
      <c r="B6432" s="238"/>
      <c r="C6432" s="240"/>
      <c r="D6432" s="240"/>
      <c r="E6432" s="240"/>
      <c r="F6432" s="240"/>
      <c r="G6432" s="240"/>
      <c r="H6432" s="240"/>
      <c r="I6432" s="240"/>
      <c r="J6432" s="240"/>
      <c r="K6432" s="240"/>
      <c r="L6432" s="240"/>
      <c r="M6432" s="240"/>
      <c r="N6432" s="240"/>
      <c r="O6432" s="240"/>
      <c r="BC6432" s="226"/>
    </row>
    <row r="6433" spans="1:55" ht="15.75" customHeight="1" thickBot="1">
      <c r="A6433" s="238"/>
      <c r="B6433" s="238"/>
      <c r="C6433" s="240"/>
      <c r="D6433" s="240"/>
      <c r="E6433" s="240"/>
      <c r="F6433" s="240"/>
      <c r="G6433" s="240"/>
      <c r="H6433" s="240"/>
      <c r="I6433" s="240"/>
      <c r="J6433" s="240"/>
      <c r="K6433" s="240"/>
      <c r="L6433" s="240"/>
      <c r="M6433" s="240"/>
      <c r="N6433" s="240"/>
      <c r="O6433" s="240"/>
      <c r="BC6433" s="226"/>
    </row>
    <row r="6434" spans="1:55" ht="15.75" customHeight="1" thickBot="1">
      <c r="A6434" s="238"/>
      <c r="B6434" s="238"/>
      <c r="C6434" s="240"/>
      <c r="D6434" s="240"/>
      <c r="E6434" s="240"/>
      <c r="F6434" s="240"/>
      <c r="G6434" s="240"/>
      <c r="H6434" s="240"/>
      <c r="I6434" s="240"/>
      <c r="J6434" s="240"/>
      <c r="K6434" s="240"/>
      <c r="L6434" s="240"/>
      <c r="M6434" s="240"/>
      <c r="N6434" s="240"/>
      <c r="O6434" s="240"/>
      <c r="BC6434" s="226"/>
    </row>
    <row r="6435" spans="1:55" ht="15.75" customHeight="1" thickBot="1">
      <c r="A6435" s="238"/>
      <c r="B6435" s="238"/>
      <c r="C6435" s="240"/>
      <c r="D6435" s="240"/>
      <c r="E6435" s="240"/>
      <c r="F6435" s="240"/>
      <c r="G6435" s="240"/>
      <c r="H6435" s="240"/>
      <c r="I6435" s="240"/>
      <c r="J6435" s="240"/>
      <c r="K6435" s="240"/>
      <c r="L6435" s="240"/>
      <c r="M6435" s="240"/>
      <c r="N6435" s="240"/>
      <c r="O6435" s="240"/>
      <c r="BC6435" s="226"/>
    </row>
    <row r="6436" spans="1:55" ht="15.75" customHeight="1" thickBot="1">
      <c r="A6436" s="238"/>
      <c r="B6436" s="238"/>
      <c r="C6436" s="240"/>
      <c r="D6436" s="240"/>
      <c r="E6436" s="240"/>
      <c r="F6436" s="240"/>
      <c r="G6436" s="240"/>
      <c r="H6436" s="240"/>
      <c r="I6436" s="240"/>
      <c r="J6436" s="240"/>
      <c r="K6436" s="240"/>
      <c r="L6436" s="240"/>
      <c r="M6436" s="240"/>
      <c r="N6436" s="240"/>
      <c r="O6436" s="240"/>
      <c r="BC6436" s="226"/>
    </row>
    <row r="6437" spans="1:55" ht="15.75" customHeight="1" thickBot="1">
      <c r="A6437" s="238"/>
      <c r="B6437" s="238"/>
      <c r="C6437" s="240"/>
      <c r="D6437" s="240"/>
      <c r="E6437" s="240"/>
      <c r="F6437" s="240"/>
      <c r="G6437" s="240"/>
      <c r="H6437" s="240"/>
      <c r="I6437" s="240"/>
      <c r="J6437" s="240"/>
      <c r="K6437" s="240"/>
      <c r="L6437" s="240"/>
      <c r="M6437" s="240"/>
      <c r="N6437" s="240"/>
      <c r="O6437" s="240"/>
      <c r="BC6437" s="226"/>
    </row>
    <row r="6438" spans="1:55" ht="15.75" customHeight="1" thickBot="1">
      <c r="A6438" s="238"/>
      <c r="B6438" s="238"/>
      <c r="C6438" s="240"/>
      <c r="D6438" s="240"/>
      <c r="E6438" s="240"/>
      <c r="F6438" s="240"/>
      <c r="G6438" s="240"/>
      <c r="H6438" s="240"/>
      <c r="I6438" s="240"/>
      <c r="J6438" s="240"/>
      <c r="K6438" s="240"/>
      <c r="L6438" s="240"/>
      <c r="M6438" s="240"/>
      <c r="N6438" s="240"/>
      <c r="O6438" s="240"/>
      <c r="BC6438" s="226"/>
    </row>
    <row r="6439" spans="1:55" ht="15.75" customHeight="1" thickBot="1">
      <c r="A6439" s="238"/>
      <c r="B6439" s="238"/>
      <c r="C6439" s="240"/>
      <c r="D6439" s="240"/>
      <c r="E6439" s="240"/>
      <c r="F6439" s="240"/>
      <c r="G6439" s="240"/>
      <c r="H6439" s="240"/>
      <c r="I6439" s="240"/>
      <c r="J6439" s="240"/>
      <c r="K6439" s="240"/>
      <c r="L6439" s="240"/>
      <c r="M6439" s="240"/>
      <c r="N6439" s="240"/>
      <c r="O6439" s="240"/>
      <c r="BC6439" s="226"/>
    </row>
    <row r="6440" spans="1:55" ht="15.75" customHeight="1" thickBot="1">
      <c r="A6440" s="238"/>
      <c r="B6440" s="238"/>
      <c r="C6440" s="240"/>
      <c r="D6440" s="240"/>
      <c r="E6440" s="240"/>
      <c r="F6440" s="240"/>
      <c r="G6440" s="240"/>
      <c r="H6440" s="240"/>
      <c r="I6440" s="240"/>
      <c r="J6440" s="240"/>
      <c r="K6440" s="240"/>
      <c r="L6440" s="240"/>
      <c r="M6440" s="240"/>
      <c r="N6440" s="240"/>
      <c r="O6440" s="240"/>
      <c r="BC6440" s="226"/>
    </row>
    <row r="6441" spans="1:55" ht="15.75" customHeight="1" thickBot="1">
      <c r="A6441" s="238"/>
      <c r="B6441" s="238"/>
      <c r="C6441" s="240"/>
      <c r="D6441" s="240"/>
      <c r="E6441" s="240"/>
      <c r="F6441" s="240"/>
      <c r="G6441" s="240"/>
      <c r="H6441" s="240"/>
      <c r="I6441" s="240"/>
      <c r="J6441" s="240"/>
      <c r="K6441" s="240"/>
      <c r="L6441" s="240"/>
      <c r="M6441" s="240"/>
      <c r="N6441" s="240"/>
      <c r="O6441" s="240"/>
      <c r="BC6441" s="226"/>
    </row>
    <row r="6442" spans="1:55" ht="15.75" customHeight="1" thickBot="1">
      <c r="A6442" s="238"/>
      <c r="B6442" s="238"/>
      <c r="C6442" s="240"/>
      <c r="D6442" s="240"/>
      <c r="E6442" s="240"/>
      <c r="F6442" s="240"/>
      <c r="G6442" s="240"/>
      <c r="H6442" s="240"/>
      <c r="I6442" s="240"/>
      <c r="J6442" s="240"/>
      <c r="K6442" s="240"/>
      <c r="L6442" s="240"/>
      <c r="M6442" s="240"/>
      <c r="N6442" s="240"/>
      <c r="O6442" s="240"/>
      <c r="BC6442" s="226"/>
    </row>
    <row r="6443" spans="1:55" ht="15.75" customHeight="1" thickBot="1">
      <c r="A6443" s="238"/>
      <c r="B6443" s="238"/>
      <c r="C6443" s="240"/>
      <c r="D6443" s="240"/>
      <c r="E6443" s="240"/>
      <c r="F6443" s="240"/>
      <c r="G6443" s="240"/>
      <c r="H6443" s="240"/>
      <c r="I6443" s="240"/>
      <c r="J6443" s="240"/>
      <c r="K6443" s="240"/>
      <c r="L6443" s="240"/>
      <c r="M6443" s="240"/>
      <c r="N6443" s="240"/>
      <c r="O6443" s="240"/>
      <c r="BC6443" s="226"/>
    </row>
    <row r="6444" spans="1:55" ht="15.75" customHeight="1" thickBot="1">
      <c r="A6444" s="238"/>
      <c r="B6444" s="238"/>
      <c r="C6444" s="240"/>
      <c r="D6444" s="240"/>
      <c r="E6444" s="240"/>
      <c r="F6444" s="240"/>
      <c r="G6444" s="240"/>
      <c r="H6444" s="240"/>
      <c r="I6444" s="240"/>
      <c r="J6444" s="240"/>
      <c r="K6444" s="240"/>
      <c r="L6444" s="240"/>
      <c r="M6444" s="240"/>
      <c r="N6444" s="240"/>
      <c r="O6444" s="240"/>
      <c r="BC6444" s="226"/>
    </row>
    <row r="6445" spans="1:55" ht="15.75" customHeight="1" thickBot="1">
      <c r="A6445" s="238"/>
      <c r="B6445" s="238"/>
      <c r="C6445" s="240"/>
      <c r="D6445" s="240"/>
      <c r="E6445" s="240"/>
      <c r="F6445" s="240"/>
      <c r="G6445" s="240"/>
      <c r="H6445" s="240"/>
      <c r="I6445" s="240"/>
      <c r="J6445" s="240"/>
      <c r="K6445" s="240"/>
      <c r="L6445" s="240"/>
      <c r="M6445" s="240"/>
      <c r="N6445" s="240"/>
      <c r="O6445" s="240"/>
      <c r="BC6445" s="226"/>
    </row>
    <row r="6446" spans="1:55" ht="15.75" customHeight="1" thickBot="1">
      <c r="A6446" s="238"/>
      <c r="B6446" s="238"/>
      <c r="C6446" s="240"/>
      <c r="D6446" s="240"/>
      <c r="E6446" s="240"/>
      <c r="F6446" s="240"/>
      <c r="G6446" s="240"/>
      <c r="H6446" s="240"/>
      <c r="I6446" s="240"/>
      <c r="J6446" s="240"/>
      <c r="K6446" s="240"/>
      <c r="L6446" s="240"/>
      <c r="M6446" s="240"/>
      <c r="N6446" s="240"/>
      <c r="O6446" s="240"/>
      <c r="BC6446" s="226"/>
    </row>
    <row r="6447" spans="1:55" ht="15.75" customHeight="1" thickBot="1">
      <c r="A6447" s="238"/>
      <c r="B6447" s="238"/>
      <c r="C6447" s="240"/>
      <c r="D6447" s="240"/>
      <c r="E6447" s="240"/>
      <c r="F6447" s="240"/>
      <c r="G6447" s="240"/>
      <c r="H6447" s="240"/>
      <c r="I6447" s="240"/>
      <c r="J6447" s="240"/>
      <c r="K6447" s="240"/>
      <c r="L6447" s="240"/>
      <c r="M6447" s="240"/>
      <c r="N6447" s="240"/>
      <c r="O6447" s="240"/>
      <c r="BC6447" s="226"/>
    </row>
    <row r="6448" spans="1:55" ht="15.75" customHeight="1" thickBot="1">
      <c r="A6448" s="238"/>
      <c r="B6448" s="238"/>
      <c r="C6448" s="240"/>
      <c r="D6448" s="240"/>
      <c r="E6448" s="240"/>
      <c r="F6448" s="240"/>
      <c r="G6448" s="240"/>
      <c r="H6448" s="240"/>
      <c r="I6448" s="240"/>
      <c r="J6448" s="240"/>
      <c r="K6448" s="240"/>
      <c r="L6448" s="240"/>
      <c r="M6448" s="240"/>
      <c r="N6448" s="240"/>
      <c r="O6448" s="240"/>
      <c r="BC6448" s="226"/>
    </row>
    <row r="6449" spans="1:55" ht="15.75" customHeight="1" thickBot="1">
      <c r="A6449" s="238"/>
      <c r="B6449" s="238"/>
      <c r="C6449" s="240"/>
      <c r="D6449" s="240"/>
      <c r="E6449" s="240"/>
      <c r="F6449" s="240"/>
      <c r="G6449" s="240"/>
      <c r="H6449" s="240"/>
      <c r="I6449" s="240"/>
      <c r="J6449" s="240"/>
      <c r="K6449" s="240"/>
      <c r="L6449" s="240"/>
      <c r="M6449" s="240"/>
      <c r="N6449" s="240"/>
      <c r="O6449" s="240"/>
      <c r="BC6449" s="226"/>
    </row>
    <row r="6450" spans="1:55" ht="15.75" customHeight="1" thickBot="1">
      <c r="A6450" s="238"/>
      <c r="B6450" s="238"/>
      <c r="C6450" s="240"/>
      <c r="D6450" s="240"/>
      <c r="E6450" s="240"/>
      <c r="F6450" s="240"/>
      <c r="G6450" s="240"/>
      <c r="H6450" s="240"/>
      <c r="I6450" s="240"/>
      <c r="J6450" s="240"/>
      <c r="K6450" s="240"/>
      <c r="L6450" s="240"/>
      <c r="M6450" s="240"/>
      <c r="N6450" s="240"/>
      <c r="O6450" s="240"/>
      <c r="BC6450" s="226"/>
    </row>
    <row r="6451" spans="1:55" ht="15.75" customHeight="1" thickBot="1">
      <c r="A6451" s="238"/>
      <c r="B6451" s="238"/>
      <c r="C6451" s="240"/>
      <c r="D6451" s="240"/>
      <c r="E6451" s="240"/>
      <c r="F6451" s="240"/>
      <c r="G6451" s="240"/>
      <c r="H6451" s="240"/>
      <c r="I6451" s="240"/>
      <c r="J6451" s="240"/>
      <c r="K6451" s="240"/>
      <c r="L6451" s="240"/>
      <c r="M6451" s="240"/>
      <c r="N6451" s="240"/>
      <c r="O6451" s="240"/>
      <c r="BC6451" s="226"/>
    </row>
    <row r="6452" spans="1:55" ht="15.75" customHeight="1" thickBot="1">
      <c r="A6452" s="238"/>
      <c r="B6452" s="238"/>
      <c r="C6452" s="240"/>
      <c r="D6452" s="240"/>
      <c r="E6452" s="240"/>
      <c r="F6452" s="240"/>
      <c r="G6452" s="240"/>
      <c r="H6452" s="240"/>
      <c r="I6452" s="240"/>
      <c r="J6452" s="240"/>
      <c r="K6452" s="240"/>
      <c r="L6452" s="240"/>
      <c r="M6452" s="240"/>
      <c r="N6452" s="240"/>
      <c r="O6452" s="240"/>
      <c r="BC6452" s="226"/>
    </row>
    <row r="6453" spans="1:55" ht="15.75" customHeight="1" thickBot="1">
      <c r="A6453" s="238"/>
      <c r="B6453" s="238"/>
      <c r="C6453" s="240"/>
      <c r="D6453" s="240"/>
      <c r="E6453" s="240"/>
      <c r="F6453" s="240"/>
      <c r="G6453" s="240"/>
      <c r="H6453" s="240"/>
      <c r="I6453" s="240"/>
      <c r="J6453" s="240"/>
      <c r="K6453" s="240"/>
      <c r="L6453" s="240"/>
      <c r="M6453" s="240"/>
      <c r="N6453" s="240"/>
      <c r="O6453" s="240"/>
      <c r="BC6453" s="226"/>
    </row>
    <row r="6454" spans="1:55" ht="15.75" customHeight="1" thickBot="1">
      <c r="A6454" s="238"/>
      <c r="B6454" s="238"/>
      <c r="C6454" s="240"/>
      <c r="D6454" s="240"/>
      <c r="E6454" s="240"/>
      <c r="F6454" s="240"/>
      <c r="G6454" s="240"/>
      <c r="H6454" s="240"/>
      <c r="I6454" s="240"/>
      <c r="J6454" s="240"/>
      <c r="K6454" s="240"/>
      <c r="L6454" s="240"/>
      <c r="M6454" s="240"/>
      <c r="N6454" s="240"/>
      <c r="O6454" s="240"/>
      <c r="BC6454" s="226"/>
    </row>
    <row r="6455" spans="1:55" ht="15.75" customHeight="1" thickBot="1">
      <c r="A6455" s="238"/>
      <c r="B6455" s="238"/>
      <c r="C6455" s="240"/>
      <c r="D6455" s="240"/>
      <c r="E6455" s="240"/>
      <c r="F6455" s="240"/>
      <c r="G6455" s="240"/>
      <c r="H6455" s="240"/>
      <c r="I6455" s="240"/>
      <c r="J6455" s="240"/>
      <c r="K6455" s="240"/>
      <c r="L6455" s="240"/>
      <c r="M6455" s="240"/>
      <c r="N6455" s="240"/>
      <c r="O6455" s="240"/>
      <c r="BC6455" s="226"/>
    </row>
    <row r="6456" spans="1:55" ht="15.75" customHeight="1" thickBot="1">
      <c r="A6456" s="238"/>
      <c r="B6456" s="238"/>
      <c r="C6456" s="240"/>
      <c r="D6456" s="240"/>
      <c r="E6456" s="240"/>
      <c r="F6456" s="240"/>
      <c r="G6456" s="240"/>
      <c r="H6456" s="240"/>
      <c r="I6456" s="240"/>
      <c r="J6456" s="240"/>
      <c r="K6456" s="240"/>
      <c r="L6456" s="240"/>
      <c r="M6456" s="240"/>
      <c r="N6456" s="240"/>
      <c r="O6456" s="240"/>
      <c r="BC6456" s="226"/>
    </row>
    <row r="6457" spans="1:55" ht="15.75" customHeight="1" thickBot="1">
      <c r="A6457" s="238"/>
      <c r="B6457" s="238"/>
      <c r="C6457" s="240"/>
      <c r="D6457" s="240"/>
      <c r="E6457" s="240"/>
      <c r="F6457" s="240"/>
      <c r="G6457" s="240"/>
      <c r="H6457" s="240"/>
      <c r="I6457" s="240"/>
      <c r="J6457" s="240"/>
      <c r="K6457" s="240"/>
      <c r="L6457" s="240"/>
      <c r="M6457" s="240"/>
      <c r="N6457" s="240"/>
      <c r="O6457" s="240"/>
      <c r="BC6457" s="226"/>
    </row>
    <row r="6458" spans="1:55" ht="15.75" customHeight="1" thickBot="1">
      <c r="A6458" s="238"/>
      <c r="B6458" s="238"/>
      <c r="C6458" s="240"/>
      <c r="D6458" s="240"/>
      <c r="E6458" s="240"/>
      <c r="F6458" s="240"/>
      <c r="G6458" s="240"/>
      <c r="H6458" s="240"/>
      <c r="I6458" s="240"/>
      <c r="J6458" s="240"/>
      <c r="K6458" s="240"/>
      <c r="L6458" s="240"/>
      <c r="M6458" s="240"/>
      <c r="N6458" s="240"/>
      <c r="O6458" s="240"/>
      <c r="BC6458" s="226"/>
    </row>
    <row r="6459" spans="1:55" ht="15.75" customHeight="1" thickBot="1">
      <c r="A6459" s="238"/>
      <c r="B6459" s="238"/>
      <c r="C6459" s="240"/>
      <c r="D6459" s="240"/>
      <c r="E6459" s="240"/>
      <c r="F6459" s="240"/>
      <c r="G6459" s="240"/>
      <c r="H6459" s="240"/>
      <c r="I6459" s="240"/>
      <c r="J6459" s="240"/>
      <c r="K6459" s="240"/>
      <c r="L6459" s="240"/>
      <c r="M6459" s="240"/>
      <c r="N6459" s="240"/>
      <c r="O6459" s="240"/>
      <c r="BC6459" s="226"/>
    </row>
    <row r="6460" spans="1:55" ht="15.75" customHeight="1" thickBot="1">
      <c r="A6460" s="238"/>
      <c r="B6460" s="238"/>
      <c r="C6460" s="240"/>
      <c r="D6460" s="240"/>
      <c r="E6460" s="240"/>
      <c r="F6460" s="240"/>
      <c r="G6460" s="240"/>
      <c r="H6460" s="240"/>
      <c r="I6460" s="240"/>
      <c r="J6460" s="240"/>
      <c r="K6460" s="240"/>
      <c r="L6460" s="240"/>
      <c r="M6460" s="240"/>
      <c r="N6460" s="240"/>
      <c r="O6460" s="240"/>
      <c r="BC6460" s="226"/>
    </row>
    <row r="6461" spans="1:55" ht="15.75" customHeight="1" thickBot="1">
      <c r="A6461" s="238"/>
      <c r="B6461" s="238"/>
      <c r="C6461" s="240"/>
      <c r="D6461" s="240"/>
      <c r="E6461" s="240"/>
      <c r="F6461" s="240"/>
      <c r="G6461" s="240"/>
      <c r="H6461" s="240"/>
      <c r="I6461" s="240"/>
      <c r="J6461" s="240"/>
      <c r="K6461" s="240"/>
      <c r="L6461" s="240"/>
      <c r="M6461" s="240"/>
      <c r="N6461" s="240"/>
      <c r="O6461" s="240"/>
      <c r="BC6461" s="226"/>
    </row>
    <row r="6462" spans="1:55" ht="15.75" customHeight="1" thickBot="1">
      <c r="A6462" s="238"/>
      <c r="B6462" s="238"/>
      <c r="C6462" s="240"/>
      <c r="D6462" s="240"/>
      <c r="E6462" s="240"/>
      <c r="F6462" s="240"/>
      <c r="G6462" s="240"/>
      <c r="H6462" s="240"/>
      <c r="I6462" s="240"/>
      <c r="J6462" s="240"/>
      <c r="K6462" s="240"/>
      <c r="L6462" s="240"/>
      <c r="M6462" s="240"/>
      <c r="N6462" s="240"/>
      <c r="O6462" s="240"/>
      <c r="BC6462" s="226"/>
    </row>
    <row r="6463" spans="1:55" ht="15.75" customHeight="1" thickBot="1">
      <c r="A6463" s="238"/>
      <c r="B6463" s="238"/>
      <c r="C6463" s="240"/>
      <c r="D6463" s="240"/>
      <c r="E6463" s="240"/>
      <c r="F6463" s="240"/>
      <c r="G6463" s="240"/>
      <c r="H6463" s="240"/>
      <c r="I6463" s="240"/>
      <c r="J6463" s="240"/>
      <c r="K6463" s="240"/>
      <c r="L6463" s="240"/>
      <c r="M6463" s="240"/>
      <c r="N6463" s="240"/>
      <c r="O6463" s="240"/>
      <c r="BC6463" s="226"/>
    </row>
    <row r="6464" spans="1:55" ht="15.75" customHeight="1" thickBot="1">
      <c r="A6464" s="238"/>
      <c r="B6464" s="238"/>
      <c r="C6464" s="240"/>
      <c r="D6464" s="240"/>
      <c r="E6464" s="240"/>
      <c r="F6464" s="240"/>
      <c r="G6464" s="240"/>
      <c r="H6464" s="240"/>
      <c r="I6464" s="240"/>
      <c r="J6464" s="240"/>
      <c r="K6464" s="240"/>
      <c r="L6464" s="240"/>
      <c r="M6464" s="240"/>
      <c r="N6464" s="240"/>
      <c r="O6464" s="240"/>
      <c r="BC6464" s="226"/>
    </row>
    <row r="6465" spans="1:55" ht="15.75" customHeight="1" thickBot="1">
      <c r="A6465" s="238"/>
      <c r="B6465" s="238"/>
      <c r="C6465" s="240"/>
      <c r="D6465" s="240"/>
      <c r="E6465" s="240"/>
      <c r="F6465" s="240"/>
      <c r="G6465" s="240"/>
      <c r="H6465" s="240"/>
      <c r="I6465" s="240"/>
      <c r="J6465" s="240"/>
      <c r="K6465" s="240"/>
      <c r="L6465" s="240"/>
      <c r="M6465" s="240"/>
      <c r="N6465" s="240"/>
      <c r="O6465" s="240"/>
      <c r="BC6465" s="226"/>
    </row>
    <row r="6466" spans="1:55" ht="15.75" customHeight="1" thickBot="1">
      <c r="A6466" s="238"/>
      <c r="B6466" s="238"/>
      <c r="C6466" s="240"/>
      <c r="D6466" s="240"/>
      <c r="E6466" s="240"/>
      <c r="F6466" s="240"/>
      <c r="G6466" s="240"/>
      <c r="H6466" s="240"/>
      <c r="I6466" s="240"/>
      <c r="J6466" s="240"/>
      <c r="K6466" s="240"/>
      <c r="L6466" s="240"/>
      <c r="M6466" s="240"/>
      <c r="N6466" s="240"/>
      <c r="O6466" s="240"/>
      <c r="BC6466" s="226"/>
    </row>
    <row r="6467" spans="1:55" ht="15.75" customHeight="1" thickBot="1">
      <c r="A6467" s="238"/>
      <c r="B6467" s="238"/>
      <c r="C6467" s="240"/>
      <c r="D6467" s="240"/>
      <c r="E6467" s="240"/>
      <c r="F6467" s="240"/>
      <c r="G6467" s="240"/>
      <c r="H6467" s="240"/>
      <c r="I6467" s="240"/>
      <c r="J6467" s="240"/>
      <c r="K6467" s="240"/>
      <c r="L6467" s="240"/>
      <c r="M6467" s="240"/>
      <c r="N6467" s="240"/>
      <c r="O6467" s="240"/>
      <c r="BC6467" s="226"/>
    </row>
    <row r="6468" spans="1:55" ht="15.75" customHeight="1" thickBot="1">
      <c r="A6468" s="238"/>
      <c r="B6468" s="238"/>
      <c r="C6468" s="240"/>
      <c r="D6468" s="240"/>
      <c r="E6468" s="240"/>
      <c r="F6468" s="240"/>
      <c r="G6468" s="240"/>
      <c r="H6468" s="240"/>
      <c r="I6468" s="240"/>
      <c r="J6468" s="240"/>
      <c r="K6468" s="240"/>
      <c r="L6468" s="240"/>
      <c r="M6468" s="240"/>
      <c r="N6468" s="240"/>
      <c r="O6468" s="240"/>
      <c r="BC6468" s="226"/>
    </row>
    <row r="6469" spans="1:55" ht="15.75" customHeight="1" thickBot="1">
      <c r="A6469" s="238"/>
      <c r="B6469" s="238"/>
      <c r="C6469" s="240"/>
      <c r="D6469" s="240"/>
      <c r="E6469" s="240"/>
      <c r="F6469" s="240"/>
      <c r="G6469" s="240"/>
      <c r="H6469" s="240"/>
      <c r="I6469" s="240"/>
      <c r="J6469" s="240"/>
      <c r="K6469" s="240"/>
      <c r="L6469" s="240"/>
      <c r="M6469" s="240"/>
      <c r="N6469" s="240"/>
      <c r="O6469" s="240"/>
      <c r="BC6469" s="226"/>
    </row>
    <row r="6470" spans="1:55" ht="15.75" customHeight="1" thickBot="1">
      <c r="A6470" s="238"/>
      <c r="B6470" s="238"/>
      <c r="C6470" s="240"/>
      <c r="D6470" s="240"/>
      <c r="E6470" s="240"/>
      <c r="F6470" s="240"/>
      <c r="G6470" s="240"/>
      <c r="H6470" s="240"/>
      <c r="I6470" s="240"/>
      <c r="J6470" s="240"/>
      <c r="K6470" s="240"/>
      <c r="L6470" s="240"/>
      <c r="M6470" s="240"/>
      <c r="N6470" s="240"/>
      <c r="O6470" s="240"/>
      <c r="BC6470" s="226"/>
    </row>
    <row r="6471" spans="1:55" ht="15.75" customHeight="1" thickBot="1">
      <c r="A6471" s="238"/>
      <c r="B6471" s="238"/>
      <c r="C6471" s="240"/>
      <c r="D6471" s="240"/>
      <c r="E6471" s="240"/>
      <c r="F6471" s="240"/>
      <c r="G6471" s="240"/>
      <c r="H6471" s="240"/>
      <c r="I6471" s="240"/>
      <c r="J6471" s="240"/>
      <c r="K6471" s="240"/>
      <c r="L6471" s="240"/>
      <c r="M6471" s="240"/>
      <c r="N6471" s="240"/>
      <c r="O6471" s="240"/>
      <c r="BC6471" s="226"/>
    </row>
    <row r="6472" spans="1:55" ht="15.75" customHeight="1" thickBot="1">
      <c r="A6472" s="238"/>
      <c r="B6472" s="238"/>
      <c r="C6472" s="240"/>
      <c r="D6472" s="240"/>
      <c r="E6472" s="240"/>
      <c r="F6472" s="240"/>
      <c r="G6472" s="240"/>
      <c r="H6472" s="240"/>
      <c r="I6472" s="240"/>
      <c r="J6472" s="240"/>
      <c r="K6472" s="240"/>
      <c r="L6472" s="240"/>
      <c r="M6472" s="240"/>
      <c r="N6472" s="240"/>
      <c r="O6472" s="240"/>
      <c r="BC6472" s="226"/>
    </row>
    <row r="6473" spans="1:55" ht="15.75" customHeight="1" thickBot="1">
      <c r="A6473" s="238"/>
      <c r="B6473" s="238"/>
      <c r="C6473" s="240"/>
      <c r="D6473" s="240"/>
      <c r="E6473" s="240"/>
      <c r="F6473" s="240"/>
      <c r="G6473" s="240"/>
      <c r="H6473" s="240"/>
      <c r="I6473" s="240"/>
      <c r="J6473" s="240"/>
      <c r="K6473" s="240"/>
      <c r="L6473" s="240"/>
      <c r="M6473" s="240"/>
      <c r="N6473" s="240"/>
      <c r="O6473" s="240"/>
      <c r="BC6473" s="226"/>
    </row>
    <row r="6474" spans="1:55" ht="15.75" customHeight="1" thickBot="1">
      <c r="A6474" s="238"/>
      <c r="B6474" s="238"/>
      <c r="C6474" s="240"/>
      <c r="D6474" s="240"/>
      <c r="E6474" s="240"/>
      <c r="F6474" s="240"/>
      <c r="G6474" s="240"/>
      <c r="H6474" s="240"/>
      <c r="I6474" s="240"/>
      <c r="J6474" s="240"/>
      <c r="K6474" s="240"/>
      <c r="L6474" s="240"/>
      <c r="M6474" s="240"/>
      <c r="N6474" s="240"/>
      <c r="O6474" s="240"/>
      <c r="BC6474" s="226"/>
    </row>
    <row r="6475" spans="1:55" ht="15.75" customHeight="1" thickBot="1">
      <c r="A6475" s="238"/>
      <c r="B6475" s="238"/>
      <c r="C6475" s="240"/>
      <c r="D6475" s="240"/>
      <c r="E6475" s="240"/>
      <c r="F6475" s="240"/>
      <c r="G6475" s="240"/>
      <c r="H6475" s="240"/>
      <c r="I6475" s="240"/>
      <c r="J6475" s="240"/>
      <c r="K6475" s="240"/>
      <c r="L6475" s="240"/>
      <c r="M6475" s="240"/>
      <c r="N6475" s="240"/>
      <c r="O6475" s="240"/>
      <c r="BC6475" s="226"/>
    </row>
    <row r="6476" spans="1:55" ht="15.75" customHeight="1" thickBot="1">
      <c r="A6476" s="238"/>
      <c r="B6476" s="238"/>
      <c r="C6476" s="240"/>
      <c r="D6476" s="240"/>
      <c r="E6476" s="240"/>
      <c r="F6476" s="240"/>
      <c r="G6476" s="240"/>
      <c r="H6476" s="240"/>
      <c r="I6476" s="240"/>
      <c r="J6476" s="240"/>
      <c r="K6476" s="240"/>
      <c r="L6476" s="240"/>
      <c r="M6476" s="240"/>
      <c r="N6476" s="240"/>
      <c r="O6476" s="240"/>
      <c r="BC6476" s="226"/>
    </row>
    <row r="6477" spans="1:55" ht="15.75" customHeight="1" thickBot="1">
      <c r="A6477" s="238"/>
      <c r="B6477" s="238"/>
      <c r="C6477" s="240"/>
      <c r="D6477" s="240"/>
      <c r="E6477" s="240"/>
      <c r="F6477" s="240"/>
      <c r="G6477" s="240"/>
      <c r="H6477" s="240"/>
      <c r="I6477" s="240"/>
      <c r="J6477" s="240"/>
      <c r="K6477" s="240"/>
      <c r="L6477" s="240"/>
      <c r="M6477" s="240"/>
      <c r="N6477" s="240"/>
      <c r="O6477" s="240"/>
      <c r="BC6477" s="226"/>
    </row>
    <row r="6478" spans="1:55" ht="15.75" customHeight="1" thickBot="1">
      <c r="A6478" s="238"/>
      <c r="B6478" s="238"/>
      <c r="C6478" s="240"/>
      <c r="D6478" s="240"/>
      <c r="E6478" s="240"/>
      <c r="F6478" s="240"/>
      <c r="G6478" s="240"/>
      <c r="H6478" s="240"/>
      <c r="I6478" s="240"/>
      <c r="J6478" s="240"/>
      <c r="K6478" s="240"/>
      <c r="L6478" s="240"/>
      <c r="M6478" s="240"/>
      <c r="N6478" s="240"/>
      <c r="O6478" s="240"/>
      <c r="BC6478" s="226"/>
    </row>
    <row r="6479" spans="1:55" ht="15.75" customHeight="1" thickBot="1">
      <c r="A6479" s="238"/>
      <c r="B6479" s="238"/>
      <c r="C6479" s="240"/>
      <c r="D6479" s="240"/>
      <c r="E6479" s="240"/>
      <c r="F6479" s="240"/>
      <c r="G6479" s="240"/>
      <c r="H6479" s="240"/>
      <c r="I6479" s="240"/>
      <c r="J6479" s="240"/>
      <c r="K6479" s="240"/>
      <c r="L6479" s="240"/>
      <c r="M6479" s="240"/>
      <c r="N6479" s="240"/>
      <c r="O6479" s="240"/>
      <c r="BC6479" s="226"/>
    </row>
    <row r="6480" spans="1:55" ht="15.75" customHeight="1" thickBot="1">
      <c r="A6480" s="238"/>
      <c r="B6480" s="238"/>
      <c r="C6480" s="240"/>
      <c r="D6480" s="240"/>
      <c r="E6480" s="240"/>
      <c r="F6480" s="240"/>
      <c r="G6480" s="240"/>
      <c r="H6480" s="240"/>
      <c r="I6480" s="240"/>
      <c r="J6480" s="240"/>
      <c r="K6480" s="240"/>
      <c r="L6480" s="240"/>
      <c r="M6480" s="240"/>
      <c r="N6480" s="240"/>
      <c r="O6480" s="240"/>
      <c r="BC6480" s="226"/>
    </row>
    <row r="6481" spans="1:55" ht="15.75" customHeight="1" thickBot="1">
      <c r="A6481" s="238"/>
      <c r="B6481" s="238"/>
      <c r="C6481" s="240"/>
      <c r="D6481" s="240"/>
      <c r="E6481" s="240"/>
      <c r="F6481" s="240"/>
      <c r="G6481" s="240"/>
      <c r="H6481" s="240"/>
      <c r="I6481" s="240"/>
      <c r="J6481" s="240"/>
      <c r="K6481" s="240"/>
      <c r="L6481" s="240"/>
      <c r="M6481" s="240"/>
      <c r="N6481" s="240"/>
      <c r="O6481" s="240"/>
      <c r="BC6481" s="226"/>
    </row>
    <row r="6482" spans="1:55" ht="15.75" customHeight="1" thickBot="1">
      <c r="A6482" s="238"/>
      <c r="B6482" s="238"/>
      <c r="C6482" s="240"/>
      <c r="D6482" s="240"/>
      <c r="E6482" s="240"/>
      <c r="F6482" s="240"/>
      <c r="G6482" s="240"/>
      <c r="H6482" s="240"/>
      <c r="I6482" s="240"/>
      <c r="J6482" s="240"/>
      <c r="K6482" s="240"/>
      <c r="L6482" s="240"/>
      <c r="M6482" s="240"/>
      <c r="N6482" s="240"/>
      <c r="O6482" s="240"/>
      <c r="BC6482" s="226"/>
    </row>
    <row r="6483" spans="1:55" ht="15.75" customHeight="1" thickBot="1">
      <c r="A6483" s="238"/>
      <c r="B6483" s="238"/>
      <c r="C6483" s="240"/>
      <c r="D6483" s="240"/>
      <c r="E6483" s="240"/>
      <c r="F6483" s="240"/>
      <c r="G6483" s="240"/>
      <c r="H6483" s="240"/>
      <c r="I6483" s="240"/>
      <c r="J6483" s="240"/>
      <c r="K6483" s="240"/>
      <c r="L6483" s="240"/>
      <c r="M6483" s="240"/>
      <c r="N6483" s="240"/>
      <c r="O6483" s="240"/>
      <c r="BC6483" s="226"/>
    </row>
    <row r="6484" spans="1:55" ht="15.75" customHeight="1" thickBot="1">
      <c r="A6484" s="238"/>
      <c r="B6484" s="238"/>
      <c r="C6484" s="240"/>
      <c r="D6484" s="240"/>
      <c r="E6484" s="240"/>
      <c r="F6484" s="240"/>
      <c r="G6484" s="240"/>
      <c r="H6484" s="240"/>
      <c r="I6484" s="240"/>
      <c r="J6484" s="240"/>
      <c r="K6484" s="240"/>
      <c r="L6484" s="240"/>
      <c r="M6484" s="240"/>
      <c r="N6484" s="240"/>
      <c r="O6484" s="240"/>
      <c r="BC6484" s="226"/>
    </row>
    <row r="6485" spans="1:55" ht="15.75" customHeight="1" thickBot="1">
      <c r="A6485" s="238"/>
      <c r="B6485" s="238"/>
      <c r="C6485" s="240"/>
      <c r="D6485" s="240"/>
      <c r="E6485" s="240"/>
      <c r="F6485" s="240"/>
      <c r="G6485" s="240"/>
      <c r="H6485" s="240"/>
      <c r="I6485" s="240"/>
      <c r="J6485" s="240"/>
      <c r="K6485" s="240"/>
      <c r="L6485" s="240"/>
      <c r="M6485" s="240"/>
      <c r="N6485" s="240"/>
      <c r="O6485" s="240"/>
      <c r="BC6485" s="226"/>
    </row>
    <row r="6486" spans="1:55" ht="15.75" customHeight="1" thickBot="1">
      <c r="A6486" s="238"/>
      <c r="B6486" s="238"/>
      <c r="C6486" s="240"/>
      <c r="D6486" s="240"/>
      <c r="E6486" s="240"/>
      <c r="F6486" s="240"/>
      <c r="G6486" s="240"/>
      <c r="H6486" s="240"/>
      <c r="I6486" s="240"/>
      <c r="J6486" s="240"/>
      <c r="K6486" s="240"/>
      <c r="L6486" s="240"/>
      <c r="M6486" s="240"/>
      <c r="N6486" s="240"/>
      <c r="O6486" s="240"/>
      <c r="BC6486" s="226"/>
    </row>
    <row r="6487" spans="1:55" ht="15.75" customHeight="1" thickBot="1">
      <c r="A6487" s="238"/>
      <c r="B6487" s="238"/>
      <c r="C6487" s="240"/>
      <c r="D6487" s="240"/>
      <c r="E6487" s="240"/>
      <c r="F6487" s="240"/>
      <c r="G6487" s="240"/>
      <c r="H6487" s="240"/>
      <c r="I6487" s="240"/>
      <c r="J6487" s="240"/>
      <c r="K6487" s="240"/>
      <c r="L6487" s="240"/>
      <c r="M6487" s="240"/>
      <c r="N6487" s="240"/>
      <c r="O6487" s="240"/>
      <c r="BC6487" s="226"/>
    </row>
    <row r="6488" spans="1:55" ht="15.75" customHeight="1" thickBot="1">
      <c r="A6488" s="238"/>
      <c r="B6488" s="238"/>
      <c r="C6488" s="240"/>
      <c r="D6488" s="240"/>
      <c r="E6488" s="240"/>
      <c r="F6488" s="240"/>
      <c r="G6488" s="240"/>
      <c r="H6488" s="240"/>
      <c r="I6488" s="240"/>
      <c r="J6488" s="240"/>
      <c r="K6488" s="240"/>
      <c r="L6488" s="240"/>
      <c r="M6488" s="240"/>
      <c r="N6488" s="240"/>
      <c r="O6488" s="240"/>
      <c r="BC6488" s="226"/>
    </row>
    <row r="6489" spans="1:55" ht="15.75" customHeight="1" thickBot="1">
      <c r="A6489" s="238"/>
      <c r="B6489" s="238"/>
      <c r="C6489" s="240"/>
      <c r="D6489" s="240"/>
      <c r="E6489" s="240"/>
      <c r="F6489" s="240"/>
      <c r="G6489" s="240"/>
      <c r="H6489" s="240"/>
      <c r="I6489" s="240"/>
      <c r="J6489" s="240"/>
      <c r="K6489" s="240"/>
      <c r="L6489" s="240"/>
      <c r="M6489" s="240"/>
      <c r="N6489" s="240"/>
      <c r="O6489" s="240"/>
      <c r="BC6489" s="226"/>
    </row>
    <row r="6490" spans="1:55" ht="15.75" customHeight="1" thickBot="1">
      <c r="A6490" s="238"/>
      <c r="B6490" s="238"/>
      <c r="C6490" s="240"/>
      <c r="D6490" s="240"/>
      <c r="E6490" s="240"/>
      <c r="F6490" s="240"/>
      <c r="G6490" s="240"/>
      <c r="H6490" s="240"/>
      <c r="I6490" s="240"/>
      <c r="J6490" s="240"/>
      <c r="K6490" s="240"/>
      <c r="L6490" s="240"/>
      <c r="M6490" s="240"/>
      <c r="N6490" s="240"/>
      <c r="O6490" s="240"/>
      <c r="BC6490" s="226"/>
    </row>
    <row r="6491" spans="1:55" ht="15.75" customHeight="1" thickBot="1">
      <c r="A6491" s="238"/>
      <c r="B6491" s="238"/>
      <c r="C6491" s="240"/>
      <c r="D6491" s="240"/>
      <c r="E6491" s="240"/>
      <c r="F6491" s="240"/>
      <c r="G6491" s="240"/>
      <c r="H6491" s="240"/>
      <c r="I6491" s="240"/>
      <c r="J6491" s="240"/>
      <c r="K6491" s="240"/>
      <c r="L6491" s="240"/>
      <c r="M6491" s="240"/>
      <c r="N6491" s="240"/>
      <c r="O6491" s="240"/>
      <c r="BC6491" s="226"/>
    </row>
    <row r="6492" spans="1:55" ht="15.75" customHeight="1" thickBot="1">
      <c r="A6492" s="238"/>
      <c r="B6492" s="238"/>
      <c r="C6492" s="240"/>
      <c r="D6492" s="240"/>
      <c r="E6492" s="240"/>
      <c r="F6492" s="240"/>
      <c r="G6492" s="240"/>
      <c r="H6492" s="240"/>
      <c r="I6492" s="240"/>
      <c r="J6492" s="240"/>
      <c r="K6492" s="240"/>
      <c r="L6492" s="240"/>
      <c r="M6492" s="240"/>
      <c r="N6492" s="240"/>
      <c r="O6492" s="240"/>
      <c r="BC6492" s="226"/>
    </row>
    <row r="6493" spans="1:55" ht="15.75" customHeight="1" thickBot="1">
      <c r="A6493" s="238"/>
      <c r="B6493" s="238"/>
      <c r="C6493" s="240"/>
      <c r="D6493" s="240"/>
      <c r="E6493" s="240"/>
      <c r="F6493" s="240"/>
      <c r="G6493" s="240"/>
      <c r="H6493" s="240"/>
      <c r="I6493" s="240"/>
      <c r="J6493" s="240"/>
      <c r="K6493" s="240"/>
      <c r="L6493" s="240"/>
      <c r="M6493" s="240"/>
      <c r="N6493" s="240"/>
      <c r="O6493" s="240"/>
      <c r="BC6493" s="226"/>
    </row>
    <row r="6494" spans="1:55" ht="15.75" customHeight="1" thickBot="1">
      <c r="A6494" s="238"/>
      <c r="B6494" s="238"/>
      <c r="C6494" s="240"/>
      <c r="D6494" s="240"/>
      <c r="E6494" s="240"/>
      <c r="F6494" s="240"/>
      <c r="G6494" s="240"/>
      <c r="H6494" s="240"/>
      <c r="I6494" s="240"/>
      <c r="J6494" s="240"/>
      <c r="K6494" s="240"/>
      <c r="L6494" s="240"/>
      <c r="M6494" s="240"/>
      <c r="N6494" s="240"/>
      <c r="O6494" s="240"/>
      <c r="BC6494" s="226"/>
    </row>
    <row r="6495" spans="1:55" ht="15.75" customHeight="1" thickBot="1">
      <c r="A6495" s="238"/>
      <c r="B6495" s="238"/>
      <c r="C6495" s="240"/>
      <c r="D6495" s="240"/>
      <c r="E6495" s="240"/>
      <c r="F6495" s="240"/>
      <c r="G6495" s="240"/>
      <c r="H6495" s="240"/>
      <c r="I6495" s="240"/>
      <c r="J6495" s="240"/>
      <c r="K6495" s="240"/>
      <c r="L6495" s="240"/>
      <c r="M6495" s="240"/>
      <c r="N6495" s="240"/>
      <c r="O6495" s="240"/>
      <c r="BC6495" s="226"/>
    </row>
    <row r="6496" spans="1:55" ht="15.75" customHeight="1" thickBot="1">
      <c r="A6496" s="238"/>
      <c r="B6496" s="238"/>
      <c r="C6496" s="240"/>
      <c r="D6496" s="240"/>
      <c r="E6496" s="240"/>
      <c r="F6496" s="240"/>
      <c r="G6496" s="240"/>
      <c r="H6496" s="240"/>
      <c r="I6496" s="240"/>
      <c r="J6496" s="240"/>
      <c r="K6496" s="240"/>
      <c r="L6496" s="240"/>
      <c r="M6496" s="240"/>
      <c r="N6496" s="240"/>
      <c r="O6496" s="240"/>
      <c r="BC6496" s="226"/>
    </row>
    <row r="6497" spans="1:55" ht="15.75" customHeight="1" thickBot="1">
      <c r="A6497" s="238"/>
      <c r="B6497" s="238"/>
      <c r="C6497" s="240"/>
      <c r="D6497" s="240"/>
      <c r="E6497" s="240"/>
      <c r="F6497" s="240"/>
      <c r="G6497" s="240"/>
      <c r="H6497" s="240"/>
      <c r="I6497" s="240"/>
      <c r="J6497" s="240"/>
      <c r="K6497" s="240"/>
      <c r="L6497" s="240"/>
      <c r="M6497" s="240"/>
      <c r="N6497" s="240"/>
      <c r="O6497" s="240"/>
      <c r="BC6497" s="226"/>
    </row>
    <row r="6498" spans="1:55" ht="15.75" customHeight="1" thickBot="1">
      <c r="A6498" s="238"/>
      <c r="B6498" s="238"/>
      <c r="C6498" s="240"/>
      <c r="D6498" s="240"/>
      <c r="E6498" s="240"/>
      <c r="F6498" s="240"/>
      <c r="G6498" s="240"/>
      <c r="H6498" s="240"/>
      <c r="I6498" s="240"/>
      <c r="J6498" s="240"/>
      <c r="K6498" s="240"/>
      <c r="L6498" s="240"/>
      <c r="M6498" s="240"/>
      <c r="N6498" s="240"/>
      <c r="O6498" s="240"/>
      <c r="BC6498" s="226"/>
    </row>
    <row r="6499" spans="1:55" ht="15.75" customHeight="1" thickBot="1">
      <c r="A6499" s="238"/>
      <c r="B6499" s="238"/>
      <c r="C6499" s="240"/>
      <c r="D6499" s="240"/>
      <c r="E6499" s="240"/>
      <c r="F6499" s="240"/>
      <c r="G6499" s="240"/>
      <c r="H6499" s="240"/>
      <c r="I6499" s="240"/>
      <c r="J6499" s="240"/>
      <c r="K6499" s="240"/>
      <c r="L6499" s="240"/>
      <c r="M6499" s="240"/>
      <c r="N6499" s="240"/>
      <c r="O6499" s="240"/>
      <c r="BC6499" s="226"/>
    </row>
    <row r="6500" spans="1:55" ht="15.75" customHeight="1" thickBot="1">
      <c r="A6500" s="238"/>
      <c r="B6500" s="238"/>
      <c r="C6500" s="240"/>
      <c r="D6500" s="240"/>
      <c r="E6500" s="240"/>
      <c r="F6500" s="240"/>
      <c r="G6500" s="240"/>
      <c r="H6500" s="240"/>
      <c r="I6500" s="240"/>
      <c r="J6500" s="240"/>
      <c r="K6500" s="240"/>
      <c r="L6500" s="240"/>
      <c r="M6500" s="240"/>
      <c r="N6500" s="240"/>
      <c r="O6500" s="240"/>
      <c r="BC6500" s="226"/>
    </row>
    <row r="6501" spans="1:55" ht="15.75" customHeight="1" thickBot="1">
      <c r="A6501" s="238"/>
      <c r="B6501" s="238"/>
      <c r="C6501" s="240"/>
      <c r="D6501" s="240"/>
      <c r="E6501" s="240"/>
      <c r="F6501" s="240"/>
      <c r="G6501" s="240"/>
      <c r="H6501" s="240"/>
      <c r="I6501" s="240"/>
      <c r="J6501" s="240"/>
      <c r="K6501" s="240"/>
      <c r="L6501" s="240"/>
      <c r="M6501" s="240"/>
      <c r="N6501" s="240"/>
      <c r="O6501" s="240"/>
      <c r="BC6501" s="226"/>
    </row>
    <row r="6502" spans="1:55" ht="15.75" customHeight="1" thickBot="1">
      <c r="A6502" s="238"/>
      <c r="B6502" s="238"/>
      <c r="C6502" s="240"/>
      <c r="D6502" s="240"/>
      <c r="E6502" s="240"/>
      <c r="F6502" s="240"/>
      <c r="G6502" s="240"/>
      <c r="H6502" s="240"/>
      <c r="I6502" s="240"/>
      <c r="J6502" s="240"/>
      <c r="K6502" s="240"/>
      <c r="L6502" s="240"/>
      <c r="M6502" s="240"/>
      <c r="N6502" s="240"/>
      <c r="O6502" s="240"/>
      <c r="BC6502" s="226"/>
    </row>
    <row r="6503" spans="1:55" ht="15.75" customHeight="1" thickBot="1">
      <c r="A6503" s="238"/>
      <c r="B6503" s="238"/>
      <c r="C6503" s="240"/>
      <c r="D6503" s="240"/>
      <c r="E6503" s="240"/>
      <c r="F6503" s="240"/>
      <c r="G6503" s="240"/>
      <c r="H6503" s="240"/>
      <c r="I6503" s="240"/>
      <c r="J6503" s="240"/>
      <c r="K6503" s="240"/>
      <c r="L6503" s="240"/>
      <c r="M6503" s="240"/>
      <c r="N6503" s="240"/>
      <c r="O6503" s="240"/>
      <c r="BC6503" s="226"/>
    </row>
    <row r="6504" spans="1:55" ht="15.75" customHeight="1" thickBot="1">
      <c r="A6504" s="238"/>
      <c r="B6504" s="238"/>
      <c r="C6504" s="240"/>
      <c r="D6504" s="240"/>
      <c r="E6504" s="240"/>
      <c r="F6504" s="240"/>
      <c r="G6504" s="240"/>
      <c r="H6504" s="240"/>
      <c r="I6504" s="240"/>
      <c r="J6504" s="240"/>
      <c r="K6504" s="240"/>
      <c r="L6504" s="240"/>
      <c r="M6504" s="240"/>
      <c r="N6504" s="240"/>
      <c r="O6504" s="240"/>
      <c r="BC6504" s="226"/>
    </row>
    <row r="6505" spans="1:55" ht="15.75" customHeight="1" thickBot="1">
      <c r="A6505" s="238"/>
      <c r="B6505" s="238"/>
      <c r="C6505" s="240"/>
      <c r="D6505" s="240"/>
      <c r="E6505" s="240"/>
      <c r="F6505" s="240"/>
      <c r="G6505" s="240"/>
      <c r="H6505" s="240"/>
      <c r="I6505" s="240"/>
      <c r="J6505" s="240"/>
      <c r="K6505" s="240"/>
      <c r="L6505" s="240"/>
      <c r="M6505" s="240"/>
      <c r="N6505" s="240"/>
      <c r="O6505" s="240"/>
      <c r="BC6505" s="226"/>
    </row>
    <row r="6506" spans="1:55" ht="15.75" customHeight="1" thickBot="1">
      <c r="A6506" s="238"/>
      <c r="B6506" s="238"/>
      <c r="C6506" s="240"/>
      <c r="D6506" s="240"/>
      <c r="E6506" s="240"/>
      <c r="F6506" s="240"/>
      <c r="G6506" s="240"/>
      <c r="H6506" s="240"/>
      <c r="I6506" s="240"/>
      <c r="J6506" s="240"/>
      <c r="K6506" s="240"/>
      <c r="L6506" s="240"/>
      <c r="M6506" s="240"/>
      <c r="N6506" s="240"/>
      <c r="O6506" s="240"/>
      <c r="BC6506" s="226"/>
    </row>
    <row r="6507" spans="1:55" ht="15.75" customHeight="1" thickBot="1">
      <c r="A6507" s="238"/>
      <c r="B6507" s="238"/>
      <c r="C6507" s="240"/>
      <c r="D6507" s="240"/>
      <c r="E6507" s="240"/>
      <c r="F6507" s="240"/>
      <c r="G6507" s="240"/>
      <c r="H6507" s="240"/>
      <c r="I6507" s="240"/>
      <c r="J6507" s="240"/>
      <c r="K6507" s="240"/>
      <c r="L6507" s="240"/>
      <c r="M6507" s="240"/>
      <c r="N6507" s="240"/>
      <c r="O6507" s="240"/>
      <c r="BC6507" s="226"/>
    </row>
    <row r="6508" spans="1:55" ht="15.75" customHeight="1" thickBot="1">
      <c r="A6508" s="238"/>
      <c r="B6508" s="238"/>
      <c r="C6508" s="240"/>
      <c r="D6508" s="240"/>
      <c r="E6508" s="240"/>
      <c r="F6508" s="240"/>
      <c r="G6508" s="240"/>
      <c r="H6508" s="240"/>
      <c r="I6508" s="240"/>
      <c r="J6508" s="240"/>
      <c r="K6508" s="240"/>
      <c r="L6508" s="240"/>
      <c r="M6508" s="240"/>
      <c r="N6508" s="240"/>
      <c r="O6508" s="240"/>
      <c r="BC6508" s="226"/>
    </row>
    <row r="6509" spans="1:55" ht="15.75" customHeight="1" thickBot="1">
      <c r="A6509" s="238"/>
      <c r="B6509" s="238"/>
      <c r="C6509" s="240"/>
      <c r="D6509" s="240"/>
      <c r="E6509" s="240"/>
      <c r="F6509" s="240"/>
      <c r="G6509" s="240"/>
      <c r="H6509" s="240"/>
      <c r="I6509" s="240"/>
      <c r="J6509" s="240"/>
      <c r="K6509" s="240"/>
      <c r="L6509" s="240"/>
      <c r="M6509" s="240"/>
      <c r="N6509" s="240"/>
      <c r="O6509" s="240"/>
      <c r="BC6509" s="226"/>
    </row>
    <row r="6510" spans="1:55" ht="15.75" customHeight="1" thickBot="1">
      <c r="A6510" s="238"/>
      <c r="B6510" s="238"/>
      <c r="C6510" s="240"/>
      <c r="D6510" s="240"/>
      <c r="E6510" s="240"/>
      <c r="F6510" s="240"/>
      <c r="G6510" s="240"/>
      <c r="H6510" s="240"/>
      <c r="I6510" s="240"/>
      <c r="J6510" s="240"/>
      <c r="K6510" s="240"/>
      <c r="L6510" s="240"/>
      <c r="M6510" s="240"/>
      <c r="N6510" s="240"/>
      <c r="O6510" s="240"/>
      <c r="BC6510" s="226"/>
    </row>
    <row r="6511" spans="1:55" ht="15.75" customHeight="1" thickBot="1">
      <c r="A6511" s="238"/>
      <c r="B6511" s="238"/>
      <c r="C6511" s="240"/>
      <c r="D6511" s="240"/>
      <c r="E6511" s="240"/>
      <c r="F6511" s="240"/>
      <c r="G6511" s="240"/>
      <c r="H6511" s="240"/>
      <c r="I6511" s="240"/>
      <c r="J6511" s="240"/>
      <c r="K6511" s="240"/>
      <c r="L6511" s="240"/>
      <c r="M6511" s="240"/>
      <c r="N6511" s="240"/>
      <c r="O6511" s="240"/>
      <c r="BC6511" s="226"/>
    </row>
    <row r="6512" spans="1:55" ht="15.75" customHeight="1" thickBot="1">
      <c r="A6512" s="238"/>
      <c r="B6512" s="238"/>
      <c r="C6512" s="240"/>
      <c r="D6512" s="240"/>
      <c r="E6512" s="240"/>
      <c r="F6512" s="240"/>
      <c r="G6512" s="240"/>
      <c r="H6512" s="240"/>
      <c r="I6512" s="240"/>
      <c r="J6512" s="240"/>
      <c r="K6512" s="240"/>
      <c r="L6512" s="240"/>
      <c r="M6512" s="240"/>
      <c r="N6512" s="240"/>
      <c r="O6512" s="240"/>
      <c r="BC6512" s="226"/>
    </row>
    <row r="6513" spans="1:55" ht="15.75" customHeight="1" thickBot="1">
      <c r="A6513" s="238"/>
      <c r="B6513" s="238"/>
      <c r="C6513" s="240"/>
      <c r="D6513" s="240"/>
      <c r="E6513" s="240"/>
      <c r="F6513" s="240"/>
      <c r="G6513" s="240"/>
      <c r="H6513" s="240"/>
      <c r="I6513" s="240"/>
      <c r="J6513" s="240"/>
      <c r="K6513" s="240"/>
      <c r="L6513" s="240"/>
      <c r="M6513" s="240"/>
      <c r="N6513" s="240"/>
      <c r="O6513" s="240"/>
      <c r="BC6513" s="226"/>
    </row>
    <row r="6514" spans="1:55" ht="15.75" customHeight="1" thickBot="1">
      <c r="A6514" s="238"/>
      <c r="B6514" s="238"/>
      <c r="C6514" s="240"/>
      <c r="D6514" s="240"/>
      <c r="E6514" s="240"/>
      <c r="F6514" s="240"/>
      <c r="G6514" s="240"/>
      <c r="H6514" s="240"/>
      <c r="I6514" s="240"/>
      <c r="J6514" s="240"/>
      <c r="K6514" s="240"/>
      <c r="L6514" s="240"/>
      <c r="M6514" s="240"/>
      <c r="N6514" s="240"/>
      <c r="O6514" s="240"/>
      <c r="BC6514" s="226"/>
    </row>
    <row r="6515" spans="1:55" ht="15.75" customHeight="1" thickBot="1">
      <c r="A6515" s="238"/>
      <c r="B6515" s="238"/>
      <c r="C6515" s="240"/>
      <c r="D6515" s="240"/>
      <c r="E6515" s="240"/>
      <c r="F6515" s="240"/>
      <c r="G6515" s="240"/>
      <c r="H6515" s="240"/>
      <c r="I6515" s="240"/>
      <c r="J6515" s="240"/>
      <c r="K6515" s="240"/>
      <c r="L6515" s="240"/>
      <c r="M6515" s="240"/>
      <c r="N6515" s="240"/>
      <c r="O6515" s="240"/>
      <c r="BC6515" s="226"/>
    </row>
    <row r="6516" spans="1:55" ht="15.75" customHeight="1" thickBot="1">
      <c r="A6516" s="238"/>
      <c r="B6516" s="238"/>
      <c r="C6516" s="240"/>
      <c r="D6516" s="240"/>
      <c r="E6516" s="240"/>
      <c r="F6516" s="240"/>
      <c r="G6516" s="240"/>
      <c r="H6516" s="240"/>
      <c r="I6516" s="240"/>
      <c r="J6516" s="240"/>
      <c r="K6516" s="240"/>
      <c r="L6516" s="240"/>
      <c r="M6516" s="240"/>
      <c r="N6516" s="240"/>
      <c r="O6516" s="240"/>
      <c r="BC6516" s="226"/>
    </row>
    <row r="6517" spans="1:55" ht="15.75" customHeight="1" thickBot="1">
      <c r="A6517" s="238"/>
      <c r="B6517" s="238"/>
      <c r="C6517" s="240"/>
      <c r="D6517" s="240"/>
      <c r="E6517" s="240"/>
      <c r="F6517" s="240"/>
      <c r="G6517" s="240"/>
      <c r="H6517" s="240"/>
      <c r="I6517" s="240"/>
      <c r="J6517" s="240"/>
      <c r="K6517" s="240"/>
      <c r="L6517" s="240"/>
      <c r="M6517" s="240"/>
      <c r="N6517" s="240"/>
      <c r="O6517" s="240"/>
      <c r="BC6517" s="226"/>
    </row>
    <row r="6518" spans="1:55" ht="15.75" customHeight="1" thickBot="1">
      <c r="A6518" s="238"/>
      <c r="B6518" s="238"/>
      <c r="C6518" s="240"/>
      <c r="D6518" s="240"/>
      <c r="E6518" s="240"/>
      <c r="F6518" s="240"/>
      <c r="G6518" s="240"/>
      <c r="H6518" s="240"/>
      <c r="I6518" s="240"/>
      <c r="J6518" s="240"/>
      <c r="K6518" s="240"/>
      <c r="L6518" s="240"/>
      <c r="M6518" s="240"/>
      <c r="N6518" s="240"/>
      <c r="O6518" s="240"/>
      <c r="BC6518" s="226"/>
    </row>
    <row r="6519" spans="1:55" ht="15.75" customHeight="1" thickBot="1">
      <c r="A6519" s="238"/>
      <c r="B6519" s="238"/>
      <c r="C6519" s="240"/>
      <c r="D6519" s="240"/>
      <c r="E6519" s="240"/>
      <c r="F6519" s="240"/>
      <c r="G6519" s="240"/>
      <c r="H6519" s="240"/>
      <c r="I6519" s="240"/>
      <c r="J6519" s="240"/>
      <c r="K6519" s="240"/>
      <c r="L6519" s="240"/>
      <c r="M6519" s="240"/>
      <c r="N6519" s="240"/>
      <c r="O6519" s="240"/>
      <c r="BC6519" s="226"/>
    </row>
    <row r="6520" spans="1:55" ht="15.75" customHeight="1" thickBot="1">
      <c r="A6520" s="238"/>
      <c r="B6520" s="238"/>
      <c r="C6520" s="240"/>
      <c r="D6520" s="240"/>
      <c r="E6520" s="240"/>
      <c r="F6520" s="240"/>
      <c r="G6520" s="240"/>
      <c r="H6520" s="240"/>
      <c r="I6520" s="240"/>
      <c r="J6520" s="240"/>
      <c r="K6520" s="240"/>
      <c r="L6520" s="240"/>
      <c r="M6520" s="240"/>
      <c r="N6520" s="240"/>
      <c r="O6520" s="240"/>
      <c r="BC6520" s="226"/>
    </row>
    <row r="6521" spans="1:55" ht="15.75" customHeight="1" thickBot="1">
      <c r="A6521" s="238"/>
      <c r="B6521" s="238"/>
      <c r="C6521" s="240"/>
      <c r="D6521" s="240"/>
      <c r="E6521" s="240"/>
      <c r="F6521" s="240"/>
      <c r="G6521" s="240"/>
      <c r="H6521" s="240"/>
      <c r="I6521" s="240"/>
      <c r="J6521" s="240"/>
      <c r="K6521" s="240"/>
      <c r="L6521" s="240"/>
      <c r="M6521" s="240"/>
      <c r="N6521" s="240"/>
      <c r="O6521" s="240"/>
      <c r="BC6521" s="226"/>
    </row>
    <row r="6522" spans="1:55" ht="15.75" customHeight="1" thickBot="1">
      <c r="A6522" s="238"/>
      <c r="B6522" s="238"/>
      <c r="C6522" s="240"/>
      <c r="D6522" s="240"/>
      <c r="E6522" s="240"/>
      <c r="F6522" s="240"/>
      <c r="G6522" s="240"/>
      <c r="H6522" s="240"/>
      <c r="I6522" s="240"/>
      <c r="J6522" s="240"/>
      <c r="K6522" s="240"/>
      <c r="L6522" s="240"/>
      <c r="M6522" s="240"/>
      <c r="N6522" s="240"/>
      <c r="O6522" s="240"/>
      <c r="BC6522" s="226"/>
    </row>
    <row r="6523" spans="1:55" ht="15.75" customHeight="1" thickBot="1">
      <c r="A6523" s="238"/>
      <c r="B6523" s="238"/>
      <c r="C6523" s="240"/>
      <c r="D6523" s="240"/>
      <c r="E6523" s="240"/>
      <c r="F6523" s="240"/>
      <c r="G6523" s="240"/>
      <c r="H6523" s="240"/>
      <c r="I6523" s="240"/>
      <c r="J6523" s="240"/>
      <c r="K6523" s="240"/>
      <c r="L6523" s="240"/>
      <c r="M6523" s="240"/>
      <c r="N6523" s="240"/>
      <c r="O6523" s="240"/>
      <c r="BC6523" s="226"/>
    </row>
    <row r="6524" spans="1:55" ht="15.75" customHeight="1" thickBot="1">
      <c r="A6524" s="238"/>
      <c r="B6524" s="238"/>
      <c r="C6524" s="240"/>
      <c r="D6524" s="240"/>
      <c r="E6524" s="240"/>
      <c r="F6524" s="240"/>
      <c r="G6524" s="240"/>
      <c r="H6524" s="240"/>
      <c r="I6524" s="240"/>
      <c r="J6524" s="240"/>
      <c r="K6524" s="240"/>
      <c r="L6524" s="240"/>
      <c r="M6524" s="240"/>
      <c r="N6524" s="240"/>
      <c r="O6524" s="240"/>
      <c r="BC6524" s="226"/>
    </row>
    <row r="6525" spans="1:55" ht="15.75" customHeight="1" thickBot="1">
      <c r="A6525" s="238"/>
      <c r="B6525" s="238"/>
      <c r="C6525" s="240"/>
      <c r="D6525" s="240"/>
      <c r="E6525" s="240"/>
      <c r="F6525" s="240"/>
      <c r="G6525" s="240"/>
      <c r="H6525" s="240"/>
      <c r="I6525" s="240"/>
      <c r="J6525" s="240"/>
      <c r="K6525" s="240"/>
      <c r="L6525" s="240"/>
      <c r="M6525" s="240"/>
      <c r="N6525" s="240"/>
      <c r="O6525" s="240"/>
      <c r="BC6525" s="226"/>
    </row>
    <row r="6526" spans="1:55" ht="15.75" customHeight="1" thickBot="1">
      <c r="A6526" s="238"/>
      <c r="B6526" s="238"/>
      <c r="C6526" s="240"/>
      <c r="D6526" s="240"/>
      <c r="E6526" s="240"/>
      <c r="F6526" s="240"/>
      <c r="G6526" s="240"/>
      <c r="H6526" s="240"/>
      <c r="I6526" s="240"/>
      <c r="J6526" s="240"/>
      <c r="K6526" s="240"/>
      <c r="L6526" s="240"/>
      <c r="M6526" s="240"/>
      <c r="N6526" s="240"/>
      <c r="O6526" s="240"/>
      <c r="BC6526" s="226"/>
    </row>
    <row r="6527" spans="1:55" ht="15.75" customHeight="1" thickBot="1">
      <c r="A6527" s="238"/>
      <c r="B6527" s="238"/>
      <c r="C6527" s="240"/>
      <c r="D6527" s="240"/>
      <c r="E6527" s="240"/>
      <c r="F6527" s="240"/>
      <c r="G6527" s="240"/>
      <c r="H6527" s="240"/>
      <c r="I6527" s="240"/>
      <c r="J6527" s="240"/>
      <c r="K6527" s="240"/>
      <c r="L6527" s="240"/>
      <c r="M6527" s="240"/>
      <c r="N6527" s="240"/>
      <c r="O6527" s="240"/>
      <c r="BC6527" s="226"/>
    </row>
    <row r="6528" spans="1:55" ht="15.75" customHeight="1" thickBot="1">
      <c r="A6528" s="238"/>
      <c r="B6528" s="238"/>
      <c r="C6528" s="240"/>
      <c r="D6528" s="240"/>
      <c r="E6528" s="240"/>
      <c r="F6528" s="240"/>
      <c r="G6528" s="240"/>
      <c r="H6528" s="240"/>
      <c r="I6528" s="240"/>
      <c r="J6528" s="240"/>
      <c r="K6528" s="240"/>
      <c r="L6528" s="240"/>
      <c r="M6528" s="240"/>
      <c r="N6528" s="240"/>
      <c r="O6528" s="240"/>
      <c r="BC6528" s="226"/>
    </row>
    <row r="6529" spans="1:55" ht="15.75" customHeight="1" thickBot="1">
      <c r="A6529" s="238"/>
      <c r="B6529" s="238"/>
      <c r="C6529" s="240"/>
      <c r="D6529" s="240"/>
      <c r="E6529" s="240"/>
      <c r="F6529" s="240"/>
      <c r="G6529" s="240"/>
      <c r="H6529" s="240"/>
      <c r="I6529" s="240"/>
      <c r="J6529" s="240"/>
      <c r="K6529" s="240"/>
      <c r="L6529" s="240"/>
      <c r="M6529" s="240"/>
      <c r="N6529" s="240"/>
      <c r="O6529" s="240"/>
      <c r="BC6529" s="226"/>
    </row>
    <row r="6530" spans="1:55" ht="15.75" customHeight="1" thickBot="1">
      <c r="A6530" s="238"/>
      <c r="B6530" s="238"/>
      <c r="C6530" s="240"/>
      <c r="D6530" s="240"/>
      <c r="E6530" s="240"/>
      <c r="F6530" s="240"/>
      <c r="G6530" s="240"/>
      <c r="H6530" s="240"/>
      <c r="I6530" s="240"/>
      <c r="J6530" s="240"/>
      <c r="K6530" s="240"/>
      <c r="L6530" s="240"/>
      <c r="M6530" s="240"/>
      <c r="N6530" s="240"/>
      <c r="O6530" s="240"/>
      <c r="BC6530" s="226"/>
    </row>
    <row r="6531" spans="1:55" ht="15.75" customHeight="1" thickBot="1">
      <c r="A6531" s="238"/>
      <c r="B6531" s="238"/>
      <c r="C6531" s="240"/>
      <c r="D6531" s="240"/>
      <c r="E6531" s="240"/>
      <c r="F6531" s="240"/>
      <c r="G6531" s="240"/>
      <c r="H6531" s="240"/>
      <c r="I6531" s="240"/>
      <c r="J6531" s="240"/>
      <c r="K6531" s="240"/>
      <c r="L6531" s="240"/>
      <c r="M6531" s="240"/>
      <c r="N6531" s="240"/>
      <c r="O6531" s="240"/>
      <c r="BC6531" s="226"/>
    </row>
    <row r="6532" spans="1:55" ht="15.75" customHeight="1" thickBot="1">
      <c r="A6532" s="238"/>
      <c r="B6532" s="238"/>
      <c r="C6532" s="240"/>
      <c r="D6532" s="240"/>
      <c r="E6532" s="240"/>
      <c r="F6532" s="240"/>
      <c r="G6532" s="240"/>
      <c r="H6532" s="240"/>
      <c r="I6532" s="240"/>
      <c r="J6532" s="240"/>
      <c r="K6532" s="240"/>
      <c r="L6532" s="240"/>
      <c r="M6532" s="240"/>
      <c r="N6532" s="240"/>
      <c r="O6532" s="240"/>
      <c r="BC6532" s="226"/>
    </row>
    <row r="6533" spans="1:55" ht="15.75" customHeight="1" thickBot="1">
      <c r="A6533" s="238"/>
      <c r="B6533" s="238"/>
      <c r="C6533" s="240"/>
      <c r="D6533" s="240"/>
      <c r="E6533" s="240"/>
      <c r="F6533" s="240"/>
      <c r="G6533" s="240"/>
      <c r="H6533" s="240"/>
      <c r="I6533" s="240"/>
      <c r="J6533" s="240"/>
      <c r="K6533" s="240"/>
      <c r="L6533" s="240"/>
      <c r="M6533" s="240"/>
      <c r="N6533" s="240"/>
      <c r="O6533" s="240"/>
      <c r="BC6533" s="226"/>
    </row>
    <row r="6534" spans="1:55" ht="15.75" customHeight="1" thickBot="1">
      <c r="A6534" s="238"/>
      <c r="B6534" s="238"/>
      <c r="C6534" s="240"/>
      <c r="D6534" s="240"/>
      <c r="E6534" s="240"/>
      <c r="F6534" s="240"/>
      <c r="G6534" s="240"/>
      <c r="H6534" s="240"/>
      <c r="I6534" s="240"/>
      <c r="J6534" s="240"/>
      <c r="K6534" s="240"/>
      <c r="L6534" s="240"/>
      <c r="M6534" s="240"/>
      <c r="N6534" s="240"/>
      <c r="O6534" s="240"/>
      <c r="BC6534" s="226"/>
    </row>
    <row r="6535" spans="1:55" ht="15.75" customHeight="1" thickBot="1">
      <c r="A6535" s="238"/>
      <c r="B6535" s="238"/>
      <c r="C6535" s="240"/>
      <c r="D6535" s="240"/>
      <c r="E6535" s="240"/>
      <c r="F6535" s="240"/>
      <c r="G6535" s="240"/>
      <c r="H6535" s="240"/>
      <c r="I6535" s="240"/>
      <c r="J6535" s="240"/>
      <c r="K6535" s="240"/>
      <c r="L6535" s="240"/>
      <c r="M6535" s="240"/>
      <c r="N6535" s="240"/>
      <c r="O6535" s="240"/>
      <c r="BC6535" s="226"/>
    </row>
    <row r="6536" spans="1:55" ht="15.75" customHeight="1" thickBot="1">
      <c r="A6536" s="238"/>
      <c r="B6536" s="238"/>
      <c r="C6536" s="240"/>
      <c r="D6536" s="240"/>
      <c r="E6536" s="240"/>
      <c r="F6536" s="240"/>
      <c r="G6536" s="240"/>
      <c r="H6536" s="240"/>
      <c r="I6536" s="240"/>
      <c r="J6536" s="240"/>
      <c r="K6536" s="240"/>
      <c r="L6536" s="240"/>
      <c r="M6536" s="240"/>
      <c r="N6536" s="240"/>
      <c r="O6536" s="240"/>
      <c r="BC6536" s="226"/>
    </row>
    <row r="6537" spans="1:55" ht="15.75" customHeight="1" thickBot="1">
      <c r="A6537" s="238"/>
      <c r="B6537" s="238"/>
      <c r="C6537" s="240"/>
      <c r="D6537" s="240"/>
      <c r="E6537" s="240"/>
      <c r="F6537" s="240"/>
      <c r="G6537" s="240"/>
      <c r="H6537" s="240"/>
      <c r="I6537" s="240"/>
      <c r="J6537" s="240"/>
      <c r="K6537" s="240"/>
      <c r="L6537" s="240"/>
      <c r="M6537" s="240"/>
      <c r="N6537" s="240"/>
      <c r="O6537" s="240"/>
      <c r="BC6537" s="226"/>
    </row>
    <row r="6538" spans="1:55" ht="15.75" customHeight="1" thickBot="1">
      <c r="A6538" s="238"/>
      <c r="B6538" s="238"/>
      <c r="C6538" s="240"/>
      <c r="D6538" s="240"/>
      <c r="E6538" s="240"/>
      <c r="F6538" s="240"/>
      <c r="G6538" s="240"/>
      <c r="H6538" s="240"/>
      <c r="I6538" s="240"/>
      <c r="J6538" s="240"/>
      <c r="K6538" s="240"/>
      <c r="L6538" s="240"/>
      <c r="M6538" s="240"/>
      <c r="N6538" s="240"/>
      <c r="O6538" s="240"/>
      <c r="BC6538" s="226"/>
    </row>
    <row r="6539" spans="1:55" ht="15.75" customHeight="1" thickBot="1">
      <c r="A6539" s="238"/>
      <c r="B6539" s="238"/>
      <c r="C6539" s="240"/>
      <c r="D6539" s="240"/>
      <c r="E6539" s="240"/>
      <c r="F6539" s="240"/>
      <c r="G6539" s="240"/>
      <c r="H6539" s="240"/>
      <c r="I6539" s="240"/>
      <c r="J6539" s="240"/>
      <c r="K6539" s="240"/>
      <c r="L6539" s="240"/>
      <c r="M6539" s="240"/>
      <c r="N6539" s="240"/>
      <c r="O6539" s="240"/>
      <c r="BC6539" s="226"/>
    </row>
    <row r="6540" spans="1:55" ht="15.75" customHeight="1" thickBot="1">
      <c r="A6540" s="238"/>
      <c r="B6540" s="238"/>
      <c r="C6540" s="240"/>
      <c r="D6540" s="240"/>
      <c r="E6540" s="240"/>
      <c r="F6540" s="240"/>
      <c r="G6540" s="240"/>
      <c r="H6540" s="240"/>
      <c r="I6540" s="240"/>
      <c r="J6540" s="240"/>
      <c r="K6540" s="240"/>
      <c r="L6540" s="240"/>
      <c r="M6540" s="240"/>
      <c r="N6540" s="240"/>
      <c r="O6540" s="240"/>
      <c r="BC6540" s="226"/>
    </row>
    <row r="6541" spans="1:55" ht="15.75" customHeight="1" thickBot="1">
      <c r="A6541" s="238"/>
      <c r="B6541" s="238"/>
      <c r="C6541" s="240"/>
      <c r="D6541" s="240"/>
      <c r="E6541" s="240"/>
      <c r="F6541" s="240"/>
      <c r="G6541" s="240"/>
      <c r="H6541" s="240"/>
      <c r="I6541" s="240"/>
      <c r="J6541" s="240"/>
      <c r="K6541" s="240"/>
      <c r="L6541" s="240"/>
      <c r="M6541" s="240"/>
      <c r="N6541" s="240"/>
      <c r="O6541" s="240"/>
      <c r="BC6541" s="226"/>
    </row>
    <row r="6542" spans="1:55" ht="15.75" customHeight="1" thickBot="1">
      <c r="A6542" s="238"/>
      <c r="B6542" s="238"/>
      <c r="C6542" s="240"/>
      <c r="D6542" s="240"/>
      <c r="E6542" s="240"/>
      <c r="F6542" s="240"/>
      <c r="G6542" s="240"/>
      <c r="H6542" s="240"/>
      <c r="I6542" s="240"/>
      <c r="J6542" s="240"/>
      <c r="K6542" s="240"/>
      <c r="L6542" s="240"/>
      <c r="M6542" s="240"/>
      <c r="N6542" s="240"/>
      <c r="O6542" s="240"/>
      <c r="BC6542" s="226"/>
    </row>
    <row r="6543" spans="1:55" ht="15.75" customHeight="1" thickBot="1">
      <c r="A6543" s="238"/>
      <c r="B6543" s="238"/>
      <c r="C6543" s="240"/>
      <c r="D6543" s="240"/>
      <c r="E6543" s="240"/>
      <c r="F6543" s="240"/>
      <c r="G6543" s="240"/>
      <c r="H6543" s="240"/>
      <c r="I6543" s="240"/>
      <c r="J6543" s="240"/>
      <c r="K6543" s="240"/>
      <c r="L6543" s="240"/>
      <c r="M6543" s="240"/>
      <c r="N6543" s="240"/>
      <c r="O6543" s="240"/>
      <c r="BC6543" s="226"/>
    </row>
    <row r="6544" spans="1:55" ht="15.75" customHeight="1" thickBot="1">
      <c r="A6544" s="238"/>
      <c r="B6544" s="238"/>
      <c r="C6544" s="240"/>
      <c r="D6544" s="240"/>
      <c r="E6544" s="240"/>
      <c r="F6544" s="240"/>
      <c r="G6544" s="240"/>
      <c r="H6544" s="240"/>
      <c r="I6544" s="240"/>
      <c r="J6544" s="240"/>
      <c r="K6544" s="240"/>
      <c r="L6544" s="240"/>
      <c r="M6544" s="240"/>
      <c r="N6544" s="240"/>
      <c r="O6544" s="240"/>
      <c r="BC6544" s="226"/>
    </row>
    <row r="6545" spans="1:55" ht="15.75" customHeight="1" thickBot="1">
      <c r="A6545" s="238"/>
      <c r="B6545" s="238"/>
      <c r="C6545" s="240"/>
      <c r="D6545" s="240"/>
      <c r="E6545" s="240"/>
      <c r="F6545" s="240"/>
      <c r="G6545" s="240"/>
      <c r="H6545" s="240"/>
      <c r="I6545" s="240"/>
      <c r="J6545" s="240"/>
      <c r="K6545" s="240"/>
      <c r="L6545" s="240"/>
      <c r="M6545" s="240"/>
      <c r="N6545" s="240"/>
      <c r="O6545" s="240"/>
      <c r="BC6545" s="226"/>
    </row>
    <row r="6546" spans="1:55" ht="15.75" customHeight="1" thickBot="1">
      <c r="A6546" s="238"/>
      <c r="B6546" s="238"/>
      <c r="C6546" s="240"/>
      <c r="D6546" s="240"/>
      <c r="E6546" s="240"/>
      <c r="F6546" s="240"/>
      <c r="G6546" s="240"/>
      <c r="H6546" s="240"/>
      <c r="I6546" s="240"/>
      <c r="J6546" s="240"/>
      <c r="K6546" s="240"/>
      <c r="L6546" s="240"/>
      <c r="M6546" s="240"/>
      <c r="N6546" s="240"/>
      <c r="O6546" s="240"/>
      <c r="BC6546" s="226"/>
    </row>
    <row r="6547" spans="1:55" ht="15.75" customHeight="1" thickBot="1">
      <c r="A6547" s="238"/>
      <c r="B6547" s="238"/>
      <c r="C6547" s="240"/>
      <c r="D6547" s="240"/>
      <c r="E6547" s="240"/>
      <c r="F6547" s="240"/>
      <c r="G6547" s="240"/>
      <c r="H6547" s="240"/>
      <c r="I6547" s="240"/>
      <c r="J6547" s="240"/>
      <c r="K6547" s="240"/>
      <c r="L6547" s="240"/>
      <c r="M6547" s="240"/>
      <c r="N6547" s="240"/>
      <c r="O6547" s="240"/>
      <c r="BC6547" s="226"/>
    </row>
    <row r="6548" spans="1:55" ht="15.75" customHeight="1" thickBot="1">
      <c r="A6548" s="238"/>
      <c r="B6548" s="238"/>
      <c r="C6548" s="240"/>
      <c r="D6548" s="240"/>
      <c r="E6548" s="240"/>
      <c r="F6548" s="240"/>
      <c r="G6548" s="240"/>
      <c r="H6548" s="240"/>
      <c r="I6548" s="240"/>
      <c r="J6548" s="240"/>
      <c r="K6548" s="240"/>
      <c r="L6548" s="240"/>
      <c r="M6548" s="240"/>
      <c r="N6548" s="240"/>
      <c r="O6548" s="240"/>
      <c r="BC6548" s="226"/>
    </row>
    <row r="6549" spans="1:55" ht="15.75" customHeight="1" thickBot="1">
      <c r="A6549" s="238"/>
      <c r="B6549" s="238"/>
      <c r="C6549" s="240"/>
      <c r="D6549" s="240"/>
      <c r="E6549" s="240"/>
      <c r="F6549" s="240"/>
      <c r="G6549" s="240"/>
      <c r="H6549" s="240"/>
      <c r="I6549" s="240"/>
      <c r="J6549" s="240"/>
      <c r="K6549" s="240"/>
      <c r="L6549" s="240"/>
      <c r="M6549" s="240"/>
      <c r="N6549" s="240"/>
      <c r="O6549" s="240"/>
      <c r="BC6549" s="226"/>
    </row>
    <row r="6550" spans="1:55" ht="15.75" customHeight="1" thickBot="1">
      <c r="A6550" s="238"/>
      <c r="B6550" s="238"/>
      <c r="C6550" s="240"/>
      <c r="D6550" s="240"/>
      <c r="E6550" s="240"/>
      <c r="F6550" s="240"/>
      <c r="G6550" s="240"/>
      <c r="H6550" s="240"/>
      <c r="I6550" s="240"/>
      <c r="J6550" s="240"/>
      <c r="K6550" s="240"/>
      <c r="L6550" s="240"/>
      <c r="M6550" s="240"/>
      <c r="N6550" s="240"/>
      <c r="O6550" s="240"/>
      <c r="BC6550" s="226"/>
    </row>
    <row r="6551" spans="1:55" ht="15.75" customHeight="1" thickBot="1">
      <c r="A6551" s="238"/>
      <c r="B6551" s="238"/>
      <c r="C6551" s="240"/>
      <c r="D6551" s="240"/>
      <c r="E6551" s="240"/>
      <c r="F6551" s="240"/>
      <c r="G6551" s="240"/>
      <c r="H6551" s="240"/>
      <c r="I6551" s="240"/>
      <c r="J6551" s="240"/>
      <c r="K6551" s="240"/>
      <c r="L6551" s="240"/>
      <c r="M6551" s="240"/>
      <c r="N6551" s="240"/>
      <c r="O6551" s="240"/>
      <c r="BC6551" s="226"/>
    </row>
    <row r="6552" spans="1:55" ht="15.75" customHeight="1" thickBot="1">
      <c r="A6552" s="238"/>
      <c r="B6552" s="238"/>
      <c r="C6552" s="240"/>
      <c r="D6552" s="240"/>
      <c r="E6552" s="240"/>
      <c r="F6552" s="240"/>
      <c r="G6552" s="240"/>
      <c r="H6552" s="240"/>
      <c r="I6552" s="240"/>
      <c r="J6552" s="240"/>
      <c r="K6552" s="240"/>
      <c r="L6552" s="240"/>
      <c r="M6552" s="240"/>
      <c r="N6552" s="240"/>
      <c r="O6552" s="240"/>
      <c r="BC6552" s="226"/>
    </row>
    <row r="6553" spans="1:55" ht="15.75" customHeight="1" thickBot="1">
      <c r="A6553" s="238"/>
      <c r="B6553" s="238"/>
      <c r="C6553" s="240"/>
      <c r="D6553" s="240"/>
      <c r="E6553" s="240"/>
      <c r="F6553" s="240"/>
      <c r="G6553" s="240"/>
      <c r="H6553" s="240"/>
      <c r="I6553" s="240"/>
      <c r="J6553" s="240"/>
      <c r="K6553" s="240"/>
      <c r="L6553" s="240"/>
      <c r="M6553" s="240"/>
      <c r="N6553" s="240"/>
      <c r="O6553" s="240"/>
      <c r="BC6553" s="226"/>
    </row>
    <row r="6554" spans="1:55" ht="15.75" customHeight="1" thickBot="1">
      <c r="A6554" s="238"/>
      <c r="B6554" s="238"/>
      <c r="C6554" s="240"/>
      <c r="D6554" s="240"/>
      <c r="E6554" s="240"/>
      <c r="F6554" s="240"/>
      <c r="G6554" s="240"/>
      <c r="H6554" s="240"/>
      <c r="I6554" s="240"/>
      <c r="J6554" s="240"/>
      <c r="K6554" s="240"/>
      <c r="L6554" s="240"/>
      <c r="M6554" s="240"/>
      <c r="N6554" s="240"/>
      <c r="O6554" s="240"/>
      <c r="BC6554" s="226"/>
    </row>
    <row r="6555" spans="1:55" ht="15.75" customHeight="1" thickBot="1">
      <c r="A6555" s="238"/>
      <c r="B6555" s="238"/>
      <c r="C6555" s="240"/>
      <c r="D6555" s="240"/>
      <c r="E6555" s="240"/>
      <c r="F6555" s="240"/>
      <c r="G6555" s="240"/>
      <c r="H6555" s="240"/>
      <c r="I6555" s="240"/>
      <c r="J6555" s="240"/>
      <c r="K6555" s="240"/>
      <c r="L6555" s="240"/>
      <c r="M6555" s="240"/>
      <c r="N6555" s="240"/>
      <c r="O6555" s="240"/>
      <c r="BC6555" s="226"/>
    </row>
    <row r="6556" spans="1:55" ht="15.75" customHeight="1" thickBot="1">
      <c r="A6556" s="238"/>
      <c r="B6556" s="238"/>
      <c r="C6556" s="240"/>
      <c r="D6556" s="240"/>
      <c r="E6556" s="240"/>
      <c r="F6556" s="240"/>
      <c r="G6556" s="240"/>
      <c r="H6556" s="240"/>
      <c r="I6556" s="240"/>
      <c r="J6556" s="240"/>
      <c r="K6556" s="240"/>
      <c r="L6556" s="240"/>
      <c r="M6556" s="240"/>
      <c r="N6556" s="240"/>
      <c r="O6556" s="240"/>
      <c r="BC6556" s="226"/>
    </row>
    <row r="6557" spans="1:55" ht="15.75" customHeight="1" thickBot="1">
      <c r="A6557" s="238"/>
      <c r="B6557" s="238"/>
      <c r="C6557" s="240"/>
      <c r="D6557" s="240"/>
      <c r="E6557" s="240"/>
      <c r="F6557" s="240"/>
      <c r="G6557" s="240"/>
      <c r="H6557" s="240"/>
      <c r="I6557" s="240"/>
      <c r="J6557" s="240"/>
      <c r="K6557" s="240"/>
      <c r="L6557" s="240"/>
      <c r="M6557" s="240"/>
      <c r="N6557" s="240"/>
      <c r="O6557" s="240"/>
      <c r="BC6557" s="226"/>
    </row>
    <row r="6558" spans="1:55" ht="15.75" customHeight="1" thickBot="1">
      <c r="A6558" s="238"/>
      <c r="B6558" s="238"/>
      <c r="C6558" s="240"/>
      <c r="D6558" s="240"/>
      <c r="E6558" s="240"/>
      <c r="F6558" s="240"/>
      <c r="G6558" s="240"/>
      <c r="H6558" s="240"/>
      <c r="I6558" s="240"/>
      <c r="J6558" s="240"/>
      <c r="K6558" s="240"/>
      <c r="L6558" s="240"/>
      <c r="M6558" s="240"/>
      <c r="N6558" s="240"/>
      <c r="O6558" s="240"/>
      <c r="BC6558" s="226"/>
    </row>
    <row r="6559" spans="1:55" ht="15.75" customHeight="1" thickBot="1">
      <c r="A6559" s="238"/>
      <c r="B6559" s="238"/>
      <c r="C6559" s="240"/>
      <c r="D6559" s="240"/>
      <c r="E6559" s="240"/>
      <c r="F6559" s="240"/>
      <c r="G6559" s="240"/>
      <c r="H6559" s="240"/>
      <c r="I6559" s="240"/>
      <c r="J6559" s="240"/>
      <c r="K6559" s="240"/>
      <c r="L6559" s="240"/>
      <c r="M6559" s="240"/>
      <c r="N6559" s="240"/>
      <c r="O6559" s="240"/>
      <c r="BC6559" s="226"/>
    </row>
    <row r="6560" spans="1:55" ht="15.75" customHeight="1" thickBot="1">
      <c r="A6560" s="238"/>
      <c r="B6560" s="238"/>
      <c r="C6560" s="240"/>
      <c r="D6560" s="240"/>
      <c r="E6560" s="240"/>
      <c r="F6560" s="240"/>
      <c r="G6560" s="240"/>
      <c r="H6560" s="240"/>
      <c r="I6560" s="240"/>
      <c r="J6560" s="240"/>
      <c r="K6560" s="240"/>
      <c r="L6560" s="240"/>
      <c r="M6560" s="240"/>
      <c r="N6560" s="240"/>
      <c r="O6560" s="240"/>
      <c r="BC6560" s="226"/>
    </row>
    <row r="6561" spans="1:55" ht="15.75" customHeight="1" thickBot="1">
      <c r="A6561" s="238"/>
      <c r="B6561" s="238"/>
      <c r="C6561" s="240"/>
      <c r="D6561" s="240"/>
      <c r="E6561" s="240"/>
      <c r="F6561" s="240"/>
      <c r="G6561" s="240"/>
      <c r="H6561" s="240"/>
      <c r="I6561" s="240"/>
      <c r="J6561" s="240"/>
      <c r="K6561" s="240"/>
      <c r="L6561" s="240"/>
      <c r="M6561" s="240"/>
      <c r="N6561" s="240"/>
      <c r="O6561" s="240"/>
      <c r="BC6561" s="226"/>
    </row>
    <row r="6562" spans="1:55" ht="15.75" customHeight="1" thickBot="1">
      <c r="A6562" s="238"/>
      <c r="B6562" s="238"/>
      <c r="C6562" s="240"/>
      <c r="D6562" s="240"/>
      <c r="E6562" s="240"/>
      <c r="F6562" s="240"/>
      <c r="G6562" s="240"/>
      <c r="H6562" s="240"/>
      <c r="I6562" s="240"/>
      <c r="J6562" s="240"/>
      <c r="K6562" s="240"/>
      <c r="L6562" s="240"/>
      <c r="M6562" s="240"/>
      <c r="N6562" s="240"/>
      <c r="O6562" s="240"/>
      <c r="BC6562" s="226"/>
    </row>
    <row r="6563" spans="1:55" ht="15.75" customHeight="1" thickBot="1">
      <c r="A6563" s="238"/>
      <c r="B6563" s="238"/>
      <c r="C6563" s="240"/>
      <c r="D6563" s="240"/>
      <c r="E6563" s="240"/>
      <c r="F6563" s="240"/>
      <c r="G6563" s="240"/>
      <c r="H6563" s="240"/>
      <c r="I6563" s="240"/>
      <c r="J6563" s="240"/>
      <c r="K6563" s="240"/>
      <c r="L6563" s="240"/>
      <c r="M6563" s="240"/>
      <c r="N6563" s="240"/>
      <c r="O6563" s="240"/>
      <c r="BC6563" s="226"/>
    </row>
    <row r="6564" spans="1:55" ht="15.75" customHeight="1" thickBot="1">
      <c r="A6564" s="238"/>
      <c r="B6564" s="238"/>
      <c r="C6564" s="240"/>
      <c r="D6564" s="240"/>
      <c r="E6564" s="240"/>
      <c r="F6564" s="240"/>
      <c r="G6564" s="240"/>
      <c r="H6564" s="240"/>
      <c r="I6564" s="240"/>
      <c r="J6564" s="240"/>
      <c r="K6564" s="240"/>
      <c r="L6564" s="240"/>
      <c r="M6564" s="240"/>
      <c r="N6564" s="240"/>
      <c r="O6564" s="240"/>
      <c r="BC6564" s="226"/>
    </row>
    <row r="6565" spans="1:55" ht="15.75" customHeight="1" thickBot="1">
      <c r="A6565" s="238"/>
      <c r="B6565" s="238"/>
      <c r="C6565" s="240"/>
      <c r="D6565" s="240"/>
      <c r="E6565" s="240"/>
      <c r="F6565" s="240"/>
      <c r="G6565" s="240"/>
      <c r="H6565" s="240"/>
      <c r="I6565" s="240"/>
      <c r="J6565" s="240"/>
      <c r="K6565" s="240"/>
      <c r="L6565" s="240"/>
      <c r="M6565" s="240"/>
      <c r="N6565" s="240"/>
      <c r="O6565" s="240"/>
      <c r="BC6565" s="226"/>
    </row>
    <row r="6566" spans="1:55" ht="15.75" customHeight="1" thickBot="1">
      <c r="A6566" s="238"/>
      <c r="B6566" s="238"/>
      <c r="C6566" s="240"/>
      <c r="D6566" s="240"/>
      <c r="E6566" s="240"/>
      <c r="F6566" s="240"/>
      <c r="G6566" s="240"/>
      <c r="H6566" s="240"/>
      <c r="I6566" s="240"/>
      <c r="J6566" s="240"/>
      <c r="K6566" s="240"/>
      <c r="L6566" s="240"/>
      <c r="M6566" s="240"/>
      <c r="N6566" s="240"/>
      <c r="O6566" s="240"/>
      <c r="BC6566" s="226"/>
    </row>
    <row r="6567" spans="1:55" ht="15.75" customHeight="1" thickBot="1">
      <c r="A6567" s="238"/>
      <c r="B6567" s="238"/>
      <c r="C6567" s="240"/>
      <c r="D6567" s="240"/>
      <c r="E6567" s="240"/>
      <c r="F6567" s="240"/>
      <c r="G6567" s="240"/>
      <c r="H6567" s="240"/>
      <c r="I6567" s="240"/>
      <c r="J6567" s="240"/>
      <c r="K6567" s="240"/>
      <c r="L6567" s="240"/>
      <c r="M6567" s="240"/>
      <c r="N6567" s="240"/>
      <c r="O6567" s="240"/>
      <c r="BC6567" s="226"/>
    </row>
    <row r="6568" spans="1:55" ht="15.75" customHeight="1" thickBot="1">
      <c r="A6568" s="238"/>
      <c r="B6568" s="238"/>
      <c r="C6568" s="240"/>
      <c r="D6568" s="240"/>
      <c r="E6568" s="240"/>
      <c r="F6568" s="240"/>
      <c r="G6568" s="240"/>
      <c r="H6568" s="240"/>
      <c r="I6568" s="240"/>
      <c r="J6568" s="240"/>
      <c r="K6568" s="240"/>
      <c r="L6568" s="240"/>
      <c r="M6568" s="240"/>
      <c r="N6568" s="240"/>
      <c r="O6568" s="240"/>
      <c r="BC6568" s="226"/>
    </row>
    <row r="6569" spans="1:55" ht="15.75" customHeight="1" thickBot="1">
      <c r="A6569" s="238"/>
      <c r="B6569" s="238"/>
      <c r="C6569" s="240"/>
      <c r="D6569" s="240"/>
      <c r="E6569" s="240"/>
      <c r="F6569" s="240"/>
      <c r="G6569" s="240"/>
      <c r="H6569" s="240"/>
      <c r="I6569" s="240"/>
      <c r="J6569" s="240"/>
      <c r="K6569" s="240"/>
      <c r="L6569" s="240"/>
      <c r="M6569" s="240"/>
      <c r="N6569" s="240"/>
      <c r="O6569" s="240"/>
      <c r="BC6569" s="226"/>
    </row>
    <row r="6570" spans="1:55" ht="15.75" customHeight="1" thickBot="1">
      <c r="A6570" s="238"/>
      <c r="B6570" s="238"/>
      <c r="C6570" s="240"/>
      <c r="D6570" s="240"/>
      <c r="E6570" s="240"/>
      <c r="F6570" s="240"/>
      <c r="G6570" s="240"/>
      <c r="H6570" s="240"/>
      <c r="I6570" s="240"/>
      <c r="J6570" s="240"/>
      <c r="K6570" s="240"/>
      <c r="L6570" s="240"/>
      <c r="M6570" s="240"/>
      <c r="N6570" s="240"/>
      <c r="O6570" s="240"/>
      <c r="BC6570" s="226"/>
    </row>
    <row r="6571" spans="1:55" ht="15.75" customHeight="1" thickBot="1">
      <c r="A6571" s="238"/>
      <c r="B6571" s="238"/>
      <c r="C6571" s="240"/>
      <c r="D6571" s="240"/>
      <c r="E6571" s="240"/>
      <c r="F6571" s="240"/>
      <c r="G6571" s="240"/>
      <c r="H6571" s="240"/>
      <c r="I6571" s="240"/>
      <c r="J6571" s="240"/>
      <c r="K6571" s="240"/>
      <c r="L6571" s="240"/>
      <c r="M6571" s="240"/>
      <c r="N6571" s="240"/>
      <c r="O6571" s="240"/>
      <c r="BC6571" s="226"/>
    </row>
    <row r="6572" spans="1:55" ht="15.75" customHeight="1" thickBot="1">
      <c r="A6572" s="238"/>
      <c r="B6572" s="238"/>
      <c r="C6572" s="240"/>
      <c r="D6572" s="240"/>
      <c r="E6572" s="240"/>
      <c r="F6572" s="240"/>
      <c r="G6572" s="240"/>
      <c r="H6572" s="240"/>
      <c r="I6572" s="240"/>
      <c r="J6572" s="240"/>
      <c r="K6572" s="240"/>
      <c r="L6572" s="240"/>
      <c r="M6572" s="240"/>
      <c r="N6572" s="240"/>
      <c r="O6572" s="240"/>
      <c r="BC6572" s="226"/>
    </row>
    <row r="6573" spans="1:55" ht="15.75" customHeight="1" thickBot="1">
      <c r="A6573" s="238"/>
      <c r="B6573" s="238"/>
      <c r="C6573" s="240"/>
      <c r="D6573" s="240"/>
      <c r="E6573" s="240"/>
      <c r="F6573" s="240"/>
      <c r="G6573" s="240"/>
      <c r="H6573" s="240"/>
      <c r="I6573" s="240"/>
      <c r="J6573" s="240"/>
      <c r="K6573" s="240"/>
      <c r="L6573" s="240"/>
      <c r="M6573" s="240"/>
      <c r="N6573" s="240"/>
      <c r="O6573" s="240"/>
      <c r="BC6573" s="226"/>
    </row>
    <row r="6574" spans="1:55" ht="15.75" customHeight="1" thickBot="1">
      <c r="A6574" s="238"/>
      <c r="B6574" s="238"/>
      <c r="C6574" s="240"/>
      <c r="D6574" s="240"/>
      <c r="E6574" s="240"/>
      <c r="F6574" s="240"/>
      <c r="G6574" s="240"/>
      <c r="H6574" s="240"/>
      <c r="I6574" s="240"/>
      <c r="J6574" s="240"/>
      <c r="K6574" s="240"/>
      <c r="L6574" s="240"/>
      <c r="M6574" s="240"/>
      <c r="N6574" s="240"/>
      <c r="O6574" s="240"/>
      <c r="BC6574" s="226"/>
    </row>
    <row r="6575" spans="1:55" ht="15.75" customHeight="1" thickBot="1">
      <c r="A6575" s="238"/>
      <c r="B6575" s="238"/>
      <c r="C6575" s="240"/>
      <c r="D6575" s="240"/>
      <c r="E6575" s="240"/>
      <c r="F6575" s="240"/>
      <c r="G6575" s="240"/>
      <c r="H6575" s="240"/>
      <c r="I6575" s="240"/>
      <c r="J6575" s="240"/>
      <c r="K6575" s="240"/>
      <c r="L6575" s="240"/>
      <c r="M6575" s="240"/>
      <c r="N6575" s="240"/>
      <c r="O6575" s="240"/>
      <c r="BC6575" s="226"/>
    </row>
    <row r="6576" spans="1:55" ht="15.75" customHeight="1" thickBot="1">
      <c r="A6576" s="238"/>
      <c r="B6576" s="238"/>
      <c r="C6576" s="240"/>
      <c r="D6576" s="240"/>
      <c r="E6576" s="240"/>
      <c r="F6576" s="240"/>
      <c r="G6576" s="240"/>
      <c r="H6576" s="240"/>
      <c r="I6576" s="240"/>
      <c r="J6576" s="240"/>
      <c r="K6576" s="240"/>
      <c r="L6576" s="240"/>
      <c r="M6576" s="240"/>
      <c r="N6576" s="240"/>
      <c r="O6576" s="240"/>
      <c r="BC6576" s="226"/>
    </row>
    <row r="6577" spans="1:55" ht="15.75" customHeight="1" thickBot="1">
      <c r="A6577" s="238"/>
      <c r="B6577" s="238"/>
      <c r="C6577" s="240"/>
      <c r="D6577" s="240"/>
      <c r="E6577" s="240"/>
      <c r="F6577" s="240"/>
      <c r="G6577" s="240"/>
      <c r="H6577" s="240"/>
      <c r="I6577" s="240"/>
      <c r="J6577" s="240"/>
      <c r="K6577" s="240"/>
      <c r="L6577" s="240"/>
      <c r="M6577" s="240"/>
      <c r="N6577" s="240"/>
      <c r="O6577" s="240"/>
      <c r="BC6577" s="226"/>
    </row>
    <row r="6578" spans="1:55" ht="15.75" customHeight="1" thickBot="1">
      <c r="A6578" s="238"/>
      <c r="B6578" s="238"/>
      <c r="C6578" s="240"/>
      <c r="D6578" s="240"/>
      <c r="E6578" s="240"/>
      <c r="F6578" s="240"/>
      <c r="G6578" s="240"/>
      <c r="H6578" s="240"/>
      <c r="I6578" s="240"/>
      <c r="J6578" s="240"/>
      <c r="K6578" s="240"/>
      <c r="L6578" s="240"/>
      <c r="M6578" s="240"/>
      <c r="N6578" s="240"/>
      <c r="O6578" s="240"/>
      <c r="BC6578" s="226"/>
    </row>
    <row r="6579" spans="1:55" ht="15.75" customHeight="1" thickBot="1">
      <c r="A6579" s="238"/>
      <c r="B6579" s="238"/>
      <c r="C6579" s="240"/>
      <c r="D6579" s="240"/>
      <c r="E6579" s="240"/>
      <c r="F6579" s="240"/>
      <c r="G6579" s="240"/>
      <c r="H6579" s="240"/>
      <c r="I6579" s="240"/>
      <c r="J6579" s="240"/>
      <c r="K6579" s="240"/>
      <c r="L6579" s="240"/>
      <c r="M6579" s="240"/>
      <c r="N6579" s="240"/>
      <c r="O6579" s="240"/>
      <c r="BC6579" s="226"/>
    </row>
    <row r="6580" spans="1:55" ht="15.75" customHeight="1" thickBot="1">
      <c r="A6580" s="238"/>
      <c r="B6580" s="238"/>
      <c r="C6580" s="240"/>
      <c r="D6580" s="240"/>
      <c r="E6580" s="240"/>
      <c r="F6580" s="240"/>
      <c r="G6580" s="240"/>
      <c r="H6580" s="240"/>
      <c r="I6580" s="240"/>
      <c r="J6580" s="240"/>
      <c r="K6580" s="240"/>
      <c r="L6580" s="240"/>
      <c r="M6580" s="240"/>
      <c r="N6580" s="240"/>
      <c r="O6580" s="240"/>
      <c r="BC6580" s="226"/>
    </row>
    <row r="6581" spans="1:55" ht="15.75" customHeight="1" thickBot="1">
      <c r="A6581" s="238"/>
      <c r="B6581" s="238"/>
      <c r="C6581" s="240"/>
      <c r="D6581" s="240"/>
      <c r="E6581" s="240"/>
      <c r="F6581" s="240"/>
      <c r="G6581" s="240"/>
      <c r="H6581" s="240"/>
      <c r="I6581" s="240"/>
      <c r="J6581" s="240"/>
      <c r="K6581" s="240"/>
      <c r="L6581" s="240"/>
      <c r="M6581" s="240"/>
      <c r="N6581" s="240"/>
      <c r="O6581" s="240"/>
      <c r="BC6581" s="226"/>
    </row>
    <row r="6582" spans="1:55" ht="15.75" customHeight="1" thickBot="1">
      <c r="A6582" s="238"/>
      <c r="B6582" s="238"/>
      <c r="C6582" s="240"/>
      <c r="D6582" s="240"/>
      <c r="E6582" s="240"/>
      <c r="F6582" s="240"/>
      <c r="G6582" s="240"/>
      <c r="H6582" s="240"/>
      <c r="I6582" s="240"/>
      <c r="J6582" s="240"/>
      <c r="K6582" s="240"/>
      <c r="L6582" s="240"/>
      <c r="M6582" s="240"/>
      <c r="N6582" s="240"/>
      <c r="O6582" s="240"/>
      <c r="BC6582" s="226"/>
    </row>
    <row r="6583" spans="1:55" ht="15.75" customHeight="1" thickBot="1">
      <c r="A6583" s="238"/>
      <c r="B6583" s="238"/>
      <c r="C6583" s="240"/>
      <c r="D6583" s="240"/>
      <c r="E6583" s="240"/>
      <c r="F6583" s="240"/>
      <c r="G6583" s="240"/>
      <c r="H6583" s="240"/>
      <c r="I6583" s="240"/>
      <c r="J6583" s="240"/>
      <c r="K6583" s="240"/>
      <c r="L6583" s="240"/>
      <c r="M6583" s="240"/>
      <c r="N6583" s="240"/>
      <c r="O6583" s="240"/>
      <c r="BC6583" s="226"/>
    </row>
    <row r="6584" spans="1:55" ht="15.75" customHeight="1" thickBot="1">
      <c r="A6584" s="238"/>
      <c r="B6584" s="238"/>
      <c r="C6584" s="240"/>
      <c r="D6584" s="240"/>
      <c r="E6584" s="240"/>
      <c r="F6584" s="240"/>
      <c r="G6584" s="240"/>
      <c r="H6584" s="240"/>
      <c r="I6584" s="240"/>
      <c r="J6584" s="240"/>
      <c r="K6584" s="240"/>
      <c r="L6584" s="240"/>
      <c r="M6584" s="240"/>
      <c r="N6584" s="240"/>
      <c r="O6584" s="240"/>
      <c r="BC6584" s="226"/>
    </row>
    <row r="6585" spans="1:55" ht="15.75" customHeight="1" thickBot="1">
      <c r="A6585" s="238"/>
      <c r="B6585" s="238"/>
      <c r="C6585" s="240"/>
      <c r="D6585" s="240"/>
      <c r="E6585" s="240"/>
      <c r="F6585" s="240"/>
      <c r="G6585" s="240"/>
      <c r="H6585" s="240"/>
      <c r="I6585" s="240"/>
      <c r="J6585" s="240"/>
      <c r="K6585" s="240"/>
      <c r="L6585" s="240"/>
      <c r="M6585" s="240"/>
      <c r="N6585" s="240"/>
      <c r="O6585" s="240"/>
      <c r="BC6585" s="226"/>
    </row>
    <row r="6586" spans="1:55" ht="15.75" customHeight="1" thickBot="1">
      <c r="A6586" s="238"/>
      <c r="B6586" s="238"/>
      <c r="C6586" s="240"/>
      <c r="D6586" s="240"/>
      <c r="E6586" s="240"/>
      <c r="F6586" s="240"/>
      <c r="G6586" s="240"/>
      <c r="H6586" s="240"/>
      <c r="I6586" s="240"/>
      <c r="J6586" s="240"/>
      <c r="K6586" s="240"/>
      <c r="L6586" s="240"/>
      <c r="M6586" s="240"/>
      <c r="N6586" s="240"/>
      <c r="O6586" s="240"/>
      <c r="BC6586" s="226"/>
    </row>
    <row r="6587" spans="1:55" ht="15.75" customHeight="1" thickBot="1">
      <c r="A6587" s="238"/>
      <c r="B6587" s="238"/>
      <c r="C6587" s="240"/>
      <c r="D6587" s="240"/>
      <c r="E6587" s="240"/>
      <c r="F6587" s="240"/>
      <c r="G6587" s="240"/>
      <c r="H6587" s="240"/>
      <c r="I6587" s="240"/>
      <c r="J6587" s="240"/>
      <c r="K6587" s="240"/>
      <c r="L6587" s="240"/>
      <c r="M6587" s="240"/>
      <c r="N6587" s="240"/>
      <c r="O6587" s="240"/>
      <c r="BC6587" s="226"/>
    </row>
    <row r="6588" spans="1:55" ht="15.75" customHeight="1" thickBot="1">
      <c r="A6588" s="238"/>
      <c r="B6588" s="238"/>
      <c r="C6588" s="240"/>
      <c r="D6588" s="240"/>
      <c r="E6588" s="240"/>
      <c r="F6588" s="240"/>
      <c r="G6588" s="240"/>
      <c r="H6588" s="240"/>
      <c r="I6588" s="240"/>
      <c r="J6588" s="240"/>
      <c r="K6588" s="240"/>
      <c r="L6588" s="240"/>
      <c r="M6588" s="240"/>
      <c r="N6588" s="240"/>
      <c r="O6588" s="240"/>
      <c r="BC6588" s="226"/>
    </row>
    <row r="6589" spans="1:55" ht="15.75" customHeight="1" thickBot="1">
      <c r="A6589" s="238"/>
      <c r="B6589" s="238"/>
      <c r="C6589" s="240"/>
      <c r="D6589" s="240"/>
      <c r="E6589" s="240"/>
      <c r="F6589" s="240"/>
      <c r="G6589" s="240"/>
      <c r="H6589" s="240"/>
      <c r="I6589" s="240"/>
      <c r="J6589" s="240"/>
      <c r="K6589" s="240"/>
      <c r="L6589" s="240"/>
      <c r="M6589" s="240"/>
      <c r="N6589" s="240"/>
      <c r="O6589" s="240"/>
      <c r="BC6589" s="226"/>
    </row>
    <row r="6590" spans="1:55" ht="15.75" customHeight="1" thickBot="1">
      <c r="A6590" s="238"/>
      <c r="B6590" s="238"/>
      <c r="C6590" s="240"/>
      <c r="D6590" s="240"/>
      <c r="E6590" s="240"/>
      <c r="F6590" s="240"/>
      <c r="G6590" s="240"/>
      <c r="H6590" s="240"/>
      <c r="I6590" s="240"/>
      <c r="J6590" s="240"/>
      <c r="K6590" s="240"/>
      <c r="L6590" s="240"/>
      <c r="M6590" s="240"/>
      <c r="N6590" s="240"/>
      <c r="O6590" s="240"/>
      <c r="BC6590" s="226"/>
    </row>
    <row r="6591" spans="1:55" ht="15.75" customHeight="1" thickBot="1">
      <c r="A6591" s="238"/>
      <c r="B6591" s="238"/>
      <c r="C6591" s="240"/>
      <c r="D6591" s="240"/>
      <c r="E6591" s="240"/>
      <c r="F6591" s="240"/>
      <c r="G6591" s="240"/>
      <c r="H6591" s="240"/>
      <c r="I6591" s="240"/>
      <c r="J6591" s="240"/>
      <c r="K6591" s="240"/>
      <c r="L6591" s="240"/>
      <c r="M6591" s="240"/>
      <c r="N6591" s="240"/>
      <c r="O6591" s="240"/>
      <c r="BC6591" s="226"/>
    </row>
    <row r="6592" spans="1:55" ht="15.75" customHeight="1" thickBot="1">
      <c r="A6592" s="238"/>
      <c r="B6592" s="238"/>
      <c r="C6592" s="240"/>
      <c r="D6592" s="240"/>
      <c r="E6592" s="240"/>
      <c r="F6592" s="240"/>
      <c r="G6592" s="240"/>
      <c r="H6592" s="240"/>
      <c r="I6592" s="240"/>
      <c r="J6592" s="240"/>
      <c r="K6592" s="240"/>
      <c r="L6592" s="240"/>
      <c r="M6592" s="240"/>
      <c r="N6592" s="240"/>
      <c r="O6592" s="240"/>
      <c r="BC6592" s="226"/>
    </row>
    <row r="6593" spans="1:55" ht="15.75" customHeight="1" thickBot="1">
      <c r="A6593" s="238"/>
      <c r="B6593" s="238"/>
      <c r="C6593" s="240"/>
      <c r="D6593" s="240"/>
      <c r="E6593" s="240"/>
      <c r="F6593" s="240"/>
      <c r="G6593" s="240"/>
      <c r="H6593" s="240"/>
      <c r="I6593" s="240"/>
      <c r="J6593" s="240"/>
      <c r="K6593" s="240"/>
      <c r="L6593" s="240"/>
      <c r="M6593" s="240"/>
      <c r="N6593" s="240"/>
      <c r="O6593" s="240"/>
      <c r="BC6593" s="226"/>
    </row>
    <row r="6594" spans="1:55" ht="15.75" customHeight="1" thickBot="1">
      <c r="A6594" s="238"/>
      <c r="B6594" s="238"/>
      <c r="C6594" s="240"/>
      <c r="D6594" s="240"/>
      <c r="E6594" s="240"/>
      <c r="F6594" s="240"/>
      <c r="G6594" s="240"/>
      <c r="H6594" s="240"/>
      <c r="I6594" s="240"/>
      <c r="J6594" s="240"/>
      <c r="K6594" s="240"/>
      <c r="L6594" s="240"/>
      <c r="M6594" s="240"/>
      <c r="N6594" s="240"/>
      <c r="O6594" s="240"/>
      <c r="BC6594" s="226"/>
    </row>
    <row r="6595" spans="1:55" ht="15.75" customHeight="1" thickBot="1">
      <c r="A6595" s="238"/>
      <c r="B6595" s="238"/>
      <c r="C6595" s="240"/>
      <c r="D6595" s="240"/>
      <c r="E6595" s="240"/>
      <c r="F6595" s="240"/>
      <c r="G6595" s="240"/>
      <c r="H6595" s="240"/>
      <c r="I6595" s="240"/>
      <c r="J6595" s="240"/>
      <c r="K6595" s="240"/>
      <c r="L6595" s="240"/>
      <c r="M6595" s="240"/>
      <c r="N6595" s="240"/>
      <c r="O6595" s="240"/>
      <c r="BC6595" s="226"/>
    </row>
    <row r="6596" spans="1:55" ht="15.75" customHeight="1" thickBot="1">
      <c r="A6596" s="238"/>
      <c r="B6596" s="238"/>
      <c r="C6596" s="240"/>
      <c r="D6596" s="240"/>
      <c r="E6596" s="240"/>
      <c r="F6596" s="240"/>
      <c r="G6596" s="240"/>
      <c r="H6596" s="240"/>
      <c r="I6596" s="240"/>
      <c r="J6596" s="240"/>
      <c r="K6596" s="240"/>
      <c r="L6596" s="240"/>
      <c r="M6596" s="240"/>
      <c r="N6596" s="240"/>
      <c r="O6596" s="240"/>
      <c r="BC6596" s="226"/>
    </row>
    <row r="6597" spans="1:55" ht="15.75" customHeight="1" thickBot="1">
      <c r="A6597" s="238"/>
      <c r="B6597" s="238"/>
      <c r="C6597" s="240"/>
      <c r="D6597" s="240"/>
      <c r="E6597" s="240"/>
      <c r="F6597" s="240"/>
      <c r="G6597" s="240"/>
      <c r="H6597" s="240"/>
      <c r="I6597" s="240"/>
      <c r="J6597" s="240"/>
      <c r="K6597" s="240"/>
      <c r="L6597" s="240"/>
      <c r="M6597" s="240"/>
      <c r="N6597" s="240"/>
      <c r="O6597" s="240"/>
      <c r="BC6597" s="226"/>
    </row>
    <row r="6598" spans="1:55" ht="15.75" customHeight="1" thickBot="1">
      <c r="A6598" s="238"/>
      <c r="B6598" s="238"/>
      <c r="C6598" s="240"/>
      <c r="D6598" s="240"/>
      <c r="E6598" s="240"/>
      <c r="F6598" s="240"/>
      <c r="G6598" s="240"/>
      <c r="H6598" s="240"/>
      <c r="I6598" s="240"/>
      <c r="J6598" s="240"/>
      <c r="K6598" s="240"/>
      <c r="L6598" s="240"/>
      <c r="M6598" s="240"/>
      <c r="N6598" s="240"/>
      <c r="O6598" s="240"/>
      <c r="BC6598" s="226"/>
    </row>
    <row r="6599" spans="1:55" ht="15.75" customHeight="1" thickBot="1">
      <c r="A6599" s="238"/>
      <c r="B6599" s="238"/>
      <c r="C6599" s="240"/>
      <c r="D6599" s="240"/>
      <c r="E6599" s="240"/>
      <c r="F6599" s="240"/>
      <c r="G6599" s="240"/>
      <c r="H6599" s="240"/>
      <c r="I6599" s="240"/>
      <c r="J6599" s="240"/>
      <c r="K6599" s="240"/>
      <c r="L6599" s="240"/>
      <c r="M6599" s="240"/>
      <c r="N6599" s="240"/>
      <c r="O6599" s="240"/>
      <c r="BC6599" s="226"/>
    </row>
    <row r="6600" spans="1:55" ht="15.75" customHeight="1" thickBot="1">
      <c r="A6600" s="238"/>
      <c r="B6600" s="238"/>
      <c r="C6600" s="240"/>
      <c r="D6600" s="240"/>
      <c r="E6600" s="240"/>
      <c r="F6600" s="240"/>
      <c r="G6600" s="240"/>
      <c r="H6600" s="240"/>
      <c r="I6600" s="240"/>
      <c r="J6600" s="240"/>
      <c r="K6600" s="240"/>
      <c r="L6600" s="240"/>
      <c r="M6600" s="240"/>
      <c r="N6600" s="240"/>
      <c r="O6600" s="240"/>
      <c r="BC6600" s="226"/>
    </row>
    <row r="6601" spans="1:55" ht="15.75" customHeight="1" thickBot="1">
      <c r="A6601" s="238"/>
      <c r="B6601" s="238"/>
      <c r="C6601" s="240"/>
      <c r="D6601" s="240"/>
      <c r="E6601" s="240"/>
      <c r="F6601" s="240"/>
      <c r="G6601" s="240"/>
      <c r="H6601" s="240"/>
      <c r="I6601" s="240"/>
      <c r="J6601" s="240"/>
      <c r="K6601" s="240"/>
      <c r="L6601" s="240"/>
      <c r="M6601" s="240"/>
      <c r="N6601" s="240"/>
      <c r="O6601" s="240"/>
      <c r="BC6601" s="226"/>
    </row>
    <row r="6602" spans="1:55" ht="15.75" customHeight="1" thickBot="1">
      <c r="A6602" s="238"/>
      <c r="B6602" s="238"/>
      <c r="C6602" s="240"/>
      <c r="D6602" s="240"/>
      <c r="E6602" s="240"/>
      <c r="F6602" s="240"/>
      <c r="G6602" s="240"/>
      <c r="H6602" s="240"/>
      <c r="I6602" s="240"/>
      <c r="J6602" s="240"/>
      <c r="K6602" s="240"/>
      <c r="L6602" s="240"/>
      <c r="M6602" s="240"/>
      <c r="N6602" s="240"/>
      <c r="O6602" s="240"/>
      <c r="BC6602" s="226"/>
    </row>
    <row r="6603" spans="1:55" ht="15.75" customHeight="1" thickBot="1">
      <c r="A6603" s="238"/>
      <c r="B6603" s="238"/>
      <c r="C6603" s="240"/>
      <c r="D6603" s="240"/>
      <c r="E6603" s="240"/>
      <c r="F6603" s="240"/>
      <c r="G6603" s="240"/>
      <c r="H6603" s="240"/>
      <c r="I6603" s="240"/>
      <c r="J6603" s="240"/>
      <c r="K6603" s="240"/>
      <c r="L6603" s="240"/>
      <c r="M6603" s="240"/>
      <c r="N6603" s="240"/>
      <c r="O6603" s="240"/>
      <c r="BC6603" s="226"/>
    </row>
    <row r="6604" spans="1:55" ht="15.75" customHeight="1" thickBot="1">
      <c r="A6604" s="238"/>
      <c r="B6604" s="238"/>
      <c r="C6604" s="240"/>
      <c r="D6604" s="240"/>
      <c r="E6604" s="240"/>
      <c r="F6604" s="240"/>
      <c r="G6604" s="240"/>
      <c r="H6604" s="240"/>
      <c r="I6604" s="240"/>
      <c r="J6604" s="240"/>
      <c r="K6604" s="240"/>
      <c r="L6604" s="240"/>
      <c r="M6604" s="240"/>
      <c r="N6604" s="240"/>
      <c r="O6604" s="240"/>
      <c r="BC6604" s="226"/>
    </row>
    <row r="6605" spans="1:55" ht="15.75" customHeight="1" thickBot="1">
      <c r="A6605" s="238"/>
      <c r="B6605" s="238"/>
      <c r="C6605" s="240"/>
      <c r="D6605" s="240"/>
      <c r="E6605" s="240"/>
      <c r="F6605" s="240"/>
      <c r="G6605" s="240"/>
      <c r="H6605" s="240"/>
      <c r="I6605" s="240"/>
      <c r="J6605" s="240"/>
      <c r="K6605" s="240"/>
      <c r="L6605" s="240"/>
      <c r="M6605" s="240"/>
      <c r="N6605" s="240"/>
      <c r="O6605" s="240"/>
      <c r="BC6605" s="226"/>
    </row>
    <row r="6606" spans="1:55" ht="15.75" customHeight="1" thickBot="1">
      <c r="A6606" s="238"/>
      <c r="B6606" s="238"/>
      <c r="C6606" s="240"/>
      <c r="D6606" s="240"/>
      <c r="E6606" s="240"/>
      <c r="F6606" s="240"/>
      <c r="G6606" s="240"/>
      <c r="H6606" s="240"/>
      <c r="I6606" s="240"/>
      <c r="J6606" s="240"/>
      <c r="K6606" s="240"/>
      <c r="L6606" s="240"/>
      <c r="M6606" s="240"/>
      <c r="N6606" s="240"/>
      <c r="O6606" s="240"/>
      <c r="BC6606" s="226"/>
    </row>
    <row r="6607" spans="1:55" ht="15.75" customHeight="1" thickBot="1">
      <c r="A6607" s="238"/>
      <c r="B6607" s="238"/>
      <c r="C6607" s="240"/>
      <c r="D6607" s="240"/>
      <c r="E6607" s="240"/>
      <c r="F6607" s="240"/>
      <c r="G6607" s="240"/>
      <c r="H6607" s="240"/>
      <c r="I6607" s="240"/>
      <c r="J6607" s="240"/>
      <c r="K6607" s="240"/>
      <c r="L6607" s="240"/>
      <c r="M6607" s="240"/>
      <c r="N6607" s="240"/>
      <c r="O6607" s="240"/>
      <c r="BC6607" s="226"/>
    </row>
    <row r="6608" spans="1:55" ht="15.75" customHeight="1" thickBot="1">
      <c r="A6608" s="238"/>
      <c r="B6608" s="238"/>
      <c r="C6608" s="240"/>
      <c r="D6608" s="240"/>
      <c r="E6608" s="240"/>
      <c r="F6608" s="240"/>
      <c r="G6608" s="240"/>
      <c r="H6608" s="240"/>
      <c r="I6608" s="240"/>
      <c r="J6608" s="240"/>
      <c r="K6608" s="240"/>
      <c r="L6608" s="240"/>
      <c r="M6608" s="240"/>
      <c r="N6608" s="240"/>
      <c r="O6608" s="240"/>
      <c r="BC6608" s="226"/>
    </row>
    <row r="6609" spans="1:55" ht="15.75" customHeight="1" thickBot="1">
      <c r="A6609" s="238"/>
      <c r="B6609" s="238"/>
      <c r="C6609" s="240"/>
      <c r="D6609" s="240"/>
      <c r="E6609" s="240"/>
      <c r="F6609" s="240"/>
      <c r="G6609" s="240"/>
      <c r="H6609" s="240"/>
      <c r="I6609" s="240"/>
      <c r="J6609" s="240"/>
      <c r="K6609" s="240"/>
      <c r="L6609" s="240"/>
      <c r="M6609" s="240"/>
      <c r="N6609" s="240"/>
      <c r="O6609" s="240"/>
      <c r="BC6609" s="226"/>
    </row>
    <row r="6610" spans="1:55" ht="15.75" customHeight="1" thickBot="1">
      <c r="A6610" s="238"/>
      <c r="B6610" s="238"/>
      <c r="C6610" s="240"/>
      <c r="D6610" s="240"/>
      <c r="E6610" s="240"/>
      <c r="F6610" s="240"/>
      <c r="G6610" s="240"/>
      <c r="H6610" s="240"/>
      <c r="I6610" s="240"/>
      <c r="J6610" s="240"/>
      <c r="K6610" s="240"/>
      <c r="L6610" s="240"/>
      <c r="M6610" s="240"/>
      <c r="N6610" s="240"/>
      <c r="O6610" s="240"/>
      <c r="BC6610" s="226"/>
    </row>
    <row r="6611" spans="1:55" ht="15.75" customHeight="1" thickBot="1">
      <c r="A6611" s="238"/>
      <c r="B6611" s="238"/>
      <c r="C6611" s="240"/>
      <c r="D6611" s="240"/>
      <c r="E6611" s="240"/>
      <c r="F6611" s="240"/>
      <c r="G6611" s="240"/>
      <c r="H6611" s="240"/>
      <c r="I6611" s="240"/>
      <c r="J6611" s="240"/>
      <c r="K6611" s="240"/>
      <c r="L6611" s="240"/>
      <c r="M6611" s="240"/>
      <c r="N6611" s="240"/>
      <c r="O6611" s="240"/>
      <c r="BC6611" s="226"/>
    </row>
    <row r="6612" spans="1:55" ht="15.75" customHeight="1" thickBot="1">
      <c r="A6612" s="238"/>
      <c r="B6612" s="238"/>
      <c r="C6612" s="240"/>
      <c r="D6612" s="240"/>
      <c r="E6612" s="240"/>
      <c r="F6612" s="240"/>
      <c r="G6612" s="240"/>
      <c r="H6612" s="240"/>
      <c r="I6612" s="240"/>
      <c r="J6612" s="240"/>
      <c r="K6612" s="240"/>
      <c r="L6612" s="240"/>
      <c r="M6612" s="240"/>
      <c r="N6612" s="240"/>
      <c r="O6612" s="240"/>
      <c r="BC6612" s="226"/>
    </row>
    <row r="6613" spans="1:55" ht="15.75" customHeight="1" thickBot="1">
      <c r="A6613" s="238"/>
      <c r="B6613" s="238"/>
      <c r="C6613" s="240"/>
      <c r="D6613" s="240"/>
      <c r="E6613" s="240"/>
      <c r="F6613" s="240"/>
      <c r="G6613" s="240"/>
      <c r="H6613" s="240"/>
      <c r="I6613" s="240"/>
      <c r="J6613" s="240"/>
      <c r="K6613" s="240"/>
      <c r="L6613" s="240"/>
      <c r="M6613" s="240"/>
      <c r="N6613" s="240"/>
      <c r="O6613" s="240"/>
      <c r="BC6613" s="226"/>
    </row>
    <row r="6614" spans="1:55" ht="15.75" customHeight="1" thickBot="1">
      <c r="A6614" s="238"/>
      <c r="B6614" s="238"/>
      <c r="C6614" s="240"/>
      <c r="D6614" s="240"/>
      <c r="E6614" s="240"/>
      <c r="F6614" s="240"/>
      <c r="G6614" s="240"/>
      <c r="H6614" s="240"/>
      <c r="I6614" s="240"/>
      <c r="J6614" s="240"/>
      <c r="K6614" s="240"/>
      <c r="L6614" s="240"/>
      <c r="M6614" s="240"/>
      <c r="N6614" s="240"/>
      <c r="O6614" s="240"/>
      <c r="BC6614" s="226"/>
    </row>
    <row r="6615" spans="1:55" ht="15.75" customHeight="1" thickBot="1">
      <c r="A6615" s="238"/>
      <c r="B6615" s="238"/>
      <c r="C6615" s="240"/>
      <c r="D6615" s="240"/>
      <c r="E6615" s="240"/>
      <c r="F6615" s="240"/>
      <c r="G6615" s="240"/>
      <c r="H6615" s="240"/>
      <c r="I6615" s="240"/>
      <c r="J6615" s="240"/>
      <c r="K6615" s="240"/>
      <c r="L6615" s="240"/>
      <c r="M6615" s="240"/>
      <c r="N6615" s="240"/>
      <c r="O6615" s="240"/>
      <c r="BC6615" s="226"/>
    </row>
    <row r="6616" spans="1:55" ht="15.75" customHeight="1" thickBot="1">
      <c r="A6616" s="238"/>
      <c r="B6616" s="238"/>
      <c r="C6616" s="240"/>
      <c r="D6616" s="240"/>
      <c r="E6616" s="240"/>
      <c r="F6616" s="240"/>
      <c r="G6616" s="240"/>
      <c r="H6616" s="240"/>
      <c r="I6616" s="240"/>
      <c r="J6616" s="240"/>
      <c r="K6616" s="240"/>
      <c r="L6616" s="240"/>
      <c r="M6616" s="240"/>
      <c r="N6616" s="240"/>
      <c r="O6616" s="240"/>
      <c r="BC6616" s="226"/>
    </row>
    <row r="6617" spans="1:55" ht="15.75" customHeight="1" thickBot="1">
      <c r="A6617" s="238"/>
      <c r="B6617" s="238"/>
      <c r="C6617" s="240"/>
      <c r="D6617" s="240"/>
      <c r="E6617" s="240"/>
      <c r="F6617" s="240"/>
      <c r="G6617" s="240"/>
      <c r="H6617" s="240"/>
      <c r="I6617" s="240"/>
      <c r="J6617" s="240"/>
      <c r="K6617" s="240"/>
      <c r="L6617" s="240"/>
      <c r="M6617" s="240"/>
      <c r="N6617" s="240"/>
      <c r="O6617" s="240"/>
      <c r="BC6617" s="226"/>
    </row>
    <row r="6618" spans="1:55" ht="15.75" customHeight="1" thickBot="1">
      <c r="A6618" s="238"/>
      <c r="B6618" s="238"/>
      <c r="C6618" s="240"/>
      <c r="D6618" s="240"/>
      <c r="E6618" s="240"/>
      <c r="F6618" s="240"/>
      <c r="G6618" s="240"/>
      <c r="H6618" s="240"/>
      <c r="I6618" s="240"/>
      <c r="J6618" s="240"/>
      <c r="K6618" s="240"/>
      <c r="L6618" s="240"/>
      <c r="M6618" s="240"/>
      <c r="N6618" s="240"/>
      <c r="O6618" s="240"/>
      <c r="BC6618" s="226"/>
    </row>
    <row r="6619" spans="1:55" ht="15.75" customHeight="1" thickBot="1">
      <c r="A6619" s="238"/>
      <c r="B6619" s="238"/>
      <c r="C6619" s="240"/>
      <c r="D6619" s="240"/>
      <c r="E6619" s="240"/>
      <c r="F6619" s="240"/>
      <c r="G6619" s="240"/>
      <c r="H6619" s="240"/>
      <c r="I6619" s="240"/>
      <c r="J6619" s="240"/>
      <c r="K6619" s="240"/>
      <c r="L6619" s="240"/>
      <c r="M6619" s="240"/>
      <c r="N6619" s="240"/>
      <c r="O6619" s="240"/>
      <c r="BC6619" s="226"/>
    </row>
    <row r="6620" spans="1:55" ht="15.75" customHeight="1" thickBot="1">
      <c r="A6620" s="238"/>
      <c r="B6620" s="238"/>
      <c r="C6620" s="240"/>
      <c r="D6620" s="240"/>
      <c r="E6620" s="240"/>
      <c r="F6620" s="240"/>
      <c r="G6620" s="240"/>
      <c r="H6620" s="240"/>
      <c r="I6620" s="240"/>
      <c r="J6620" s="240"/>
      <c r="K6620" s="240"/>
      <c r="L6620" s="240"/>
      <c r="M6620" s="240"/>
      <c r="N6620" s="240"/>
      <c r="O6620" s="240"/>
      <c r="BC6620" s="226"/>
    </row>
    <row r="6621" spans="1:55" ht="15.75" customHeight="1" thickBot="1">
      <c r="A6621" s="238"/>
      <c r="B6621" s="238"/>
      <c r="C6621" s="240"/>
      <c r="D6621" s="240"/>
      <c r="E6621" s="240"/>
      <c r="F6621" s="240"/>
      <c r="G6621" s="240"/>
      <c r="H6621" s="240"/>
      <c r="I6621" s="240"/>
      <c r="J6621" s="240"/>
      <c r="K6621" s="240"/>
      <c r="L6621" s="240"/>
      <c r="M6621" s="240"/>
      <c r="N6621" s="240"/>
      <c r="O6621" s="240"/>
      <c r="BC6621" s="226"/>
    </row>
    <row r="6622" spans="1:55" ht="15.75" customHeight="1" thickBot="1">
      <c r="A6622" s="238"/>
      <c r="B6622" s="238"/>
      <c r="C6622" s="240"/>
      <c r="D6622" s="240"/>
      <c r="E6622" s="240"/>
      <c r="F6622" s="240"/>
      <c r="G6622" s="240"/>
      <c r="H6622" s="240"/>
      <c r="I6622" s="240"/>
      <c r="J6622" s="240"/>
      <c r="K6622" s="240"/>
      <c r="L6622" s="240"/>
      <c r="M6622" s="240"/>
      <c r="N6622" s="240"/>
      <c r="O6622" s="240"/>
      <c r="BC6622" s="226"/>
    </row>
    <row r="6623" spans="1:55" ht="15.75" customHeight="1" thickBot="1">
      <c r="A6623" s="238"/>
      <c r="B6623" s="238"/>
      <c r="C6623" s="240"/>
      <c r="D6623" s="240"/>
      <c r="E6623" s="240"/>
      <c r="F6623" s="240"/>
      <c r="G6623" s="240"/>
      <c r="H6623" s="240"/>
      <c r="I6623" s="240"/>
      <c r="J6623" s="240"/>
      <c r="K6623" s="240"/>
      <c r="L6623" s="240"/>
      <c r="M6623" s="240"/>
      <c r="N6623" s="240"/>
      <c r="O6623" s="240"/>
      <c r="BC6623" s="226"/>
    </row>
    <row r="6624" spans="1:55" ht="15.75" customHeight="1" thickBot="1">
      <c r="A6624" s="238"/>
      <c r="B6624" s="238"/>
      <c r="C6624" s="240"/>
      <c r="D6624" s="240"/>
      <c r="E6624" s="240"/>
      <c r="F6624" s="240"/>
      <c r="G6624" s="240"/>
      <c r="H6624" s="240"/>
      <c r="I6624" s="240"/>
      <c r="J6624" s="240"/>
      <c r="K6624" s="240"/>
      <c r="L6624" s="240"/>
      <c r="M6624" s="240"/>
      <c r="N6624" s="240"/>
      <c r="O6624" s="240"/>
      <c r="BC6624" s="226"/>
    </row>
    <row r="6625" spans="1:55" ht="15.75" customHeight="1" thickBot="1">
      <c r="A6625" s="238"/>
      <c r="B6625" s="238"/>
      <c r="C6625" s="240"/>
      <c r="D6625" s="240"/>
      <c r="E6625" s="240"/>
      <c r="F6625" s="240"/>
      <c r="G6625" s="240"/>
      <c r="H6625" s="240"/>
      <c r="I6625" s="240"/>
      <c r="J6625" s="240"/>
      <c r="K6625" s="240"/>
      <c r="L6625" s="240"/>
      <c r="M6625" s="240"/>
      <c r="N6625" s="240"/>
      <c r="O6625" s="240"/>
      <c r="BC6625" s="226"/>
    </row>
    <row r="6626" spans="1:55" ht="15.75" customHeight="1" thickBot="1">
      <c r="A6626" s="238"/>
      <c r="B6626" s="238"/>
      <c r="C6626" s="240"/>
      <c r="D6626" s="240"/>
      <c r="E6626" s="240"/>
      <c r="F6626" s="240"/>
      <c r="G6626" s="240"/>
      <c r="H6626" s="240"/>
      <c r="I6626" s="240"/>
      <c r="J6626" s="240"/>
      <c r="K6626" s="240"/>
      <c r="L6626" s="240"/>
      <c r="M6626" s="240"/>
      <c r="N6626" s="240"/>
      <c r="O6626" s="240"/>
      <c r="BC6626" s="226"/>
    </row>
    <row r="6627" spans="1:55" ht="15.75" customHeight="1" thickBot="1">
      <c r="A6627" s="238"/>
      <c r="B6627" s="238"/>
      <c r="C6627" s="240"/>
      <c r="D6627" s="240"/>
      <c r="E6627" s="240"/>
      <c r="F6627" s="240"/>
      <c r="G6627" s="240"/>
      <c r="H6627" s="240"/>
      <c r="I6627" s="240"/>
      <c r="J6627" s="240"/>
      <c r="K6627" s="240"/>
      <c r="L6627" s="240"/>
      <c r="M6627" s="240"/>
      <c r="N6627" s="240"/>
      <c r="O6627" s="240"/>
      <c r="BC6627" s="226"/>
    </row>
    <row r="6628" spans="1:55" ht="15.75" customHeight="1" thickBot="1">
      <c r="A6628" s="238"/>
      <c r="B6628" s="238"/>
      <c r="C6628" s="240"/>
      <c r="D6628" s="240"/>
      <c r="E6628" s="240"/>
      <c r="F6628" s="240"/>
      <c r="G6628" s="240"/>
      <c r="H6628" s="240"/>
      <c r="I6628" s="240"/>
      <c r="J6628" s="240"/>
      <c r="K6628" s="240"/>
      <c r="L6628" s="240"/>
      <c r="M6628" s="240"/>
      <c r="N6628" s="240"/>
      <c r="O6628" s="240"/>
      <c r="BC6628" s="226"/>
    </row>
    <row r="6629" spans="1:55" ht="15.75" customHeight="1" thickBot="1">
      <c r="A6629" s="238"/>
      <c r="B6629" s="238"/>
      <c r="C6629" s="240"/>
      <c r="D6629" s="240"/>
      <c r="E6629" s="240"/>
      <c r="F6629" s="240"/>
      <c r="G6629" s="240"/>
      <c r="H6629" s="240"/>
      <c r="I6629" s="240"/>
      <c r="J6629" s="240"/>
      <c r="K6629" s="240"/>
      <c r="L6629" s="240"/>
      <c r="M6629" s="240"/>
      <c r="N6629" s="240"/>
      <c r="O6629" s="240"/>
      <c r="BC6629" s="226"/>
    </row>
    <row r="6630" spans="1:55" ht="15.75" customHeight="1" thickBot="1">
      <c r="A6630" s="238"/>
      <c r="B6630" s="238"/>
      <c r="C6630" s="240"/>
      <c r="D6630" s="240"/>
      <c r="E6630" s="240"/>
      <c r="F6630" s="240"/>
      <c r="G6630" s="240"/>
      <c r="H6630" s="240"/>
      <c r="I6630" s="240"/>
      <c r="J6630" s="240"/>
      <c r="K6630" s="240"/>
      <c r="L6630" s="240"/>
      <c r="M6630" s="240"/>
      <c r="N6630" s="240"/>
      <c r="O6630" s="240"/>
      <c r="BC6630" s="226"/>
    </row>
    <row r="6631" spans="1:55" ht="15.75" customHeight="1" thickBot="1">
      <c r="A6631" s="238"/>
      <c r="B6631" s="238"/>
      <c r="C6631" s="240"/>
      <c r="D6631" s="240"/>
      <c r="E6631" s="240"/>
      <c r="F6631" s="240"/>
      <c r="G6631" s="240"/>
      <c r="H6631" s="240"/>
      <c r="I6631" s="240"/>
      <c r="J6631" s="240"/>
      <c r="K6631" s="240"/>
      <c r="L6631" s="240"/>
      <c r="M6631" s="240"/>
      <c r="N6631" s="240"/>
      <c r="O6631" s="240"/>
      <c r="BC6631" s="226"/>
    </row>
    <row r="6632" spans="1:55" ht="15.75" customHeight="1" thickBot="1">
      <c r="A6632" s="238"/>
      <c r="B6632" s="238"/>
      <c r="C6632" s="240"/>
      <c r="D6632" s="240"/>
      <c r="E6632" s="240"/>
      <c r="F6632" s="240"/>
      <c r="G6632" s="240"/>
      <c r="H6632" s="240"/>
      <c r="I6632" s="240"/>
      <c r="J6632" s="240"/>
      <c r="K6632" s="240"/>
      <c r="L6632" s="240"/>
      <c r="M6632" s="240"/>
      <c r="N6632" s="240"/>
      <c r="O6632" s="240"/>
      <c r="BC6632" s="226"/>
    </row>
    <row r="6633" spans="1:55" ht="15.75" customHeight="1" thickBot="1">
      <c r="A6633" s="238"/>
      <c r="B6633" s="238"/>
      <c r="C6633" s="240"/>
      <c r="D6633" s="240"/>
      <c r="E6633" s="240"/>
      <c r="F6633" s="240"/>
      <c r="G6633" s="240"/>
      <c r="H6633" s="240"/>
      <c r="I6633" s="240"/>
      <c r="J6633" s="240"/>
      <c r="K6633" s="240"/>
      <c r="L6633" s="240"/>
      <c r="M6633" s="240"/>
      <c r="N6633" s="240"/>
      <c r="O6633" s="240"/>
      <c r="BC6633" s="226"/>
    </row>
    <row r="6634" spans="1:55" ht="15.75" customHeight="1" thickBot="1">
      <c r="A6634" s="238"/>
      <c r="B6634" s="238"/>
      <c r="C6634" s="240"/>
      <c r="D6634" s="240"/>
      <c r="E6634" s="240"/>
      <c r="F6634" s="240"/>
      <c r="G6634" s="240"/>
      <c r="H6634" s="240"/>
      <c r="I6634" s="240"/>
      <c r="J6634" s="240"/>
      <c r="K6634" s="240"/>
      <c r="L6634" s="240"/>
      <c r="M6634" s="240"/>
      <c r="N6634" s="240"/>
      <c r="O6634" s="240"/>
      <c r="BC6634" s="226"/>
    </row>
    <row r="6635" spans="1:55" ht="15.75" customHeight="1" thickBot="1">
      <c r="A6635" s="238"/>
      <c r="B6635" s="238"/>
      <c r="C6635" s="240"/>
      <c r="D6635" s="240"/>
      <c r="E6635" s="240"/>
      <c r="F6635" s="240"/>
      <c r="G6635" s="240"/>
      <c r="H6635" s="240"/>
      <c r="I6635" s="240"/>
      <c r="J6635" s="240"/>
      <c r="K6635" s="240"/>
      <c r="L6635" s="240"/>
      <c r="M6635" s="240"/>
      <c r="N6635" s="240"/>
      <c r="O6635" s="240"/>
      <c r="BC6635" s="226"/>
    </row>
    <row r="6636" spans="1:55" ht="15.75" customHeight="1" thickBot="1">
      <c r="A6636" s="238"/>
      <c r="B6636" s="238"/>
      <c r="C6636" s="240"/>
      <c r="D6636" s="240"/>
      <c r="E6636" s="240"/>
      <c r="F6636" s="240"/>
      <c r="G6636" s="240"/>
      <c r="H6636" s="240"/>
      <c r="I6636" s="240"/>
      <c r="J6636" s="240"/>
      <c r="K6636" s="240"/>
      <c r="L6636" s="240"/>
      <c r="M6636" s="240"/>
      <c r="N6636" s="240"/>
      <c r="O6636" s="240"/>
      <c r="BC6636" s="226"/>
    </row>
    <row r="6637" spans="1:55" ht="15.75" customHeight="1" thickBot="1">
      <c r="A6637" s="238"/>
      <c r="B6637" s="238"/>
      <c r="C6637" s="240"/>
      <c r="D6637" s="240"/>
      <c r="E6637" s="240"/>
      <c r="F6637" s="240"/>
      <c r="G6637" s="240"/>
      <c r="H6637" s="240"/>
      <c r="I6637" s="240"/>
      <c r="J6637" s="240"/>
      <c r="K6637" s="240"/>
      <c r="L6637" s="240"/>
      <c r="M6637" s="240"/>
      <c r="N6637" s="240"/>
      <c r="O6637" s="240"/>
      <c r="BC6637" s="226"/>
    </row>
    <row r="6638" spans="1:55" ht="15.75" customHeight="1" thickBot="1">
      <c r="A6638" s="238"/>
      <c r="B6638" s="238"/>
      <c r="C6638" s="240"/>
      <c r="D6638" s="240"/>
      <c r="E6638" s="240"/>
      <c r="F6638" s="240"/>
      <c r="G6638" s="240"/>
      <c r="H6638" s="240"/>
      <c r="I6638" s="240"/>
      <c r="J6638" s="240"/>
      <c r="K6638" s="240"/>
      <c r="L6638" s="240"/>
      <c r="M6638" s="240"/>
      <c r="N6638" s="240"/>
      <c r="O6638" s="240"/>
      <c r="BC6638" s="226"/>
    </row>
    <row r="6639" spans="1:55" ht="15.75" customHeight="1" thickBot="1">
      <c r="A6639" s="238"/>
      <c r="B6639" s="238"/>
      <c r="C6639" s="240"/>
      <c r="D6639" s="240"/>
      <c r="E6639" s="240"/>
      <c r="F6639" s="240"/>
      <c r="G6639" s="240"/>
      <c r="H6639" s="240"/>
      <c r="I6639" s="240"/>
      <c r="J6639" s="240"/>
      <c r="K6639" s="240"/>
      <c r="L6639" s="240"/>
      <c r="M6639" s="240"/>
      <c r="N6639" s="240"/>
      <c r="O6639" s="240"/>
      <c r="BC6639" s="226"/>
    </row>
    <row r="6640" spans="1:55" ht="15.75" customHeight="1" thickBot="1">
      <c r="A6640" s="238"/>
      <c r="B6640" s="238"/>
      <c r="C6640" s="240"/>
      <c r="D6640" s="240"/>
      <c r="E6640" s="240"/>
      <c r="F6640" s="240"/>
      <c r="G6640" s="240"/>
      <c r="H6640" s="240"/>
      <c r="I6640" s="240"/>
      <c r="J6640" s="240"/>
      <c r="K6640" s="240"/>
      <c r="L6640" s="240"/>
      <c r="M6640" s="240"/>
      <c r="N6640" s="240"/>
      <c r="O6640" s="240"/>
      <c r="BC6640" s="226"/>
    </row>
    <row r="6641" spans="1:55" ht="15.75" customHeight="1" thickBot="1">
      <c r="A6641" s="238"/>
      <c r="B6641" s="238"/>
      <c r="C6641" s="240"/>
      <c r="D6641" s="240"/>
      <c r="E6641" s="240"/>
      <c r="F6641" s="240"/>
      <c r="G6641" s="240"/>
      <c r="H6641" s="240"/>
      <c r="I6641" s="240"/>
      <c r="J6641" s="240"/>
      <c r="K6641" s="240"/>
      <c r="L6641" s="240"/>
      <c r="M6641" s="240"/>
      <c r="N6641" s="240"/>
      <c r="O6641" s="240"/>
      <c r="BC6641" s="226"/>
    </row>
    <row r="6642" spans="1:55" ht="15.75" customHeight="1" thickBot="1">
      <c r="A6642" s="238"/>
      <c r="B6642" s="238"/>
      <c r="C6642" s="240"/>
      <c r="D6642" s="240"/>
      <c r="E6642" s="240"/>
      <c r="F6642" s="240"/>
      <c r="G6642" s="240"/>
      <c r="H6642" s="240"/>
      <c r="I6642" s="240"/>
      <c r="J6642" s="240"/>
      <c r="K6642" s="240"/>
      <c r="L6642" s="240"/>
      <c r="M6642" s="240"/>
      <c r="N6642" s="240"/>
      <c r="O6642" s="240"/>
      <c r="BC6642" s="226"/>
    </row>
    <row r="6643" spans="1:55" ht="15.75" customHeight="1" thickBot="1">
      <c r="A6643" s="238"/>
      <c r="B6643" s="238"/>
      <c r="C6643" s="240"/>
      <c r="D6643" s="240"/>
      <c r="E6643" s="240"/>
      <c r="F6643" s="240"/>
      <c r="G6643" s="240"/>
      <c r="H6643" s="240"/>
      <c r="I6643" s="240"/>
      <c r="J6643" s="240"/>
      <c r="K6643" s="240"/>
      <c r="L6643" s="240"/>
      <c r="M6643" s="240"/>
      <c r="N6643" s="240"/>
      <c r="O6643" s="240"/>
      <c r="BC6643" s="226"/>
    </row>
    <row r="6644" spans="1:55" ht="15.75" customHeight="1" thickBot="1">
      <c r="A6644" s="238"/>
      <c r="B6644" s="238"/>
      <c r="C6644" s="240"/>
      <c r="D6644" s="240"/>
      <c r="E6644" s="240"/>
      <c r="F6644" s="240"/>
      <c r="G6644" s="240"/>
      <c r="H6644" s="240"/>
      <c r="I6644" s="240"/>
      <c r="J6644" s="240"/>
      <c r="K6644" s="240"/>
      <c r="L6644" s="240"/>
      <c r="M6644" s="240"/>
      <c r="N6644" s="240"/>
      <c r="O6644" s="240"/>
      <c r="BC6644" s="226"/>
    </row>
    <row r="6645" spans="1:55" ht="15.75" customHeight="1" thickBot="1">
      <c r="A6645" s="238"/>
      <c r="B6645" s="238"/>
      <c r="C6645" s="240"/>
      <c r="D6645" s="240"/>
      <c r="E6645" s="240"/>
      <c r="F6645" s="240"/>
      <c r="G6645" s="240"/>
      <c r="H6645" s="240"/>
      <c r="I6645" s="240"/>
      <c r="J6645" s="240"/>
      <c r="K6645" s="240"/>
      <c r="L6645" s="240"/>
      <c r="M6645" s="240"/>
      <c r="N6645" s="240"/>
      <c r="O6645" s="240"/>
      <c r="BC6645" s="226"/>
    </row>
    <row r="6646" spans="1:55" ht="15.75" customHeight="1" thickBot="1">
      <c r="A6646" s="238"/>
      <c r="B6646" s="238"/>
      <c r="C6646" s="240"/>
      <c r="D6646" s="240"/>
      <c r="E6646" s="240"/>
      <c r="F6646" s="240"/>
      <c r="G6646" s="240"/>
      <c r="H6646" s="240"/>
      <c r="I6646" s="240"/>
      <c r="J6646" s="240"/>
      <c r="K6646" s="240"/>
      <c r="L6646" s="240"/>
      <c r="M6646" s="240"/>
      <c r="N6646" s="240"/>
      <c r="O6646" s="240"/>
      <c r="BC6646" s="226"/>
    </row>
    <row r="6647" spans="1:55" ht="15.75" customHeight="1" thickBot="1">
      <c r="A6647" s="238"/>
      <c r="B6647" s="238"/>
      <c r="C6647" s="240"/>
      <c r="D6647" s="240"/>
      <c r="E6647" s="240"/>
      <c r="F6647" s="240"/>
      <c r="G6647" s="240"/>
      <c r="H6647" s="240"/>
      <c r="I6647" s="240"/>
      <c r="J6647" s="240"/>
      <c r="K6647" s="240"/>
      <c r="L6647" s="240"/>
      <c r="M6647" s="240"/>
      <c r="N6647" s="240"/>
      <c r="O6647" s="240"/>
      <c r="BC6647" s="226"/>
    </row>
    <row r="6648" spans="1:55" ht="15.75" customHeight="1" thickBot="1">
      <c r="A6648" s="238"/>
      <c r="B6648" s="238"/>
      <c r="C6648" s="240"/>
      <c r="D6648" s="240"/>
      <c r="E6648" s="240"/>
      <c r="F6648" s="240"/>
      <c r="G6648" s="240"/>
      <c r="H6648" s="240"/>
      <c r="I6648" s="240"/>
      <c r="J6648" s="240"/>
      <c r="K6648" s="240"/>
      <c r="L6648" s="240"/>
      <c r="M6648" s="240"/>
      <c r="N6648" s="240"/>
      <c r="O6648" s="240"/>
      <c r="BC6648" s="226"/>
    </row>
    <row r="6649" spans="1:55" ht="15.75" customHeight="1" thickBot="1">
      <c r="A6649" s="238"/>
      <c r="B6649" s="238"/>
      <c r="C6649" s="240"/>
      <c r="D6649" s="240"/>
      <c r="E6649" s="240"/>
      <c r="F6649" s="240"/>
      <c r="G6649" s="240"/>
      <c r="H6649" s="240"/>
      <c r="I6649" s="240"/>
      <c r="J6649" s="240"/>
      <c r="K6649" s="240"/>
      <c r="L6649" s="240"/>
      <c r="M6649" s="240"/>
      <c r="N6649" s="240"/>
      <c r="O6649" s="240"/>
      <c r="BC6649" s="226"/>
    </row>
    <row r="6650" spans="1:55" ht="15.75" customHeight="1" thickBot="1">
      <c r="A6650" s="238"/>
      <c r="B6650" s="238"/>
      <c r="C6650" s="240"/>
      <c r="D6650" s="240"/>
      <c r="E6650" s="240"/>
      <c r="F6650" s="240"/>
      <c r="G6650" s="240"/>
      <c r="H6650" s="240"/>
      <c r="I6650" s="240"/>
      <c r="J6650" s="240"/>
      <c r="K6650" s="240"/>
      <c r="L6650" s="240"/>
      <c r="M6650" s="240"/>
      <c r="N6650" s="240"/>
      <c r="O6650" s="240"/>
      <c r="BC6650" s="226"/>
    </row>
    <row r="6651" spans="1:55" ht="15.75" customHeight="1" thickBot="1">
      <c r="A6651" s="238"/>
      <c r="B6651" s="238"/>
      <c r="C6651" s="240"/>
      <c r="D6651" s="240"/>
      <c r="E6651" s="240"/>
      <c r="F6651" s="240"/>
      <c r="G6651" s="240"/>
      <c r="H6651" s="240"/>
      <c r="I6651" s="240"/>
      <c r="J6651" s="240"/>
      <c r="K6651" s="240"/>
      <c r="L6651" s="240"/>
      <c r="M6651" s="240"/>
      <c r="N6651" s="240"/>
      <c r="O6651" s="240"/>
      <c r="BC6651" s="226"/>
    </row>
    <row r="6652" spans="1:55" ht="15.75" customHeight="1" thickBot="1">
      <c r="A6652" s="238"/>
      <c r="B6652" s="238"/>
      <c r="C6652" s="240"/>
      <c r="D6652" s="240"/>
      <c r="E6652" s="240"/>
      <c r="F6652" s="240"/>
      <c r="G6652" s="240"/>
      <c r="H6652" s="240"/>
      <c r="I6652" s="240"/>
      <c r="J6652" s="240"/>
      <c r="K6652" s="240"/>
      <c r="L6652" s="240"/>
      <c r="M6652" s="240"/>
      <c r="N6652" s="240"/>
      <c r="O6652" s="240"/>
      <c r="BC6652" s="226"/>
    </row>
    <row r="6653" spans="1:55" ht="15.75" customHeight="1" thickBot="1">
      <c r="A6653" s="238"/>
      <c r="B6653" s="238"/>
      <c r="C6653" s="240"/>
      <c r="D6653" s="240"/>
      <c r="E6653" s="240"/>
      <c r="F6653" s="240"/>
      <c r="G6653" s="240"/>
      <c r="H6653" s="240"/>
      <c r="I6653" s="240"/>
      <c r="J6653" s="240"/>
      <c r="K6653" s="240"/>
      <c r="L6653" s="240"/>
      <c r="M6653" s="240"/>
      <c r="N6653" s="240"/>
      <c r="O6653" s="240"/>
      <c r="BC6653" s="226"/>
    </row>
    <row r="6654" spans="1:55" ht="15.75" customHeight="1" thickBot="1">
      <c r="A6654" s="238"/>
      <c r="B6654" s="238"/>
      <c r="C6654" s="240"/>
      <c r="D6654" s="240"/>
      <c r="E6654" s="240"/>
      <c r="F6654" s="240"/>
      <c r="G6654" s="240"/>
      <c r="H6654" s="240"/>
      <c r="I6654" s="240"/>
      <c r="J6654" s="240"/>
      <c r="K6654" s="240"/>
      <c r="L6654" s="240"/>
      <c r="M6654" s="240"/>
      <c r="N6654" s="240"/>
      <c r="O6654" s="240"/>
      <c r="BC6654" s="226"/>
    </row>
    <row r="6655" spans="1:55" ht="15.75" customHeight="1" thickBot="1">
      <c r="A6655" s="238"/>
      <c r="B6655" s="238"/>
      <c r="C6655" s="240"/>
      <c r="D6655" s="240"/>
      <c r="E6655" s="240"/>
      <c r="F6655" s="240"/>
      <c r="G6655" s="240"/>
      <c r="H6655" s="240"/>
      <c r="I6655" s="240"/>
      <c r="J6655" s="240"/>
      <c r="K6655" s="240"/>
      <c r="L6655" s="240"/>
      <c r="M6655" s="240"/>
      <c r="N6655" s="240"/>
      <c r="O6655" s="240"/>
      <c r="BC6655" s="226"/>
    </row>
    <row r="6656" spans="1:55" ht="15.75" customHeight="1" thickBot="1">
      <c r="A6656" s="238"/>
      <c r="B6656" s="238"/>
      <c r="C6656" s="240"/>
      <c r="D6656" s="240"/>
      <c r="E6656" s="240"/>
      <c r="F6656" s="240"/>
      <c r="G6656" s="240"/>
      <c r="H6656" s="240"/>
      <c r="I6656" s="240"/>
      <c r="J6656" s="240"/>
      <c r="K6656" s="240"/>
      <c r="L6656" s="240"/>
      <c r="M6656" s="240"/>
      <c r="N6656" s="240"/>
      <c r="O6656" s="240"/>
      <c r="BC6656" s="226"/>
    </row>
    <row r="6657" spans="1:55" ht="15.75" customHeight="1" thickBot="1">
      <c r="A6657" s="238"/>
      <c r="B6657" s="238"/>
      <c r="C6657" s="240"/>
      <c r="D6657" s="240"/>
      <c r="E6657" s="240"/>
      <c r="F6657" s="240"/>
      <c r="G6657" s="240"/>
      <c r="H6657" s="240"/>
      <c r="I6657" s="240"/>
      <c r="J6657" s="240"/>
      <c r="K6657" s="240"/>
      <c r="L6657" s="240"/>
      <c r="M6657" s="240"/>
      <c r="N6657" s="240"/>
      <c r="O6657" s="240"/>
      <c r="BC6657" s="226"/>
    </row>
    <row r="6658" spans="1:55" ht="15.75" customHeight="1" thickBot="1">
      <c r="A6658" s="238"/>
      <c r="B6658" s="238"/>
      <c r="C6658" s="240"/>
      <c r="D6658" s="240"/>
      <c r="E6658" s="240"/>
      <c r="F6658" s="240"/>
      <c r="G6658" s="240"/>
      <c r="H6658" s="240"/>
      <c r="I6658" s="240"/>
      <c r="J6658" s="240"/>
      <c r="K6658" s="240"/>
      <c r="L6658" s="240"/>
      <c r="M6658" s="240"/>
      <c r="N6658" s="240"/>
      <c r="O6658" s="240"/>
      <c r="BC6658" s="226"/>
    </row>
    <row r="6659" spans="1:55" ht="15.75" customHeight="1" thickBot="1">
      <c r="A6659" s="238"/>
      <c r="B6659" s="238"/>
      <c r="C6659" s="240"/>
      <c r="D6659" s="240"/>
      <c r="E6659" s="240"/>
      <c r="F6659" s="240"/>
      <c r="G6659" s="240"/>
      <c r="H6659" s="240"/>
      <c r="I6659" s="240"/>
      <c r="J6659" s="240"/>
      <c r="K6659" s="240"/>
      <c r="L6659" s="240"/>
      <c r="M6659" s="240"/>
      <c r="N6659" s="240"/>
      <c r="O6659" s="240"/>
      <c r="BC6659" s="226"/>
    </row>
    <row r="6660" spans="1:55" ht="15.75" customHeight="1" thickBot="1">
      <c r="A6660" s="238"/>
      <c r="B6660" s="238"/>
      <c r="C6660" s="240"/>
      <c r="D6660" s="240"/>
      <c r="E6660" s="240"/>
      <c r="F6660" s="240"/>
      <c r="G6660" s="240"/>
      <c r="H6660" s="240"/>
      <c r="I6660" s="240"/>
      <c r="J6660" s="240"/>
      <c r="K6660" s="240"/>
      <c r="L6660" s="240"/>
      <c r="M6660" s="240"/>
      <c r="N6660" s="240"/>
      <c r="O6660" s="240"/>
      <c r="BC6660" s="226"/>
    </row>
    <row r="6661" spans="1:55" ht="15.75" customHeight="1" thickBot="1">
      <c r="A6661" s="238"/>
      <c r="B6661" s="238"/>
      <c r="C6661" s="240"/>
      <c r="D6661" s="240"/>
      <c r="E6661" s="240"/>
      <c r="F6661" s="240"/>
      <c r="G6661" s="240"/>
      <c r="H6661" s="240"/>
      <c r="I6661" s="240"/>
      <c r="J6661" s="240"/>
      <c r="K6661" s="240"/>
      <c r="L6661" s="240"/>
      <c r="M6661" s="240"/>
      <c r="N6661" s="240"/>
      <c r="O6661" s="240"/>
      <c r="BC6661" s="226"/>
    </row>
    <row r="6662" spans="1:55" ht="15.75" customHeight="1" thickBot="1">
      <c r="A6662" s="238"/>
      <c r="B6662" s="238"/>
      <c r="C6662" s="240"/>
      <c r="D6662" s="240"/>
      <c r="E6662" s="240"/>
      <c r="F6662" s="240"/>
      <c r="G6662" s="240"/>
      <c r="H6662" s="240"/>
      <c r="I6662" s="240"/>
      <c r="J6662" s="240"/>
      <c r="K6662" s="240"/>
      <c r="L6662" s="240"/>
      <c r="M6662" s="240"/>
      <c r="N6662" s="240"/>
      <c r="O6662" s="240"/>
      <c r="BC6662" s="226"/>
    </row>
    <row r="6663" spans="1:55" ht="15.75" customHeight="1" thickBot="1">
      <c r="A6663" s="238"/>
      <c r="B6663" s="238"/>
      <c r="C6663" s="240"/>
      <c r="D6663" s="240"/>
      <c r="E6663" s="240"/>
      <c r="F6663" s="240"/>
      <c r="G6663" s="240"/>
      <c r="H6663" s="240"/>
      <c r="I6663" s="240"/>
      <c r="J6663" s="240"/>
      <c r="K6663" s="240"/>
      <c r="L6663" s="240"/>
      <c r="M6663" s="240"/>
      <c r="N6663" s="240"/>
      <c r="O6663" s="240"/>
      <c r="BC6663" s="226"/>
    </row>
    <row r="6664" spans="1:55" ht="15.75" customHeight="1" thickBot="1">
      <c r="A6664" s="238"/>
      <c r="B6664" s="238"/>
      <c r="C6664" s="240"/>
      <c r="D6664" s="240"/>
      <c r="E6664" s="240"/>
      <c r="F6664" s="240"/>
      <c r="G6664" s="240"/>
      <c r="H6664" s="240"/>
      <c r="I6664" s="240"/>
      <c r="J6664" s="240"/>
      <c r="K6664" s="240"/>
      <c r="L6664" s="240"/>
      <c r="M6664" s="240"/>
      <c r="N6664" s="240"/>
      <c r="O6664" s="240"/>
      <c r="BC6664" s="226"/>
    </row>
    <row r="6665" spans="1:55" ht="15.75" customHeight="1" thickBot="1">
      <c r="A6665" s="238"/>
      <c r="B6665" s="238"/>
      <c r="C6665" s="240"/>
      <c r="D6665" s="240"/>
      <c r="E6665" s="240"/>
      <c r="F6665" s="240"/>
      <c r="G6665" s="240"/>
      <c r="H6665" s="240"/>
      <c r="I6665" s="240"/>
      <c r="J6665" s="240"/>
      <c r="K6665" s="240"/>
      <c r="L6665" s="240"/>
      <c r="M6665" s="240"/>
      <c r="N6665" s="240"/>
      <c r="O6665" s="240"/>
      <c r="BC6665" s="226"/>
    </row>
    <row r="6666" spans="1:55" ht="15.75" customHeight="1" thickBot="1">
      <c r="A6666" s="238"/>
      <c r="B6666" s="238"/>
      <c r="C6666" s="240"/>
      <c r="D6666" s="240"/>
      <c r="E6666" s="240"/>
      <c r="F6666" s="240"/>
      <c r="G6666" s="240"/>
      <c r="H6666" s="240"/>
      <c r="I6666" s="240"/>
      <c r="J6666" s="240"/>
      <c r="K6666" s="240"/>
      <c r="L6666" s="240"/>
      <c r="M6666" s="240"/>
      <c r="N6666" s="240"/>
      <c r="O6666" s="240"/>
      <c r="BC6666" s="226"/>
    </row>
    <row r="6667" spans="1:55" ht="15.75" customHeight="1" thickBot="1">
      <c r="A6667" s="238"/>
      <c r="B6667" s="238"/>
      <c r="C6667" s="240"/>
      <c r="D6667" s="240"/>
      <c r="E6667" s="240"/>
      <c r="F6667" s="240"/>
      <c r="G6667" s="240"/>
      <c r="H6667" s="240"/>
      <c r="I6667" s="240"/>
      <c r="J6667" s="240"/>
      <c r="K6667" s="240"/>
      <c r="L6667" s="240"/>
      <c r="M6667" s="240"/>
      <c r="N6667" s="240"/>
      <c r="O6667" s="240"/>
      <c r="BC6667" s="226"/>
    </row>
    <row r="6668" spans="1:55" ht="15.75" customHeight="1" thickBot="1">
      <c r="A6668" s="238"/>
      <c r="B6668" s="238"/>
      <c r="C6668" s="240"/>
      <c r="D6668" s="240"/>
      <c r="E6668" s="240"/>
      <c r="F6668" s="240"/>
      <c r="G6668" s="240"/>
      <c r="H6668" s="240"/>
      <c r="I6668" s="240"/>
      <c r="J6668" s="240"/>
      <c r="K6668" s="240"/>
      <c r="L6668" s="240"/>
      <c r="M6668" s="240"/>
      <c r="N6668" s="240"/>
      <c r="O6668" s="240"/>
      <c r="BC6668" s="226"/>
    </row>
    <row r="6669" spans="1:55" ht="15.75" customHeight="1" thickBot="1">
      <c r="A6669" s="238"/>
      <c r="B6669" s="238"/>
      <c r="C6669" s="240"/>
      <c r="D6669" s="240"/>
      <c r="E6669" s="240"/>
      <c r="F6669" s="240"/>
      <c r="G6669" s="240"/>
      <c r="H6669" s="240"/>
      <c r="I6669" s="240"/>
      <c r="J6669" s="240"/>
      <c r="K6669" s="240"/>
      <c r="L6669" s="240"/>
      <c r="M6669" s="240"/>
      <c r="N6669" s="240"/>
      <c r="O6669" s="240"/>
      <c r="BC6669" s="226"/>
    </row>
    <row r="6670" spans="1:55" ht="15.75" customHeight="1" thickBot="1">
      <c r="A6670" s="238"/>
      <c r="B6670" s="238"/>
      <c r="C6670" s="240"/>
      <c r="D6670" s="240"/>
      <c r="E6670" s="240"/>
      <c r="F6670" s="240"/>
      <c r="G6670" s="240"/>
      <c r="H6670" s="240"/>
      <c r="I6670" s="240"/>
      <c r="J6670" s="240"/>
      <c r="K6670" s="240"/>
      <c r="L6670" s="240"/>
      <c r="M6670" s="240"/>
      <c r="N6670" s="240"/>
      <c r="O6670" s="240"/>
      <c r="BC6670" s="226"/>
    </row>
    <row r="6671" spans="1:55" ht="15.75" customHeight="1" thickBot="1">
      <c r="A6671" s="238"/>
      <c r="B6671" s="238"/>
      <c r="C6671" s="240"/>
      <c r="D6671" s="240"/>
      <c r="E6671" s="240"/>
      <c r="F6671" s="240"/>
      <c r="G6671" s="240"/>
      <c r="H6671" s="240"/>
      <c r="I6671" s="240"/>
      <c r="J6671" s="240"/>
      <c r="K6671" s="240"/>
      <c r="L6671" s="240"/>
      <c r="M6671" s="240"/>
      <c r="N6671" s="240"/>
      <c r="O6671" s="240"/>
      <c r="BC6671" s="226"/>
    </row>
    <row r="6672" spans="1:55" ht="15.75" customHeight="1" thickBot="1">
      <c r="A6672" s="238"/>
      <c r="B6672" s="238"/>
      <c r="C6672" s="240"/>
      <c r="D6672" s="240"/>
      <c r="E6672" s="240"/>
      <c r="F6672" s="240"/>
      <c r="G6672" s="240"/>
      <c r="H6672" s="240"/>
      <c r="I6672" s="240"/>
      <c r="J6672" s="240"/>
      <c r="K6672" s="240"/>
      <c r="L6672" s="240"/>
      <c r="M6672" s="240"/>
      <c r="N6672" s="240"/>
      <c r="O6672" s="240"/>
      <c r="BC6672" s="226"/>
    </row>
    <row r="6673" spans="1:55" ht="15.75" customHeight="1" thickBot="1">
      <c r="A6673" s="238"/>
      <c r="B6673" s="238"/>
      <c r="C6673" s="240"/>
      <c r="D6673" s="240"/>
      <c r="E6673" s="240"/>
      <c r="F6673" s="240"/>
      <c r="G6673" s="240"/>
      <c r="H6673" s="240"/>
      <c r="I6673" s="240"/>
      <c r="J6673" s="240"/>
      <c r="K6673" s="240"/>
      <c r="L6673" s="240"/>
      <c r="M6673" s="240"/>
      <c r="N6673" s="240"/>
      <c r="O6673" s="240"/>
      <c r="BC6673" s="226"/>
    </row>
    <row r="6674" spans="1:55" ht="15.75" customHeight="1" thickBot="1">
      <c r="A6674" s="238"/>
      <c r="B6674" s="238"/>
      <c r="C6674" s="240"/>
      <c r="D6674" s="240"/>
      <c r="E6674" s="240"/>
      <c r="F6674" s="240"/>
      <c r="G6674" s="240"/>
      <c r="H6674" s="240"/>
      <c r="I6674" s="240"/>
      <c r="J6674" s="240"/>
      <c r="K6674" s="240"/>
      <c r="L6674" s="240"/>
      <c r="M6674" s="240"/>
      <c r="N6674" s="240"/>
      <c r="O6674" s="240"/>
      <c r="BC6674" s="226"/>
    </row>
    <row r="6675" spans="1:55" ht="15.75" customHeight="1" thickBot="1">
      <c r="A6675" s="238"/>
      <c r="B6675" s="238"/>
      <c r="C6675" s="240"/>
      <c r="D6675" s="240"/>
      <c r="E6675" s="240"/>
      <c r="F6675" s="240"/>
      <c r="G6675" s="240"/>
      <c r="H6675" s="240"/>
      <c r="I6675" s="240"/>
      <c r="J6675" s="240"/>
      <c r="K6675" s="240"/>
      <c r="L6675" s="240"/>
      <c r="M6675" s="240"/>
      <c r="N6675" s="240"/>
      <c r="O6675" s="240"/>
      <c r="BC6675" s="226"/>
    </row>
    <row r="6676" spans="1:55" ht="15.75" customHeight="1" thickBot="1">
      <c r="A6676" s="238"/>
      <c r="B6676" s="238"/>
      <c r="C6676" s="240"/>
      <c r="D6676" s="240"/>
      <c r="E6676" s="240"/>
      <c r="F6676" s="240"/>
      <c r="G6676" s="240"/>
      <c r="H6676" s="240"/>
      <c r="I6676" s="240"/>
      <c r="J6676" s="240"/>
      <c r="K6676" s="240"/>
      <c r="L6676" s="240"/>
      <c r="M6676" s="240"/>
      <c r="N6676" s="240"/>
      <c r="O6676" s="240"/>
      <c r="BC6676" s="226"/>
    </row>
    <row r="6677" spans="1:55" ht="15.75" customHeight="1" thickBot="1">
      <c r="A6677" s="238"/>
      <c r="B6677" s="238"/>
      <c r="C6677" s="240"/>
      <c r="D6677" s="240"/>
      <c r="E6677" s="240"/>
      <c r="F6677" s="240"/>
      <c r="G6677" s="240"/>
      <c r="H6677" s="240"/>
      <c r="I6677" s="240"/>
      <c r="J6677" s="240"/>
      <c r="K6677" s="240"/>
      <c r="L6677" s="240"/>
      <c r="M6677" s="240"/>
      <c r="N6677" s="240"/>
      <c r="O6677" s="240"/>
      <c r="BC6677" s="226"/>
    </row>
    <row r="6678" spans="1:55" ht="15.75" customHeight="1" thickBot="1">
      <c r="A6678" s="238"/>
      <c r="B6678" s="238"/>
      <c r="C6678" s="240"/>
      <c r="D6678" s="240"/>
      <c r="E6678" s="240"/>
      <c r="F6678" s="240"/>
      <c r="G6678" s="240"/>
      <c r="H6678" s="240"/>
      <c r="I6678" s="240"/>
      <c r="J6678" s="240"/>
      <c r="K6678" s="240"/>
      <c r="L6678" s="240"/>
      <c r="M6678" s="240"/>
      <c r="N6678" s="240"/>
      <c r="O6678" s="240"/>
      <c r="BC6678" s="226"/>
    </row>
    <row r="6679" spans="1:55" ht="15.75" customHeight="1" thickBot="1">
      <c r="A6679" s="238"/>
      <c r="B6679" s="238"/>
      <c r="C6679" s="240"/>
      <c r="D6679" s="240"/>
      <c r="E6679" s="240"/>
      <c r="F6679" s="240"/>
      <c r="G6679" s="240"/>
      <c r="H6679" s="240"/>
      <c r="I6679" s="240"/>
      <c r="J6679" s="240"/>
      <c r="K6679" s="240"/>
      <c r="L6679" s="240"/>
      <c r="M6679" s="240"/>
      <c r="N6679" s="240"/>
      <c r="O6679" s="240"/>
      <c r="BC6679" s="226"/>
    </row>
    <row r="6680" spans="1:55" ht="15.75" customHeight="1" thickBot="1">
      <c r="A6680" s="238"/>
      <c r="B6680" s="238"/>
      <c r="C6680" s="240"/>
      <c r="D6680" s="240"/>
      <c r="E6680" s="240"/>
      <c r="F6680" s="240"/>
      <c r="G6680" s="240"/>
      <c r="H6680" s="240"/>
      <c r="I6680" s="240"/>
      <c r="J6680" s="240"/>
      <c r="K6680" s="240"/>
      <c r="L6680" s="240"/>
      <c r="M6680" s="240"/>
      <c r="N6680" s="240"/>
      <c r="O6680" s="240"/>
      <c r="BC6680" s="226"/>
    </row>
    <row r="6681" spans="1:55" ht="15.75" customHeight="1" thickBot="1">
      <c r="A6681" s="238"/>
      <c r="B6681" s="238"/>
      <c r="C6681" s="240"/>
      <c r="D6681" s="240"/>
      <c r="E6681" s="240"/>
      <c r="F6681" s="240"/>
      <c r="G6681" s="240"/>
      <c r="H6681" s="240"/>
      <c r="I6681" s="240"/>
      <c r="J6681" s="240"/>
      <c r="K6681" s="240"/>
      <c r="L6681" s="240"/>
      <c r="M6681" s="240"/>
      <c r="N6681" s="240"/>
      <c r="O6681" s="240"/>
      <c r="BC6681" s="226"/>
    </row>
    <row r="6682" spans="1:55" ht="15.75" customHeight="1" thickBot="1">
      <c r="A6682" s="238"/>
      <c r="B6682" s="238"/>
      <c r="C6682" s="240"/>
      <c r="D6682" s="240"/>
      <c r="E6682" s="240"/>
      <c r="F6682" s="240"/>
      <c r="G6682" s="240"/>
      <c r="H6682" s="240"/>
      <c r="I6682" s="240"/>
      <c r="J6682" s="240"/>
      <c r="K6682" s="240"/>
      <c r="L6682" s="240"/>
      <c r="M6682" s="240"/>
      <c r="N6682" s="240"/>
      <c r="O6682" s="240"/>
      <c r="BC6682" s="226"/>
    </row>
    <row r="6683" spans="1:55" ht="15.75" customHeight="1" thickBot="1">
      <c r="A6683" s="238"/>
      <c r="B6683" s="238"/>
      <c r="C6683" s="240"/>
      <c r="D6683" s="240"/>
      <c r="E6683" s="240"/>
      <c r="F6683" s="240"/>
      <c r="G6683" s="240"/>
      <c r="H6683" s="240"/>
      <c r="I6683" s="240"/>
      <c r="J6683" s="240"/>
      <c r="K6683" s="240"/>
      <c r="L6683" s="240"/>
      <c r="M6683" s="240"/>
      <c r="N6683" s="240"/>
      <c r="O6683" s="240"/>
      <c r="BC6683" s="226"/>
    </row>
    <row r="6684" spans="1:55" ht="15.75" customHeight="1" thickBot="1">
      <c r="A6684" s="238"/>
      <c r="B6684" s="238"/>
      <c r="C6684" s="240"/>
      <c r="D6684" s="240"/>
      <c r="E6684" s="240"/>
      <c r="F6684" s="240"/>
      <c r="G6684" s="240"/>
      <c r="H6684" s="240"/>
      <c r="I6684" s="240"/>
      <c r="J6684" s="240"/>
      <c r="K6684" s="240"/>
      <c r="L6684" s="240"/>
      <c r="M6684" s="240"/>
      <c r="N6684" s="240"/>
      <c r="O6684" s="240"/>
      <c r="BC6684" s="226"/>
    </row>
    <row r="6685" spans="1:55" ht="15.75" customHeight="1" thickBot="1">
      <c r="A6685" s="238"/>
      <c r="B6685" s="238"/>
      <c r="C6685" s="240"/>
      <c r="D6685" s="240"/>
      <c r="E6685" s="240"/>
      <c r="F6685" s="240"/>
      <c r="G6685" s="240"/>
      <c r="H6685" s="240"/>
      <c r="I6685" s="240"/>
      <c r="J6685" s="240"/>
      <c r="K6685" s="240"/>
      <c r="L6685" s="240"/>
      <c r="M6685" s="240"/>
      <c r="N6685" s="240"/>
      <c r="O6685" s="240"/>
      <c r="BC6685" s="226"/>
    </row>
    <row r="6686" spans="1:55" ht="15.75" customHeight="1" thickBot="1">
      <c r="A6686" s="238"/>
      <c r="B6686" s="238"/>
      <c r="C6686" s="240"/>
      <c r="D6686" s="240"/>
      <c r="E6686" s="240"/>
      <c r="F6686" s="240"/>
      <c r="G6686" s="240"/>
      <c r="H6686" s="240"/>
      <c r="I6686" s="240"/>
      <c r="J6686" s="240"/>
      <c r="K6686" s="240"/>
      <c r="L6686" s="240"/>
      <c r="M6686" s="240"/>
      <c r="N6686" s="240"/>
      <c r="O6686" s="240"/>
      <c r="BC6686" s="226"/>
    </row>
    <row r="6687" spans="1:55" ht="15.75" customHeight="1" thickBot="1">
      <c r="A6687" s="238"/>
      <c r="B6687" s="238"/>
      <c r="C6687" s="240"/>
      <c r="D6687" s="240"/>
      <c r="E6687" s="240"/>
      <c r="F6687" s="240"/>
      <c r="G6687" s="240"/>
      <c r="H6687" s="240"/>
      <c r="I6687" s="240"/>
      <c r="J6687" s="240"/>
      <c r="K6687" s="240"/>
      <c r="L6687" s="240"/>
      <c r="M6687" s="240"/>
      <c r="N6687" s="240"/>
      <c r="O6687" s="240"/>
      <c r="BC6687" s="226"/>
    </row>
    <row r="6688" spans="1:55" ht="15.75" customHeight="1" thickBot="1">
      <c r="A6688" s="238"/>
      <c r="B6688" s="238"/>
      <c r="C6688" s="240"/>
      <c r="D6688" s="240"/>
      <c r="E6688" s="240"/>
      <c r="F6688" s="240"/>
      <c r="G6688" s="240"/>
      <c r="H6688" s="240"/>
      <c r="I6688" s="240"/>
      <c r="J6688" s="240"/>
      <c r="K6688" s="240"/>
      <c r="L6688" s="240"/>
      <c r="M6688" s="240"/>
      <c r="N6688" s="240"/>
      <c r="O6688" s="240"/>
      <c r="BC6688" s="226"/>
    </row>
    <row r="6689" spans="1:55" ht="15.75" customHeight="1" thickBot="1">
      <c r="A6689" s="238"/>
      <c r="B6689" s="238"/>
      <c r="C6689" s="240"/>
      <c r="D6689" s="240"/>
      <c r="E6689" s="240"/>
      <c r="F6689" s="240"/>
      <c r="G6689" s="240"/>
      <c r="H6689" s="240"/>
      <c r="I6689" s="240"/>
      <c r="J6689" s="240"/>
      <c r="K6689" s="240"/>
      <c r="L6689" s="240"/>
      <c r="M6689" s="240"/>
      <c r="N6689" s="240"/>
      <c r="O6689" s="240"/>
      <c r="BC6689" s="226"/>
    </row>
    <row r="6690" spans="1:55" ht="15.75" customHeight="1" thickBot="1">
      <c r="A6690" s="238"/>
      <c r="B6690" s="238"/>
      <c r="C6690" s="240"/>
      <c r="D6690" s="240"/>
      <c r="E6690" s="240"/>
      <c r="F6690" s="240"/>
      <c r="G6690" s="240"/>
      <c r="H6690" s="240"/>
      <c r="I6690" s="240"/>
      <c r="J6690" s="240"/>
      <c r="K6690" s="240"/>
      <c r="L6690" s="240"/>
      <c r="M6690" s="240"/>
      <c r="N6690" s="240"/>
      <c r="O6690" s="240"/>
      <c r="BC6690" s="226"/>
    </row>
    <row r="6691" spans="1:55" ht="15.75" customHeight="1" thickBot="1">
      <c r="A6691" s="238"/>
      <c r="B6691" s="238"/>
      <c r="C6691" s="240"/>
      <c r="D6691" s="240"/>
      <c r="E6691" s="240"/>
      <c r="F6691" s="240"/>
      <c r="G6691" s="240"/>
      <c r="H6691" s="240"/>
      <c r="I6691" s="240"/>
      <c r="J6691" s="240"/>
      <c r="K6691" s="240"/>
      <c r="L6691" s="240"/>
      <c r="M6691" s="240"/>
      <c r="N6691" s="240"/>
      <c r="O6691" s="240"/>
      <c r="BC6691" s="226"/>
    </row>
    <row r="6692" spans="1:55" ht="15.75" customHeight="1" thickBot="1">
      <c r="A6692" s="238"/>
      <c r="B6692" s="238"/>
      <c r="C6692" s="240"/>
      <c r="D6692" s="240"/>
      <c r="E6692" s="240"/>
      <c r="F6692" s="240"/>
      <c r="G6692" s="240"/>
      <c r="H6692" s="240"/>
      <c r="I6692" s="240"/>
      <c r="J6692" s="240"/>
      <c r="K6692" s="240"/>
      <c r="L6692" s="240"/>
      <c r="M6692" s="240"/>
      <c r="N6692" s="240"/>
      <c r="O6692" s="240"/>
      <c r="BC6692" s="226"/>
    </row>
    <row r="6693" spans="1:55" ht="15.75" customHeight="1" thickBot="1">
      <c r="A6693" s="238"/>
      <c r="B6693" s="238"/>
      <c r="C6693" s="240"/>
      <c r="D6693" s="240"/>
      <c r="E6693" s="240"/>
      <c r="F6693" s="240"/>
      <c r="G6693" s="240"/>
      <c r="H6693" s="240"/>
      <c r="I6693" s="240"/>
      <c r="J6693" s="240"/>
      <c r="K6693" s="240"/>
      <c r="L6693" s="240"/>
      <c r="M6693" s="240"/>
      <c r="N6693" s="240"/>
      <c r="O6693" s="240"/>
      <c r="BC6693" s="226"/>
    </row>
    <row r="6694" spans="1:55" ht="15.75" customHeight="1" thickBot="1">
      <c r="A6694" s="238"/>
      <c r="B6694" s="238"/>
      <c r="C6694" s="240"/>
      <c r="D6694" s="240"/>
      <c r="E6694" s="240"/>
      <c r="F6694" s="240"/>
      <c r="G6694" s="240"/>
      <c r="H6694" s="240"/>
      <c r="I6694" s="240"/>
      <c r="J6694" s="240"/>
      <c r="K6694" s="240"/>
      <c r="L6694" s="240"/>
      <c r="M6694" s="240"/>
      <c r="N6694" s="240"/>
      <c r="O6694" s="240"/>
      <c r="BC6694" s="226"/>
    </row>
    <row r="6695" spans="1:55" ht="15.75" customHeight="1" thickBot="1">
      <c r="A6695" s="238"/>
      <c r="B6695" s="238"/>
      <c r="C6695" s="240"/>
      <c r="D6695" s="240"/>
      <c r="E6695" s="240"/>
      <c r="F6695" s="240"/>
      <c r="G6695" s="240"/>
      <c r="H6695" s="240"/>
      <c r="I6695" s="240"/>
      <c r="J6695" s="240"/>
      <c r="K6695" s="240"/>
      <c r="L6695" s="240"/>
      <c r="M6695" s="240"/>
      <c r="N6695" s="240"/>
      <c r="O6695" s="240"/>
      <c r="BC6695" s="226"/>
    </row>
    <row r="6696" spans="1:55" ht="15.75" customHeight="1" thickBot="1">
      <c r="A6696" s="238"/>
      <c r="B6696" s="238"/>
      <c r="C6696" s="240"/>
      <c r="D6696" s="240"/>
      <c r="E6696" s="240"/>
      <c r="F6696" s="240"/>
      <c r="G6696" s="240"/>
      <c r="H6696" s="240"/>
      <c r="I6696" s="240"/>
      <c r="J6696" s="240"/>
      <c r="K6696" s="240"/>
      <c r="L6696" s="240"/>
      <c r="M6696" s="240"/>
      <c r="N6696" s="240"/>
      <c r="O6696" s="240"/>
      <c r="BC6696" s="226"/>
    </row>
    <row r="6697" spans="1:55" ht="15.75" customHeight="1" thickBot="1">
      <c r="A6697" s="238"/>
      <c r="B6697" s="238"/>
      <c r="C6697" s="240"/>
      <c r="D6697" s="240"/>
      <c r="E6697" s="240"/>
      <c r="F6697" s="240"/>
      <c r="G6697" s="240"/>
      <c r="H6697" s="240"/>
      <c r="I6697" s="240"/>
      <c r="J6697" s="240"/>
      <c r="K6697" s="240"/>
      <c r="L6697" s="240"/>
      <c r="M6697" s="240"/>
      <c r="N6697" s="240"/>
      <c r="O6697" s="240"/>
      <c r="BC6697" s="226"/>
    </row>
    <row r="6698" spans="1:55" ht="15.75" customHeight="1" thickBot="1">
      <c r="A6698" s="238"/>
      <c r="B6698" s="238"/>
      <c r="C6698" s="240"/>
      <c r="D6698" s="240"/>
      <c r="E6698" s="240"/>
      <c r="F6698" s="240"/>
      <c r="G6698" s="240"/>
      <c r="H6698" s="240"/>
      <c r="I6698" s="240"/>
      <c r="J6698" s="240"/>
      <c r="K6698" s="240"/>
      <c r="L6698" s="240"/>
      <c r="M6698" s="240"/>
      <c r="N6698" s="240"/>
      <c r="O6698" s="240"/>
      <c r="BC6698" s="226"/>
    </row>
    <row r="6699" spans="1:55" ht="15.75" customHeight="1" thickBot="1">
      <c r="A6699" s="238"/>
      <c r="B6699" s="238"/>
      <c r="C6699" s="240"/>
      <c r="D6699" s="240"/>
      <c r="E6699" s="240"/>
      <c r="F6699" s="240"/>
      <c r="G6699" s="240"/>
      <c r="H6699" s="240"/>
      <c r="I6699" s="240"/>
      <c r="J6699" s="240"/>
      <c r="K6699" s="240"/>
      <c r="L6699" s="240"/>
      <c r="M6699" s="240"/>
      <c r="N6699" s="240"/>
      <c r="O6699" s="240"/>
      <c r="BC6699" s="226"/>
    </row>
    <row r="6700" spans="1:55" ht="15.75" customHeight="1" thickBot="1">
      <c r="A6700" s="238"/>
      <c r="B6700" s="238"/>
      <c r="C6700" s="240"/>
      <c r="D6700" s="240"/>
      <c r="E6700" s="240"/>
      <c r="F6700" s="240"/>
      <c r="G6700" s="240"/>
      <c r="H6700" s="240"/>
      <c r="I6700" s="240"/>
      <c r="J6700" s="240"/>
      <c r="K6700" s="240"/>
      <c r="L6700" s="240"/>
      <c r="M6700" s="240"/>
      <c r="N6700" s="240"/>
      <c r="O6700" s="240"/>
      <c r="BC6700" s="226"/>
    </row>
    <row r="6701" spans="1:55" ht="15.75" customHeight="1" thickBot="1">
      <c r="A6701" s="238"/>
      <c r="B6701" s="238"/>
      <c r="C6701" s="240"/>
      <c r="D6701" s="240"/>
      <c r="E6701" s="240"/>
      <c r="F6701" s="240"/>
      <c r="G6701" s="240"/>
      <c r="H6701" s="240"/>
      <c r="I6701" s="240"/>
      <c r="J6701" s="240"/>
      <c r="K6701" s="240"/>
      <c r="L6701" s="240"/>
      <c r="M6701" s="240"/>
      <c r="N6701" s="240"/>
      <c r="O6701" s="240"/>
      <c r="BC6701" s="226"/>
    </row>
    <row r="6702" spans="1:55" ht="15.75" customHeight="1" thickBot="1">
      <c r="A6702" s="238"/>
      <c r="B6702" s="238"/>
      <c r="C6702" s="240"/>
      <c r="D6702" s="240"/>
      <c r="E6702" s="240"/>
      <c r="F6702" s="240"/>
      <c r="G6702" s="240"/>
      <c r="H6702" s="240"/>
      <c r="I6702" s="240"/>
      <c r="J6702" s="240"/>
      <c r="K6702" s="240"/>
      <c r="L6702" s="240"/>
      <c r="M6702" s="240"/>
      <c r="N6702" s="240"/>
      <c r="O6702" s="240"/>
      <c r="BC6702" s="226"/>
    </row>
    <row r="6703" spans="1:55" ht="15.75" customHeight="1" thickBot="1">
      <c r="A6703" s="238"/>
      <c r="B6703" s="238"/>
      <c r="C6703" s="240"/>
      <c r="D6703" s="240"/>
      <c r="E6703" s="240"/>
      <c r="F6703" s="240"/>
      <c r="G6703" s="240"/>
      <c r="H6703" s="240"/>
      <c r="I6703" s="240"/>
      <c r="J6703" s="240"/>
      <c r="K6703" s="240"/>
      <c r="L6703" s="240"/>
      <c r="M6703" s="240"/>
      <c r="N6703" s="240"/>
      <c r="O6703" s="240"/>
      <c r="BC6703" s="226"/>
    </row>
    <row r="6704" spans="1:55" ht="15.75" customHeight="1" thickBot="1">
      <c r="A6704" s="238"/>
      <c r="B6704" s="238"/>
      <c r="C6704" s="240"/>
      <c r="D6704" s="240"/>
      <c r="E6704" s="240"/>
      <c r="F6704" s="240"/>
      <c r="G6704" s="240"/>
      <c r="H6704" s="240"/>
      <c r="I6704" s="240"/>
      <c r="J6704" s="240"/>
      <c r="K6704" s="240"/>
      <c r="L6704" s="240"/>
      <c r="M6704" s="240"/>
      <c r="N6704" s="240"/>
      <c r="O6704" s="240"/>
      <c r="BC6704" s="226"/>
    </row>
    <row r="6705" spans="1:55" ht="15.75" customHeight="1" thickBot="1">
      <c r="A6705" s="238"/>
      <c r="B6705" s="238"/>
      <c r="C6705" s="240"/>
      <c r="D6705" s="240"/>
      <c r="E6705" s="240"/>
      <c r="F6705" s="240"/>
      <c r="G6705" s="240"/>
      <c r="H6705" s="240"/>
      <c r="I6705" s="240"/>
      <c r="J6705" s="240"/>
      <c r="K6705" s="240"/>
      <c r="L6705" s="240"/>
      <c r="M6705" s="240"/>
      <c r="N6705" s="240"/>
      <c r="O6705" s="240"/>
      <c r="BC6705" s="226"/>
    </row>
    <row r="6706" spans="1:55" ht="15.75" customHeight="1" thickBot="1">
      <c r="A6706" s="238"/>
      <c r="B6706" s="238"/>
      <c r="C6706" s="240"/>
      <c r="D6706" s="240"/>
      <c r="E6706" s="240"/>
      <c r="F6706" s="240"/>
      <c r="G6706" s="240"/>
      <c r="H6706" s="240"/>
      <c r="I6706" s="240"/>
      <c r="J6706" s="240"/>
      <c r="K6706" s="240"/>
      <c r="L6706" s="240"/>
      <c r="M6706" s="240"/>
      <c r="N6706" s="240"/>
      <c r="O6706" s="240"/>
      <c r="BC6706" s="226"/>
    </row>
    <row r="6707" spans="1:55" ht="15.75" customHeight="1" thickBot="1">
      <c r="A6707" s="238"/>
      <c r="B6707" s="238"/>
      <c r="C6707" s="240"/>
      <c r="D6707" s="240"/>
      <c r="E6707" s="240"/>
      <c r="F6707" s="240"/>
      <c r="G6707" s="240"/>
      <c r="H6707" s="240"/>
      <c r="I6707" s="240"/>
      <c r="J6707" s="240"/>
      <c r="K6707" s="240"/>
      <c r="L6707" s="240"/>
      <c r="M6707" s="240"/>
      <c r="N6707" s="240"/>
      <c r="O6707" s="240"/>
      <c r="BC6707" s="226"/>
    </row>
    <row r="6708" spans="1:55" ht="15.75" customHeight="1" thickBot="1">
      <c r="A6708" s="238"/>
      <c r="B6708" s="238"/>
      <c r="C6708" s="240"/>
      <c r="D6708" s="240"/>
      <c r="E6708" s="240"/>
      <c r="F6708" s="240"/>
      <c r="G6708" s="240"/>
      <c r="H6708" s="240"/>
      <c r="I6708" s="240"/>
      <c r="J6708" s="240"/>
      <c r="K6708" s="240"/>
      <c r="L6708" s="240"/>
      <c r="M6708" s="240"/>
      <c r="N6708" s="240"/>
      <c r="O6708" s="240"/>
      <c r="BC6708" s="226"/>
    </row>
    <row r="6709" spans="1:55" ht="15.75" customHeight="1" thickBot="1">
      <c r="A6709" s="238"/>
      <c r="B6709" s="238"/>
      <c r="C6709" s="240"/>
      <c r="D6709" s="240"/>
      <c r="E6709" s="240"/>
      <c r="F6709" s="240"/>
      <c r="G6709" s="240"/>
      <c r="H6709" s="240"/>
      <c r="I6709" s="240"/>
      <c r="J6709" s="240"/>
      <c r="K6709" s="240"/>
      <c r="L6709" s="240"/>
      <c r="M6709" s="240"/>
      <c r="N6709" s="240"/>
      <c r="O6709" s="240"/>
      <c r="BC6709" s="226"/>
    </row>
    <row r="6710" spans="1:55" ht="15.75" customHeight="1" thickBot="1">
      <c r="A6710" s="238"/>
      <c r="B6710" s="238"/>
      <c r="C6710" s="240"/>
      <c r="D6710" s="240"/>
      <c r="E6710" s="240"/>
      <c r="F6710" s="240"/>
      <c r="G6710" s="240"/>
      <c r="H6710" s="240"/>
      <c r="I6710" s="240"/>
      <c r="J6710" s="240"/>
      <c r="K6710" s="240"/>
      <c r="L6710" s="240"/>
      <c r="M6710" s="240"/>
      <c r="N6710" s="240"/>
      <c r="O6710" s="240"/>
      <c r="BC6710" s="226"/>
    </row>
    <row r="6711" spans="1:55" ht="15.75" customHeight="1" thickBot="1">
      <c r="A6711" s="238"/>
      <c r="B6711" s="238"/>
      <c r="C6711" s="240"/>
      <c r="D6711" s="240"/>
      <c r="E6711" s="240"/>
      <c r="F6711" s="240"/>
      <c r="G6711" s="240"/>
      <c r="H6711" s="240"/>
      <c r="I6711" s="240"/>
      <c r="J6711" s="240"/>
      <c r="K6711" s="240"/>
      <c r="L6711" s="240"/>
      <c r="M6711" s="240"/>
      <c r="N6711" s="240"/>
      <c r="O6711" s="240"/>
      <c r="BC6711" s="226"/>
    </row>
    <row r="6712" spans="1:55" ht="15.75" customHeight="1" thickBot="1">
      <c r="A6712" s="238"/>
      <c r="B6712" s="238"/>
      <c r="C6712" s="240"/>
      <c r="D6712" s="240"/>
      <c r="E6712" s="240"/>
      <c r="F6712" s="240"/>
      <c r="G6712" s="240"/>
      <c r="H6712" s="240"/>
      <c r="I6712" s="240"/>
      <c r="J6712" s="240"/>
      <c r="K6712" s="240"/>
      <c r="L6712" s="240"/>
      <c r="M6712" s="240"/>
      <c r="N6712" s="240"/>
      <c r="O6712" s="240"/>
      <c r="BC6712" s="226"/>
    </row>
    <row r="6713" spans="1:55" ht="15.75" customHeight="1" thickBot="1">
      <c r="A6713" s="238"/>
      <c r="B6713" s="238"/>
      <c r="C6713" s="240"/>
      <c r="D6713" s="240"/>
      <c r="E6713" s="240"/>
      <c r="F6713" s="240"/>
      <c r="G6713" s="240"/>
      <c r="H6713" s="240"/>
      <c r="I6713" s="240"/>
      <c r="J6713" s="240"/>
      <c r="K6713" s="240"/>
      <c r="L6713" s="240"/>
      <c r="M6713" s="240"/>
      <c r="N6713" s="240"/>
      <c r="O6713" s="240"/>
      <c r="BC6713" s="226"/>
    </row>
    <row r="6714" spans="1:55" ht="15.75" customHeight="1" thickBot="1">
      <c r="A6714" s="238"/>
      <c r="B6714" s="238"/>
      <c r="C6714" s="240"/>
      <c r="D6714" s="240"/>
      <c r="E6714" s="240"/>
      <c r="F6714" s="240"/>
      <c r="G6714" s="240"/>
      <c r="H6714" s="240"/>
      <c r="I6714" s="240"/>
      <c r="J6714" s="240"/>
      <c r="K6714" s="240"/>
      <c r="L6714" s="240"/>
      <c r="M6714" s="240"/>
      <c r="N6714" s="240"/>
      <c r="O6714" s="240"/>
      <c r="BC6714" s="226"/>
    </row>
    <row r="6715" spans="1:55" ht="15.75" customHeight="1" thickBot="1">
      <c r="A6715" s="238"/>
      <c r="B6715" s="238"/>
      <c r="C6715" s="240"/>
      <c r="D6715" s="240"/>
      <c r="E6715" s="240"/>
      <c r="F6715" s="240"/>
      <c r="G6715" s="240"/>
      <c r="H6715" s="240"/>
      <c r="I6715" s="240"/>
      <c r="J6715" s="240"/>
      <c r="K6715" s="240"/>
      <c r="L6715" s="240"/>
      <c r="M6715" s="240"/>
      <c r="N6715" s="240"/>
      <c r="O6715" s="240"/>
      <c r="BC6715" s="226"/>
    </row>
    <row r="6716" spans="1:55" ht="15.75" customHeight="1" thickBot="1">
      <c r="A6716" s="238"/>
      <c r="B6716" s="238"/>
      <c r="C6716" s="240"/>
      <c r="D6716" s="240"/>
      <c r="E6716" s="240"/>
      <c r="F6716" s="240"/>
      <c r="G6716" s="240"/>
      <c r="H6716" s="240"/>
      <c r="I6716" s="240"/>
      <c r="J6716" s="240"/>
      <c r="K6716" s="240"/>
      <c r="L6716" s="240"/>
      <c r="M6716" s="240"/>
      <c r="N6716" s="240"/>
      <c r="O6716" s="240"/>
      <c r="BC6716" s="226"/>
    </row>
    <row r="6717" spans="1:55" ht="15.75" customHeight="1" thickBot="1">
      <c r="A6717" s="238"/>
      <c r="B6717" s="238"/>
      <c r="C6717" s="240"/>
      <c r="D6717" s="240"/>
      <c r="E6717" s="240"/>
      <c r="F6717" s="240"/>
      <c r="G6717" s="240"/>
      <c r="H6717" s="240"/>
      <c r="I6717" s="240"/>
      <c r="J6717" s="240"/>
      <c r="K6717" s="240"/>
      <c r="L6717" s="240"/>
      <c r="M6717" s="240"/>
      <c r="N6717" s="240"/>
      <c r="O6717" s="240"/>
      <c r="BC6717" s="226"/>
    </row>
    <row r="6718" spans="1:55" ht="15.75" customHeight="1" thickBot="1">
      <c r="A6718" s="238"/>
      <c r="B6718" s="238"/>
      <c r="C6718" s="240"/>
      <c r="D6718" s="240"/>
      <c r="E6718" s="240"/>
      <c r="F6718" s="240"/>
      <c r="G6718" s="240"/>
      <c r="H6718" s="240"/>
      <c r="I6718" s="240"/>
      <c r="J6718" s="240"/>
      <c r="K6718" s="240"/>
      <c r="L6718" s="240"/>
      <c r="M6718" s="240"/>
      <c r="N6718" s="240"/>
      <c r="O6718" s="240"/>
      <c r="BC6718" s="226"/>
    </row>
    <row r="6719" spans="1:55" ht="15.75" customHeight="1" thickBot="1">
      <c r="A6719" s="238"/>
      <c r="B6719" s="238"/>
      <c r="C6719" s="240"/>
      <c r="D6719" s="240"/>
      <c r="E6719" s="240"/>
      <c r="F6719" s="240"/>
      <c r="G6719" s="240"/>
      <c r="H6719" s="240"/>
      <c r="I6719" s="240"/>
      <c r="J6719" s="240"/>
      <c r="K6719" s="240"/>
      <c r="L6719" s="240"/>
      <c r="M6719" s="240"/>
      <c r="N6719" s="240"/>
      <c r="O6719" s="240"/>
      <c r="BC6719" s="226"/>
    </row>
    <row r="6720" spans="1:55" ht="15.75" customHeight="1" thickBot="1">
      <c r="A6720" s="238"/>
      <c r="B6720" s="238"/>
      <c r="C6720" s="240"/>
      <c r="D6720" s="240"/>
      <c r="E6720" s="240"/>
      <c r="F6720" s="240"/>
      <c r="G6720" s="240"/>
      <c r="H6720" s="240"/>
      <c r="I6720" s="240"/>
      <c r="J6720" s="240"/>
      <c r="K6720" s="240"/>
      <c r="L6720" s="240"/>
      <c r="M6720" s="240"/>
      <c r="N6720" s="240"/>
      <c r="O6720" s="240"/>
      <c r="BC6720" s="226"/>
    </row>
    <row r="6721" spans="1:55" ht="15.75" customHeight="1" thickBot="1">
      <c r="A6721" s="238"/>
      <c r="B6721" s="238"/>
      <c r="C6721" s="240"/>
      <c r="D6721" s="240"/>
      <c r="E6721" s="240"/>
      <c r="F6721" s="240"/>
      <c r="G6721" s="240"/>
      <c r="H6721" s="240"/>
      <c r="I6721" s="240"/>
      <c r="J6721" s="240"/>
      <c r="K6721" s="240"/>
      <c r="L6721" s="240"/>
      <c r="M6721" s="240"/>
      <c r="N6721" s="240"/>
      <c r="O6721" s="240"/>
      <c r="BC6721" s="226"/>
    </row>
    <row r="6722" spans="1:55" ht="15.75" customHeight="1" thickBot="1">
      <c r="A6722" s="238"/>
      <c r="B6722" s="238"/>
      <c r="C6722" s="240"/>
      <c r="D6722" s="240"/>
      <c r="E6722" s="240"/>
      <c r="F6722" s="240"/>
      <c r="G6722" s="240"/>
      <c r="H6722" s="240"/>
      <c r="I6722" s="240"/>
      <c r="J6722" s="240"/>
      <c r="K6722" s="240"/>
      <c r="L6722" s="240"/>
      <c r="M6722" s="240"/>
      <c r="N6722" s="240"/>
      <c r="O6722" s="240"/>
      <c r="BC6722" s="226"/>
    </row>
    <row r="6723" spans="1:55" ht="15.75" customHeight="1" thickBot="1">
      <c r="A6723" s="238"/>
      <c r="B6723" s="238"/>
      <c r="C6723" s="240"/>
      <c r="D6723" s="240"/>
      <c r="E6723" s="240"/>
      <c r="F6723" s="240"/>
      <c r="G6723" s="240"/>
      <c r="H6723" s="240"/>
      <c r="I6723" s="240"/>
      <c r="J6723" s="240"/>
      <c r="K6723" s="240"/>
      <c r="L6723" s="240"/>
      <c r="M6723" s="240"/>
      <c r="N6723" s="240"/>
      <c r="O6723" s="240"/>
      <c r="BC6723" s="226"/>
    </row>
    <row r="6724" spans="1:55" ht="15.75" customHeight="1" thickBot="1">
      <c r="A6724" s="238"/>
      <c r="B6724" s="238"/>
      <c r="C6724" s="240"/>
      <c r="D6724" s="240"/>
      <c r="E6724" s="240"/>
      <c r="F6724" s="240"/>
      <c r="G6724" s="240"/>
      <c r="H6724" s="240"/>
      <c r="I6724" s="240"/>
      <c r="J6724" s="240"/>
      <c r="K6724" s="240"/>
      <c r="L6724" s="240"/>
      <c r="M6724" s="240"/>
      <c r="N6724" s="240"/>
      <c r="O6724" s="240"/>
      <c r="BC6724" s="226"/>
    </row>
    <row r="6725" spans="1:55" ht="15.75" customHeight="1" thickBot="1">
      <c r="A6725" s="238"/>
      <c r="B6725" s="238"/>
      <c r="C6725" s="240"/>
      <c r="D6725" s="240"/>
      <c r="E6725" s="240"/>
      <c r="F6725" s="240"/>
      <c r="G6725" s="240"/>
      <c r="H6725" s="240"/>
      <c r="I6725" s="240"/>
      <c r="J6725" s="240"/>
      <c r="K6725" s="240"/>
      <c r="L6725" s="240"/>
      <c r="M6725" s="240"/>
      <c r="N6725" s="240"/>
      <c r="O6725" s="240"/>
      <c r="BC6725" s="226"/>
    </row>
    <row r="6726" spans="1:55" ht="15.75" customHeight="1" thickBot="1">
      <c r="A6726" s="238"/>
      <c r="B6726" s="238"/>
      <c r="C6726" s="240"/>
      <c r="D6726" s="240"/>
      <c r="E6726" s="240"/>
      <c r="F6726" s="240"/>
      <c r="G6726" s="240"/>
      <c r="H6726" s="240"/>
      <c r="I6726" s="240"/>
      <c r="J6726" s="240"/>
      <c r="K6726" s="240"/>
      <c r="L6726" s="240"/>
      <c r="M6726" s="240"/>
      <c r="N6726" s="240"/>
      <c r="O6726" s="240"/>
      <c r="BC6726" s="226"/>
    </row>
    <row r="6727" spans="1:55" ht="15.75" customHeight="1" thickBot="1">
      <c r="A6727" s="238"/>
      <c r="B6727" s="238"/>
      <c r="C6727" s="240"/>
      <c r="D6727" s="240"/>
      <c r="E6727" s="240"/>
      <c r="F6727" s="240"/>
      <c r="G6727" s="240"/>
      <c r="H6727" s="240"/>
      <c r="I6727" s="240"/>
      <c r="J6727" s="240"/>
      <c r="K6727" s="240"/>
      <c r="L6727" s="240"/>
      <c r="M6727" s="240"/>
      <c r="N6727" s="240"/>
      <c r="O6727" s="240"/>
      <c r="BC6727" s="226"/>
    </row>
    <row r="6728" spans="1:55" ht="15.75" customHeight="1" thickBot="1">
      <c r="A6728" s="238"/>
      <c r="B6728" s="238"/>
      <c r="C6728" s="240"/>
      <c r="D6728" s="240"/>
      <c r="E6728" s="240"/>
      <c r="F6728" s="240"/>
      <c r="G6728" s="240"/>
      <c r="H6728" s="240"/>
      <c r="I6728" s="240"/>
      <c r="J6728" s="240"/>
      <c r="K6728" s="240"/>
      <c r="L6728" s="240"/>
      <c r="M6728" s="240"/>
      <c r="N6728" s="240"/>
      <c r="O6728" s="240"/>
      <c r="BC6728" s="226"/>
    </row>
    <row r="6729" spans="1:55" ht="15.75" customHeight="1" thickBot="1">
      <c r="A6729" s="238"/>
      <c r="B6729" s="238"/>
      <c r="C6729" s="240"/>
      <c r="D6729" s="240"/>
      <c r="E6729" s="240"/>
      <c r="F6729" s="240"/>
      <c r="G6729" s="240"/>
      <c r="H6729" s="240"/>
      <c r="I6729" s="240"/>
      <c r="J6729" s="240"/>
      <c r="K6729" s="240"/>
      <c r="L6729" s="240"/>
      <c r="M6729" s="240"/>
      <c r="N6729" s="240"/>
      <c r="O6729" s="240"/>
      <c r="BC6729" s="226"/>
    </row>
    <row r="6730" spans="1:55" ht="15.75" customHeight="1" thickBot="1">
      <c r="A6730" s="238"/>
      <c r="B6730" s="238"/>
      <c r="C6730" s="240"/>
      <c r="D6730" s="240"/>
      <c r="E6730" s="240"/>
      <c r="F6730" s="240"/>
      <c r="G6730" s="240"/>
      <c r="H6730" s="240"/>
      <c r="I6730" s="240"/>
      <c r="J6730" s="240"/>
      <c r="K6730" s="240"/>
      <c r="L6730" s="240"/>
      <c r="M6730" s="240"/>
      <c r="N6730" s="240"/>
      <c r="O6730" s="240"/>
      <c r="BC6730" s="226"/>
    </row>
    <row r="6731" spans="1:55" ht="15.75" customHeight="1" thickBot="1">
      <c r="A6731" s="238"/>
      <c r="B6731" s="238"/>
      <c r="C6731" s="240"/>
      <c r="D6731" s="240"/>
      <c r="E6731" s="240"/>
      <c r="F6731" s="240"/>
      <c r="G6731" s="240"/>
      <c r="H6731" s="240"/>
      <c r="I6731" s="240"/>
      <c r="J6731" s="240"/>
      <c r="K6731" s="240"/>
      <c r="L6731" s="240"/>
      <c r="M6731" s="240"/>
      <c r="N6731" s="240"/>
      <c r="O6731" s="240"/>
      <c r="BC6731" s="226"/>
    </row>
    <row r="6732" spans="1:55" ht="15.75" customHeight="1" thickBot="1">
      <c r="A6732" s="238"/>
      <c r="B6732" s="238"/>
      <c r="C6732" s="240"/>
      <c r="D6732" s="240"/>
      <c r="E6732" s="240"/>
      <c r="F6732" s="240"/>
      <c r="G6732" s="240"/>
      <c r="H6732" s="240"/>
      <c r="I6732" s="240"/>
      <c r="J6732" s="240"/>
      <c r="K6732" s="240"/>
      <c r="L6732" s="240"/>
      <c r="M6732" s="240"/>
      <c r="N6732" s="240"/>
      <c r="O6732" s="240"/>
      <c r="BC6732" s="226"/>
    </row>
    <row r="6733" spans="1:55" ht="15.75" customHeight="1" thickBot="1">
      <c r="A6733" s="238"/>
      <c r="B6733" s="238"/>
      <c r="C6733" s="240"/>
      <c r="D6733" s="240"/>
      <c r="E6733" s="240"/>
      <c r="F6733" s="240"/>
      <c r="G6733" s="240"/>
      <c r="H6733" s="240"/>
      <c r="I6733" s="240"/>
      <c r="J6733" s="240"/>
      <c r="K6733" s="240"/>
      <c r="L6733" s="240"/>
      <c r="M6733" s="240"/>
      <c r="N6733" s="240"/>
      <c r="O6733" s="240"/>
      <c r="BC6733" s="226"/>
    </row>
    <row r="6734" spans="1:55" ht="15.75" customHeight="1" thickBot="1">
      <c r="A6734" s="238"/>
      <c r="B6734" s="238"/>
      <c r="C6734" s="240"/>
      <c r="D6734" s="240"/>
      <c r="E6734" s="240"/>
      <c r="F6734" s="240"/>
      <c r="G6734" s="240"/>
      <c r="H6734" s="240"/>
      <c r="I6734" s="240"/>
      <c r="J6734" s="240"/>
      <c r="K6734" s="240"/>
      <c r="L6734" s="240"/>
      <c r="M6734" s="240"/>
      <c r="N6734" s="240"/>
      <c r="O6734" s="240"/>
      <c r="BC6734" s="226"/>
    </row>
    <row r="6735" spans="1:55" ht="15.75" customHeight="1" thickBot="1">
      <c r="A6735" s="238"/>
      <c r="B6735" s="238"/>
      <c r="C6735" s="240"/>
      <c r="D6735" s="240"/>
      <c r="E6735" s="240"/>
      <c r="F6735" s="240"/>
      <c r="G6735" s="240"/>
      <c r="H6735" s="240"/>
      <c r="I6735" s="240"/>
      <c r="J6735" s="240"/>
      <c r="K6735" s="240"/>
      <c r="L6735" s="240"/>
      <c r="M6735" s="240"/>
      <c r="N6735" s="240"/>
      <c r="O6735" s="240"/>
      <c r="BC6735" s="226"/>
    </row>
    <row r="6736" spans="1:55" ht="15.75" customHeight="1" thickBot="1">
      <c r="A6736" s="238"/>
      <c r="B6736" s="238"/>
      <c r="C6736" s="240"/>
      <c r="D6736" s="240"/>
      <c r="E6736" s="240"/>
      <c r="F6736" s="240"/>
      <c r="G6736" s="240"/>
      <c r="H6736" s="240"/>
      <c r="I6736" s="240"/>
      <c r="J6736" s="240"/>
      <c r="K6736" s="240"/>
      <c r="L6736" s="240"/>
      <c r="M6736" s="240"/>
      <c r="N6736" s="240"/>
      <c r="O6736" s="240"/>
      <c r="BC6736" s="226"/>
    </row>
    <row r="6737" spans="1:55" ht="15.75" customHeight="1" thickBot="1">
      <c r="A6737" s="238"/>
      <c r="B6737" s="238"/>
      <c r="C6737" s="240"/>
      <c r="D6737" s="240"/>
      <c r="E6737" s="240"/>
      <c r="F6737" s="240"/>
      <c r="G6737" s="240"/>
      <c r="H6737" s="240"/>
      <c r="I6737" s="240"/>
      <c r="J6737" s="240"/>
      <c r="K6737" s="240"/>
      <c r="L6737" s="240"/>
      <c r="M6737" s="240"/>
      <c r="N6737" s="240"/>
      <c r="O6737" s="240"/>
      <c r="BC6737" s="226"/>
    </row>
    <row r="6738" spans="1:55" ht="15.75" customHeight="1" thickBot="1">
      <c r="A6738" s="238"/>
      <c r="B6738" s="238"/>
      <c r="C6738" s="240"/>
      <c r="D6738" s="240"/>
      <c r="E6738" s="240"/>
      <c r="F6738" s="240"/>
      <c r="G6738" s="240"/>
      <c r="H6738" s="240"/>
      <c r="I6738" s="240"/>
      <c r="J6738" s="240"/>
      <c r="K6738" s="240"/>
      <c r="L6738" s="240"/>
      <c r="M6738" s="240"/>
      <c r="N6738" s="240"/>
      <c r="O6738" s="240"/>
      <c r="BC6738" s="226"/>
    </row>
    <row r="6739" spans="1:55" ht="15.75" customHeight="1" thickBot="1">
      <c r="A6739" s="238"/>
      <c r="B6739" s="238"/>
      <c r="C6739" s="240"/>
      <c r="D6739" s="240"/>
      <c r="E6739" s="240"/>
      <c r="F6739" s="240"/>
      <c r="G6739" s="240"/>
      <c r="H6739" s="240"/>
      <c r="I6739" s="240"/>
      <c r="J6739" s="240"/>
      <c r="K6739" s="240"/>
      <c r="L6739" s="240"/>
      <c r="M6739" s="240"/>
      <c r="N6739" s="240"/>
      <c r="O6739" s="240"/>
      <c r="BC6739" s="226"/>
    </row>
    <row r="6740" spans="1:55" ht="15.75" customHeight="1" thickBot="1">
      <c r="A6740" s="238"/>
      <c r="B6740" s="238"/>
      <c r="C6740" s="240"/>
      <c r="D6740" s="240"/>
      <c r="E6740" s="240"/>
      <c r="F6740" s="240"/>
      <c r="G6740" s="240"/>
      <c r="H6740" s="240"/>
      <c r="I6740" s="240"/>
      <c r="J6740" s="240"/>
      <c r="K6740" s="240"/>
      <c r="L6740" s="240"/>
      <c r="M6740" s="240"/>
      <c r="N6740" s="240"/>
      <c r="O6740" s="240"/>
      <c r="BC6740" s="226"/>
    </row>
    <row r="6741" spans="1:55" ht="15.75" customHeight="1" thickBot="1">
      <c r="A6741" s="238"/>
      <c r="B6741" s="238"/>
      <c r="C6741" s="240"/>
      <c r="D6741" s="240"/>
      <c r="E6741" s="240"/>
      <c r="F6741" s="240"/>
      <c r="G6741" s="240"/>
      <c r="H6741" s="240"/>
      <c r="I6741" s="240"/>
      <c r="J6741" s="240"/>
      <c r="K6741" s="240"/>
      <c r="L6741" s="240"/>
      <c r="M6741" s="240"/>
      <c r="N6741" s="240"/>
      <c r="O6741" s="240"/>
      <c r="BC6741" s="226"/>
    </row>
    <row r="6742" spans="1:55" ht="15.75" customHeight="1" thickBot="1">
      <c r="A6742" s="238"/>
      <c r="B6742" s="238"/>
      <c r="C6742" s="240"/>
      <c r="D6742" s="240"/>
      <c r="E6742" s="240"/>
      <c r="F6742" s="240"/>
      <c r="G6742" s="240"/>
      <c r="H6742" s="240"/>
      <c r="I6742" s="240"/>
      <c r="J6742" s="240"/>
      <c r="K6742" s="240"/>
      <c r="L6742" s="240"/>
      <c r="M6742" s="240"/>
      <c r="N6742" s="240"/>
      <c r="O6742" s="240"/>
      <c r="BC6742" s="226"/>
    </row>
    <row r="6743" spans="1:55" ht="15.75" customHeight="1" thickBot="1">
      <c r="A6743" s="238"/>
      <c r="B6743" s="238"/>
      <c r="C6743" s="240"/>
      <c r="D6743" s="240"/>
      <c r="E6743" s="240"/>
      <c r="F6743" s="240"/>
      <c r="G6743" s="240"/>
      <c r="H6743" s="240"/>
      <c r="I6743" s="240"/>
      <c r="J6743" s="240"/>
      <c r="K6743" s="240"/>
      <c r="L6743" s="240"/>
      <c r="M6743" s="240"/>
      <c r="N6743" s="240"/>
      <c r="O6743" s="240"/>
      <c r="BC6743" s="226"/>
    </row>
    <row r="6744" spans="1:55" ht="15.75" customHeight="1" thickBot="1">
      <c r="A6744" s="238"/>
      <c r="B6744" s="238"/>
      <c r="C6744" s="240"/>
      <c r="D6744" s="240"/>
      <c r="E6744" s="240"/>
      <c r="F6744" s="240"/>
      <c r="G6744" s="240"/>
      <c r="H6744" s="240"/>
      <c r="I6744" s="240"/>
      <c r="J6744" s="240"/>
      <c r="K6744" s="240"/>
      <c r="L6744" s="240"/>
      <c r="M6744" s="240"/>
      <c r="N6744" s="240"/>
      <c r="O6744" s="240"/>
      <c r="BC6744" s="226"/>
    </row>
    <row r="6745" spans="1:55" ht="15.75" customHeight="1" thickBot="1">
      <c r="A6745" s="238"/>
      <c r="B6745" s="238"/>
      <c r="C6745" s="240"/>
      <c r="D6745" s="240"/>
      <c r="E6745" s="240"/>
      <c r="F6745" s="240"/>
      <c r="G6745" s="240"/>
      <c r="H6745" s="240"/>
      <c r="I6745" s="240"/>
      <c r="J6745" s="240"/>
      <c r="K6745" s="240"/>
      <c r="L6745" s="240"/>
      <c r="M6745" s="240"/>
      <c r="N6745" s="240"/>
      <c r="O6745" s="240"/>
      <c r="BC6745" s="226"/>
    </row>
    <row r="6746" spans="1:55" ht="15.75" customHeight="1" thickBot="1">
      <c r="A6746" s="238"/>
      <c r="B6746" s="238"/>
      <c r="C6746" s="240"/>
      <c r="D6746" s="240"/>
      <c r="E6746" s="240"/>
      <c r="F6746" s="240"/>
      <c r="G6746" s="240"/>
      <c r="H6746" s="240"/>
      <c r="I6746" s="240"/>
      <c r="J6746" s="240"/>
      <c r="K6746" s="240"/>
      <c r="L6746" s="240"/>
      <c r="M6746" s="240"/>
      <c r="N6746" s="240"/>
      <c r="O6746" s="240"/>
      <c r="BC6746" s="226"/>
    </row>
    <row r="6747" spans="1:55" ht="15.75" customHeight="1" thickBot="1">
      <c r="A6747" s="238"/>
      <c r="B6747" s="238"/>
      <c r="C6747" s="240"/>
      <c r="D6747" s="240"/>
      <c r="E6747" s="240"/>
      <c r="F6747" s="240"/>
      <c r="G6747" s="240"/>
      <c r="H6747" s="240"/>
      <c r="I6747" s="240"/>
      <c r="J6747" s="240"/>
      <c r="K6747" s="240"/>
      <c r="L6747" s="240"/>
      <c r="M6747" s="240"/>
      <c r="N6747" s="240"/>
      <c r="O6747" s="240"/>
      <c r="BC6747" s="226"/>
    </row>
    <row r="6748" spans="1:55" ht="15.75" customHeight="1" thickBot="1">
      <c r="A6748" s="238"/>
      <c r="B6748" s="238"/>
      <c r="C6748" s="240"/>
      <c r="D6748" s="240"/>
      <c r="E6748" s="240"/>
      <c r="F6748" s="240"/>
      <c r="G6748" s="240"/>
      <c r="H6748" s="240"/>
      <c r="I6748" s="240"/>
      <c r="J6748" s="240"/>
      <c r="K6748" s="240"/>
      <c r="L6748" s="240"/>
      <c r="M6748" s="240"/>
      <c r="N6748" s="240"/>
      <c r="O6748" s="240"/>
      <c r="BC6748" s="226"/>
    </row>
    <row r="6749" spans="1:55" ht="15.75" customHeight="1" thickBot="1">
      <c r="A6749" s="238"/>
      <c r="B6749" s="238"/>
      <c r="C6749" s="240"/>
      <c r="D6749" s="240"/>
      <c r="E6749" s="240"/>
      <c r="F6749" s="240"/>
      <c r="G6749" s="240"/>
      <c r="H6749" s="240"/>
      <c r="I6749" s="240"/>
      <c r="J6749" s="240"/>
      <c r="K6749" s="240"/>
      <c r="L6749" s="240"/>
      <c r="M6749" s="240"/>
      <c r="N6749" s="240"/>
      <c r="O6749" s="240"/>
      <c r="BC6749" s="226"/>
    </row>
    <row r="6750" spans="1:55" ht="15.75" customHeight="1" thickBot="1">
      <c r="A6750" s="238"/>
      <c r="B6750" s="238"/>
      <c r="C6750" s="240"/>
      <c r="D6750" s="240"/>
      <c r="E6750" s="240"/>
      <c r="F6750" s="240"/>
      <c r="G6750" s="240"/>
      <c r="H6750" s="240"/>
      <c r="I6750" s="240"/>
      <c r="J6750" s="240"/>
      <c r="K6750" s="240"/>
      <c r="L6750" s="240"/>
      <c r="M6750" s="240"/>
      <c r="N6750" s="240"/>
      <c r="O6750" s="240"/>
      <c r="BC6750" s="226"/>
    </row>
    <row r="6751" spans="1:55" ht="15.75" customHeight="1" thickBot="1">
      <c r="A6751" s="238"/>
      <c r="B6751" s="238"/>
      <c r="C6751" s="240"/>
      <c r="D6751" s="240"/>
      <c r="E6751" s="240"/>
      <c r="F6751" s="240"/>
      <c r="G6751" s="240"/>
      <c r="H6751" s="240"/>
      <c r="I6751" s="240"/>
      <c r="J6751" s="240"/>
      <c r="K6751" s="240"/>
      <c r="L6751" s="240"/>
      <c r="M6751" s="240"/>
      <c r="N6751" s="240"/>
      <c r="O6751" s="240"/>
      <c r="BC6751" s="226"/>
    </row>
    <row r="6752" spans="1:55" ht="15.75" customHeight="1" thickBot="1">
      <c r="A6752" s="238"/>
      <c r="B6752" s="238"/>
      <c r="C6752" s="240"/>
      <c r="D6752" s="240"/>
      <c r="E6752" s="240"/>
      <c r="F6752" s="240"/>
      <c r="G6752" s="240"/>
      <c r="H6752" s="240"/>
      <c r="I6752" s="240"/>
      <c r="J6752" s="240"/>
      <c r="K6752" s="240"/>
      <c r="L6752" s="240"/>
      <c r="M6752" s="240"/>
      <c r="N6752" s="240"/>
      <c r="O6752" s="240"/>
      <c r="BC6752" s="226"/>
    </row>
    <row r="6753" spans="1:55" ht="15.75" customHeight="1" thickBot="1">
      <c r="A6753" s="238"/>
      <c r="B6753" s="238"/>
      <c r="C6753" s="240"/>
      <c r="D6753" s="240"/>
      <c r="E6753" s="240"/>
      <c r="F6753" s="240"/>
      <c r="G6753" s="240"/>
      <c r="H6753" s="240"/>
      <c r="I6753" s="240"/>
      <c r="J6753" s="240"/>
      <c r="K6753" s="240"/>
      <c r="L6753" s="240"/>
      <c r="M6753" s="240"/>
      <c r="N6753" s="240"/>
      <c r="O6753" s="240"/>
      <c r="BC6753" s="226"/>
    </row>
    <row r="6754" spans="1:55" ht="15.75" customHeight="1" thickBot="1">
      <c r="A6754" s="238"/>
      <c r="B6754" s="238"/>
      <c r="C6754" s="240"/>
      <c r="D6754" s="240"/>
      <c r="E6754" s="240"/>
      <c r="F6754" s="240"/>
      <c r="G6754" s="240"/>
      <c r="H6754" s="240"/>
      <c r="I6754" s="240"/>
      <c r="J6754" s="240"/>
      <c r="K6754" s="240"/>
      <c r="L6754" s="240"/>
      <c r="M6754" s="240"/>
      <c r="N6754" s="240"/>
      <c r="O6754" s="240"/>
      <c r="BC6754" s="226"/>
    </row>
    <row r="6755" spans="1:55" ht="15.75" customHeight="1" thickBot="1">
      <c r="A6755" s="238"/>
      <c r="B6755" s="238"/>
      <c r="C6755" s="240"/>
      <c r="D6755" s="240"/>
      <c r="E6755" s="240"/>
      <c r="F6755" s="240"/>
      <c r="G6755" s="240"/>
      <c r="H6755" s="240"/>
      <c r="I6755" s="240"/>
      <c r="J6755" s="240"/>
      <c r="K6755" s="240"/>
      <c r="L6755" s="240"/>
      <c r="M6755" s="240"/>
      <c r="N6755" s="240"/>
      <c r="O6755" s="240"/>
      <c r="BC6755" s="226"/>
    </row>
    <row r="6756" spans="1:55" ht="15.75" customHeight="1" thickBot="1">
      <c r="A6756" s="238"/>
      <c r="B6756" s="238"/>
      <c r="C6756" s="240"/>
      <c r="D6756" s="240"/>
      <c r="E6756" s="240"/>
      <c r="F6756" s="240"/>
      <c r="G6756" s="240"/>
      <c r="H6756" s="240"/>
      <c r="I6756" s="240"/>
      <c r="J6756" s="240"/>
      <c r="K6756" s="240"/>
      <c r="L6756" s="240"/>
      <c r="M6756" s="240"/>
      <c r="N6756" s="240"/>
      <c r="O6756" s="240"/>
      <c r="BC6756" s="226"/>
    </row>
    <row r="6757" spans="1:55" ht="15.75" customHeight="1" thickBot="1">
      <c r="A6757" s="238"/>
      <c r="B6757" s="238"/>
      <c r="C6757" s="240"/>
      <c r="D6757" s="240"/>
      <c r="E6757" s="240"/>
      <c r="F6757" s="240"/>
      <c r="G6757" s="240"/>
      <c r="H6757" s="240"/>
      <c r="I6757" s="240"/>
      <c r="J6757" s="240"/>
      <c r="K6757" s="240"/>
      <c r="L6757" s="240"/>
      <c r="M6757" s="240"/>
      <c r="N6757" s="240"/>
      <c r="O6757" s="240"/>
      <c r="BC6757" s="226"/>
    </row>
    <row r="6758" spans="1:55" ht="15.75" customHeight="1" thickBot="1">
      <c r="A6758" s="238"/>
      <c r="B6758" s="238"/>
      <c r="C6758" s="240"/>
      <c r="D6758" s="240"/>
      <c r="E6758" s="240"/>
      <c r="F6758" s="240"/>
      <c r="G6758" s="240"/>
      <c r="H6758" s="240"/>
      <c r="I6758" s="240"/>
      <c r="J6758" s="240"/>
      <c r="K6758" s="240"/>
      <c r="L6758" s="240"/>
      <c r="M6758" s="240"/>
      <c r="N6758" s="240"/>
      <c r="O6758" s="240"/>
      <c r="BC6758" s="226"/>
    </row>
    <row r="6759" spans="1:55" ht="15.75" customHeight="1" thickBot="1">
      <c r="A6759" s="238"/>
      <c r="B6759" s="238"/>
      <c r="C6759" s="240"/>
      <c r="D6759" s="240"/>
      <c r="E6759" s="240"/>
      <c r="F6759" s="240"/>
      <c r="G6759" s="240"/>
      <c r="H6759" s="240"/>
      <c r="I6759" s="240"/>
      <c r="J6759" s="240"/>
      <c r="K6759" s="240"/>
      <c r="L6759" s="240"/>
      <c r="M6759" s="240"/>
      <c r="N6759" s="240"/>
      <c r="O6759" s="240"/>
      <c r="BC6759" s="226"/>
    </row>
    <row r="6760" spans="1:55" ht="15.75" customHeight="1" thickBot="1">
      <c r="A6760" s="238"/>
      <c r="B6760" s="238"/>
      <c r="C6760" s="240"/>
      <c r="D6760" s="240"/>
      <c r="E6760" s="240"/>
      <c r="F6760" s="240"/>
      <c r="G6760" s="240"/>
      <c r="H6760" s="240"/>
      <c r="I6760" s="240"/>
      <c r="J6760" s="240"/>
      <c r="K6760" s="240"/>
      <c r="L6760" s="240"/>
      <c r="M6760" s="240"/>
      <c r="N6760" s="240"/>
      <c r="O6760" s="240"/>
      <c r="BC6760" s="226"/>
    </row>
    <row r="6761" spans="1:55" ht="15.75" customHeight="1" thickBot="1">
      <c r="A6761" s="238"/>
      <c r="B6761" s="238"/>
      <c r="C6761" s="240"/>
      <c r="D6761" s="240"/>
      <c r="E6761" s="240"/>
      <c r="F6761" s="240"/>
      <c r="G6761" s="240"/>
      <c r="H6761" s="240"/>
      <c r="I6761" s="240"/>
      <c r="J6761" s="240"/>
      <c r="K6761" s="240"/>
      <c r="L6761" s="240"/>
      <c r="M6761" s="240"/>
      <c r="N6761" s="240"/>
      <c r="O6761" s="240"/>
      <c r="BC6761" s="226"/>
    </row>
    <row r="6762" spans="1:55" ht="15.75" customHeight="1" thickBot="1">
      <c r="A6762" s="238"/>
      <c r="B6762" s="238"/>
      <c r="C6762" s="240"/>
      <c r="D6762" s="240"/>
      <c r="E6762" s="240"/>
      <c r="F6762" s="240"/>
      <c r="G6762" s="240"/>
      <c r="H6762" s="240"/>
      <c r="I6762" s="240"/>
      <c r="J6762" s="240"/>
      <c r="K6762" s="240"/>
      <c r="L6762" s="240"/>
      <c r="M6762" s="240"/>
      <c r="N6762" s="240"/>
      <c r="O6762" s="240"/>
      <c r="BC6762" s="226"/>
    </row>
    <row r="6763" spans="1:55" ht="15.75" customHeight="1" thickBot="1">
      <c r="A6763" s="238"/>
      <c r="B6763" s="238"/>
      <c r="C6763" s="240"/>
      <c r="D6763" s="240"/>
      <c r="E6763" s="240"/>
      <c r="F6763" s="240"/>
      <c r="G6763" s="240"/>
      <c r="H6763" s="240"/>
      <c r="I6763" s="240"/>
      <c r="J6763" s="240"/>
      <c r="K6763" s="240"/>
      <c r="L6763" s="240"/>
      <c r="M6763" s="240"/>
      <c r="N6763" s="240"/>
      <c r="O6763" s="240"/>
      <c r="BC6763" s="226"/>
    </row>
    <row r="6764" spans="1:55" ht="15.75" customHeight="1" thickBot="1">
      <c r="A6764" s="238"/>
      <c r="B6764" s="238"/>
      <c r="C6764" s="240"/>
      <c r="D6764" s="240"/>
      <c r="E6764" s="240"/>
      <c r="F6764" s="240"/>
      <c r="G6764" s="240"/>
      <c r="H6764" s="240"/>
      <c r="I6764" s="240"/>
      <c r="J6764" s="240"/>
      <c r="K6764" s="240"/>
      <c r="L6764" s="240"/>
      <c r="M6764" s="240"/>
      <c r="N6764" s="240"/>
      <c r="O6764" s="240"/>
      <c r="BC6764" s="226"/>
    </row>
    <row r="6765" spans="1:55" ht="15.75" customHeight="1" thickBot="1">
      <c r="A6765" s="238"/>
      <c r="B6765" s="238"/>
      <c r="C6765" s="240"/>
      <c r="D6765" s="240"/>
      <c r="E6765" s="240"/>
      <c r="F6765" s="240"/>
      <c r="G6765" s="240"/>
      <c r="H6765" s="240"/>
      <c r="I6765" s="240"/>
      <c r="J6765" s="240"/>
      <c r="K6765" s="240"/>
      <c r="L6765" s="240"/>
      <c r="M6765" s="240"/>
      <c r="N6765" s="240"/>
      <c r="O6765" s="240"/>
      <c r="BC6765" s="226"/>
    </row>
    <row r="6766" spans="1:55" ht="15.75" customHeight="1" thickBot="1">
      <c r="A6766" s="238"/>
      <c r="B6766" s="238"/>
      <c r="C6766" s="240"/>
      <c r="D6766" s="240"/>
      <c r="E6766" s="240"/>
      <c r="F6766" s="240"/>
      <c r="G6766" s="240"/>
      <c r="H6766" s="240"/>
      <c r="I6766" s="240"/>
      <c r="J6766" s="240"/>
      <c r="K6766" s="240"/>
      <c r="L6766" s="240"/>
      <c r="M6766" s="240"/>
      <c r="N6766" s="240"/>
      <c r="O6766" s="240"/>
      <c r="BC6766" s="226"/>
    </row>
    <row r="6767" spans="1:55" ht="15.75" customHeight="1" thickBot="1">
      <c r="A6767" s="238"/>
      <c r="B6767" s="238"/>
      <c r="C6767" s="240"/>
      <c r="D6767" s="240"/>
      <c r="E6767" s="240"/>
      <c r="F6767" s="240"/>
      <c r="G6767" s="240"/>
      <c r="H6767" s="240"/>
      <c r="I6767" s="240"/>
      <c r="J6767" s="240"/>
      <c r="K6767" s="240"/>
      <c r="L6767" s="240"/>
      <c r="M6767" s="240"/>
      <c r="N6767" s="240"/>
      <c r="O6767" s="240"/>
      <c r="BC6767" s="226"/>
    </row>
    <row r="6768" spans="1:55" ht="15.75" customHeight="1" thickBot="1">
      <c r="A6768" s="238"/>
      <c r="B6768" s="238"/>
      <c r="C6768" s="240"/>
      <c r="D6768" s="240"/>
      <c r="E6768" s="240"/>
      <c r="F6768" s="240"/>
      <c r="G6768" s="240"/>
      <c r="H6768" s="240"/>
      <c r="I6768" s="240"/>
      <c r="J6768" s="240"/>
      <c r="K6768" s="240"/>
      <c r="L6768" s="240"/>
      <c r="M6768" s="240"/>
      <c r="N6768" s="240"/>
      <c r="O6768" s="240"/>
      <c r="BC6768" s="226"/>
    </row>
    <row r="6769" spans="1:55" ht="15.75" customHeight="1" thickBot="1">
      <c r="A6769" s="238"/>
      <c r="B6769" s="238"/>
      <c r="C6769" s="240"/>
      <c r="D6769" s="240"/>
      <c r="E6769" s="240"/>
      <c r="F6769" s="240"/>
      <c r="G6769" s="240"/>
      <c r="H6769" s="240"/>
      <c r="I6769" s="240"/>
      <c r="J6769" s="240"/>
      <c r="K6769" s="240"/>
      <c r="L6769" s="240"/>
      <c r="M6769" s="240"/>
      <c r="N6769" s="240"/>
      <c r="O6769" s="240"/>
      <c r="BC6769" s="226"/>
    </row>
    <row r="6770" spans="1:55" ht="15.75" customHeight="1" thickBot="1">
      <c r="A6770" s="238"/>
      <c r="B6770" s="238"/>
      <c r="C6770" s="240"/>
      <c r="D6770" s="240"/>
      <c r="E6770" s="240"/>
      <c r="F6770" s="240"/>
      <c r="G6770" s="240"/>
      <c r="H6770" s="240"/>
      <c r="I6770" s="240"/>
      <c r="J6770" s="240"/>
      <c r="K6770" s="240"/>
      <c r="L6770" s="240"/>
      <c r="M6770" s="240"/>
      <c r="N6770" s="240"/>
      <c r="O6770" s="240"/>
      <c r="BC6770" s="226"/>
    </row>
    <row r="6771" spans="1:55" ht="15.75" customHeight="1" thickBot="1">
      <c r="A6771" s="238"/>
      <c r="B6771" s="238"/>
      <c r="C6771" s="240"/>
      <c r="D6771" s="240"/>
      <c r="E6771" s="240"/>
      <c r="F6771" s="240"/>
      <c r="G6771" s="240"/>
      <c r="H6771" s="240"/>
      <c r="I6771" s="240"/>
      <c r="J6771" s="240"/>
      <c r="K6771" s="240"/>
      <c r="L6771" s="240"/>
      <c r="M6771" s="240"/>
      <c r="N6771" s="240"/>
      <c r="O6771" s="240"/>
      <c r="BC6771" s="226"/>
    </row>
    <row r="6772" spans="1:55" ht="15.75" customHeight="1" thickBot="1">
      <c r="A6772" s="238"/>
      <c r="B6772" s="238"/>
      <c r="C6772" s="240"/>
      <c r="D6772" s="240"/>
      <c r="E6772" s="240"/>
      <c r="F6772" s="240"/>
      <c r="G6772" s="240"/>
      <c r="H6772" s="240"/>
      <c r="I6772" s="240"/>
      <c r="J6772" s="240"/>
      <c r="K6772" s="240"/>
      <c r="L6772" s="240"/>
      <c r="M6772" s="240"/>
      <c r="N6772" s="240"/>
      <c r="O6772" s="240"/>
      <c r="BC6772" s="226"/>
    </row>
    <row r="6773" spans="1:55" ht="15.75" customHeight="1" thickBot="1">
      <c r="A6773" s="238"/>
      <c r="B6773" s="238"/>
      <c r="C6773" s="240"/>
      <c r="D6773" s="240"/>
      <c r="E6773" s="240"/>
      <c r="F6773" s="240"/>
      <c r="G6773" s="240"/>
      <c r="H6773" s="240"/>
      <c r="I6773" s="240"/>
      <c r="J6773" s="240"/>
      <c r="K6773" s="240"/>
      <c r="L6773" s="240"/>
      <c r="M6773" s="240"/>
      <c r="N6773" s="240"/>
      <c r="O6773" s="240"/>
      <c r="BC6773" s="226"/>
    </row>
    <row r="6774" spans="1:55" ht="15.75" customHeight="1" thickBot="1">
      <c r="A6774" s="238"/>
      <c r="B6774" s="238"/>
      <c r="C6774" s="240"/>
      <c r="D6774" s="240"/>
      <c r="E6774" s="240"/>
      <c r="F6774" s="240"/>
      <c r="G6774" s="240"/>
      <c r="H6774" s="240"/>
      <c r="I6774" s="240"/>
      <c r="J6774" s="240"/>
      <c r="K6774" s="240"/>
      <c r="L6774" s="240"/>
      <c r="M6774" s="240"/>
      <c r="N6774" s="240"/>
      <c r="O6774" s="240"/>
      <c r="BC6774" s="226"/>
    </row>
    <row r="6775" spans="1:55" ht="15.75" customHeight="1" thickBot="1">
      <c r="A6775" s="238"/>
      <c r="B6775" s="238"/>
      <c r="C6775" s="240"/>
      <c r="D6775" s="240"/>
      <c r="E6775" s="240"/>
      <c r="F6775" s="240"/>
      <c r="G6775" s="240"/>
      <c r="H6775" s="240"/>
      <c r="I6775" s="240"/>
      <c r="J6775" s="240"/>
      <c r="K6775" s="240"/>
      <c r="L6775" s="240"/>
      <c r="M6775" s="240"/>
      <c r="N6775" s="240"/>
      <c r="O6775" s="240"/>
      <c r="BC6775" s="226"/>
    </row>
    <row r="6776" spans="1:55" ht="15.75" customHeight="1" thickBot="1">
      <c r="A6776" s="238"/>
      <c r="B6776" s="238"/>
      <c r="C6776" s="240"/>
      <c r="D6776" s="240"/>
      <c r="E6776" s="240"/>
      <c r="F6776" s="240"/>
      <c r="G6776" s="240"/>
      <c r="H6776" s="240"/>
      <c r="I6776" s="240"/>
      <c r="J6776" s="240"/>
      <c r="K6776" s="240"/>
      <c r="L6776" s="240"/>
      <c r="M6776" s="240"/>
      <c r="N6776" s="240"/>
      <c r="O6776" s="240"/>
      <c r="BC6776" s="226"/>
    </row>
    <row r="6777" spans="1:55" ht="15.75" customHeight="1" thickBot="1">
      <c r="A6777" s="238"/>
      <c r="B6777" s="238"/>
      <c r="C6777" s="240"/>
      <c r="D6777" s="240"/>
      <c r="E6777" s="240"/>
      <c r="F6777" s="240"/>
      <c r="G6777" s="240"/>
      <c r="H6777" s="240"/>
      <c r="I6777" s="240"/>
      <c r="J6777" s="240"/>
      <c r="K6777" s="240"/>
      <c r="L6777" s="240"/>
      <c r="M6777" s="240"/>
      <c r="N6777" s="240"/>
      <c r="O6777" s="240"/>
      <c r="BC6777" s="226"/>
    </row>
    <row r="6778" spans="1:55" ht="15.75" customHeight="1" thickBot="1">
      <c r="A6778" s="238"/>
      <c r="B6778" s="238"/>
      <c r="C6778" s="240"/>
      <c r="D6778" s="240"/>
      <c r="E6778" s="240"/>
      <c r="F6778" s="240"/>
      <c r="G6778" s="240"/>
      <c r="H6778" s="240"/>
      <c r="I6778" s="240"/>
      <c r="J6778" s="240"/>
      <c r="K6778" s="240"/>
      <c r="L6778" s="240"/>
      <c r="M6778" s="240"/>
      <c r="N6778" s="240"/>
      <c r="O6778" s="240"/>
      <c r="BC6778" s="226"/>
    </row>
    <row r="6779" spans="1:55" ht="15.75" customHeight="1" thickBot="1">
      <c r="A6779" s="238"/>
      <c r="B6779" s="238"/>
      <c r="C6779" s="240"/>
      <c r="D6779" s="240"/>
      <c r="E6779" s="240"/>
      <c r="F6779" s="240"/>
      <c r="G6779" s="240"/>
      <c r="H6779" s="240"/>
      <c r="I6779" s="240"/>
      <c r="J6779" s="240"/>
      <c r="K6779" s="240"/>
      <c r="L6779" s="240"/>
      <c r="M6779" s="240"/>
      <c r="N6779" s="240"/>
      <c r="O6779" s="240"/>
      <c r="BC6779" s="226"/>
    </row>
    <row r="6780" spans="1:55" ht="15.75" customHeight="1" thickBot="1">
      <c r="A6780" s="238"/>
      <c r="B6780" s="238"/>
      <c r="C6780" s="240"/>
      <c r="D6780" s="240"/>
      <c r="E6780" s="240"/>
      <c r="F6780" s="240"/>
      <c r="G6780" s="240"/>
      <c r="H6780" s="240"/>
      <c r="I6780" s="240"/>
      <c r="J6780" s="240"/>
      <c r="K6780" s="240"/>
      <c r="L6780" s="240"/>
      <c r="M6780" s="240"/>
      <c r="N6780" s="240"/>
      <c r="O6780" s="240"/>
      <c r="BC6780" s="226"/>
    </row>
    <row r="6781" spans="1:55" ht="15.75" customHeight="1" thickBot="1">
      <c r="A6781" s="238"/>
      <c r="B6781" s="238"/>
      <c r="C6781" s="240"/>
      <c r="D6781" s="240"/>
      <c r="E6781" s="240"/>
      <c r="F6781" s="240"/>
      <c r="G6781" s="240"/>
      <c r="H6781" s="240"/>
      <c r="I6781" s="240"/>
      <c r="J6781" s="240"/>
      <c r="K6781" s="240"/>
      <c r="L6781" s="240"/>
      <c r="M6781" s="240"/>
      <c r="N6781" s="240"/>
      <c r="O6781" s="240"/>
      <c r="BC6781" s="226"/>
    </row>
    <row r="6782" spans="1:55" ht="15.75" customHeight="1" thickBot="1">
      <c r="A6782" s="238"/>
      <c r="B6782" s="238"/>
      <c r="C6782" s="240"/>
      <c r="D6782" s="240"/>
      <c r="E6782" s="240"/>
      <c r="F6782" s="240"/>
      <c r="G6782" s="240"/>
      <c r="H6782" s="240"/>
      <c r="I6782" s="240"/>
      <c r="J6782" s="240"/>
      <c r="K6782" s="240"/>
      <c r="L6782" s="240"/>
      <c r="M6782" s="240"/>
      <c r="N6782" s="240"/>
      <c r="O6782" s="240"/>
      <c r="BC6782" s="226"/>
    </row>
    <row r="6783" spans="1:55" ht="15.75" customHeight="1" thickBot="1">
      <c r="A6783" s="238"/>
      <c r="B6783" s="238"/>
      <c r="C6783" s="240"/>
      <c r="D6783" s="240"/>
      <c r="E6783" s="240"/>
      <c r="F6783" s="240"/>
      <c r="G6783" s="240"/>
      <c r="H6783" s="240"/>
      <c r="I6783" s="240"/>
      <c r="J6783" s="240"/>
      <c r="K6783" s="240"/>
      <c r="L6783" s="240"/>
      <c r="M6783" s="240"/>
      <c r="N6783" s="240"/>
      <c r="O6783" s="240"/>
      <c r="BC6783" s="226"/>
    </row>
    <row r="6784" spans="1:55" ht="15.75" customHeight="1" thickBot="1">
      <c r="A6784" s="238"/>
      <c r="B6784" s="238"/>
      <c r="C6784" s="240"/>
      <c r="D6784" s="240"/>
      <c r="E6784" s="240"/>
      <c r="F6784" s="240"/>
      <c r="G6784" s="240"/>
      <c r="H6784" s="240"/>
      <c r="I6784" s="240"/>
      <c r="J6784" s="240"/>
      <c r="K6784" s="240"/>
      <c r="L6784" s="240"/>
      <c r="M6784" s="240"/>
      <c r="N6784" s="240"/>
      <c r="O6784" s="240"/>
      <c r="BC6784" s="226"/>
    </row>
    <row r="6785" spans="1:55" ht="15.75" customHeight="1" thickBot="1">
      <c r="A6785" s="238"/>
      <c r="B6785" s="238"/>
      <c r="C6785" s="240"/>
      <c r="D6785" s="240"/>
      <c r="E6785" s="240"/>
      <c r="F6785" s="240"/>
      <c r="G6785" s="240"/>
      <c r="H6785" s="240"/>
      <c r="I6785" s="240"/>
      <c r="J6785" s="240"/>
      <c r="K6785" s="240"/>
      <c r="L6785" s="240"/>
      <c r="M6785" s="240"/>
      <c r="N6785" s="240"/>
      <c r="O6785" s="240"/>
      <c r="BC6785" s="226"/>
    </row>
    <row r="6786" spans="1:55" ht="15.75" customHeight="1" thickBot="1">
      <c r="A6786" s="238"/>
      <c r="B6786" s="238"/>
      <c r="C6786" s="240"/>
      <c r="D6786" s="240"/>
      <c r="E6786" s="240"/>
      <c r="F6786" s="240"/>
      <c r="G6786" s="240"/>
      <c r="H6786" s="240"/>
      <c r="I6786" s="240"/>
      <c r="J6786" s="240"/>
      <c r="K6786" s="240"/>
      <c r="L6786" s="240"/>
      <c r="M6786" s="240"/>
      <c r="N6786" s="240"/>
      <c r="O6786" s="240"/>
      <c r="BC6786" s="226"/>
    </row>
    <row r="6787" spans="1:55" ht="15.75" customHeight="1" thickBot="1">
      <c r="A6787" s="238"/>
      <c r="B6787" s="238"/>
      <c r="C6787" s="240"/>
      <c r="D6787" s="240"/>
      <c r="E6787" s="240"/>
      <c r="F6787" s="240"/>
      <c r="G6787" s="240"/>
      <c r="H6787" s="240"/>
      <c r="I6787" s="240"/>
      <c r="J6787" s="240"/>
      <c r="K6787" s="240"/>
      <c r="L6787" s="240"/>
      <c r="M6787" s="240"/>
      <c r="N6787" s="240"/>
      <c r="O6787" s="240"/>
      <c r="BC6787" s="226"/>
    </row>
    <row r="6788" spans="1:55" ht="15.75" customHeight="1" thickBot="1">
      <c r="A6788" s="238"/>
      <c r="B6788" s="238"/>
      <c r="C6788" s="240"/>
      <c r="D6788" s="240"/>
      <c r="E6788" s="240"/>
      <c r="F6788" s="240"/>
      <c r="G6788" s="240"/>
      <c r="H6788" s="240"/>
      <c r="I6788" s="240"/>
      <c r="J6788" s="240"/>
      <c r="K6788" s="240"/>
      <c r="L6788" s="240"/>
      <c r="M6788" s="240"/>
      <c r="N6788" s="240"/>
      <c r="O6788" s="240"/>
      <c r="BC6788" s="226"/>
    </row>
    <row r="6789" spans="1:55" ht="15.75" customHeight="1" thickBot="1">
      <c r="A6789" s="238"/>
      <c r="B6789" s="238"/>
      <c r="C6789" s="240"/>
      <c r="D6789" s="240"/>
      <c r="E6789" s="240"/>
      <c r="F6789" s="240"/>
      <c r="G6789" s="240"/>
      <c r="H6789" s="240"/>
      <c r="I6789" s="240"/>
      <c r="J6789" s="240"/>
      <c r="K6789" s="240"/>
      <c r="L6789" s="240"/>
      <c r="M6789" s="240"/>
      <c r="N6789" s="240"/>
      <c r="O6789" s="240"/>
      <c r="BC6789" s="226"/>
    </row>
    <row r="6790" spans="1:55" ht="15.75" customHeight="1" thickBot="1">
      <c r="A6790" s="238"/>
      <c r="B6790" s="238"/>
      <c r="C6790" s="240"/>
      <c r="D6790" s="240"/>
      <c r="E6790" s="240"/>
      <c r="F6790" s="240"/>
      <c r="G6790" s="240"/>
      <c r="H6790" s="240"/>
      <c r="I6790" s="240"/>
      <c r="J6790" s="240"/>
      <c r="K6790" s="240"/>
      <c r="L6790" s="240"/>
      <c r="M6790" s="240"/>
      <c r="N6790" s="240"/>
      <c r="O6790" s="240"/>
      <c r="BC6790" s="226"/>
    </row>
    <row r="6791" spans="1:55" ht="15.75" customHeight="1" thickBot="1">
      <c r="A6791" s="238"/>
      <c r="B6791" s="238"/>
      <c r="C6791" s="240"/>
      <c r="D6791" s="240"/>
      <c r="E6791" s="240"/>
      <c r="F6791" s="240"/>
      <c r="G6791" s="240"/>
      <c r="H6791" s="240"/>
      <c r="I6791" s="240"/>
      <c r="J6791" s="240"/>
      <c r="K6791" s="240"/>
      <c r="L6791" s="240"/>
      <c r="M6791" s="240"/>
      <c r="N6791" s="240"/>
      <c r="O6791" s="240"/>
      <c r="BC6791" s="226"/>
    </row>
    <row r="6792" spans="1:55" ht="15.75" customHeight="1" thickBot="1">
      <c r="A6792" s="238"/>
      <c r="B6792" s="238"/>
      <c r="C6792" s="240"/>
      <c r="D6792" s="240"/>
      <c r="E6792" s="240"/>
      <c r="F6792" s="240"/>
      <c r="G6792" s="240"/>
      <c r="H6792" s="240"/>
      <c r="I6792" s="240"/>
      <c r="J6792" s="240"/>
      <c r="K6792" s="240"/>
      <c r="L6792" s="240"/>
      <c r="M6792" s="240"/>
      <c r="N6792" s="240"/>
      <c r="O6792" s="240"/>
      <c r="BC6792" s="226"/>
    </row>
    <row r="6793" spans="1:55" ht="15.75" customHeight="1" thickBot="1">
      <c r="A6793" s="238"/>
      <c r="B6793" s="238"/>
      <c r="C6793" s="240"/>
      <c r="D6793" s="240"/>
      <c r="E6793" s="240"/>
      <c r="F6793" s="240"/>
      <c r="G6793" s="240"/>
      <c r="H6793" s="240"/>
      <c r="I6793" s="240"/>
      <c r="J6793" s="240"/>
      <c r="K6793" s="240"/>
      <c r="L6793" s="240"/>
      <c r="M6793" s="240"/>
      <c r="N6793" s="240"/>
      <c r="O6793" s="240"/>
      <c r="BC6793" s="226"/>
    </row>
    <row r="6794" spans="1:55" ht="15.75" customHeight="1" thickBot="1">
      <c r="A6794" s="238"/>
      <c r="B6794" s="238"/>
      <c r="C6794" s="240"/>
      <c r="D6794" s="240"/>
      <c r="E6794" s="240"/>
      <c r="F6794" s="240"/>
      <c r="G6794" s="240"/>
      <c r="H6794" s="240"/>
      <c r="I6794" s="240"/>
      <c r="J6794" s="240"/>
      <c r="K6794" s="240"/>
      <c r="L6794" s="240"/>
      <c r="M6794" s="240"/>
      <c r="N6794" s="240"/>
      <c r="O6794" s="240"/>
      <c r="BC6794" s="226"/>
    </row>
    <row r="6795" spans="1:55" ht="15.75" customHeight="1" thickBot="1">
      <c r="A6795" s="238"/>
      <c r="B6795" s="238"/>
      <c r="C6795" s="240"/>
      <c r="D6795" s="240"/>
      <c r="E6795" s="240"/>
      <c r="F6795" s="240"/>
      <c r="G6795" s="240"/>
      <c r="H6795" s="240"/>
      <c r="I6795" s="240"/>
      <c r="J6795" s="240"/>
      <c r="K6795" s="240"/>
      <c r="L6795" s="240"/>
      <c r="M6795" s="240"/>
      <c r="N6795" s="240"/>
      <c r="O6795" s="240"/>
      <c r="BC6795" s="226"/>
    </row>
    <row r="6796" spans="1:55" ht="15.75" customHeight="1" thickBot="1">
      <c r="A6796" s="238"/>
      <c r="B6796" s="238"/>
      <c r="C6796" s="240"/>
      <c r="D6796" s="240"/>
      <c r="E6796" s="240"/>
      <c r="F6796" s="240"/>
      <c r="G6796" s="240"/>
      <c r="H6796" s="240"/>
      <c r="I6796" s="240"/>
      <c r="J6796" s="240"/>
      <c r="K6796" s="240"/>
      <c r="L6796" s="240"/>
      <c r="M6796" s="240"/>
      <c r="N6796" s="240"/>
      <c r="O6796" s="240"/>
      <c r="BC6796" s="226"/>
    </row>
    <row r="6797" spans="1:55" ht="15.75" customHeight="1" thickBot="1">
      <c r="A6797" s="238"/>
      <c r="B6797" s="238"/>
      <c r="C6797" s="240"/>
      <c r="D6797" s="240"/>
      <c r="E6797" s="240"/>
      <c r="F6797" s="240"/>
      <c r="G6797" s="240"/>
      <c r="H6797" s="240"/>
      <c r="I6797" s="240"/>
      <c r="J6797" s="240"/>
      <c r="K6797" s="240"/>
      <c r="L6797" s="240"/>
      <c r="M6797" s="240"/>
      <c r="N6797" s="240"/>
      <c r="O6797" s="240"/>
      <c r="BC6797" s="226"/>
    </row>
    <row r="6798" spans="1:55" ht="15.75" customHeight="1" thickBot="1">
      <c r="A6798" s="238"/>
      <c r="B6798" s="238"/>
      <c r="C6798" s="240"/>
      <c r="D6798" s="240"/>
      <c r="E6798" s="240"/>
      <c r="F6798" s="240"/>
      <c r="G6798" s="240"/>
      <c r="H6798" s="240"/>
      <c r="I6798" s="240"/>
      <c r="J6798" s="240"/>
      <c r="K6798" s="240"/>
      <c r="L6798" s="240"/>
      <c r="M6798" s="240"/>
      <c r="N6798" s="240"/>
      <c r="O6798" s="240"/>
      <c r="BC6798" s="226"/>
    </row>
    <row r="6799" spans="1:55" ht="15.75" customHeight="1" thickBot="1">
      <c r="A6799" s="238"/>
      <c r="B6799" s="238"/>
      <c r="C6799" s="240"/>
      <c r="D6799" s="240"/>
      <c r="E6799" s="240"/>
      <c r="F6799" s="240"/>
      <c r="G6799" s="240"/>
      <c r="H6799" s="240"/>
      <c r="I6799" s="240"/>
      <c r="J6799" s="240"/>
      <c r="K6799" s="240"/>
      <c r="L6799" s="240"/>
      <c r="M6799" s="240"/>
      <c r="N6799" s="240"/>
      <c r="O6799" s="240"/>
      <c r="BC6799" s="226"/>
    </row>
    <row r="6800" spans="1:55" ht="15.75" customHeight="1" thickBot="1">
      <c r="A6800" s="238"/>
      <c r="B6800" s="238"/>
      <c r="C6800" s="240"/>
      <c r="D6800" s="240"/>
      <c r="E6800" s="240"/>
      <c r="F6800" s="240"/>
      <c r="G6800" s="240"/>
      <c r="H6800" s="240"/>
      <c r="I6800" s="240"/>
      <c r="J6800" s="240"/>
      <c r="K6800" s="240"/>
      <c r="L6800" s="240"/>
      <c r="M6800" s="240"/>
      <c r="N6800" s="240"/>
      <c r="O6800" s="240"/>
      <c r="BC6800" s="226"/>
    </row>
    <row r="6801" spans="1:55" ht="15.75" customHeight="1" thickBot="1">
      <c r="A6801" s="238"/>
      <c r="B6801" s="238"/>
      <c r="C6801" s="240"/>
      <c r="D6801" s="240"/>
      <c r="E6801" s="240"/>
      <c r="F6801" s="240"/>
      <c r="G6801" s="240"/>
      <c r="H6801" s="240"/>
      <c r="I6801" s="240"/>
      <c r="J6801" s="240"/>
      <c r="K6801" s="240"/>
      <c r="L6801" s="240"/>
      <c r="M6801" s="240"/>
      <c r="N6801" s="240"/>
      <c r="O6801" s="240"/>
      <c r="BC6801" s="226"/>
    </row>
    <row r="6802" spans="1:55" ht="15.75" customHeight="1" thickBot="1">
      <c r="A6802" s="238"/>
      <c r="B6802" s="238"/>
      <c r="C6802" s="240"/>
      <c r="D6802" s="240"/>
      <c r="E6802" s="240"/>
      <c r="F6802" s="240"/>
      <c r="G6802" s="240"/>
      <c r="H6802" s="240"/>
      <c r="I6802" s="240"/>
      <c r="J6802" s="240"/>
      <c r="K6802" s="240"/>
      <c r="L6802" s="240"/>
      <c r="M6802" s="240"/>
      <c r="N6802" s="240"/>
      <c r="O6802" s="240"/>
      <c r="BC6802" s="226"/>
    </row>
    <row r="6803" spans="1:55" ht="15.75" customHeight="1" thickBot="1">
      <c r="A6803" s="238"/>
      <c r="B6803" s="238"/>
      <c r="C6803" s="240"/>
      <c r="D6803" s="240"/>
      <c r="E6803" s="240"/>
      <c r="F6803" s="240"/>
      <c r="G6803" s="240"/>
      <c r="H6803" s="240"/>
      <c r="I6803" s="240"/>
      <c r="J6803" s="240"/>
      <c r="K6803" s="240"/>
      <c r="L6803" s="240"/>
      <c r="M6803" s="240"/>
      <c r="N6803" s="240"/>
      <c r="O6803" s="240"/>
      <c r="BC6803" s="226"/>
    </row>
    <row r="6804" spans="1:55" ht="15.75" customHeight="1" thickBot="1">
      <c r="A6804" s="238"/>
      <c r="B6804" s="238"/>
      <c r="C6804" s="240"/>
      <c r="D6804" s="240"/>
      <c r="E6804" s="240"/>
      <c r="F6804" s="240"/>
      <c r="G6804" s="240"/>
      <c r="H6804" s="240"/>
      <c r="I6804" s="240"/>
      <c r="J6804" s="240"/>
      <c r="K6804" s="240"/>
      <c r="L6804" s="240"/>
      <c r="M6804" s="240"/>
      <c r="N6804" s="240"/>
      <c r="O6804" s="240"/>
      <c r="BC6804" s="226"/>
    </row>
    <row r="6805" spans="1:55" ht="15.75" customHeight="1" thickBot="1">
      <c r="A6805" s="238"/>
      <c r="B6805" s="238"/>
      <c r="C6805" s="240"/>
      <c r="D6805" s="240"/>
      <c r="E6805" s="240"/>
      <c r="F6805" s="240"/>
      <c r="G6805" s="240"/>
      <c r="H6805" s="240"/>
      <c r="I6805" s="240"/>
      <c r="J6805" s="240"/>
      <c r="K6805" s="240"/>
      <c r="L6805" s="240"/>
      <c r="M6805" s="240"/>
      <c r="N6805" s="240"/>
      <c r="O6805" s="240"/>
      <c r="BC6805" s="226"/>
    </row>
    <row r="6806" spans="1:55" ht="15.75" customHeight="1" thickBot="1">
      <c r="A6806" s="238"/>
      <c r="B6806" s="238"/>
      <c r="C6806" s="240"/>
      <c r="D6806" s="240"/>
      <c r="E6806" s="240"/>
      <c r="F6806" s="240"/>
      <c r="G6806" s="240"/>
      <c r="H6806" s="240"/>
      <c r="I6806" s="240"/>
      <c r="J6806" s="240"/>
      <c r="K6806" s="240"/>
      <c r="L6806" s="240"/>
      <c r="M6806" s="240"/>
      <c r="N6806" s="240"/>
      <c r="O6806" s="240"/>
      <c r="BC6806" s="226"/>
    </row>
    <row r="6807" spans="1:55" ht="15.75" customHeight="1" thickBot="1">
      <c r="A6807" s="238"/>
      <c r="B6807" s="238"/>
      <c r="C6807" s="240"/>
      <c r="D6807" s="240"/>
      <c r="E6807" s="240"/>
      <c r="F6807" s="240"/>
      <c r="G6807" s="240"/>
      <c r="H6807" s="240"/>
      <c r="I6807" s="240"/>
      <c r="J6807" s="240"/>
      <c r="K6807" s="240"/>
      <c r="L6807" s="240"/>
      <c r="M6807" s="240"/>
      <c r="N6807" s="240"/>
      <c r="O6807" s="240"/>
      <c r="BC6807" s="226"/>
    </row>
    <row r="6808" spans="1:55" ht="15.75" customHeight="1" thickBot="1">
      <c r="A6808" s="238"/>
      <c r="B6808" s="238"/>
      <c r="C6808" s="240"/>
      <c r="D6808" s="240"/>
      <c r="E6808" s="240"/>
      <c r="F6808" s="240"/>
      <c r="G6808" s="240"/>
      <c r="H6808" s="240"/>
      <c r="I6808" s="240"/>
      <c r="J6808" s="240"/>
      <c r="K6808" s="240"/>
      <c r="L6808" s="240"/>
      <c r="M6808" s="240"/>
      <c r="N6808" s="240"/>
      <c r="O6808" s="240"/>
      <c r="BC6808" s="226"/>
    </row>
    <row r="6809" spans="1:55" ht="15.75" customHeight="1" thickBot="1">
      <c r="A6809" s="238"/>
      <c r="B6809" s="238"/>
      <c r="C6809" s="240"/>
      <c r="D6809" s="240"/>
      <c r="E6809" s="240"/>
      <c r="F6809" s="240"/>
      <c r="G6809" s="240"/>
      <c r="H6809" s="240"/>
      <c r="I6809" s="240"/>
      <c r="J6809" s="240"/>
      <c r="K6809" s="240"/>
      <c r="L6809" s="240"/>
      <c r="M6809" s="240"/>
      <c r="N6809" s="240"/>
      <c r="O6809" s="240"/>
      <c r="BC6809" s="226"/>
    </row>
    <row r="6810" spans="1:55" ht="15.75" customHeight="1" thickBot="1">
      <c r="A6810" s="238"/>
      <c r="B6810" s="238"/>
      <c r="C6810" s="240"/>
      <c r="D6810" s="240"/>
      <c r="E6810" s="240"/>
      <c r="F6810" s="240"/>
      <c r="G6810" s="240"/>
      <c r="H6810" s="240"/>
      <c r="I6810" s="240"/>
      <c r="J6810" s="240"/>
      <c r="K6810" s="240"/>
      <c r="L6810" s="240"/>
      <c r="M6810" s="240"/>
      <c r="N6810" s="240"/>
      <c r="O6810" s="240"/>
      <c r="BC6810" s="226"/>
    </row>
    <row r="6811" spans="1:55" ht="15.75" customHeight="1" thickBot="1">
      <c r="A6811" s="238"/>
      <c r="B6811" s="238"/>
      <c r="C6811" s="240"/>
      <c r="D6811" s="240"/>
      <c r="E6811" s="240"/>
      <c r="F6811" s="240"/>
      <c r="G6811" s="240"/>
      <c r="H6811" s="240"/>
      <c r="I6811" s="240"/>
      <c r="J6811" s="240"/>
      <c r="K6811" s="240"/>
      <c r="L6811" s="240"/>
      <c r="M6811" s="240"/>
      <c r="N6811" s="240"/>
      <c r="O6811" s="240"/>
      <c r="BC6811" s="226"/>
    </row>
    <row r="6812" spans="1:55" ht="15.75" customHeight="1" thickBot="1">
      <c r="A6812" s="238"/>
      <c r="B6812" s="238"/>
      <c r="C6812" s="240"/>
      <c r="D6812" s="240"/>
      <c r="E6812" s="240"/>
      <c r="F6812" s="240"/>
      <c r="G6812" s="240"/>
      <c r="H6812" s="240"/>
      <c r="I6812" s="240"/>
      <c r="J6812" s="240"/>
      <c r="K6812" s="240"/>
      <c r="L6812" s="240"/>
      <c r="M6812" s="240"/>
      <c r="N6812" s="240"/>
      <c r="O6812" s="240"/>
      <c r="BC6812" s="226"/>
    </row>
    <row r="6813" spans="1:55" ht="15.75" customHeight="1" thickBot="1">
      <c r="A6813" s="238"/>
      <c r="B6813" s="238"/>
      <c r="C6813" s="240"/>
      <c r="D6813" s="240"/>
      <c r="E6813" s="240"/>
      <c r="F6813" s="240"/>
      <c r="G6813" s="240"/>
      <c r="H6813" s="240"/>
      <c r="I6813" s="240"/>
      <c r="J6813" s="240"/>
      <c r="K6813" s="240"/>
      <c r="L6813" s="240"/>
      <c r="M6813" s="240"/>
      <c r="N6813" s="240"/>
      <c r="O6813" s="240"/>
      <c r="BC6813" s="226"/>
    </row>
    <row r="6814" spans="1:55" ht="15.75" customHeight="1" thickBot="1">
      <c r="A6814" s="238"/>
      <c r="B6814" s="238"/>
      <c r="C6814" s="240"/>
      <c r="D6814" s="240"/>
      <c r="E6814" s="240"/>
      <c r="F6814" s="240"/>
      <c r="G6814" s="240"/>
      <c r="H6814" s="240"/>
      <c r="I6814" s="240"/>
      <c r="J6814" s="240"/>
      <c r="K6814" s="240"/>
      <c r="L6814" s="240"/>
      <c r="M6814" s="240"/>
      <c r="N6814" s="240"/>
      <c r="O6814" s="240"/>
      <c r="BC6814" s="226"/>
    </row>
    <row r="6815" spans="1:55" ht="15.75" customHeight="1" thickBot="1">
      <c r="A6815" s="238"/>
      <c r="B6815" s="238"/>
      <c r="C6815" s="240"/>
      <c r="D6815" s="240"/>
      <c r="E6815" s="240"/>
      <c r="F6815" s="240"/>
      <c r="G6815" s="240"/>
      <c r="H6815" s="240"/>
      <c r="I6815" s="240"/>
      <c r="J6815" s="240"/>
      <c r="K6815" s="240"/>
      <c r="L6815" s="240"/>
      <c r="M6815" s="240"/>
      <c r="N6815" s="240"/>
      <c r="O6815" s="240"/>
      <c r="BC6815" s="226"/>
    </row>
    <row r="6816" spans="1:55" ht="15.75" customHeight="1" thickBot="1">
      <c r="A6816" s="238"/>
      <c r="B6816" s="238"/>
      <c r="C6816" s="240"/>
      <c r="D6816" s="240"/>
      <c r="E6816" s="240"/>
      <c r="F6816" s="240"/>
      <c r="G6816" s="240"/>
      <c r="H6816" s="240"/>
      <c r="I6816" s="240"/>
      <c r="J6816" s="240"/>
      <c r="K6816" s="240"/>
      <c r="L6816" s="240"/>
      <c r="M6816" s="240"/>
      <c r="N6816" s="240"/>
      <c r="O6816" s="240"/>
      <c r="BC6816" s="226"/>
    </row>
    <row r="6817" spans="1:55" ht="15.75" customHeight="1" thickBot="1">
      <c r="A6817" s="238"/>
      <c r="B6817" s="238"/>
      <c r="C6817" s="240"/>
      <c r="D6817" s="240"/>
      <c r="E6817" s="240"/>
      <c r="F6817" s="240"/>
      <c r="G6817" s="240"/>
      <c r="H6817" s="240"/>
      <c r="I6817" s="240"/>
      <c r="J6817" s="240"/>
      <c r="K6817" s="240"/>
      <c r="L6817" s="240"/>
      <c r="M6817" s="240"/>
      <c r="N6817" s="240"/>
      <c r="O6817" s="240"/>
      <c r="BC6817" s="226"/>
    </row>
    <row r="6818" spans="1:55" ht="15.75" customHeight="1" thickBot="1">
      <c r="A6818" s="238"/>
      <c r="B6818" s="238"/>
      <c r="C6818" s="240"/>
      <c r="D6818" s="240"/>
      <c r="E6818" s="240"/>
      <c r="F6818" s="240"/>
      <c r="G6818" s="240"/>
      <c r="H6818" s="240"/>
      <c r="I6818" s="240"/>
      <c r="J6818" s="240"/>
      <c r="K6818" s="240"/>
      <c r="L6818" s="240"/>
      <c r="M6818" s="240"/>
      <c r="N6818" s="240"/>
      <c r="O6818" s="240"/>
      <c r="BC6818" s="226"/>
    </row>
    <row r="6819" spans="1:55" ht="15.75" customHeight="1" thickBot="1">
      <c r="A6819" s="238"/>
      <c r="B6819" s="238"/>
      <c r="C6819" s="240"/>
      <c r="D6819" s="240"/>
      <c r="E6819" s="240"/>
      <c r="F6819" s="240"/>
      <c r="G6819" s="240"/>
      <c r="H6819" s="240"/>
      <c r="I6819" s="240"/>
      <c r="J6819" s="240"/>
      <c r="K6819" s="240"/>
      <c r="L6819" s="240"/>
      <c r="M6819" s="240"/>
      <c r="N6819" s="240"/>
      <c r="O6819" s="240"/>
      <c r="BC6819" s="226"/>
    </row>
    <row r="6820" spans="1:55" ht="15.75" customHeight="1" thickBot="1">
      <c r="A6820" s="238"/>
      <c r="B6820" s="238"/>
      <c r="C6820" s="240"/>
      <c r="D6820" s="240"/>
      <c r="E6820" s="240"/>
      <c r="F6820" s="240"/>
      <c r="G6820" s="240"/>
      <c r="H6820" s="240"/>
      <c r="I6820" s="240"/>
      <c r="J6820" s="240"/>
      <c r="K6820" s="240"/>
      <c r="L6820" s="240"/>
      <c r="M6820" s="240"/>
      <c r="N6820" s="240"/>
      <c r="O6820" s="240"/>
      <c r="BC6820" s="226"/>
    </row>
    <row r="6821" spans="1:55" ht="15.75" customHeight="1" thickBot="1">
      <c r="A6821" s="238"/>
      <c r="B6821" s="238"/>
      <c r="C6821" s="240"/>
      <c r="D6821" s="240"/>
      <c r="E6821" s="240"/>
      <c r="F6821" s="240"/>
      <c r="G6821" s="240"/>
      <c r="H6821" s="240"/>
      <c r="I6821" s="240"/>
      <c r="J6821" s="240"/>
      <c r="K6821" s="240"/>
      <c r="L6821" s="240"/>
      <c r="M6821" s="240"/>
      <c r="N6821" s="240"/>
      <c r="O6821" s="240"/>
      <c r="BC6821" s="226"/>
    </row>
    <row r="6822" spans="1:55" ht="15.75" customHeight="1" thickBot="1">
      <c r="A6822" s="238"/>
      <c r="B6822" s="238"/>
      <c r="C6822" s="240"/>
      <c r="D6822" s="240"/>
      <c r="E6822" s="240"/>
      <c r="F6822" s="240"/>
      <c r="G6822" s="240"/>
      <c r="H6822" s="240"/>
      <c r="I6822" s="240"/>
      <c r="J6822" s="240"/>
      <c r="K6822" s="240"/>
      <c r="L6822" s="240"/>
      <c r="M6822" s="240"/>
      <c r="N6822" s="240"/>
      <c r="O6822" s="240"/>
      <c r="BC6822" s="226"/>
    </row>
    <row r="6823" spans="1:55" ht="15.75" customHeight="1" thickBot="1">
      <c r="A6823" s="238"/>
      <c r="B6823" s="238"/>
      <c r="C6823" s="240"/>
      <c r="D6823" s="240"/>
      <c r="E6823" s="240"/>
      <c r="F6823" s="240"/>
      <c r="G6823" s="240"/>
      <c r="H6823" s="240"/>
      <c r="I6823" s="240"/>
      <c r="J6823" s="240"/>
      <c r="K6823" s="240"/>
      <c r="L6823" s="240"/>
      <c r="M6823" s="240"/>
      <c r="N6823" s="240"/>
      <c r="O6823" s="240"/>
      <c r="BC6823" s="226"/>
    </row>
    <row r="6824" spans="1:55" ht="15.75" customHeight="1" thickBot="1">
      <c r="A6824" s="238"/>
      <c r="B6824" s="238"/>
      <c r="C6824" s="240"/>
      <c r="D6824" s="240"/>
      <c r="E6824" s="240"/>
      <c r="F6824" s="240"/>
      <c r="G6824" s="240"/>
      <c r="H6824" s="240"/>
      <c r="I6824" s="240"/>
      <c r="J6824" s="240"/>
      <c r="K6824" s="240"/>
      <c r="L6824" s="240"/>
      <c r="M6824" s="240"/>
      <c r="N6824" s="240"/>
      <c r="O6824" s="240"/>
      <c r="BC6824" s="226"/>
    </row>
    <row r="6825" spans="1:55" ht="15.75" customHeight="1" thickBot="1">
      <c r="A6825" s="238"/>
      <c r="B6825" s="238"/>
      <c r="C6825" s="240"/>
      <c r="D6825" s="240"/>
      <c r="E6825" s="240"/>
      <c r="F6825" s="240"/>
      <c r="G6825" s="240"/>
      <c r="H6825" s="240"/>
      <c r="I6825" s="240"/>
      <c r="J6825" s="240"/>
      <c r="K6825" s="240"/>
      <c r="L6825" s="240"/>
      <c r="M6825" s="240"/>
      <c r="N6825" s="240"/>
      <c r="O6825" s="240"/>
      <c r="BC6825" s="226"/>
    </row>
    <row r="6826" spans="1:55" ht="15.75" customHeight="1" thickBot="1">
      <c r="A6826" s="238"/>
      <c r="B6826" s="238"/>
      <c r="C6826" s="240"/>
      <c r="D6826" s="240"/>
      <c r="E6826" s="240"/>
      <c r="F6826" s="240"/>
      <c r="G6826" s="240"/>
      <c r="H6826" s="240"/>
      <c r="I6826" s="240"/>
      <c r="J6826" s="240"/>
      <c r="K6826" s="240"/>
      <c r="L6826" s="240"/>
      <c r="M6826" s="240"/>
      <c r="N6826" s="240"/>
      <c r="O6826" s="240"/>
      <c r="BC6826" s="226"/>
    </row>
    <row r="6827" spans="1:55" ht="15.75" customHeight="1" thickBot="1">
      <c r="A6827" s="238"/>
      <c r="B6827" s="238"/>
      <c r="C6827" s="240"/>
      <c r="D6827" s="240"/>
      <c r="E6827" s="240"/>
      <c r="F6827" s="240"/>
      <c r="G6827" s="240"/>
      <c r="H6827" s="240"/>
      <c r="I6827" s="240"/>
      <c r="J6827" s="240"/>
      <c r="K6827" s="240"/>
      <c r="L6827" s="240"/>
      <c r="M6827" s="240"/>
      <c r="N6827" s="240"/>
      <c r="O6827" s="240"/>
      <c r="BC6827" s="226"/>
    </row>
    <row r="6828" spans="1:55" ht="15.75" customHeight="1" thickBot="1">
      <c r="A6828" s="238"/>
      <c r="B6828" s="238"/>
      <c r="C6828" s="240"/>
      <c r="D6828" s="240"/>
      <c r="E6828" s="240"/>
      <c r="F6828" s="240"/>
      <c r="G6828" s="240"/>
      <c r="H6828" s="240"/>
      <c r="I6828" s="240"/>
      <c r="J6828" s="240"/>
      <c r="K6828" s="240"/>
      <c r="L6828" s="240"/>
      <c r="M6828" s="240"/>
      <c r="N6828" s="240"/>
      <c r="O6828" s="240"/>
      <c r="BC6828" s="226"/>
    </row>
    <row r="6829" spans="1:55" ht="15.75" customHeight="1" thickBot="1">
      <c r="A6829" s="238"/>
      <c r="B6829" s="238"/>
      <c r="C6829" s="240"/>
      <c r="D6829" s="240"/>
      <c r="E6829" s="240"/>
      <c r="F6829" s="240"/>
      <c r="G6829" s="240"/>
      <c r="H6829" s="240"/>
      <c r="I6829" s="240"/>
      <c r="J6829" s="240"/>
      <c r="K6829" s="240"/>
      <c r="L6829" s="240"/>
      <c r="M6829" s="240"/>
      <c r="N6829" s="240"/>
      <c r="O6829" s="240"/>
      <c r="BC6829" s="226"/>
    </row>
    <row r="6830" spans="1:55" ht="15.75" customHeight="1" thickBot="1">
      <c r="A6830" s="238"/>
      <c r="B6830" s="238"/>
      <c r="C6830" s="240"/>
      <c r="D6830" s="240"/>
      <c r="E6830" s="240"/>
      <c r="F6830" s="240"/>
      <c r="G6830" s="240"/>
      <c r="H6830" s="240"/>
      <c r="I6830" s="240"/>
      <c r="J6830" s="240"/>
      <c r="K6830" s="240"/>
      <c r="L6830" s="240"/>
      <c r="M6830" s="240"/>
      <c r="N6830" s="240"/>
      <c r="O6830" s="240"/>
      <c r="BC6830" s="226"/>
    </row>
    <row r="6831" spans="1:55" ht="15.75" customHeight="1" thickBot="1">
      <c r="A6831" s="238"/>
      <c r="B6831" s="238"/>
      <c r="C6831" s="240"/>
      <c r="D6831" s="240"/>
      <c r="E6831" s="240"/>
      <c r="F6831" s="240"/>
      <c r="G6831" s="240"/>
      <c r="H6831" s="240"/>
      <c r="I6831" s="240"/>
      <c r="J6831" s="240"/>
      <c r="K6831" s="240"/>
      <c r="L6831" s="240"/>
      <c r="M6831" s="240"/>
      <c r="N6831" s="240"/>
      <c r="O6831" s="240"/>
      <c r="BC6831" s="226"/>
    </row>
    <row r="6832" spans="1:55" ht="15.75" customHeight="1" thickBot="1">
      <c r="A6832" s="238"/>
      <c r="B6832" s="238"/>
      <c r="C6832" s="240"/>
      <c r="D6832" s="240"/>
      <c r="E6832" s="240"/>
      <c r="F6832" s="240"/>
      <c r="G6832" s="240"/>
      <c r="H6832" s="240"/>
      <c r="I6832" s="240"/>
      <c r="J6832" s="240"/>
      <c r="K6832" s="240"/>
      <c r="L6832" s="240"/>
      <c r="M6832" s="240"/>
      <c r="N6832" s="240"/>
      <c r="O6832" s="240"/>
      <c r="BC6832" s="226"/>
    </row>
    <row r="6833" spans="1:55" ht="15.75" customHeight="1" thickBot="1">
      <c r="A6833" s="238"/>
      <c r="B6833" s="238"/>
      <c r="C6833" s="240"/>
      <c r="D6833" s="240"/>
      <c r="E6833" s="240"/>
      <c r="F6833" s="240"/>
      <c r="G6833" s="240"/>
      <c r="H6833" s="240"/>
      <c r="I6833" s="240"/>
      <c r="J6833" s="240"/>
      <c r="K6833" s="240"/>
      <c r="L6833" s="240"/>
      <c r="M6833" s="240"/>
      <c r="N6833" s="240"/>
      <c r="O6833" s="240"/>
      <c r="BC6833" s="226"/>
    </row>
    <row r="6834" spans="1:55" ht="15.75" customHeight="1" thickBot="1">
      <c r="A6834" s="238"/>
      <c r="B6834" s="238"/>
      <c r="C6834" s="240"/>
      <c r="D6834" s="240"/>
      <c r="E6834" s="240"/>
      <c r="F6834" s="240"/>
      <c r="G6834" s="240"/>
      <c r="H6834" s="240"/>
      <c r="I6834" s="240"/>
      <c r="J6834" s="240"/>
      <c r="K6834" s="240"/>
      <c r="L6834" s="240"/>
      <c r="M6834" s="240"/>
      <c r="N6834" s="240"/>
      <c r="O6834" s="240"/>
      <c r="BC6834" s="226"/>
    </row>
    <row r="6835" spans="1:55" ht="15.75" customHeight="1" thickBot="1">
      <c r="A6835" s="238"/>
      <c r="B6835" s="238"/>
      <c r="C6835" s="240"/>
      <c r="D6835" s="240"/>
      <c r="E6835" s="240"/>
      <c r="F6835" s="240"/>
      <c r="G6835" s="240"/>
      <c r="H6835" s="240"/>
      <c r="I6835" s="240"/>
      <c r="J6835" s="240"/>
      <c r="K6835" s="240"/>
      <c r="L6835" s="240"/>
      <c r="M6835" s="240"/>
      <c r="N6835" s="240"/>
      <c r="O6835" s="240"/>
      <c r="BC6835" s="226"/>
    </row>
    <row r="6836" spans="1:55" ht="15.75" customHeight="1" thickBot="1">
      <c r="A6836" s="238"/>
      <c r="B6836" s="238"/>
      <c r="C6836" s="240"/>
      <c r="D6836" s="240"/>
      <c r="E6836" s="240"/>
      <c r="F6836" s="240"/>
      <c r="G6836" s="240"/>
      <c r="H6836" s="240"/>
      <c r="I6836" s="240"/>
      <c r="J6836" s="240"/>
      <c r="K6836" s="240"/>
      <c r="L6836" s="240"/>
      <c r="M6836" s="240"/>
      <c r="N6836" s="240"/>
      <c r="O6836" s="240"/>
      <c r="BC6836" s="226"/>
    </row>
    <row r="6837" spans="1:55" ht="15.75" customHeight="1" thickBot="1">
      <c r="A6837" s="238"/>
      <c r="B6837" s="238"/>
      <c r="C6837" s="240"/>
      <c r="D6837" s="240"/>
      <c r="E6837" s="240"/>
      <c r="F6837" s="240"/>
      <c r="G6837" s="240"/>
      <c r="H6837" s="240"/>
      <c r="I6837" s="240"/>
      <c r="J6837" s="240"/>
      <c r="K6837" s="240"/>
      <c r="L6837" s="240"/>
      <c r="M6837" s="240"/>
      <c r="N6837" s="240"/>
      <c r="O6837" s="240"/>
      <c r="BC6837" s="226"/>
    </row>
    <row r="6838" spans="1:55" ht="15.75" customHeight="1" thickBot="1">
      <c r="A6838" s="238"/>
      <c r="B6838" s="238"/>
      <c r="C6838" s="240"/>
      <c r="D6838" s="240"/>
      <c r="E6838" s="240"/>
      <c r="F6838" s="240"/>
      <c r="G6838" s="240"/>
      <c r="H6838" s="240"/>
      <c r="I6838" s="240"/>
      <c r="J6838" s="240"/>
      <c r="K6838" s="240"/>
      <c r="L6838" s="240"/>
      <c r="M6838" s="240"/>
      <c r="N6838" s="240"/>
      <c r="O6838" s="240"/>
      <c r="BC6838" s="226"/>
    </row>
    <row r="6839" spans="1:55" ht="15.75" customHeight="1" thickBot="1">
      <c r="A6839" s="238"/>
      <c r="B6839" s="238"/>
      <c r="C6839" s="240"/>
      <c r="D6839" s="240"/>
      <c r="E6839" s="240"/>
      <c r="F6839" s="240"/>
      <c r="G6839" s="240"/>
      <c r="H6839" s="240"/>
      <c r="I6839" s="240"/>
      <c r="J6839" s="240"/>
      <c r="K6839" s="240"/>
      <c r="L6839" s="240"/>
      <c r="M6839" s="240"/>
      <c r="N6839" s="240"/>
      <c r="O6839" s="240"/>
      <c r="BC6839" s="226"/>
    </row>
    <row r="6840" spans="1:55" ht="15.75" customHeight="1" thickBot="1">
      <c r="A6840" s="238"/>
      <c r="B6840" s="238"/>
      <c r="C6840" s="240"/>
      <c r="D6840" s="240"/>
      <c r="E6840" s="240"/>
      <c r="F6840" s="240"/>
      <c r="G6840" s="240"/>
      <c r="H6840" s="240"/>
      <c r="I6840" s="240"/>
      <c r="J6840" s="240"/>
      <c r="K6840" s="240"/>
      <c r="L6840" s="240"/>
      <c r="M6840" s="240"/>
      <c r="N6840" s="240"/>
      <c r="O6840" s="240"/>
      <c r="BC6840" s="226"/>
    </row>
    <row r="6841" spans="1:55" ht="15.75" customHeight="1" thickBot="1">
      <c r="A6841" s="238"/>
      <c r="B6841" s="238"/>
      <c r="C6841" s="240"/>
      <c r="D6841" s="240"/>
      <c r="E6841" s="240"/>
      <c r="F6841" s="240"/>
      <c r="G6841" s="240"/>
      <c r="H6841" s="240"/>
      <c r="I6841" s="240"/>
      <c r="J6841" s="240"/>
      <c r="K6841" s="240"/>
      <c r="L6841" s="240"/>
      <c r="M6841" s="240"/>
      <c r="N6841" s="240"/>
      <c r="O6841" s="240"/>
      <c r="BC6841" s="226"/>
    </row>
    <row r="6842" spans="1:55" ht="15.75" customHeight="1" thickBot="1">
      <c r="A6842" s="238"/>
      <c r="B6842" s="238"/>
      <c r="C6842" s="240"/>
      <c r="D6842" s="240"/>
      <c r="E6842" s="240"/>
      <c r="F6842" s="240"/>
      <c r="G6842" s="240"/>
      <c r="H6842" s="240"/>
      <c r="I6842" s="240"/>
      <c r="J6842" s="240"/>
      <c r="K6842" s="240"/>
      <c r="L6842" s="240"/>
      <c r="M6842" s="240"/>
      <c r="N6842" s="240"/>
      <c r="O6842" s="240"/>
      <c r="BC6842" s="226"/>
    </row>
    <row r="6843" spans="1:55" ht="15.75" customHeight="1" thickBot="1">
      <c r="A6843" s="238"/>
      <c r="B6843" s="238"/>
      <c r="C6843" s="240"/>
      <c r="D6843" s="240"/>
      <c r="E6843" s="240"/>
      <c r="F6843" s="240"/>
      <c r="G6843" s="240"/>
      <c r="H6843" s="240"/>
      <c r="I6843" s="240"/>
      <c r="J6843" s="240"/>
      <c r="K6843" s="240"/>
      <c r="L6843" s="240"/>
      <c r="M6843" s="240"/>
      <c r="N6843" s="240"/>
      <c r="O6843" s="240"/>
      <c r="BC6843" s="226"/>
    </row>
    <row r="6844" spans="1:55" ht="15.75" customHeight="1" thickBot="1">
      <c r="A6844" s="238"/>
      <c r="B6844" s="238"/>
      <c r="C6844" s="240"/>
      <c r="D6844" s="240"/>
      <c r="E6844" s="240"/>
      <c r="F6844" s="240"/>
      <c r="G6844" s="240"/>
      <c r="H6844" s="240"/>
      <c r="I6844" s="240"/>
      <c r="J6844" s="240"/>
      <c r="K6844" s="240"/>
      <c r="L6844" s="240"/>
      <c r="M6844" s="240"/>
      <c r="N6844" s="240"/>
      <c r="O6844" s="240"/>
      <c r="BC6844" s="226"/>
    </row>
    <row r="6845" spans="1:55" ht="15.75" customHeight="1" thickBot="1">
      <c r="A6845" s="238"/>
      <c r="B6845" s="238"/>
      <c r="C6845" s="240"/>
      <c r="D6845" s="240"/>
      <c r="E6845" s="240"/>
      <c r="F6845" s="240"/>
      <c r="G6845" s="240"/>
      <c r="H6845" s="240"/>
      <c r="I6845" s="240"/>
      <c r="J6845" s="240"/>
      <c r="K6845" s="240"/>
      <c r="L6845" s="240"/>
      <c r="M6845" s="240"/>
      <c r="N6845" s="240"/>
      <c r="O6845" s="240"/>
      <c r="BC6845" s="226"/>
    </row>
    <row r="6846" spans="1:55" ht="15.75" customHeight="1" thickBot="1">
      <c r="A6846" s="238"/>
      <c r="B6846" s="238"/>
      <c r="C6846" s="240"/>
      <c r="D6846" s="240"/>
      <c r="E6846" s="240"/>
      <c r="F6846" s="240"/>
      <c r="G6846" s="240"/>
      <c r="H6846" s="240"/>
      <c r="I6846" s="240"/>
      <c r="J6846" s="240"/>
      <c r="K6846" s="240"/>
      <c r="L6846" s="240"/>
      <c r="M6846" s="240"/>
      <c r="N6846" s="240"/>
      <c r="O6846" s="240"/>
      <c r="BC6846" s="226"/>
    </row>
    <row r="6847" spans="1:55" ht="15.75" customHeight="1" thickBot="1">
      <c r="A6847" s="238"/>
      <c r="B6847" s="238"/>
      <c r="C6847" s="240"/>
      <c r="D6847" s="240"/>
      <c r="E6847" s="240"/>
      <c r="F6847" s="240"/>
      <c r="G6847" s="240"/>
      <c r="H6847" s="240"/>
      <c r="I6847" s="240"/>
      <c r="J6847" s="240"/>
      <c r="K6847" s="240"/>
      <c r="L6847" s="240"/>
      <c r="M6847" s="240"/>
      <c r="N6847" s="240"/>
      <c r="O6847" s="240"/>
      <c r="BC6847" s="226"/>
    </row>
    <row r="6848" spans="1:55" ht="15.75" customHeight="1" thickBot="1">
      <c r="A6848" s="238"/>
      <c r="B6848" s="238"/>
      <c r="C6848" s="240"/>
      <c r="D6848" s="240"/>
      <c r="E6848" s="240"/>
      <c r="F6848" s="240"/>
      <c r="G6848" s="240"/>
      <c r="H6848" s="240"/>
      <c r="I6848" s="240"/>
      <c r="J6848" s="240"/>
      <c r="K6848" s="240"/>
      <c r="L6848" s="240"/>
      <c r="M6848" s="240"/>
      <c r="N6848" s="240"/>
      <c r="O6848" s="240"/>
      <c r="BC6848" s="226"/>
    </row>
    <row r="6849" spans="1:55" ht="15.75" customHeight="1" thickBot="1">
      <c r="A6849" s="238"/>
      <c r="B6849" s="238"/>
      <c r="C6849" s="240"/>
      <c r="D6849" s="240"/>
      <c r="E6849" s="240"/>
      <c r="F6849" s="240"/>
      <c r="G6849" s="240"/>
      <c r="H6849" s="240"/>
      <c r="I6849" s="240"/>
      <c r="J6849" s="240"/>
      <c r="K6849" s="240"/>
      <c r="L6849" s="240"/>
      <c r="M6849" s="240"/>
      <c r="N6849" s="240"/>
      <c r="O6849" s="240"/>
      <c r="BC6849" s="226"/>
    </row>
    <row r="6850" spans="1:55" ht="15.75" customHeight="1" thickBot="1">
      <c r="A6850" s="238"/>
      <c r="B6850" s="238"/>
      <c r="C6850" s="240"/>
      <c r="D6850" s="240"/>
      <c r="E6850" s="240"/>
      <c r="F6850" s="240"/>
      <c r="G6850" s="240"/>
      <c r="H6850" s="240"/>
      <c r="I6850" s="240"/>
      <c r="J6850" s="240"/>
      <c r="K6850" s="240"/>
      <c r="L6850" s="240"/>
      <c r="M6850" s="240"/>
      <c r="N6850" s="240"/>
      <c r="O6850" s="240"/>
      <c r="BC6850" s="226"/>
    </row>
    <row r="6851" spans="1:55" ht="15.75" customHeight="1" thickBot="1">
      <c r="A6851" s="238"/>
      <c r="B6851" s="238"/>
      <c r="C6851" s="240"/>
      <c r="D6851" s="240"/>
      <c r="E6851" s="240"/>
      <c r="F6851" s="240"/>
      <c r="G6851" s="240"/>
      <c r="H6851" s="240"/>
      <c r="I6851" s="240"/>
      <c r="J6851" s="240"/>
      <c r="K6851" s="240"/>
      <c r="L6851" s="240"/>
      <c r="M6851" s="240"/>
      <c r="N6851" s="240"/>
      <c r="O6851" s="240"/>
      <c r="BC6851" s="226"/>
    </row>
    <row r="6852" spans="1:55" ht="15.75" customHeight="1" thickBot="1">
      <c r="A6852" s="238"/>
      <c r="B6852" s="238"/>
      <c r="C6852" s="240"/>
      <c r="D6852" s="240"/>
      <c r="E6852" s="240"/>
      <c r="F6852" s="240"/>
      <c r="G6852" s="240"/>
      <c r="H6852" s="240"/>
      <c r="I6852" s="240"/>
      <c r="J6852" s="240"/>
      <c r="K6852" s="240"/>
      <c r="L6852" s="240"/>
      <c r="M6852" s="240"/>
      <c r="N6852" s="240"/>
      <c r="O6852" s="240"/>
      <c r="BC6852" s="226"/>
    </row>
    <row r="6853" spans="1:55" ht="15.75" customHeight="1" thickBot="1">
      <c r="A6853" s="238"/>
      <c r="B6853" s="238"/>
      <c r="C6853" s="240"/>
      <c r="D6853" s="240"/>
      <c r="E6853" s="240"/>
      <c r="F6853" s="240"/>
      <c r="G6853" s="240"/>
      <c r="H6853" s="240"/>
      <c r="I6853" s="240"/>
      <c r="J6853" s="240"/>
      <c r="K6853" s="240"/>
      <c r="L6853" s="240"/>
      <c r="M6853" s="240"/>
      <c r="N6853" s="240"/>
      <c r="O6853" s="240"/>
      <c r="BC6853" s="226"/>
    </row>
    <row r="6854" spans="1:55" ht="15.75" customHeight="1" thickBot="1">
      <c r="A6854" s="238"/>
      <c r="B6854" s="238"/>
      <c r="C6854" s="240"/>
      <c r="D6854" s="240"/>
      <c r="E6854" s="240"/>
      <c r="F6854" s="240"/>
      <c r="G6854" s="240"/>
      <c r="H6854" s="240"/>
      <c r="I6854" s="240"/>
      <c r="J6854" s="240"/>
      <c r="K6854" s="240"/>
      <c r="L6854" s="240"/>
      <c r="M6854" s="240"/>
      <c r="N6854" s="240"/>
      <c r="O6854" s="240"/>
      <c r="BC6854" s="226"/>
    </row>
    <row r="6855" spans="1:55" ht="15.75" customHeight="1" thickBot="1">
      <c r="A6855" s="238"/>
      <c r="B6855" s="238"/>
      <c r="C6855" s="240"/>
      <c r="D6855" s="240"/>
      <c r="E6855" s="240"/>
      <c r="F6855" s="240"/>
      <c r="G6855" s="240"/>
      <c r="H6855" s="240"/>
      <c r="I6855" s="240"/>
      <c r="J6855" s="240"/>
      <c r="K6855" s="240"/>
      <c r="L6855" s="240"/>
      <c r="M6855" s="240"/>
      <c r="N6855" s="240"/>
      <c r="O6855" s="240"/>
      <c r="BC6855" s="226"/>
    </row>
    <row r="6856" spans="1:55" ht="15.75" customHeight="1" thickBot="1">
      <c r="A6856" s="238"/>
      <c r="B6856" s="238"/>
      <c r="C6856" s="240"/>
      <c r="D6856" s="240"/>
      <c r="E6856" s="240"/>
      <c r="F6856" s="240"/>
      <c r="G6856" s="240"/>
      <c r="H6856" s="240"/>
      <c r="I6856" s="240"/>
      <c r="J6856" s="240"/>
      <c r="K6856" s="240"/>
      <c r="L6856" s="240"/>
      <c r="M6856" s="240"/>
      <c r="N6856" s="240"/>
      <c r="O6856" s="240"/>
      <c r="BC6856" s="226"/>
    </row>
    <row r="6857" spans="1:55" ht="15.75" customHeight="1" thickBot="1">
      <c r="A6857" s="238"/>
      <c r="B6857" s="238"/>
      <c r="C6857" s="240"/>
      <c r="D6857" s="240"/>
      <c r="E6857" s="240"/>
      <c r="F6857" s="240"/>
      <c r="G6857" s="240"/>
      <c r="H6857" s="240"/>
      <c r="I6857" s="240"/>
      <c r="J6857" s="240"/>
      <c r="K6857" s="240"/>
      <c r="L6857" s="240"/>
      <c r="M6857" s="240"/>
      <c r="N6857" s="240"/>
      <c r="O6857" s="240"/>
      <c r="BC6857" s="226"/>
    </row>
    <row r="6858" spans="1:55" ht="15.75" customHeight="1" thickBot="1">
      <c r="A6858" s="238"/>
      <c r="B6858" s="238"/>
      <c r="C6858" s="240"/>
      <c r="D6858" s="240"/>
      <c r="E6858" s="240"/>
      <c r="F6858" s="240"/>
      <c r="G6858" s="240"/>
      <c r="H6858" s="240"/>
      <c r="I6858" s="240"/>
      <c r="J6858" s="240"/>
      <c r="K6858" s="240"/>
      <c r="L6858" s="240"/>
      <c r="M6858" s="240"/>
      <c r="N6858" s="240"/>
      <c r="O6858" s="240"/>
      <c r="BC6858" s="226"/>
    </row>
    <row r="6859" spans="1:55" ht="15.75" customHeight="1" thickBot="1">
      <c r="A6859" s="238"/>
      <c r="B6859" s="238"/>
      <c r="C6859" s="240"/>
      <c r="D6859" s="240"/>
      <c r="E6859" s="240"/>
      <c r="F6859" s="240"/>
      <c r="G6859" s="240"/>
      <c r="H6859" s="240"/>
      <c r="I6859" s="240"/>
      <c r="J6859" s="240"/>
      <c r="K6859" s="240"/>
      <c r="L6859" s="240"/>
      <c r="M6859" s="240"/>
      <c r="N6859" s="240"/>
      <c r="O6859" s="240"/>
      <c r="BC6859" s="226"/>
    </row>
    <row r="6860" spans="1:55" ht="15.75" customHeight="1" thickBot="1">
      <c r="A6860" s="238"/>
      <c r="B6860" s="238"/>
      <c r="C6860" s="240"/>
      <c r="D6860" s="240"/>
      <c r="E6860" s="240"/>
      <c r="F6860" s="240"/>
      <c r="G6860" s="240"/>
      <c r="H6860" s="240"/>
      <c r="I6860" s="240"/>
      <c r="J6860" s="240"/>
      <c r="K6860" s="240"/>
      <c r="L6860" s="240"/>
      <c r="M6860" s="240"/>
      <c r="N6860" s="240"/>
      <c r="O6860" s="240"/>
      <c r="BC6860" s="226"/>
    </row>
    <row r="6861" spans="1:55" ht="15.75" customHeight="1" thickBot="1">
      <c r="A6861" s="238"/>
      <c r="B6861" s="238"/>
      <c r="C6861" s="240"/>
      <c r="D6861" s="240"/>
      <c r="E6861" s="240"/>
      <c r="F6861" s="240"/>
      <c r="G6861" s="240"/>
      <c r="H6861" s="240"/>
      <c r="I6861" s="240"/>
      <c r="J6861" s="240"/>
      <c r="K6861" s="240"/>
      <c r="L6861" s="240"/>
      <c r="M6861" s="240"/>
      <c r="N6861" s="240"/>
      <c r="O6861" s="240"/>
      <c r="BC6861" s="226"/>
    </row>
    <row r="6862" spans="1:55" ht="15.75" customHeight="1" thickBot="1">
      <c r="A6862" s="238"/>
      <c r="B6862" s="238"/>
      <c r="C6862" s="240"/>
      <c r="D6862" s="240"/>
      <c r="E6862" s="240"/>
      <c r="F6862" s="240"/>
      <c r="G6862" s="240"/>
      <c r="H6862" s="240"/>
      <c r="I6862" s="240"/>
      <c r="J6862" s="240"/>
      <c r="K6862" s="240"/>
      <c r="L6862" s="240"/>
      <c r="M6862" s="240"/>
      <c r="N6862" s="240"/>
      <c r="O6862" s="240"/>
      <c r="BC6862" s="226"/>
    </row>
    <row r="6863" spans="1:55" ht="15.75" customHeight="1" thickBot="1">
      <c r="A6863" s="238"/>
      <c r="B6863" s="238"/>
      <c r="C6863" s="240"/>
      <c r="D6863" s="240"/>
      <c r="E6863" s="240"/>
      <c r="F6863" s="240"/>
      <c r="G6863" s="240"/>
      <c r="H6863" s="240"/>
      <c r="I6863" s="240"/>
      <c r="J6863" s="240"/>
      <c r="K6863" s="240"/>
      <c r="L6863" s="240"/>
      <c r="M6863" s="240"/>
      <c r="N6863" s="240"/>
      <c r="O6863" s="240"/>
      <c r="BC6863" s="226"/>
    </row>
    <row r="6864" spans="1:55" ht="15.75" customHeight="1" thickBot="1">
      <c r="A6864" s="238"/>
      <c r="B6864" s="238"/>
      <c r="C6864" s="240"/>
      <c r="D6864" s="240"/>
      <c r="E6864" s="240"/>
      <c r="F6864" s="240"/>
      <c r="G6864" s="240"/>
      <c r="H6864" s="240"/>
      <c r="I6864" s="240"/>
      <c r="J6864" s="240"/>
      <c r="K6864" s="240"/>
      <c r="L6864" s="240"/>
      <c r="M6864" s="240"/>
      <c r="N6864" s="240"/>
      <c r="O6864" s="240"/>
      <c r="BC6864" s="226"/>
    </row>
    <row r="6865" spans="1:55" ht="15.75" customHeight="1" thickBot="1">
      <c r="A6865" s="238"/>
      <c r="B6865" s="238"/>
      <c r="C6865" s="240"/>
      <c r="D6865" s="240"/>
      <c r="E6865" s="240"/>
      <c r="F6865" s="240"/>
      <c r="G6865" s="240"/>
      <c r="H6865" s="240"/>
      <c r="I6865" s="240"/>
      <c r="J6865" s="240"/>
      <c r="K6865" s="240"/>
      <c r="L6865" s="240"/>
      <c r="M6865" s="240"/>
      <c r="N6865" s="240"/>
      <c r="O6865" s="240"/>
      <c r="BC6865" s="226"/>
    </row>
    <row r="6866" spans="1:55" ht="15.75" customHeight="1" thickBot="1">
      <c r="A6866" s="238"/>
      <c r="B6866" s="238"/>
      <c r="C6866" s="240"/>
      <c r="D6866" s="240"/>
      <c r="E6866" s="240"/>
      <c r="F6866" s="240"/>
      <c r="G6866" s="240"/>
      <c r="H6866" s="240"/>
      <c r="I6866" s="240"/>
      <c r="J6866" s="240"/>
      <c r="K6866" s="240"/>
      <c r="L6866" s="240"/>
      <c r="M6866" s="240"/>
      <c r="N6866" s="240"/>
      <c r="O6866" s="240"/>
      <c r="BC6866" s="226"/>
    </row>
    <row r="6867" spans="1:55" ht="15.75" customHeight="1" thickBot="1">
      <c r="A6867" s="238"/>
      <c r="B6867" s="238"/>
      <c r="C6867" s="240"/>
      <c r="D6867" s="240"/>
      <c r="E6867" s="240"/>
      <c r="F6867" s="240"/>
      <c r="G6867" s="240"/>
      <c r="H6867" s="240"/>
      <c r="I6867" s="240"/>
      <c r="J6867" s="240"/>
      <c r="K6867" s="240"/>
      <c r="L6867" s="240"/>
      <c r="M6867" s="240"/>
      <c r="N6867" s="240"/>
      <c r="O6867" s="240"/>
      <c r="BC6867" s="226"/>
    </row>
    <row r="6868" spans="1:55" ht="15.75" customHeight="1" thickBot="1">
      <c r="A6868" s="238"/>
      <c r="B6868" s="238"/>
      <c r="C6868" s="240"/>
      <c r="D6868" s="240"/>
      <c r="E6868" s="240"/>
      <c r="F6868" s="240"/>
      <c r="G6868" s="240"/>
      <c r="H6868" s="240"/>
      <c r="I6868" s="240"/>
      <c r="J6868" s="240"/>
      <c r="K6868" s="240"/>
      <c r="L6868" s="240"/>
      <c r="M6868" s="240"/>
      <c r="N6868" s="240"/>
      <c r="O6868" s="240"/>
      <c r="BC6868" s="226"/>
    </row>
    <row r="6869" spans="1:55" ht="15.75" customHeight="1" thickBot="1">
      <c r="A6869" s="238"/>
      <c r="B6869" s="238"/>
      <c r="C6869" s="240"/>
      <c r="D6869" s="240"/>
      <c r="E6869" s="240"/>
      <c r="F6869" s="240"/>
      <c r="G6869" s="240"/>
      <c r="H6869" s="240"/>
      <c r="I6869" s="240"/>
      <c r="J6869" s="240"/>
      <c r="K6869" s="240"/>
      <c r="L6869" s="240"/>
      <c r="M6869" s="240"/>
      <c r="N6869" s="240"/>
      <c r="O6869" s="240"/>
      <c r="BC6869" s="226"/>
    </row>
    <row r="6870" spans="1:55" ht="15.75" customHeight="1" thickBot="1">
      <c r="A6870" s="238"/>
      <c r="B6870" s="238"/>
      <c r="C6870" s="240"/>
      <c r="D6870" s="240"/>
      <c r="E6870" s="240"/>
      <c r="F6870" s="240"/>
      <c r="G6870" s="240"/>
      <c r="H6870" s="240"/>
      <c r="I6870" s="240"/>
      <c r="J6870" s="240"/>
      <c r="K6870" s="240"/>
      <c r="L6870" s="240"/>
      <c r="M6870" s="240"/>
      <c r="N6870" s="240"/>
      <c r="O6870" s="240"/>
      <c r="BC6870" s="226"/>
    </row>
    <row r="6871" spans="1:55" ht="15.75" customHeight="1" thickBot="1">
      <c r="A6871" s="238"/>
      <c r="B6871" s="238"/>
      <c r="C6871" s="240"/>
      <c r="D6871" s="240"/>
      <c r="E6871" s="240"/>
      <c r="F6871" s="240"/>
      <c r="G6871" s="240"/>
      <c r="H6871" s="240"/>
      <c r="I6871" s="240"/>
      <c r="J6871" s="240"/>
      <c r="K6871" s="240"/>
      <c r="L6871" s="240"/>
      <c r="M6871" s="240"/>
      <c r="N6871" s="240"/>
      <c r="O6871" s="240"/>
      <c r="BC6871" s="226"/>
    </row>
    <row r="6872" spans="1:55" ht="15.75" customHeight="1" thickBot="1">
      <c r="A6872" s="238"/>
      <c r="B6872" s="238"/>
      <c r="C6872" s="240"/>
      <c r="D6872" s="240"/>
      <c r="E6872" s="240"/>
      <c r="F6872" s="240"/>
      <c r="G6872" s="240"/>
      <c r="H6872" s="240"/>
      <c r="I6872" s="240"/>
      <c r="J6872" s="240"/>
      <c r="K6872" s="240"/>
      <c r="L6872" s="240"/>
      <c r="M6872" s="240"/>
      <c r="N6872" s="240"/>
      <c r="O6872" s="240"/>
      <c r="BC6872" s="226"/>
    </row>
    <row r="6873" spans="1:55" ht="15.75" customHeight="1" thickBot="1">
      <c r="A6873" s="238"/>
      <c r="B6873" s="238"/>
      <c r="C6873" s="240"/>
      <c r="D6873" s="240"/>
      <c r="E6873" s="240"/>
      <c r="F6873" s="240"/>
      <c r="G6873" s="240"/>
      <c r="H6873" s="240"/>
      <c r="I6873" s="240"/>
      <c r="J6873" s="240"/>
      <c r="K6873" s="240"/>
      <c r="L6873" s="240"/>
      <c r="M6873" s="240"/>
      <c r="N6873" s="240"/>
      <c r="O6873" s="240"/>
      <c r="BC6873" s="226"/>
    </row>
    <row r="6874" spans="1:55" ht="15.75" customHeight="1" thickBot="1">
      <c r="A6874" s="238"/>
      <c r="B6874" s="238"/>
      <c r="C6874" s="240"/>
      <c r="D6874" s="240"/>
      <c r="E6874" s="240"/>
      <c r="F6874" s="240"/>
      <c r="G6874" s="240"/>
      <c r="H6874" s="240"/>
      <c r="I6874" s="240"/>
      <c r="J6874" s="240"/>
      <c r="K6874" s="240"/>
      <c r="L6874" s="240"/>
      <c r="M6874" s="240"/>
      <c r="N6874" s="240"/>
      <c r="O6874" s="240"/>
      <c r="BC6874" s="226"/>
    </row>
    <row r="6875" spans="1:55" ht="15.75" customHeight="1" thickBot="1">
      <c r="A6875" s="238"/>
      <c r="B6875" s="238"/>
      <c r="C6875" s="240"/>
      <c r="D6875" s="240"/>
      <c r="E6875" s="240"/>
      <c r="F6875" s="240"/>
      <c r="G6875" s="240"/>
      <c r="H6875" s="240"/>
      <c r="I6875" s="240"/>
      <c r="J6875" s="240"/>
      <c r="K6875" s="240"/>
      <c r="L6875" s="240"/>
      <c r="M6875" s="240"/>
      <c r="N6875" s="240"/>
      <c r="O6875" s="240"/>
      <c r="BC6875" s="226"/>
    </row>
    <row r="6876" spans="1:55" ht="15.75" customHeight="1" thickBot="1">
      <c r="A6876" s="238"/>
      <c r="B6876" s="238"/>
      <c r="C6876" s="240"/>
      <c r="D6876" s="240"/>
      <c r="E6876" s="240"/>
      <c r="F6876" s="240"/>
      <c r="G6876" s="240"/>
      <c r="H6876" s="240"/>
      <c r="I6876" s="240"/>
      <c r="J6876" s="240"/>
      <c r="K6876" s="240"/>
      <c r="L6876" s="240"/>
      <c r="M6876" s="240"/>
      <c r="N6876" s="240"/>
      <c r="O6876" s="240"/>
      <c r="BC6876" s="226"/>
    </row>
    <row r="6877" spans="1:55" ht="15.75" customHeight="1" thickBot="1">
      <c r="A6877" s="238"/>
      <c r="B6877" s="238"/>
      <c r="C6877" s="240"/>
      <c r="D6877" s="240"/>
      <c r="E6877" s="240"/>
      <c r="F6877" s="240"/>
      <c r="G6877" s="240"/>
      <c r="H6877" s="240"/>
      <c r="I6877" s="240"/>
      <c r="J6877" s="240"/>
      <c r="K6877" s="240"/>
      <c r="L6877" s="240"/>
      <c r="M6877" s="240"/>
      <c r="N6877" s="240"/>
      <c r="O6877" s="240"/>
      <c r="BC6877" s="226"/>
    </row>
    <row r="6878" spans="1:55" ht="15.75" customHeight="1" thickBot="1">
      <c r="A6878" s="238"/>
      <c r="B6878" s="238"/>
      <c r="C6878" s="240"/>
      <c r="D6878" s="240"/>
      <c r="E6878" s="240"/>
      <c r="F6878" s="240"/>
      <c r="G6878" s="240"/>
      <c r="H6878" s="240"/>
      <c r="I6878" s="240"/>
      <c r="J6878" s="240"/>
      <c r="K6878" s="240"/>
      <c r="L6878" s="240"/>
      <c r="M6878" s="240"/>
      <c r="N6878" s="240"/>
      <c r="O6878" s="240"/>
      <c r="BC6878" s="226"/>
    </row>
    <row r="6879" spans="1:55" ht="15.75" customHeight="1" thickBot="1">
      <c r="A6879" s="238"/>
      <c r="B6879" s="238"/>
      <c r="C6879" s="240"/>
      <c r="D6879" s="240"/>
      <c r="E6879" s="240"/>
      <c r="F6879" s="240"/>
      <c r="G6879" s="240"/>
      <c r="H6879" s="240"/>
      <c r="I6879" s="240"/>
      <c r="J6879" s="240"/>
      <c r="K6879" s="240"/>
      <c r="L6879" s="240"/>
      <c r="M6879" s="240"/>
      <c r="N6879" s="240"/>
      <c r="O6879" s="240"/>
      <c r="BC6879" s="226"/>
    </row>
    <row r="6880" spans="1:55" ht="15.75" customHeight="1" thickBot="1">
      <c r="A6880" s="238"/>
      <c r="B6880" s="238"/>
      <c r="C6880" s="240"/>
      <c r="D6880" s="240"/>
      <c r="E6880" s="240"/>
      <c r="F6880" s="240"/>
      <c r="G6880" s="240"/>
      <c r="H6880" s="240"/>
      <c r="I6880" s="240"/>
      <c r="J6880" s="240"/>
      <c r="K6880" s="240"/>
      <c r="L6880" s="240"/>
      <c r="M6880" s="240"/>
      <c r="N6880" s="240"/>
      <c r="O6880" s="240"/>
      <c r="BC6880" s="226"/>
    </row>
    <row r="6881" spans="1:55" ht="15.75" customHeight="1" thickBot="1">
      <c r="A6881" s="238"/>
      <c r="B6881" s="238"/>
      <c r="C6881" s="240"/>
      <c r="D6881" s="240"/>
      <c r="E6881" s="240"/>
      <c r="F6881" s="240"/>
      <c r="G6881" s="240"/>
      <c r="H6881" s="240"/>
      <c r="I6881" s="240"/>
      <c r="J6881" s="240"/>
      <c r="K6881" s="240"/>
      <c r="L6881" s="240"/>
      <c r="M6881" s="240"/>
      <c r="N6881" s="240"/>
      <c r="O6881" s="240"/>
      <c r="BC6881" s="226"/>
    </row>
    <row r="6882" spans="1:55" ht="15.75" customHeight="1" thickBot="1">
      <c r="A6882" s="238"/>
      <c r="B6882" s="238"/>
      <c r="C6882" s="240"/>
      <c r="D6882" s="240"/>
      <c r="E6882" s="240"/>
      <c r="F6882" s="240"/>
      <c r="G6882" s="240"/>
      <c r="H6882" s="240"/>
      <c r="I6882" s="240"/>
      <c r="J6882" s="240"/>
      <c r="K6882" s="240"/>
      <c r="L6882" s="240"/>
      <c r="M6882" s="240"/>
      <c r="N6882" s="240"/>
      <c r="O6882" s="240"/>
      <c r="BC6882" s="226"/>
    </row>
    <row r="6883" spans="1:55" ht="15.75" customHeight="1" thickBot="1">
      <c r="A6883" s="238"/>
      <c r="B6883" s="238"/>
      <c r="C6883" s="240"/>
      <c r="D6883" s="240"/>
      <c r="E6883" s="240"/>
      <c r="F6883" s="240"/>
      <c r="G6883" s="240"/>
      <c r="H6883" s="240"/>
      <c r="I6883" s="240"/>
      <c r="J6883" s="240"/>
      <c r="K6883" s="240"/>
      <c r="L6883" s="240"/>
      <c r="M6883" s="240"/>
      <c r="N6883" s="240"/>
      <c r="O6883" s="240"/>
      <c r="BC6883" s="226"/>
    </row>
    <row r="6884" spans="1:55" ht="15.75" customHeight="1" thickBot="1">
      <c r="A6884" s="238"/>
      <c r="B6884" s="238"/>
      <c r="C6884" s="240"/>
      <c r="D6884" s="240"/>
      <c r="E6884" s="240"/>
      <c r="F6884" s="240"/>
      <c r="G6884" s="240"/>
      <c r="H6884" s="240"/>
      <c r="I6884" s="240"/>
      <c r="J6884" s="240"/>
      <c r="K6884" s="240"/>
      <c r="L6884" s="240"/>
      <c r="M6884" s="240"/>
      <c r="N6884" s="240"/>
      <c r="O6884" s="240"/>
      <c r="BC6884" s="226"/>
    </row>
    <row r="6885" spans="1:55" ht="15.75" customHeight="1" thickBot="1">
      <c r="A6885" s="238"/>
      <c r="B6885" s="238"/>
      <c r="C6885" s="240"/>
      <c r="D6885" s="240"/>
      <c r="E6885" s="240"/>
      <c r="F6885" s="240"/>
      <c r="G6885" s="240"/>
      <c r="H6885" s="240"/>
      <c r="I6885" s="240"/>
      <c r="J6885" s="240"/>
      <c r="K6885" s="240"/>
      <c r="L6885" s="240"/>
      <c r="M6885" s="240"/>
      <c r="N6885" s="240"/>
      <c r="O6885" s="240"/>
      <c r="BC6885" s="226"/>
    </row>
    <row r="6886" spans="1:55" ht="15.75" customHeight="1" thickBot="1">
      <c r="A6886" s="238"/>
      <c r="B6886" s="238"/>
      <c r="C6886" s="240"/>
      <c r="D6886" s="240"/>
      <c r="E6886" s="240"/>
      <c r="F6886" s="240"/>
      <c r="G6886" s="240"/>
      <c r="H6886" s="240"/>
      <c r="I6886" s="240"/>
      <c r="J6886" s="240"/>
      <c r="K6886" s="240"/>
      <c r="L6886" s="240"/>
      <c r="M6886" s="240"/>
      <c r="N6886" s="240"/>
      <c r="O6886" s="240"/>
      <c r="BC6886" s="226"/>
    </row>
    <row r="6887" spans="1:55" ht="15.75" customHeight="1" thickBot="1">
      <c r="A6887" s="238"/>
      <c r="B6887" s="238"/>
      <c r="C6887" s="240"/>
      <c r="D6887" s="240"/>
      <c r="E6887" s="240"/>
      <c r="F6887" s="240"/>
      <c r="G6887" s="240"/>
      <c r="H6887" s="240"/>
      <c r="I6887" s="240"/>
      <c r="J6887" s="240"/>
      <c r="K6887" s="240"/>
      <c r="L6887" s="240"/>
      <c r="M6887" s="240"/>
      <c r="N6887" s="240"/>
      <c r="O6887" s="240"/>
      <c r="BC6887" s="226"/>
    </row>
    <row r="6888" spans="1:55" ht="15.75" customHeight="1" thickBot="1">
      <c r="A6888" s="238"/>
      <c r="B6888" s="238"/>
      <c r="C6888" s="240"/>
      <c r="D6888" s="240"/>
      <c r="E6888" s="240"/>
      <c r="F6888" s="240"/>
      <c r="G6888" s="240"/>
      <c r="H6888" s="240"/>
      <c r="I6888" s="240"/>
      <c r="J6888" s="240"/>
      <c r="K6888" s="240"/>
      <c r="L6888" s="240"/>
      <c r="M6888" s="240"/>
      <c r="N6888" s="240"/>
      <c r="O6888" s="240"/>
      <c r="BC6888" s="226"/>
    </row>
    <row r="6889" spans="1:55" ht="15.75" customHeight="1" thickBot="1">
      <c r="A6889" s="238"/>
      <c r="B6889" s="238"/>
      <c r="C6889" s="240"/>
      <c r="D6889" s="240"/>
      <c r="E6889" s="240"/>
      <c r="F6889" s="240"/>
      <c r="G6889" s="240"/>
      <c r="H6889" s="240"/>
      <c r="I6889" s="240"/>
      <c r="J6889" s="240"/>
      <c r="K6889" s="240"/>
      <c r="L6889" s="240"/>
      <c r="M6889" s="240"/>
      <c r="N6889" s="240"/>
      <c r="O6889" s="240"/>
      <c r="BC6889" s="226"/>
    </row>
    <row r="6890" spans="1:55" ht="15.75" customHeight="1" thickBot="1">
      <c r="A6890" s="238"/>
      <c r="B6890" s="238"/>
      <c r="C6890" s="240"/>
      <c r="D6890" s="240"/>
      <c r="E6890" s="240"/>
      <c r="F6890" s="240"/>
      <c r="G6890" s="240"/>
      <c r="H6890" s="240"/>
      <c r="I6890" s="240"/>
      <c r="J6890" s="240"/>
      <c r="K6890" s="240"/>
      <c r="L6890" s="240"/>
      <c r="M6890" s="240"/>
      <c r="N6890" s="240"/>
      <c r="O6890" s="240"/>
      <c r="BC6890" s="226"/>
    </row>
    <row r="6891" spans="1:55" ht="15.75" customHeight="1" thickBot="1">
      <c r="A6891" s="238"/>
      <c r="B6891" s="238"/>
      <c r="C6891" s="240"/>
      <c r="D6891" s="240"/>
      <c r="E6891" s="240"/>
      <c r="F6891" s="240"/>
      <c r="G6891" s="240"/>
      <c r="H6891" s="240"/>
      <c r="I6891" s="240"/>
      <c r="J6891" s="240"/>
      <c r="K6891" s="240"/>
      <c r="L6891" s="240"/>
      <c r="M6891" s="240"/>
      <c r="N6891" s="240"/>
      <c r="O6891" s="240"/>
      <c r="BC6891" s="226"/>
    </row>
    <row r="6892" spans="1:55" ht="15.75" customHeight="1" thickBot="1">
      <c r="A6892" s="238"/>
      <c r="B6892" s="238"/>
      <c r="C6892" s="240"/>
      <c r="D6892" s="240"/>
      <c r="E6892" s="240"/>
      <c r="F6892" s="240"/>
      <c r="G6892" s="240"/>
      <c r="H6892" s="240"/>
      <c r="I6892" s="240"/>
      <c r="J6892" s="240"/>
      <c r="K6892" s="240"/>
      <c r="L6892" s="240"/>
      <c r="M6892" s="240"/>
      <c r="N6892" s="240"/>
      <c r="O6892" s="240"/>
      <c r="BC6892" s="226"/>
    </row>
    <row r="6893" spans="1:55" ht="15.75" customHeight="1" thickBot="1">
      <c r="A6893" s="238"/>
      <c r="B6893" s="238"/>
      <c r="C6893" s="240"/>
      <c r="D6893" s="240"/>
      <c r="E6893" s="240"/>
      <c r="F6893" s="240"/>
      <c r="G6893" s="240"/>
      <c r="H6893" s="240"/>
      <c r="I6893" s="240"/>
      <c r="J6893" s="240"/>
      <c r="K6893" s="240"/>
      <c r="L6893" s="240"/>
      <c r="M6893" s="240"/>
      <c r="N6893" s="240"/>
      <c r="O6893" s="240"/>
      <c r="BC6893" s="226"/>
    </row>
    <row r="6894" spans="1:55" ht="15.75" customHeight="1" thickBot="1">
      <c r="A6894" s="238"/>
      <c r="B6894" s="238"/>
      <c r="C6894" s="240"/>
      <c r="D6894" s="240"/>
      <c r="E6894" s="240"/>
      <c r="F6894" s="240"/>
      <c r="G6894" s="240"/>
      <c r="H6894" s="240"/>
      <c r="I6894" s="240"/>
      <c r="J6894" s="240"/>
      <c r="K6894" s="240"/>
      <c r="L6894" s="240"/>
      <c r="M6894" s="240"/>
      <c r="N6894" s="240"/>
      <c r="O6894" s="240"/>
      <c r="BC6894" s="226"/>
    </row>
    <row r="6895" spans="1:55" ht="15.75" customHeight="1" thickBot="1">
      <c r="A6895" s="238"/>
      <c r="B6895" s="238"/>
      <c r="C6895" s="240"/>
      <c r="D6895" s="240"/>
      <c r="E6895" s="240"/>
      <c r="F6895" s="240"/>
      <c r="G6895" s="240"/>
      <c r="H6895" s="240"/>
      <c r="I6895" s="240"/>
      <c r="J6895" s="240"/>
      <c r="K6895" s="240"/>
      <c r="L6895" s="240"/>
      <c r="M6895" s="240"/>
      <c r="N6895" s="240"/>
      <c r="O6895" s="240"/>
      <c r="BC6895" s="226"/>
    </row>
    <row r="6896" spans="1:55" ht="15.75" customHeight="1" thickBot="1">
      <c r="A6896" s="238"/>
      <c r="B6896" s="238"/>
      <c r="C6896" s="240"/>
      <c r="D6896" s="240"/>
      <c r="E6896" s="240"/>
      <c r="F6896" s="240"/>
      <c r="G6896" s="240"/>
      <c r="H6896" s="240"/>
      <c r="I6896" s="240"/>
      <c r="J6896" s="240"/>
      <c r="K6896" s="240"/>
      <c r="L6896" s="240"/>
      <c r="M6896" s="240"/>
      <c r="N6896" s="240"/>
      <c r="O6896" s="240"/>
      <c r="BC6896" s="226"/>
    </row>
    <row r="6897" spans="1:55" ht="15.75" customHeight="1" thickBot="1">
      <c r="A6897" s="238"/>
      <c r="B6897" s="238"/>
      <c r="C6897" s="240"/>
      <c r="D6897" s="240"/>
      <c r="E6897" s="240"/>
      <c r="F6897" s="240"/>
      <c r="G6897" s="240"/>
      <c r="H6897" s="240"/>
      <c r="I6897" s="240"/>
      <c r="J6897" s="240"/>
      <c r="K6897" s="240"/>
      <c r="L6897" s="240"/>
      <c r="M6897" s="240"/>
      <c r="N6897" s="240"/>
      <c r="O6897" s="240"/>
      <c r="BC6897" s="226"/>
    </row>
    <row r="6898" spans="1:55" ht="15.75" customHeight="1" thickBot="1">
      <c r="A6898" s="238"/>
      <c r="B6898" s="238"/>
      <c r="C6898" s="240"/>
      <c r="D6898" s="240"/>
      <c r="E6898" s="240"/>
      <c r="F6898" s="240"/>
      <c r="G6898" s="240"/>
      <c r="H6898" s="240"/>
      <c r="I6898" s="240"/>
      <c r="J6898" s="240"/>
      <c r="K6898" s="240"/>
      <c r="L6898" s="240"/>
      <c r="M6898" s="240"/>
      <c r="N6898" s="240"/>
      <c r="O6898" s="240"/>
      <c r="BC6898" s="226"/>
    </row>
    <row r="6899" spans="1:55" ht="15.75" customHeight="1" thickBot="1">
      <c r="A6899" s="238"/>
      <c r="B6899" s="238"/>
      <c r="C6899" s="240"/>
      <c r="D6899" s="240"/>
      <c r="E6899" s="240"/>
      <c r="F6899" s="240"/>
      <c r="G6899" s="240"/>
      <c r="H6899" s="240"/>
      <c r="I6899" s="240"/>
      <c r="J6899" s="240"/>
      <c r="K6899" s="240"/>
      <c r="L6899" s="240"/>
      <c r="M6899" s="240"/>
      <c r="N6899" s="240"/>
      <c r="O6899" s="240"/>
      <c r="BC6899" s="226"/>
    </row>
    <row r="6900" spans="1:55" ht="15.75" customHeight="1" thickBot="1">
      <c r="A6900" s="238"/>
      <c r="B6900" s="238"/>
      <c r="C6900" s="240"/>
      <c r="D6900" s="240"/>
      <c r="E6900" s="240"/>
      <c r="F6900" s="240"/>
      <c r="G6900" s="240"/>
      <c r="H6900" s="240"/>
      <c r="I6900" s="240"/>
      <c r="J6900" s="240"/>
      <c r="K6900" s="240"/>
      <c r="L6900" s="240"/>
      <c r="M6900" s="240"/>
      <c r="N6900" s="240"/>
      <c r="O6900" s="240"/>
      <c r="BC6900" s="226"/>
    </row>
    <row r="6901" spans="1:55" ht="15.75" customHeight="1" thickBot="1">
      <c r="A6901" s="238"/>
      <c r="B6901" s="238"/>
      <c r="C6901" s="240"/>
      <c r="D6901" s="240"/>
      <c r="E6901" s="240"/>
      <c r="F6901" s="240"/>
      <c r="G6901" s="240"/>
      <c r="H6901" s="240"/>
      <c r="I6901" s="240"/>
      <c r="J6901" s="240"/>
      <c r="K6901" s="240"/>
      <c r="L6901" s="240"/>
      <c r="M6901" s="240"/>
      <c r="N6901" s="240"/>
      <c r="O6901" s="240"/>
      <c r="BC6901" s="226"/>
    </row>
    <row r="6902" spans="1:55" ht="15.75" customHeight="1" thickBot="1">
      <c r="A6902" s="238"/>
      <c r="B6902" s="238"/>
      <c r="C6902" s="240"/>
      <c r="D6902" s="240"/>
      <c r="E6902" s="240"/>
      <c r="F6902" s="240"/>
      <c r="G6902" s="240"/>
      <c r="H6902" s="240"/>
      <c r="I6902" s="240"/>
      <c r="J6902" s="240"/>
      <c r="K6902" s="240"/>
      <c r="L6902" s="240"/>
      <c r="M6902" s="240"/>
      <c r="N6902" s="240"/>
      <c r="O6902" s="240"/>
      <c r="BC6902" s="226"/>
    </row>
    <row r="6903" spans="1:55" ht="15.75" customHeight="1" thickBot="1">
      <c r="A6903" s="238"/>
      <c r="B6903" s="238"/>
      <c r="C6903" s="240"/>
      <c r="D6903" s="240"/>
      <c r="E6903" s="240"/>
      <c r="F6903" s="240"/>
      <c r="G6903" s="240"/>
      <c r="H6903" s="240"/>
      <c r="I6903" s="240"/>
      <c r="J6903" s="240"/>
      <c r="K6903" s="240"/>
      <c r="L6903" s="240"/>
      <c r="M6903" s="240"/>
      <c r="N6903" s="240"/>
      <c r="O6903" s="240"/>
      <c r="BC6903" s="226"/>
    </row>
    <row r="6904" spans="1:55" ht="15.75" customHeight="1" thickBot="1">
      <c r="A6904" s="238"/>
      <c r="B6904" s="238"/>
      <c r="C6904" s="240"/>
      <c r="D6904" s="240"/>
      <c r="E6904" s="240"/>
      <c r="F6904" s="240"/>
      <c r="G6904" s="240"/>
      <c r="H6904" s="240"/>
      <c r="I6904" s="240"/>
      <c r="J6904" s="240"/>
      <c r="K6904" s="240"/>
      <c r="L6904" s="240"/>
      <c r="M6904" s="240"/>
      <c r="N6904" s="240"/>
      <c r="O6904" s="240"/>
      <c r="BC6904" s="226"/>
    </row>
    <row r="6905" spans="1:55" ht="15.75" customHeight="1" thickBot="1">
      <c r="A6905" s="238"/>
      <c r="B6905" s="238"/>
      <c r="C6905" s="240"/>
      <c r="D6905" s="240"/>
      <c r="E6905" s="240"/>
      <c r="F6905" s="240"/>
      <c r="G6905" s="240"/>
      <c r="H6905" s="240"/>
      <c r="I6905" s="240"/>
      <c r="J6905" s="240"/>
      <c r="K6905" s="240"/>
      <c r="L6905" s="240"/>
      <c r="M6905" s="240"/>
      <c r="N6905" s="240"/>
      <c r="O6905" s="240"/>
      <c r="BC6905" s="226"/>
    </row>
    <row r="6906" spans="1:55" ht="15.75" customHeight="1" thickBot="1">
      <c r="A6906" s="238"/>
      <c r="B6906" s="238"/>
      <c r="C6906" s="240"/>
      <c r="D6906" s="240"/>
      <c r="E6906" s="240"/>
      <c r="F6906" s="240"/>
      <c r="G6906" s="240"/>
      <c r="H6906" s="240"/>
      <c r="I6906" s="240"/>
      <c r="J6906" s="240"/>
      <c r="K6906" s="240"/>
      <c r="L6906" s="240"/>
      <c r="M6906" s="240"/>
      <c r="N6906" s="240"/>
      <c r="O6906" s="240"/>
      <c r="BC6906" s="226"/>
    </row>
    <row r="6907" spans="1:55" ht="15.75" customHeight="1" thickBot="1">
      <c r="A6907" s="238"/>
      <c r="B6907" s="238"/>
      <c r="C6907" s="240"/>
      <c r="D6907" s="240"/>
      <c r="E6907" s="240"/>
      <c r="F6907" s="240"/>
      <c r="G6907" s="240"/>
      <c r="H6907" s="240"/>
      <c r="I6907" s="240"/>
      <c r="J6907" s="240"/>
      <c r="K6907" s="240"/>
      <c r="L6907" s="240"/>
      <c r="M6907" s="240"/>
      <c r="N6907" s="240"/>
      <c r="O6907" s="240"/>
      <c r="BC6907" s="226"/>
    </row>
    <row r="6908" spans="1:55" ht="15.75" customHeight="1" thickBot="1">
      <c r="A6908" s="238"/>
      <c r="B6908" s="238"/>
      <c r="C6908" s="240"/>
      <c r="D6908" s="240"/>
      <c r="E6908" s="240"/>
      <c r="F6908" s="240"/>
      <c r="G6908" s="240"/>
      <c r="H6908" s="240"/>
      <c r="I6908" s="240"/>
      <c r="J6908" s="240"/>
      <c r="K6908" s="240"/>
      <c r="L6908" s="240"/>
      <c r="M6908" s="240"/>
      <c r="N6908" s="240"/>
      <c r="O6908" s="240"/>
      <c r="BC6908" s="226"/>
    </row>
    <row r="6909" spans="1:55" ht="15.75" customHeight="1" thickBot="1">
      <c r="A6909" s="238"/>
      <c r="B6909" s="238"/>
      <c r="C6909" s="240"/>
      <c r="D6909" s="240"/>
      <c r="E6909" s="240"/>
      <c r="F6909" s="240"/>
      <c r="G6909" s="240"/>
      <c r="H6909" s="240"/>
      <c r="I6909" s="240"/>
      <c r="J6909" s="240"/>
      <c r="K6909" s="240"/>
      <c r="L6909" s="240"/>
      <c r="M6909" s="240"/>
      <c r="N6909" s="240"/>
      <c r="O6909" s="240"/>
      <c r="BC6909" s="226"/>
    </row>
    <row r="6910" spans="1:55" ht="15.75" customHeight="1" thickBot="1">
      <c r="A6910" s="238"/>
      <c r="B6910" s="238"/>
      <c r="C6910" s="240"/>
      <c r="D6910" s="240"/>
      <c r="E6910" s="240"/>
      <c r="F6910" s="240"/>
      <c r="G6910" s="240"/>
      <c r="H6910" s="240"/>
      <c r="I6910" s="240"/>
      <c r="J6910" s="240"/>
      <c r="K6910" s="240"/>
      <c r="L6910" s="240"/>
      <c r="M6910" s="240"/>
      <c r="N6910" s="240"/>
      <c r="O6910" s="240"/>
      <c r="BC6910" s="226"/>
    </row>
    <row r="6911" spans="1:55" ht="15.75" customHeight="1" thickBot="1">
      <c r="A6911" s="238"/>
      <c r="B6911" s="238"/>
      <c r="C6911" s="240"/>
      <c r="D6911" s="240"/>
      <c r="E6911" s="240"/>
      <c r="F6911" s="240"/>
      <c r="G6911" s="240"/>
      <c r="H6911" s="240"/>
      <c r="I6911" s="240"/>
      <c r="J6911" s="240"/>
      <c r="K6911" s="240"/>
      <c r="L6911" s="240"/>
      <c r="M6911" s="240"/>
      <c r="N6911" s="240"/>
      <c r="O6911" s="240"/>
      <c r="BC6911" s="226"/>
    </row>
    <row r="6912" spans="1:55" ht="15.75" customHeight="1" thickBot="1">
      <c r="A6912" s="238"/>
      <c r="B6912" s="238"/>
      <c r="C6912" s="240"/>
      <c r="D6912" s="240"/>
      <c r="E6912" s="240"/>
      <c r="F6912" s="240"/>
      <c r="G6912" s="240"/>
      <c r="H6912" s="240"/>
      <c r="I6912" s="240"/>
      <c r="J6912" s="240"/>
      <c r="K6912" s="240"/>
      <c r="L6912" s="240"/>
      <c r="M6912" s="240"/>
      <c r="N6912" s="240"/>
      <c r="O6912" s="240"/>
      <c r="BC6912" s="226"/>
    </row>
    <row r="6913" spans="1:55" ht="15.75" customHeight="1" thickBot="1">
      <c r="A6913" s="238"/>
      <c r="B6913" s="238"/>
      <c r="C6913" s="240"/>
      <c r="D6913" s="240"/>
      <c r="E6913" s="240"/>
      <c r="F6913" s="240"/>
      <c r="G6913" s="240"/>
      <c r="H6913" s="240"/>
      <c r="I6913" s="240"/>
      <c r="J6913" s="240"/>
      <c r="K6913" s="240"/>
      <c r="L6913" s="240"/>
      <c r="M6913" s="240"/>
      <c r="N6913" s="240"/>
      <c r="O6913" s="240"/>
      <c r="BC6913" s="226"/>
    </row>
    <row r="6914" spans="1:55" ht="15.75" customHeight="1" thickBot="1">
      <c r="A6914" s="238"/>
      <c r="B6914" s="238"/>
      <c r="C6914" s="240"/>
      <c r="D6914" s="240"/>
      <c r="E6914" s="240"/>
      <c r="F6914" s="240"/>
      <c r="G6914" s="240"/>
      <c r="H6914" s="240"/>
      <c r="I6914" s="240"/>
      <c r="J6914" s="240"/>
      <c r="K6914" s="240"/>
      <c r="L6914" s="240"/>
      <c r="M6914" s="240"/>
      <c r="N6914" s="240"/>
      <c r="O6914" s="240"/>
      <c r="BC6914" s="226"/>
    </row>
    <row r="6915" spans="1:55" ht="15.75" customHeight="1" thickBot="1">
      <c r="A6915" s="238"/>
      <c r="B6915" s="238"/>
      <c r="C6915" s="240"/>
      <c r="D6915" s="240"/>
      <c r="E6915" s="240"/>
      <c r="F6915" s="240"/>
      <c r="G6915" s="240"/>
      <c r="H6915" s="240"/>
      <c r="I6915" s="240"/>
      <c r="J6915" s="240"/>
      <c r="K6915" s="240"/>
      <c r="L6915" s="240"/>
      <c r="M6915" s="240"/>
      <c r="N6915" s="240"/>
      <c r="O6915" s="240"/>
      <c r="BC6915" s="226"/>
    </row>
    <row r="6916" spans="1:55" ht="15.75" customHeight="1" thickBot="1">
      <c r="A6916" s="238"/>
      <c r="B6916" s="238"/>
      <c r="C6916" s="240"/>
      <c r="D6916" s="240"/>
      <c r="E6916" s="240"/>
      <c r="F6916" s="240"/>
      <c r="G6916" s="240"/>
      <c r="H6916" s="240"/>
      <c r="I6916" s="240"/>
      <c r="J6916" s="240"/>
      <c r="K6916" s="240"/>
      <c r="L6916" s="240"/>
      <c r="M6916" s="240"/>
      <c r="N6916" s="240"/>
      <c r="O6916" s="240"/>
      <c r="BC6916" s="226"/>
    </row>
    <row r="6917" spans="1:55" ht="15.75" customHeight="1" thickBot="1">
      <c r="A6917" s="238"/>
      <c r="B6917" s="238"/>
      <c r="C6917" s="240"/>
      <c r="D6917" s="240"/>
      <c r="E6917" s="240"/>
      <c r="F6917" s="240"/>
      <c r="G6917" s="240"/>
      <c r="H6917" s="240"/>
      <c r="I6917" s="240"/>
      <c r="J6917" s="240"/>
      <c r="K6917" s="240"/>
      <c r="L6917" s="240"/>
      <c r="M6917" s="240"/>
      <c r="N6917" s="240"/>
      <c r="O6917" s="240"/>
      <c r="BC6917" s="226"/>
    </row>
    <row r="6918" spans="1:55" ht="15.75" customHeight="1" thickBot="1">
      <c r="A6918" s="238"/>
      <c r="B6918" s="238"/>
      <c r="C6918" s="240"/>
      <c r="D6918" s="240"/>
      <c r="E6918" s="240"/>
      <c r="F6918" s="240"/>
      <c r="G6918" s="240"/>
      <c r="H6918" s="240"/>
      <c r="I6918" s="240"/>
      <c r="J6918" s="240"/>
      <c r="K6918" s="240"/>
      <c r="L6918" s="240"/>
      <c r="M6918" s="240"/>
      <c r="N6918" s="240"/>
      <c r="O6918" s="240"/>
      <c r="BC6918" s="226"/>
    </row>
    <row r="6919" spans="1:55" ht="15.75" customHeight="1" thickBot="1">
      <c r="A6919" s="238"/>
      <c r="B6919" s="238"/>
      <c r="C6919" s="240"/>
      <c r="D6919" s="240"/>
      <c r="E6919" s="240"/>
      <c r="F6919" s="240"/>
      <c r="G6919" s="240"/>
      <c r="H6919" s="240"/>
      <c r="I6919" s="240"/>
      <c r="J6919" s="240"/>
      <c r="K6919" s="240"/>
      <c r="L6919" s="240"/>
      <c r="M6919" s="240"/>
      <c r="N6919" s="240"/>
      <c r="O6919" s="240"/>
      <c r="BC6919" s="226"/>
    </row>
    <row r="6920" spans="1:55" ht="15.75" customHeight="1" thickBot="1">
      <c r="A6920" s="238"/>
      <c r="B6920" s="238"/>
      <c r="C6920" s="240"/>
      <c r="D6920" s="240"/>
      <c r="E6920" s="240"/>
      <c r="F6920" s="240"/>
      <c r="G6920" s="240"/>
      <c r="H6920" s="240"/>
      <c r="I6920" s="240"/>
      <c r="J6920" s="240"/>
      <c r="K6920" s="240"/>
      <c r="L6920" s="240"/>
      <c r="M6920" s="240"/>
      <c r="N6920" s="240"/>
      <c r="O6920" s="240"/>
      <c r="BC6920" s="226"/>
    </row>
    <row r="6921" spans="1:55" ht="15.75" customHeight="1" thickBot="1">
      <c r="A6921" s="238"/>
      <c r="B6921" s="238"/>
      <c r="C6921" s="240"/>
      <c r="D6921" s="240"/>
      <c r="E6921" s="240"/>
      <c r="F6921" s="240"/>
      <c r="G6921" s="240"/>
      <c r="H6921" s="240"/>
      <c r="I6921" s="240"/>
      <c r="J6921" s="240"/>
      <c r="K6921" s="240"/>
      <c r="L6921" s="240"/>
      <c r="M6921" s="240"/>
      <c r="N6921" s="240"/>
      <c r="O6921" s="240"/>
      <c r="BC6921" s="226"/>
    </row>
    <row r="6922" spans="1:55" ht="15.75" customHeight="1" thickBot="1">
      <c r="A6922" s="238"/>
      <c r="B6922" s="238"/>
      <c r="C6922" s="240"/>
      <c r="D6922" s="240"/>
      <c r="E6922" s="240"/>
      <c r="F6922" s="240"/>
      <c r="G6922" s="240"/>
      <c r="H6922" s="240"/>
      <c r="I6922" s="240"/>
      <c r="J6922" s="240"/>
      <c r="K6922" s="240"/>
      <c r="L6922" s="240"/>
      <c r="M6922" s="240"/>
      <c r="N6922" s="240"/>
      <c r="O6922" s="240"/>
      <c r="BC6922" s="226"/>
    </row>
    <row r="6923" spans="1:55" ht="15.75" customHeight="1" thickBot="1">
      <c r="A6923" s="238"/>
      <c r="B6923" s="238"/>
      <c r="C6923" s="240"/>
      <c r="D6923" s="240"/>
      <c r="E6923" s="240"/>
      <c r="F6923" s="240"/>
      <c r="G6923" s="240"/>
      <c r="H6923" s="240"/>
      <c r="I6923" s="240"/>
      <c r="J6923" s="240"/>
      <c r="K6923" s="240"/>
      <c r="L6923" s="240"/>
      <c r="M6923" s="240"/>
      <c r="N6923" s="240"/>
      <c r="O6923" s="240"/>
      <c r="BC6923" s="226"/>
    </row>
    <row r="6924" spans="1:55" ht="15.75" customHeight="1" thickBot="1">
      <c r="A6924" s="238"/>
      <c r="B6924" s="238"/>
      <c r="C6924" s="240"/>
      <c r="D6924" s="240"/>
      <c r="E6924" s="240"/>
      <c r="F6924" s="240"/>
      <c r="G6924" s="240"/>
      <c r="H6924" s="240"/>
      <c r="I6924" s="240"/>
      <c r="J6924" s="240"/>
      <c r="K6924" s="240"/>
      <c r="L6924" s="240"/>
      <c r="M6924" s="240"/>
      <c r="N6924" s="240"/>
      <c r="O6924" s="240"/>
      <c r="BC6924" s="226"/>
    </row>
    <row r="6925" spans="1:55" ht="15.75" customHeight="1" thickBot="1">
      <c r="A6925" s="238"/>
      <c r="B6925" s="238"/>
      <c r="C6925" s="240"/>
      <c r="D6925" s="240"/>
      <c r="E6925" s="240"/>
      <c r="F6925" s="240"/>
      <c r="G6925" s="240"/>
      <c r="H6925" s="240"/>
      <c r="I6925" s="240"/>
      <c r="J6925" s="240"/>
      <c r="K6925" s="240"/>
      <c r="L6925" s="240"/>
      <c r="M6925" s="240"/>
      <c r="N6925" s="240"/>
      <c r="O6925" s="240"/>
      <c r="BC6925" s="226"/>
    </row>
    <row r="6926" spans="1:55" ht="15.75" customHeight="1" thickBot="1">
      <c r="A6926" s="238"/>
      <c r="B6926" s="238"/>
      <c r="C6926" s="240"/>
      <c r="D6926" s="240"/>
      <c r="E6926" s="240"/>
      <c r="F6926" s="240"/>
      <c r="G6926" s="240"/>
      <c r="H6926" s="240"/>
      <c r="I6926" s="240"/>
      <c r="J6926" s="240"/>
      <c r="K6926" s="240"/>
      <c r="L6926" s="240"/>
      <c r="M6926" s="240"/>
      <c r="N6926" s="240"/>
      <c r="O6926" s="240"/>
      <c r="BC6926" s="226"/>
    </row>
    <row r="6927" spans="1:55" ht="15.75" customHeight="1" thickBot="1">
      <c r="A6927" s="238"/>
      <c r="B6927" s="238"/>
      <c r="C6927" s="240"/>
      <c r="D6927" s="240"/>
      <c r="E6927" s="240"/>
      <c r="F6927" s="240"/>
      <c r="G6927" s="240"/>
      <c r="H6927" s="240"/>
      <c r="I6927" s="240"/>
      <c r="J6927" s="240"/>
      <c r="K6927" s="240"/>
      <c r="L6927" s="240"/>
      <c r="M6927" s="240"/>
      <c r="N6927" s="240"/>
      <c r="O6927" s="240"/>
      <c r="BC6927" s="226"/>
    </row>
    <row r="6928" spans="1:55" ht="15.75" customHeight="1" thickBot="1">
      <c r="A6928" s="238"/>
      <c r="B6928" s="238"/>
      <c r="C6928" s="240"/>
      <c r="D6928" s="240"/>
      <c r="E6928" s="240"/>
      <c r="F6928" s="240"/>
      <c r="G6928" s="240"/>
      <c r="H6928" s="240"/>
      <c r="I6928" s="240"/>
      <c r="J6928" s="240"/>
      <c r="K6928" s="240"/>
      <c r="L6928" s="240"/>
      <c r="M6928" s="240"/>
      <c r="N6928" s="240"/>
      <c r="O6928" s="240"/>
      <c r="BC6928" s="226"/>
    </row>
    <row r="6929" spans="1:55" ht="15.75" customHeight="1" thickBot="1">
      <c r="A6929" s="238"/>
      <c r="B6929" s="238"/>
      <c r="C6929" s="240"/>
      <c r="D6929" s="240"/>
      <c r="E6929" s="240"/>
      <c r="F6929" s="240"/>
      <c r="G6929" s="240"/>
      <c r="H6929" s="240"/>
      <c r="I6929" s="240"/>
      <c r="J6929" s="240"/>
      <c r="K6929" s="240"/>
      <c r="L6929" s="240"/>
      <c r="M6929" s="240"/>
      <c r="N6929" s="240"/>
      <c r="O6929" s="240"/>
      <c r="BC6929" s="226"/>
    </row>
    <row r="6930" spans="1:55" ht="15.75" customHeight="1" thickBot="1">
      <c r="A6930" s="238"/>
      <c r="B6930" s="238"/>
      <c r="C6930" s="240"/>
      <c r="D6930" s="240"/>
      <c r="E6930" s="240"/>
      <c r="F6930" s="240"/>
      <c r="G6930" s="240"/>
      <c r="H6930" s="240"/>
      <c r="I6930" s="240"/>
      <c r="J6930" s="240"/>
      <c r="K6930" s="240"/>
      <c r="L6930" s="240"/>
      <c r="M6930" s="240"/>
      <c r="N6930" s="240"/>
      <c r="O6930" s="240"/>
      <c r="BC6930" s="226"/>
    </row>
    <row r="6931" spans="1:55" ht="15.75" customHeight="1" thickBot="1">
      <c r="A6931" s="238"/>
      <c r="B6931" s="238"/>
      <c r="C6931" s="240"/>
      <c r="D6931" s="240"/>
      <c r="E6931" s="240"/>
      <c r="F6931" s="240"/>
      <c r="G6931" s="240"/>
      <c r="H6931" s="240"/>
      <c r="I6931" s="240"/>
      <c r="J6931" s="240"/>
      <c r="K6931" s="240"/>
      <c r="L6931" s="240"/>
      <c r="M6931" s="240"/>
      <c r="N6931" s="240"/>
      <c r="O6931" s="240"/>
      <c r="BC6931" s="226"/>
    </row>
    <row r="6932" spans="1:55" ht="15.75" customHeight="1" thickBot="1">
      <c r="A6932" s="238"/>
      <c r="B6932" s="238"/>
      <c r="C6932" s="240"/>
      <c r="D6932" s="240"/>
      <c r="E6932" s="240"/>
      <c r="F6932" s="240"/>
      <c r="G6932" s="240"/>
      <c r="H6932" s="240"/>
      <c r="I6932" s="240"/>
      <c r="J6932" s="240"/>
      <c r="K6932" s="240"/>
      <c r="L6932" s="240"/>
      <c r="M6932" s="240"/>
      <c r="N6932" s="240"/>
      <c r="O6932" s="240"/>
      <c r="BC6932" s="226"/>
    </row>
    <row r="6933" spans="1:55" ht="15.75" customHeight="1" thickBot="1">
      <c r="A6933" s="238"/>
      <c r="B6933" s="238"/>
      <c r="C6933" s="240"/>
      <c r="D6933" s="240"/>
      <c r="E6933" s="240"/>
      <c r="F6933" s="240"/>
      <c r="G6933" s="240"/>
      <c r="H6933" s="240"/>
      <c r="I6933" s="240"/>
      <c r="J6933" s="240"/>
      <c r="K6933" s="240"/>
      <c r="L6933" s="240"/>
      <c r="M6933" s="240"/>
      <c r="N6933" s="240"/>
      <c r="O6933" s="240"/>
      <c r="BC6933" s="226"/>
    </row>
    <row r="6934" spans="1:55" ht="15.75" customHeight="1" thickBot="1">
      <c r="A6934" s="238"/>
      <c r="B6934" s="238"/>
      <c r="C6934" s="240"/>
      <c r="D6934" s="240"/>
      <c r="E6934" s="240"/>
      <c r="F6934" s="240"/>
      <c r="G6934" s="240"/>
      <c r="H6934" s="240"/>
      <c r="I6934" s="240"/>
      <c r="J6934" s="240"/>
      <c r="K6934" s="240"/>
      <c r="L6934" s="240"/>
      <c r="M6934" s="240"/>
      <c r="N6934" s="240"/>
      <c r="O6934" s="240"/>
      <c r="BC6934" s="226"/>
    </row>
    <row r="6935" spans="1:55" ht="15.75" customHeight="1" thickBot="1">
      <c r="A6935" s="238"/>
      <c r="B6935" s="238"/>
      <c r="C6935" s="240"/>
      <c r="D6935" s="240"/>
      <c r="E6935" s="240"/>
      <c r="F6935" s="240"/>
      <c r="G6935" s="240"/>
      <c r="H6935" s="240"/>
      <c r="I6935" s="240"/>
      <c r="J6935" s="240"/>
      <c r="K6935" s="240"/>
      <c r="L6935" s="240"/>
      <c r="M6935" s="240"/>
      <c r="N6935" s="240"/>
      <c r="O6935" s="240"/>
      <c r="BC6935" s="226"/>
    </row>
    <row r="6936" spans="1:55" ht="15.75" customHeight="1" thickBot="1">
      <c r="A6936" s="238"/>
      <c r="B6936" s="238"/>
      <c r="C6936" s="240"/>
      <c r="D6936" s="240"/>
      <c r="E6936" s="240"/>
      <c r="F6936" s="240"/>
      <c r="G6936" s="240"/>
      <c r="H6936" s="240"/>
      <c r="I6936" s="240"/>
      <c r="J6936" s="240"/>
      <c r="K6936" s="240"/>
      <c r="L6936" s="240"/>
      <c r="M6936" s="240"/>
      <c r="N6936" s="240"/>
      <c r="O6936" s="240"/>
      <c r="BC6936" s="226"/>
    </row>
    <row r="6937" spans="1:55" ht="15.75" customHeight="1" thickBot="1">
      <c r="A6937" s="238"/>
      <c r="B6937" s="238"/>
      <c r="C6937" s="240"/>
      <c r="D6937" s="240"/>
      <c r="E6937" s="240"/>
      <c r="F6937" s="240"/>
      <c r="G6937" s="240"/>
      <c r="H6937" s="240"/>
      <c r="I6937" s="240"/>
      <c r="J6937" s="240"/>
      <c r="K6937" s="240"/>
      <c r="L6937" s="240"/>
      <c r="M6937" s="240"/>
      <c r="N6937" s="240"/>
      <c r="O6937" s="240"/>
      <c r="BC6937" s="226"/>
    </row>
    <row r="6938" spans="1:55" ht="15.75" customHeight="1" thickBot="1">
      <c r="A6938" s="238"/>
      <c r="B6938" s="238"/>
      <c r="C6938" s="240"/>
      <c r="D6938" s="240"/>
      <c r="E6938" s="240"/>
      <c r="F6938" s="240"/>
      <c r="G6938" s="240"/>
      <c r="H6938" s="240"/>
      <c r="I6938" s="240"/>
      <c r="J6938" s="240"/>
      <c r="K6938" s="240"/>
      <c r="L6938" s="240"/>
      <c r="M6938" s="240"/>
      <c r="N6938" s="240"/>
      <c r="O6938" s="240"/>
      <c r="BC6938" s="226"/>
    </row>
    <row r="6939" spans="1:55" ht="15.75" customHeight="1" thickBot="1">
      <c r="A6939" s="238"/>
      <c r="B6939" s="238"/>
      <c r="C6939" s="240"/>
      <c r="D6939" s="240"/>
      <c r="E6939" s="240"/>
      <c r="F6939" s="240"/>
      <c r="G6939" s="240"/>
      <c r="H6939" s="240"/>
      <c r="I6939" s="240"/>
      <c r="J6939" s="240"/>
      <c r="K6939" s="240"/>
      <c r="L6939" s="240"/>
      <c r="M6939" s="240"/>
      <c r="N6939" s="240"/>
      <c r="O6939" s="240"/>
      <c r="BC6939" s="226"/>
    </row>
    <row r="6940" spans="1:55" ht="15.75" customHeight="1" thickBot="1">
      <c r="A6940" s="238"/>
      <c r="B6940" s="238"/>
      <c r="C6940" s="240"/>
      <c r="D6940" s="240"/>
      <c r="E6940" s="240"/>
      <c r="F6940" s="240"/>
      <c r="G6940" s="240"/>
      <c r="H6940" s="240"/>
      <c r="I6940" s="240"/>
      <c r="J6940" s="240"/>
      <c r="K6940" s="240"/>
      <c r="L6940" s="240"/>
      <c r="M6940" s="240"/>
      <c r="N6940" s="240"/>
      <c r="O6940" s="240"/>
      <c r="BC6940" s="226"/>
    </row>
    <row r="6941" spans="1:55" ht="15.75" customHeight="1" thickBot="1">
      <c r="A6941" s="238"/>
      <c r="B6941" s="238"/>
      <c r="C6941" s="240"/>
      <c r="D6941" s="240"/>
      <c r="E6941" s="240"/>
      <c r="F6941" s="240"/>
      <c r="G6941" s="240"/>
      <c r="H6941" s="240"/>
      <c r="I6941" s="240"/>
      <c r="J6941" s="240"/>
      <c r="K6941" s="240"/>
      <c r="L6941" s="240"/>
      <c r="M6941" s="240"/>
      <c r="N6941" s="240"/>
      <c r="O6941" s="240"/>
      <c r="BC6941" s="226"/>
    </row>
    <row r="6942" spans="1:55" ht="15.75" customHeight="1" thickBot="1">
      <c r="A6942" s="238"/>
      <c r="B6942" s="238"/>
      <c r="C6942" s="240"/>
      <c r="D6942" s="240"/>
      <c r="E6942" s="240"/>
      <c r="F6942" s="240"/>
      <c r="G6942" s="240"/>
      <c r="H6942" s="240"/>
      <c r="I6942" s="240"/>
      <c r="J6942" s="240"/>
      <c r="K6942" s="240"/>
      <c r="L6942" s="240"/>
      <c r="M6942" s="240"/>
      <c r="N6942" s="240"/>
      <c r="O6942" s="240"/>
      <c r="BC6942" s="226"/>
    </row>
    <row r="6943" spans="1:55" ht="15.75" customHeight="1" thickBot="1">
      <c r="A6943" s="238"/>
      <c r="B6943" s="238"/>
      <c r="C6943" s="240"/>
      <c r="D6943" s="240"/>
      <c r="E6943" s="240"/>
      <c r="F6943" s="240"/>
      <c r="G6943" s="240"/>
      <c r="H6943" s="240"/>
      <c r="I6943" s="240"/>
      <c r="J6943" s="240"/>
      <c r="K6943" s="240"/>
      <c r="L6943" s="240"/>
      <c r="M6943" s="240"/>
      <c r="N6943" s="240"/>
      <c r="O6943" s="240"/>
      <c r="BC6943" s="226"/>
    </row>
    <row r="6944" spans="1:55" ht="15.75" customHeight="1" thickBot="1">
      <c r="A6944" s="238"/>
      <c r="B6944" s="238"/>
      <c r="C6944" s="240"/>
      <c r="D6944" s="240"/>
      <c r="E6944" s="240"/>
      <c r="F6944" s="240"/>
      <c r="G6944" s="240"/>
      <c r="H6944" s="240"/>
      <c r="I6944" s="240"/>
      <c r="J6944" s="240"/>
      <c r="K6944" s="240"/>
      <c r="L6944" s="240"/>
      <c r="M6944" s="240"/>
      <c r="N6944" s="240"/>
      <c r="O6944" s="240"/>
      <c r="BC6944" s="226"/>
    </row>
    <row r="6945" spans="1:55" ht="15.75" customHeight="1" thickBot="1">
      <c r="A6945" s="238"/>
      <c r="B6945" s="238"/>
      <c r="C6945" s="240"/>
      <c r="D6945" s="240"/>
      <c r="E6945" s="240"/>
      <c r="F6945" s="240"/>
      <c r="G6945" s="240"/>
      <c r="H6945" s="240"/>
      <c r="I6945" s="240"/>
      <c r="J6945" s="240"/>
      <c r="K6945" s="240"/>
      <c r="L6945" s="240"/>
      <c r="M6945" s="240"/>
      <c r="N6945" s="240"/>
      <c r="O6945" s="240"/>
      <c r="BC6945" s="226"/>
    </row>
    <row r="6946" spans="1:55" ht="15.75" customHeight="1" thickBot="1">
      <c r="A6946" s="238"/>
      <c r="B6946" s="238"/>
      <c r="C6946" s="240"/>
      <c r="D6946" s="240"/>
      <c r="E6946" s="240"/>
      <c r="F6946" s="240"/>
      <c r="G6946" s="240"/>
      <c r="H6946" s="240"/>
      <c r="I6946" s="240"/>
      <c r="J6946" s="240"/>
      <c r="K6946" s="240"/>
      <c r="L6946" s="240"/>
      <c r="M6946" s="240"/>
      <c r="N6946" s="240"/>
      <c r="O6946" s="240"/>
      <c r="BC6946" s="226"/>
    </row>
    <row r="6947" spans="1:55" ht="15.75" customHeight="1" thickBot="1">
      <c r="A6947" s="238"/>
      <c r="B6947" s="238"/>
      <c r="C6947" s="240"/>
      <c r="D6947" s="240"/>
      <c r="E6947" s="240"/>
      <c r="F6947" s="240"/>
      <c r="G6947" s="240"/>
      <c r="H6947" s="240"/>
      <c r="I6947" s="240"/>
      <c r="J6947" s="240"/>
      <c r="K6947" s="240"/>
      <c r="L6947" s="240"/>
      <c r="M6947" s="240"/>
      <c r="N6947" s="240"/>
      <c r="O6947" s="240"/>
      <c r="BC6947" s="226"/>
    </row>
    <row r="6948" spans="1:55" ht="15.75" customHeight="1" thickBot="1">
      <c r="A6948" s="238"/>
      <c r="B6948" s="238"/>
      <c r="C6948" s="240"/>
      <c r="D6948" s="240"/>
      <c r="E6948" s="240"/>
      <c r="F6948" s="240"/>
      <c r="G6948" s="240"/>
      <c r="H6948" s="240"/>
      <c r="I6948" s="240"/>
      <c r="J6948" s="240"/>
      <c r="K6948" s="240"/>
      <c r="L6948" s="240"/>
      <c r="M6948" s="240"/>
      <c r="N6948" s="240"/>
      <c r="O6948" s="240"/>
      <c r="BC6948" s="226"/>
    </row>
    <row r="6949" spans="1:55" ht="15.75" customHeight="1" thickBot="1">
      <c r="A6949" s="238"/>
      <c r="B6949" s="238"/>
      <c r="C6949" s="240"/>
      <c r="D6949" s="240"/>
      <c r="E6949" s="240"/>
      <c r="F6949" s="240"/>
      <c r="G6949" s="240"/>
      <c r="H6949" s="240"/>
      <c r="I6949" s="240"/>
      <c r="J6949" s="240"/>
      <c r="K6949" s="240"/>
      <c r="L6949" s="240"/>
      <c r="M6949" s="240"/>
      <c r="N6949" s="240"/>
      <c r="O6949" s="240"/>
      <c r="BC6949" s="226"/>
    </row>
    <row r="6950" spans="1:55" ht="15.75" customHeight="1" thickBot="1">
      <c r="A6950" s="238"/>
      <c r="B6950" s="238"/>
      <c r="C6950" s="240"/>
      <c r="D6950" s="240"/>
      <c r="E6950" s="240"/>
      <c r="F6950" s="240"/>
      <c r="G6950" s="240"/>
      <c r="H6950" s="240"/>
      <c r="I6950" s="240"/>
      <c r="J6950" s="240"/>
      <c r="K6950" s="240"/>
      <c r="L6950" s="240"/>
      <c r="M6950" s="240"/>
      <c r="N6950" s="240"/>
      <c r="O6950" s="240"/>
      <c r="BC6950" s="226"/>
    </row>
    <row r="6951" spans="1:55" ht="15.75" customHeight="1" thickBot="1">
      <c r="A6951" s="238"/>
      <c r="B6951" s="238"/>
      <c r="C6951" s="240"/>
      <c r="D6951" s="240"/>
      <c r="E6951" s="240"/>
      <c r="F6951" s="240"/>
      <c r="G6951" s="240"/>
      <c r="H6951" s="240"/>
      <c r="I6951" s="240"/>
      <c r="J6951" s="240"/>
      <c r="K6951" s="240"/>
      <c r="L6951" s="240"/>
      <c r="M6951" s="240"/>
      <c r="N6951" s="240"/>
      <c r="O6951" s="240"/>
      <c r="BC6951" s="226"/>
    </row>
    <row r="6952" spans="1:55" ht="15.75" customHeight="1" thickBot="1">
      <c r="A6952" s="238"/>
      <c r="B6952" s="238"/>
      <c r="C6952" s="240"/>
      <c r="D6952" s="240"/>
      <c r="E6952" s="240"/>
      <c r="F6952" s="240"/>
      <c r="G6952" s="240"/>
      <c r="H6952" s="240"/>
      <c r="I6952" s="240"/>
      <c r="J6952" s="240"/>
      <c r="K6952" s="240"/>
      <c r="L6952" s="240"/>
      <c r="M6952" s="240"/>
      <c r="N6952" s="240"/>
      <c r="O6952" s="240"/>
      <c r="BC6952" s="226"/>
    </row>
    <row r="6953" spans="1:55" ht="15.75" customHeight="1" thickBot="1">
      <c r="A6953" s="238"/>
      <c r="B6953" s="238"/>
      <c r="C6953" s="240"/>
      <c r="D6953" s="240"/>
      <c r="E6953" s="240"/>
      <c r="F6953" s="240"/>
      <c r="G6953" s="240"/>
      <c r="H6953" s="240"/>
      <c r="I6953" s="240"/>
      <c r="J6953" s="240"/>
      <c r="K6953" s="240"/>
      <c r="L6953" s="240"/>
      <c r="M6953" s="240"/>
      <c r="N6953" s="240"/>
      <c r="O6953" s="240"/>
      <c r="BC6953" s="226"/>
    </row>
    <row r="6954" spans="1:55" ht="15.75" customHeight="1" thickBot="1">
      <c r="A6954" s="238"/>
      <c r="B6954" s="238"/>
      <c r="C6954" s="240"/>
      <c r="D6954" s="240"/>
      <c r="E6954" s="240"/>
      <c r="F6954" s="240"/>
      <c r="G6954" s="240"/>
      <c r="H6954" s="240"/>
      <c r="I6954" s="240"/>
      <c r="J6954" s="240"/>
      <c r="K6954" s="240"/>
      <c r="L6954" s="240"/>
      <c r="M6954" s="240"/>
      <c r="N6954" s="240"/>
      <c r="O6954" s="240"/>
      <c r="BC6954" s="226"/>
    </row>
    <row r="6955" spans="1:55" ht="15.75" customHeight="1" thickBot="1">
      <c r="A6955" s="238"/>
      <c r="B6955" s="238"/>
      <c r="C6955" s="240"/>
      <c r="D6955" s="240"/>
      <c r="E6955" s="240"/>
      <c r="F6955" s="240"/>
      <c r="G6955" s="240"/>
      <c r="H6955" s="240"/>
      <c r="I6955" s="240"/>
      <c r="J6955" s="240"/>
      <c r="K6955" s="240"/>
      <c r="L6955" s="240"/>
      <c r="M6955" s="240"/>
      <c r="N6955" s="240"/>
      <c r="O6955" s="240"/>
      <c r="BC6955" s="226"/>
    </row>
    <row r="6956" spans="1:55" ht="15.75" customHeight="1" thickBot="1">
      <c r="A6956" s="238"/>
      <c r="B6956" s="238"/>
      <c r="C6956" s="240"/>
      <c r="D6956" s="240"/>
      <c r="E6956" s="240"/>
      <c r="F6956" s="240"/>
      <c r="G6956" s="240"/>
      <c r="H6956" s="240"/>
      <c r="I6956" s="240"/>
      <c r="J6956" s="240"/>
      <c r="K6956" s="240"/>
      <c r="L6956" s="240"/>
      <c r="M6956" s="240"/>
      <c r="N6956" s="240"/>
      <c r="O6956" s="240"/>
      <c r="BC6956" s="226"/>
    </row>
    <row r="6957" spans="1:55" ht="15.75" customHeight="1" thickBot="1">
      <c r="A6957" s="238"/>
      <c r="B6957" s="238"/>
      <c r="C6957" s="240"/>
      <c r="D6957" s="240"/>
      <c r="E6957" s="240"/>
      <c r="F6957" s="240"/>
      <c r="G6957" s="240"/>
      <c r="H6957" s="240"/>
      <c r="I6957" s="240"/>
      <c r="J6957" s="240"/>
      <c r="K6957" s="240"/>
      <c r="L6957" s="240"/>
      <c r="M6957" s="240"/>
      <c r="N6957" s="240"/>
      <c r="O6957" s="240"/>
      <c r="BC6957" s="226"/>
    </row>
    <row r="6958" spans="1:55" ht="15.75" customHeight="1" thickBot="1">
      <c r="A6958" s="238"/>
      <c r="B6958" s="238"/>
      <c r="C6958" s="240"/>
      <c r="D6958" s="240"/>
      <c r="E6958" s="240"/>
      <c r="F6958" s="240"/>
      <c r="G6958" s="240"/>
      <c r="H6958" s="240"/>
      <c r="I6958" s="240"/>
      <c r="J6958" s="240"/>
      <c r="K6958" s="240"/>
      <c r="L6958" s="240"/>
      <c r="M6958" s="240"/>
      <c r="N6958" s="240"/>
      <c r="O6958" s="240"/>
      <c r="BC6958" s="226"/>
    </row>
    <row r="6959" spans="1:55" ht="15.75" customHeight="1" thickBot="1">
      <c r="A6959" s="238"/>
      <c r="B6959" s="238"/>
      <c r="C6959" s="240"/>
      <c r="D6959" s="240"/>
      <c r="E6959" s="240"/>
      <c r="F6959" s="240"/>
      <c r="G6959" s="240"/>
      <c r="H6959" s="240"/>
      <c r="I6959" s="240"/>
      <c r="J6959" s="240"/>
      <c r="K6959" s="240"/>
      <c r="L6959" s="240"/>
      <c r="M6959" s="240"/>
      <c r="N6959" s="240"/>
      <c r="O6959" s="240"/>
      <c r="BC6959" s="226"/>
    </row>
    <row r="6960" spans="1:55" ht="15.75" customHeight="1" thickBot="1">
      <c r="A6960" s="238"/>
      <c r="B6960" s="238"/>
      <c r="C6960" s="240"/>
      <c r="D6960" s="240"/>
      <c r="E6960" s="240"/>
      <c r="F6960" s="240"/>
      <c r="G6960" s="240"/>
      <c r="H6960" s="240"/>
      <c r="I6960" s="240"/>
      <c r="J6960" s="240"/>
      <c r="K6960" s="240"/>
      <c r="L6960" s="240"/>
      <c r="M6960" s="240"/>
      <c r="N6960" s="240"/>
      <c r="O6960" s="240"/>
      <c r="BC6960" s="226"/>
    </row>
    <row r="6961" spans="1:55" ht="15.75" customHeight="1" thickBot="1">
      <c r="A6961" s="238"/>
      <c r="B6961" s="238"/>
      <c r="C6961" s="240"/>
      <c r="D6961" s="240"/>
      <c r="E6961" s="240"/>
      <c r="F6961" s="240"/>
      <c r="G6961" s="240"/>
      <c r="H6961" s="240"/>
      <c r="I6961" s="240"/>
      <c r="J6961" s="240"/>
      <c r="K6961" s="240"/>
      <c r="L6961" s="240"/>
      <c r="M6961" s="240"/>
      <c r="N6961" s="240"/>
      <c r="O6961" s="240"/>
      <c r="BC6961" s="226"/>
    </row>
    <row r="6962" spans="1:55" ht="15.75" customHeight="1" thickBot="1">
      <c r="A6962" s="238"/>
      <c r="B6962" s="238"/>
      <c r="C6962" s="240"/>
      <c r="D6962" s="240"/>
      <c r="E6962" s="240"/>
      <c r="F6962" s="240"/>
      <c r="G6962" s="240"/>
      <c r="H6962" s="240"/>
      <c r="I6962" s="240"/>
      <c r="J6962" s="240"/>
      <c r="K6962" s="240"/>
      <c r="L6962" s="240"/>
      <c r="M6962" s="240"/>
      <c r="N6962" s="240"/>
      <c r="O6962" s="240"/>
      <c r="BC6962" s="226"/>
    </row>
    <row r="6963" spans="1:55" ht="15.75" customHeight="1" thickBot="1">
      <c r="A6963" s="238"/>
      <c r="B6963" s="238"/>
      <c r="C6963" s="240"/>
      <c r="D6963" s="240"/>
      <c r="E6963" s="240"/>
      <c r="F6963" s="240"/>
      <c r="G6963" s="240"/>
      <c r="H6963" s="240"/>
      <c r="I6963" s="240"/>
      <c r="J6963" s="240"/>
      <c r="K6963" s="240"/>
      <c r="L6963" s="240"/>
      <c r="M6963" s="240"/>
      <c r="N6963" s="240"/>
      <c r="O6963" s="240"/>
      <c r="BC6963" s="226"/>
    </row>
    <row r="6964" spans="1:55" ht="15.75" customHeight="1" thickBot="1">
      <c r="A6964" s="238"/>
      <c r="B6964" s="238"/>
      <c r="C6964" s="240"/>
      <c r="D6964" s="240"/>
      <c r="E6964" s="240"/>
      <c r="F6964" s="240"/>
      <c r="G6964" s="240"/>
      <c r="H6964" s="240"/>
      <c r="I6964" s="240"/>
      <c r="J6964" s="240"/>
      <c r="K6964" s="240"/>
      <c r="L6964" s="240"/>
      <c r="M6964" s="240"/>
      <c r="N6964" s="240"/>
      <c r="O6964" s="240"/>
      <c r="BC6964" s="226"/>
    </row>
    <row r="6965" spans="1:55" ht="15.75" customHeight="1" thickBot="1">
      <c r="A6965" s="238"/>
      <c r="B6965" s="238"/>
      <c r="C6965" s="240"/>
      <c r="D6965" s="240"/>
      <c r="E6965" s="240"/>
      <c r="F6965" s="240"/>
      <c r="G6965" s="240"/>
      <c r="H6965" s="240"/>
      <c r="I6965" s="240"/>
      <c r="J6965" s="240"/>
      <c r="K6965" s="240"/>
      <c r="L6965" s="240"/>
      <c r="M6965" s="240"/>
      <c r="N6965" s="240"/>
      <c r="O6965" s="240"/>
      <c r="BC6965" s="226"/>
    </row>
    <row r="6966" spans="1:55" ht="15.75" customHeight="1" thickBot="1">
      <c r="A6966" s="238"/>
      <c r="B6966" s="238"/>
      <c r="C6966" s="240"/>
      <c r="D6966" s="240"/>
      <c r="E6966" s="240"/>
      <c r="F6966" s="240"/>
      <c r="G6966" s="240"/>
      <c r="H6966" s="240"/>
      <c r="I6966" s="240"/>
      <c r="J6966" s="240"/>
      <c r="K6966" s="240"/>
      <c r="L6966" s="240"/>
      <c r="M6966" s="240"/>
      <c r="N6966" s="240"/>
      <c r="O6966" s="240"/>
      <c r="BC6966" s="226"/>
    </row>
    <row r="6967" spans="1:55" ht="15.75" customHeight="1" thickBot="1">
      <c r="A6967" s="238"/>
      <c r="B6967" s="238"/>
      <c r="C6967" s="240"/>
      <c r="D6967" s="240"/>
      <c r="E6967" s="240"/>
      <c r="F6967" s="240"/>
      <c r="G6967" s="240"/>
      <c r="H6967" s="240"/>
      <c r="I6967" s="240"/>
      <c r="J6967" s="240"/>
      <c r="K6967" s="240"/>
      <c r="L6967" s="240"/>
      <c r="M6967" s="240"/>
      <c r="N6967" s="240"/>
      <c r="O6967" s="240"/>
      <c r="BC6967" s="226"/>
    </row>
    <row r="6968" spans="1:55" ht="15.75" customHeight="1" thickBot="1">
      <c r="A6968" s="238"/>
      <c r="B6968" s="238"/>
      <c r="C6968" s="240"/>
      <c r="D6968" s="240"/>
      <c r="E6968" s="240"/>
      <c r="F6968" s="240"/>
      <c r="G6968" s="240"/>
      <c r="H6968" s="240"/>
      <c r="I6968" s="240"/>
      <c r="J6968" s="240"/>
      <c r="K6968" s="240"/>
      <c r="L6968" s="240"/>
      <c r="M6968" s="240"/>
      <c r="N6968" s="240"/>
      <c r="O6968" s="240"/>
      <c r="BC6968" s="226"/>
    </row>
    <row r="6969" spans="1:55" ht="15.75" customHeight="1" thickBot="1">
      <c r="A6969" s="238"/>
      <c r="B6969" s="238"/>
      <c r="C6969" s="240"/>
      <c r="D6969" s="240"/>
      <c r="E6969" s="240"/>
      <c r="F6969" s="240"/>
      <c r="G6969" s="240"/>
      <c r="H6969" s="240"/>
      <c r="I6969" s="240"/>
      <c r="J6969" s="240"/>
      <c r="K6969" s="240"/>
      <c r="L6969" s="240"/>
      <c r="M6969" s="240"/>
      <c r="N6969" s="240"/>
      <c r="O6969" s="240"/>
      <c r="BC6969" s="226"/>
    </row>
    <row r="6970" spans="1:55" ht="15.75" customHeight="1" thickBot="1">
      <c r="A6970" s="238"/>
      <c r="B6970" s="238"/>
      <c r="C6970" s="240"/>
      <c r="D6970" s="240"/>
      <c r="E6970" s="240"/>
      <c r="F6970" s="240"/>
      <c r="G6970" s="240"/>
      <c r="H6970" s="240"/>
      <c r="I6970" s="240"/>
      <c r="J6970" s="240"/>
      <c r="K6970" s="240"/>
      <c r="L6970" s="240"/>
      <c r="M6970" s="240"/>
      <c r="N6970" s="240"/>
      <c r="O6970" s="240"/>
      <c r="BC6970" s="226"/>
    </row>
    <row r="6971" spans="1:55" ht="15.75" customHeight="1" thickBot="1">
      <c r="A6971" s="238"/>
      <c r="B6971" s="238"/>
      <c r="C6971" s="240"/>
      <c r="D6971" s="240"/>
      <c r="E6971" s="240"/>
      <c r="F6971" s="240"/>
      <c r="G6971" s="240"/>
      <c r="H6971" s="240"/>
      <c r="I6971" s="240"/>
      <c r="J6971" s="240"/>
      <c r="K6971" s="240"/>
      <c r="L6971" s="240"/>
      <c r="M6971" s="240"/>
      <c r="N6971" s="240"/>
      <c r="O6971" s="240"/>
      <c r="BC6971" s="226"/>
    </row>
    <row r="6972" spans="1:55" ht="15.75" customHeight="1" thickBot="1">
      <c r="A6972" s="238"/>
      <c r="B6972" s="238"/>
      <c r="C6972" s="240"/>
      <c r="D6972" s="240"/>
      <c r="E6972" s="240"/>
      <c r="F6972" s="240"/>
      <c r="G6972" s="240"/>
      <c r="H6972" s="240"/>
      <c r="I6972" s="240"/>
      <c r="J6972" s="240"/>
      <c r="K6972" s="240"/>
      <c r="L6972" s="240"/>
      <c r="M6972" s="240"/>
      <c r="N6972" s="240"/>
      <c r="O6972" s="240"/>
      <c r="BC6972" s="226"/>
    </row>
    <row r="6973" spans="1:55" ht="15.75" customHeight="1" thickBot="1">
      <c r="A6973" s="238"/>
      <c r="B6973" s="238"/>
      <c r="C6973" s="240"/>
      <c r="D6973" s="240"/>
      <c r="E6973" s="240"/>
      <c r="F6973" s="240"/>
      <c r="G6973" s="240"/>
      <c r="H6973" s="240"/>
      <c r="I6973" s="240"/>
      <c r="J6973" s="240"/>
      <c r="K6973" s="240"/>
      <c r="L6973" s="240"/>
      <c r="M6973" s="240"/>
      <c r="N6973" s="240"/>
      <c r="O6973" s="240"/>
      <c r="BC6973" s="226"/>
    </row>
    <row r="6974" spans="1:55" ht="15.75" customHeight="1" thickBot="1">
      <c r="A6974" s="238"/>
      <c r="B6974" s="238"/>
      <c r="C6974" s="240"/>
      <c r="D6974" s="240"/>
      <c r="E6974" s="240"/>
      <c r="F6974" s="240"/>
      <c r="G6974" s="240"/>
      <c r="H6974" s="240"/>
      <c r="I6974" s="240"/>
      <c r="J6974" s="240"/>
      <c r="K6974" s="240"/>
      <c r="L6974" s="240"/>
      <c r="M6974" s="240"/>
      <c r="N6974" s="240"/>
      <c r="O6974" s="240"/>
      <c r="BC6974" s="226"/>
    </row>
    <row r="6975" spans="1:55" ht="15.75" customHeight="1" thickBot="1">
      <c r="A6975" s="238"/>
      <c r="B6975" s="238"/>
      <c r="C6975" s="240"/>
      <c r="D6975" s="240"/>
      <c r="E6975" s="240"/>
      <c r="F6975" s="240"/>
      <c r="G6975" s="240"/>
      <c r="H6975" s="240"/>
      <c r="I6975" s="240"/>
      <c r="J6975" s="240"/>
      <c r="K6975" s="240"/>
      <c r="L6975" s="240"/>
      <c r="M6975" s="240"/>
      <c r="N6975" s="240"/>
      <c r="O6975" s="240"/>
      <c r="BC6975" s="226"/>
    </row>
    <row r="6976" spans="1:55" ht="15.75" customHeight="1" thickBot="1">
      <c r="A6976" s="238"/>
      <c r="B6976" s="238"/>
      <c r="C6976" s="240"/>
      <c r="D6976" s="240"/>
      <c r="E6976" s="240"/>
      <c r="F6976" s="240"/>
      <c r="G6976" s="240"/>
      <c r="H6976" s="240"/>
      <c r="I6976" s="240"/>
      <c r="J6976" s="240"/>
      <c r="K6976" s="240"/>
      <c r="L6976" s="240"/>
      <c r="M6976" s="240"/>
      <c r="N6976" s="240"/>
      <c r="O6976" s="240"/>
      <c r="BC6976" s="226"/>
    </row>
    <row r="6977" spans="1:55" ht="15.75" customHeight="1" thickBot="1">
      <c r="A6977" s="238"/>
      <c r="B6977" s="238"/>
      <c r="C6977" s="240"/>
      <c r="D6977" s="240"/>
      <c r="E6977" s="240"/>
      <c r="F6977" s="240"/>
      <c r="G6977" s="240"/>
      <c r="H6977" s="240"/>
      <c r="I6977" s="240"/>
      <c r="J6977" s="240"/>
      <c r="K6977" s="240"/>
      <c r="L6977" s="240"/>
      <c r="M6977" s="240"/>
      <c r="N6977" s="240"/>
      <c r="O6977" s="240"/>
      <c r="BC6977" s="226"/>
    </row>
    <row r="6978" spans="1:55" ht="15.75" customHeight="1" thickBot="1">
      <c r="A6978" s="238"/>
      <c r="B6978" s="238"/>
      <c r="C6978" s="240"/>
      <c r="D6978" s="240"/>
      <c r="E6978" s="240"/>
      <c r="F6978" s="240"/>
      <c r="G6978" s="240"/>
      <c r="H6978" s="240"/>
      <c r="I6978" s="240"/>
      <c r="J6978" s="240"/>
      <c r="K6978" s="240"/>
      <c r="L6978" s="240"/>
      <c r="M6978" s="240"/>
      <c r="N6978" s="240"/>
      <c r="O6978" s="240"/>
      <c r="BC6978" s="226"/>
    </row>
    <row r="6979" spans="1:55" ht="15.75" customHeight="1" thickBot="1">
      <c r="A6979" s="238"/>
      <c r="B6979" s="238"/>
      <c r="C6979" s="240"/>
      <c r="D6979" s="240"/>
      <c r="E6979" s="240"/>
      <c r="F6979" s="240"/>
      <c r="G6979" s="240"/>
      <c r="H6979" s="240"/>
      <c r="I6979" s="240"/>
      <c r="J6979" s="240"/>
      <c r="K6979" s="240"/>
      <c r="L6979" s="240"/>
      <c r="M6979" s="240"/>
      <c r="N6979" s="240"/>
      <c r="O6979" s="240"/>
      <c r="BC6979" s="226"/>
    </row>
    <row r="6980" spans="1:55" ht="15.75" customHeight="1" thickBot="1">
      <c r="A6980" s="238"/>
      <c r="B6980" s="238"/>
      <c r="C6980" s="240"/>
      <c r="D6980" s="240"/>
      <c r="E6980" s="240"/>
      <c r="F6980" s="240"/>
      <c r="G6980" s="240"/>
      <c r="H6980" s="240"/>
      <c r="I6980" s="240"/>
      <c r="J6980" s="240"/>
      <c r="K6980" s="240"/>
      <c r="L6980" s="240"/>
      <c r="M6980" s="240"/>
      <c r="N6980" s="240"/>
      <c r="O6980" s="240"/>
      <c r="BC6980" s="226"/>
    </row>
    <row r="6981" spans="1:55" ht="15.75" customHeight="1" thickBot="1">
      <c r="A6981" s="238"/>
      <c r="B6981" s="238"/>
      <c r="C6981" s="240"/>
      <c r="D6981" s="240"/>
      <c r="E6981" s="240"/>
      <c r="F6981" s="240"/>
      <c r="G6981" s="240"/>
      <c r="H6981" s="240"/>
      <c r="I6981" s="240"/>
      <c r="J6981" s="240"/>
      <c r="K6981" s="240"/>
      <c r="L6981" s="240"/>
      <c r="M6981" s="240"/>
      <c r="N6981" s="240"/>
      <c r="O6981" s="240"/>
      <c r="BC6981" s="226"/>
    </row>
    <row r="6982" spans="1:55" ht="15.75" customHeight="1" thickBot="1">
      <c r="A6982" s="238"/>
      <c r="B6982" s="238"/>
      <c r="C6982" s="240"/>
      <c r="D6982" s="240"/>
      <c r="E6982" s="240"/>
      <c r="F6982" s="240"/>
      <c r="G6982" s="240"/>
      <c r="H6982" s="240"/>
      <c r="I6982" s="240"/>
      <c r="J6982" s="240"/>
      <c r="K6982" s="240"/>
      <c r="L6982" s="240"/>
      <c r="M6982" s="240"/>
      <c r="N6982" s="240"/>
      <c r="O6982" s="240"/>
      <c r="BC6982" s="226"/>
    </row>
    <row r="6983" spans="1:55" ht="15.75" customHeight="1" thickBot="1">
      <c r="A6983" s="238"/>
      <c r="B6983" s="238"/>
      <c r="C6983" s="240"/>
      <c r="D6983" s="240"/>
      <c r="E6983" s="240"/>
      <c r="F6983" s="240"/>
      <c r="G6983" s="240"/>
      <c r="H6983" s="240"/>
      <c r="I6983" s="240"/>
      <c r="J6983" s="240"/>
      <c r="K6983" s="240"/>
      <c r="L6983" s="240"/>
      <c r="M6983" s="240"/>
      <c r="N6983" s="240"/>
      <c r="O6983" s="240"/>
      <c r="BC6983" s="226"/>
    </row>
    <row r="6984" spans="1:55" ht="15.75" customHeight="1" thickBot="1">
      <c r="A6984" s="238"/>
      <c r="B6984" s="238"/>
      <c r="C6984" s="240"/>
      <c r="D6984" s="240"/>
      <c r="E6984" s="240"/>
      <c r="F6984" s="240"/>
      <c r="G6984" s="240"/>
      <c r="H6984" s="240"/>
      <c r="I6984" s="240"/>
      <c r="J6984" s="240"/>
      <c r="K6984" s="240"/>
      <c r="L6984" s="240"/>
      <c r="M6984" s="240"/>
      <c r="N6984" s="240"/>
      <c r="O6984" s="240"/>
      <c r="BC6984" s="226"/>
    </row>
    <row r="6985" spans="1:55" ht="15.75" customHeight="1" thickBot="1">
      <c r="A6985" s="238"/>
      <c r="B6985" s="238"/>
      <c r="C6985" s="240"/>
      <c r="D6985" s="240"/>
      <c r="E6985" s="240"/>
      <c r="F6985" s="240"/>
      <c r="G6985" s="240"/>
      <c r="H6985" s="240"/>
      <c r="I6985" s="240"/>
      <c r="J6985" s="240"/>
      <c r="K6985" s="240"/>
      <c r="L6985" s="240"/>
      <c r="M6985" s="240"/>
      <c r="N6985" s="240"/>
      <c r="O6985" s="240"/>
      <c r="BC6985" s="226"/>
    </row>
    <row r="6986" spans="1:55" ht="15.75" customHeight="1" thickBot="1">
      <c r="A6986" s="238"/>
      <c r="B6986" s="238"/>
      <c r="C6986" s="240"/>
      <c r="D6986" s="240"/>
      <c r="E6986" s="240"/>
      <c r="F6986" s="240"/>
      <c r="G6986" s="240"/>
      <c r="H6986" s="240"/>
      <c r="I6986" s="240"/>
      <c r="J6986" s="240"/>
      <c r="K6986" s="240"/>
      <c r="L6986" s="240"/>
      <c r="M6986" s="240"/>
      <c r="N6986" s="240"/>
      <c r="O6986" s="240"/>
      <c r="BC6986" s="226"/>
    </row>
    <row r="6987" spans="1:55" ht="15.75" customHeight="1" thickBot="1">
      <c r="A6987" s="238"/>
      <c r="B6987" s="238"/>
      <c r="C6987" s="240"/>
      <c r="D6987" s="240"/>
      <c r="E6987" s="240"/>
      <c r="F6987" s="240"/>
      <c r="G6987" s="240"/>
      <c r="H6987" s="240"/>
      <c r="I6987" s="240"/>
      <c r="J6987" s="240"/>
      <c r="K6987" s="240"/>
      <c r="L6987" s="240"/>
      <c r="M6987" s="240"/>
      <c r="N6987" s="240"/>
      <c r="O6987" s="240"/>
      <c r="BC6987" s="226"/>
    </row>
    <row r="6988" spans="1:55" ht="15.75" customHeight="1" thickBot="1">
      <c r="A6988" s="238"/>
      <c r="B6988" s="238"/>
      <c r="C6988" s="240"/>
      <c r="D6988" s="240"/>
      <c r="E6988" s="240"/>
      <c r="F6988" s="240"/>
      <c r="G6988" s="240"/>
      <c r="H6988" s="240"/>
      <c r="I6988" s="240"/>
      <c r="J6988" s="240"/>
      <c r="K6988" s="240"/>
      <c r="L6988" s="240"/>
      <c r="M6988" s="240"/>
      <c r="N6988" s="240"/>
      <c r="O6988" s="240"/>
      <c r="BC6988" s="226"/>
    </row>
    <row r="6989" spans="1:55" ht="15.75" customHeight="1" thickBot="1">
      <c r="A6989" s="238"/>
      <c r="B6989" s="238"/>
      <c r="C6989" s="240"/>
      <c r="D6989" s="240"/>
      <c r="E6989" s="240"/>
      <c r="F6989" s="240"/>
      <c r="G6989" s="240"/>
      <c r="H6989" s="240"/>
      <c r="I6989" s="240"/>
      <c r="J6989" s="240"/>
      <c r="K6989" s="240"/>
      <c r="L6989" s="240"/>
      <c r="M6989" s="240"/>
      <c r="N6989" s="240"/>
      <c r="O6989" s="240"/>
      <c r="BC6989" s="226"/>
    </row>
    <row r="6990" spans="1:55" ht="15.75" customHeight="1" thickBot="1">
      <c r="A6990" s="238"/>
      <c r="B6990" s="238"/>
      <c r="C6990" s="240"/>
      <c r="D6990" s="240"/>
      <c r="E6990" s="240"/>
      <c r="F6990" s="240"/>
      <c r="G6990" s="240"/>
      <c r="H6990" s="240"/>
      <c r="I6990" s="240"/>
      <c r="J6990" s="240"/>
      <c r="K6990" s="240"/>
      <c r="L6990" s="240"/>
      <c r="M6990" s="240"/>
      <c r="N6990" s="240"/>
      <c r="O6990" s="240"/>
      <c r="BC6990" s="226"/>
    </row>
    <row r="6991" spans="1:55" ht="15.75" customHeight="1" thickBot="1">
      <c r="A6991" s="238"/>
      <c r="B6991" s="238"/>
      <c r="C6991" s="240"/>
      <c r="D6991" s="240"/>
      <c r="E6991" s="240"/>
      <c r="F6991" s="240"/>
      <c r="G6991" s="240"/>
      <c r="H6991" s="240"/>
      <c r="I6991" s="240"/>
      <c r="J6991" s="240"/>
      <c r="K6991" s="240"/>
      <c r="L6991" s="240"/>
      <c r="M6991" s="240"/>
      <c r="N6991" s="240"/>
      <c r="O6991" s="240"/>
      <c r="BC6991" s="226"/>
    </row>
    <row r="6992" spans="1:55" ht="15.75" customHeight="1" thickBot="1">
      <c r="A6992" s="238"/>
      <c r="B6992" s="238"/>
      <c r="C6992" s="240"/>
      <c r="D6992" s="240"/>
      <c r="E6992" s="240"/>
      <c r="F6992" s="240"/>
      <c r="G6992" s="240"/>
      <c r="H6992" s="240"/>
      <c r="I6992" s="240"/>
      <c r="J6992" s="240"/>
      <c r="K6992" s="240"/>
      <c r="L6992" s="240"/>
      <c r="M6992" s="240"/>
      <c r="N6992" s="240"/>
      <c r="O6992" s="240"/>
      <c r="BC6992" s="226"/>
    </row>
    <row r="6993" spans="1:55" ht="15.75" customHeight="1" thickBot="1">
      <c r="A6993" s="238"/>
      <c r="B6993" s="238"/>
      <c r="C6993" s="240"/>
      <c r="D6993" s="240"/>
      <c r="E6993" s="240"/>
      <c r="F6993" s="240"/>
      <c r="G6993" s="240"/>
      <c r="H6993" s="240"/>
      <c r="I6993" s="240"/>
      <c r="J6993" s="240"/>
      <c r="K6993" s="240"/>
      <c r="L6993" s="240"/>
      <c r="M6993" s="240"/>
      <c r="N6993" s="240"/>
      <c r="O6993" s="240"/>
      <c r="BC6993" s="226"/>
    </row>
    <row r="6994" spans="1:55" ht="15.75" customHeight="1" thickBot="1">
      <c r="A6994" s="238"/>
      <c r="B6994" s="238"/>
      <c r="C6994" s="240"/>
      <c r="D6994" s="240"/>
      <c r="E6994" s="240"/>
      <c r="F6994" s="240"/>
      <c r="G6994" s="240"/>
      <c r="H6994" s="240"/>
      <c r="I6994" s="240"/>
      <c r="J6994" s="240"/>
      <c r="K6994" s="240"/>
      <c r="L6994" s="240"/>
      <c r="M6994" s="240"/>
      <c r="N6994" s="240"/>
      <c r="O6994" s="240"/>
      <c r="BC6994" s="226"/>
    </row>
    <row r="6995" spans="1:55" ht="15.75" customHeight="1" thickBot="1">
      <c r="A6995" s="238"/>
      <c r="B6995" s="238"/>
      <c r="C6995" s="240"/>
      <c r="D6995" s="240"/>
      <c r="E6995" s="240"/>
      <c r="F6995" s="240"/>
      <c r="G6995" s="240"/>
      <c r="H6995" s="240"/>
      <c r="I6995" s="240"/>
      <c r="J6995" s="240"/>
      <c r="K6995" s="240"/>
      <c r="L6995" s="240"/>
      <c r="M6995" s="240"/>
      <c r="N6995" s="240"/>
      <c r="O6995" s="240"/>
      <c r="BC6995" s="226"/>
    </row>
    <row r="6996" spans="1:55" ht="15.75" customHeight="1" thickBot="1">
      <c r="A6996" s="238"/>
      <c r="B6996" s="238"/>
      <c r="C6996" s="240"/>
      <c r="D6996" s="240"/>
      <c r="E6996" s="240"/>
      <c r="F6996" s="240"/>
      <c r="G6996" s="240"/>
      <c r="H6996" s="240"/>
      <c r="I6996" s="240"/>
      <c r="J6996" s="240"/>
      <c r="K6996" s="240"/>
      <c r="L6996" s="240"/>
      <c r="M6996" s="240"/>
      <c r="N6996" s="240"/>
      <c r="O6996" s="240"/>
      <c r="BC6996" s="226"/>
    </row>
    <row r="6997" spans="1:55" ht="15.75" customHeight="1" thickBot="1">
      <c r="A6997" s="238"/>
      <c r="B6997" s="238"/>
      <c r="C6997" s="240"/>
      <c r="D6997" s="240"/>
      <c r="E6997" s="240"/>
      <c r="F6997" s="240"/>
      <c r="G6997" s="240"/>
      <c r="H6997" s="240"/>
      <c r="I6997" s="240"/>
      <c r="J6997" s="240"/>
      <c r="K6997" s="240"/>
      <c r="L6997" s="240"/>
      <c r="M6997" s="240"/>
      <c r="N6997" s="240"/>
      <c r="O6997" s="240"/>
      <c r="BC6997" s="226"/>
    </row>
    <row r="6998" spans="1:55" ht="15.75" customHeight="1" thickBot="1">
      <c r="A6998" s="238"/>
      <c r="B6998" s="238"/>
      <c r="C6998" s="240"/>
      <c r="D6998" s="240"/>
      <c r="E6998" s="240"/>
      <c r="F6998" s="240"/>
      <c r="G6998" s="240"/>
      <c r="H6998" s="240"/>
      <c r="I6998" s="240"/>
      <c r="J6998" s="240"/>
      <c r="K6998" s="240"/>
      <c r="L6998" s="240"/>
      <c r="M6998" s="240"/>
      <c r="N6998" s="240"/>
      <c r="O6998" s="240"/>
      <c r="BC6998" s="226"/>
    </row>
    <row r="6999" spans="1:55" ht="15.75" customHeight="1" thickBot="1">
      <c r="A6999" s="238"/>
      <c r="B6999" s="238"/>
      <c r="C6999" s="240"/>
      <c r="D6999" s="240"/>
      <c r="E6999" s="240"/>
      <c r="F6999" s="240"/>
      <c r="G6999" s="240"/>
      <c r="H6999" s="240"/>
      <c r="I6999" s="240"/>
      <c r="J6999" s="240"/>
      <c r="K6999" s="240"/>
      <c r="L6999" s="240"/>
      <c r="M6999" s="240"/>
      <c r="N6999" s="240"/>
      <c r="O6999" s="240"/>
      <c r="BC6999" s="226"/>
    </row>
    <row r="7000" spans="1:55" ht="15.75" customHeight="1" thickBot="1">
      <c r="A7000" s="238"/>
      <c r="B7000" s="238"/>
      <c r="C7000" s="240"/>
      <c r="D7000" s="240"/>
      <c r="E7000" s="240"/>
      <c r="F7000" s="240"/>
      <c r="G7000" s="240"/>
      <c r="H7000" s="240"/>
      <c r="I7000" s="240"/>
      <c r="J7000" s="240"/>
      <c r="K7000" s="240"/>
      <c r="L7000" s="240"/>
      <c r="M7000" s="240"/>
      <c r="N7000" s="240"/>
      <c r="O7000" s="240"/>
      <c r="BC7000" s="226"/>
    </row>
    <row r="7001" spans="1:55" ht="15.75" customHeight="1" thickBot="1">
      <c r="A7001" s="238"/>
      <c r="B7001" s="238"/>
      <c r="C7001" s="240"/>
      <c r="D7001" s="240"/>
      <c r="E7001" s="240"/>
      <c r="F7001" s="240"/>
      <c r="G7001" s="240"/>
      <c r="H7001" s="240"/>
      <c r="I7001" s="240"/>
      <c r="J7001" s="240"/>
      <c r="K7001" s="240"/>
      <c r="L7001" s="240"/>
      <c r="M7001" s="240"/>
      <c r="N7001" s="240"/>
      <c r="O7001" s="240"/>
      <c r="BC7001" s="226"/>
    </row>
    <row r="7002" spans="1:55" ht="15.75" customHeight="1" thickBot="1">
      <c r="A7002" s="238"/>
      <c r="B7002" s="238"/>
      <c r="C7002" s="240"/>
      <c r="D7002" s="240"/>
      <c r="E7002" s="240"/>
      <c r="F7002" s="240"/>
      <c r="G7002" s="240"/>
      <c r="H7002" s="240"/>
      <c r="I7002" s="240"/>
      <c r="J7002" s="240"/>
      <c r="K7002" s="240"/>
      <c r="L7002" s="240"/>
      <c r="M7002" s="240"/>
      <c r="N7002" s="240"/>
      <c r="O7002" s="240"/>
      <c r="BC7002" s="226"/>
    </row>
    <row r="7003" spans="1:55" ht="15.75" customHeight="1" thickBot="1">
      <c r="A7003" s="238"/>
      <c r="B7003" s="238"/>
      <c r="C7003" s="240"/>
      <c r="D7003" s="240"/>
      <c r="E7003" s="240"/>
      <c r="F7003" s="240"/>
      <c r="G7003" s="240"/>
      <c r="H7003" s="240"/>
      <c r="I7003" s="240"/>
      <c r="J7003" s="240"/>
      <c r="K7003" s="240"/>
      <c r="L7003" s="240"/>
      <c r="M7003" s="240"/>
      <c r="N7003" s="240"/>
      <c r="O7003" s="240"/>
      <c r="BC7003" s="226"/>
    </row>
    <row r="7004" spans="1:55" ht="15.75" customHeight="1" thickBot="1">
      <c r="A7004" s="238"/>
      <c r="B7004" s="238"/>
      <c r="C7004" s="240"/>
      <c r="D7004" s="240"/>
      <c r="E7004" s="240"/>
      <c r="F7004" s="240"/>
      <c r="G7004" s="240"/>
      <c r="H7004" s="240"/>
      <c r="I7004" s="240"/>
      <c r="J7004" s="240"/>
      <c r="K7004" s="240"/>
      <c r="L7004" s="240"/>
      <c r="M7004" s="240"/>
      <c r="N7004" s="240"/>
      <c r="O7004" s="240"/>
      <c r="BC7004" s="226"/>
    </row>
    <row r="7005" spans="1:55" ht="15.75" customHeight="1" thickBot="1">
      <c r="A7005" s="238"/>
      <c r="B7005" s="238"/>
      <c r="C7005" s="240"/>
      <c r="D7005" s="240"/>
      <c r="E7005" s="240"/>
      <c r="F7005" s="240"/>
      <c r="G7005" s="240"/>
      <c r="H7005" s="240"/>
      <c r="I7005" s="240"/>
      <c r="J7005" s="240"/>
      <c r="K7005" s="240"/>
      <c r="L7005" s="240"/>
      <c r="M7005" s="240"/>
      <c r="N7005" s="240"/>
      <c r="O7005" s="240"/>
      <c r="BC7005" s="226"/>
    </row>
    <row r="7006" spans="1:55" ht="15.75" customHeight="1" thickBot="1">
      <c r="A7006" s="238"/>
      <c r="B7006" s="238"/>
      <c r="C7006" s="240"/>
      <c r="D7006" s="240"/>
      <c r="E7006" s="240"/>
      <c r="F7006" s="240"/>
      <c r="G7006" s="240"/>
      <c r="H7006" s="240"/>
      <c r="I7006" s="240"/>
      <c r="J7006" s="240"/>
      <c r="K7006" s="240"/>
      <c r="L7006" s="240"/>
      <c r="M7006" s="240"/>
      <c r="N7006" s="240"/>
      <c r="O7006" s="240"/>
      <c r="BC7006" s="226"/>
    </row>
    <row r="7007" spans="1:55" ht="15.75" customHeight="1" thickBot="1">
      <c r="A7007" s="238"/>
      <c r="B7007" s="238"/>
      <c r="C7007" s="240"/>
      <c r="D7007" s="240"/>
      <c r="E7007" s="240"/>
      <c r="F7007" s="240"/>
      <c r="G7007" s="240"/>
      <c r="H7007" s="240"/>
      <c r="I7007" s="240"/>
      <c r="J7007" s="240"/>
      <c r="K7007" s="240"/>
      <c r="L7007" s="240"/>
      <c r="M7007" s="240"/>
      <c r="N7007" s="240"/>
      <c r="O7007" s="240"/>
      <c r="BC7007" s="226"/>
    </row>
    <row r="7008" spans="1:55" ht="15.75" customHeight="1" thickBot="1">
      <c r="A7008" s="238"/>
      <c r="B7008" s="238"/>
      <c r="C7008" s="240"/>
      <c r="D7008" s="240"/>
      <c r="E7008" s="240"/>
      <c r="F7008" s="240"/>
      <c r="G7008" s="240"/>
      <c r="H7008" s="240"/>
      <c r="I7008" s="240"/>
      <c r="J7008" s="240"/>
      <c r="K7008" s="240"/>
      <c r="L7008" s="240"/>
      <c r="M7008" s="240"/>
      <c r="N7008" s="240"/>
      <c r="O7008" s="240"/>
      <c r="BC7008" s="226"/>
    </row>
    <row r="7009" spans="1:55" ht="15.75" customHeight="1" thickBot="1">
      <c r="A7009" s="238"/>
      <c r="B7009" s="238"/>
      <c r="C7009" s="240"/>
      <c r="D7009" s="240"/>
      <c r="E7009" s="240"/>
      <c r="F7009" s="240"/>
      <c r="G7009" s="240"/>
      <c r="H7009" s="240"/>
      <c r="I7009" s="240"/>
      <c r="J7009" s="240"/>
      <c r="K7009" s="240"/>
      <c r="L7009" s="240"/>
      <c r="M7009" s="240"/>
      <c r="N7009" s="240"/>
      <c r="O7009" s="240"/>
      <c r="BC7009" s="226"/>
    </row>
    <row r="7010" spans="1:55" ht="15.75" customHeight="1" thickBot="1">
      <c r="A7010" s="238"/>
      <c r="B7010" s="238"/>
      <c r="C7010" s="240"/>
      <c r="D7010" s="240"/>
      <c r="E7010" s="240"/>
      <c r="F7010" s="240"/>
      <c r="G7010" s="240"/>
      <c r="H7010" s="240"/>
      <c r="I7010" s="240"/>
      <c r="J7010" s="240"/>
      <c r="K7010" s="240"/>
      <c r="L7010" s="240"/>
      <c r="M7010" s="240"/>
      <c r="N7010" s="240"/>
      <c r="O7010" s="240"/>
      <c r="BC7010" s="226"/>
    </row>
    <row r="7011" spans="1:55" ht="15.75" customHeight="1" thickBot="1">
      <c r="A7011" s="238"/>
      <c r="B7011" s="238"/>
      <c r="C7011" s="240"/>
      <c r="D7011" s="240"/>
      <c r="E7011" s="240"/>
      <c r="F7011" s="240"/>
      <c r="G7011" s="240"/>
      <c r="H7011" s="240"/>
      <c r="I7011" s="240"/>
      <c r="J7011" s="240"/>
      <c r="K7011" s="240"/>
      <c r="L7011" s="240"/>
      <c r="M7011" s="240"/>
      <c r="N7011" s="240"/>
      <c r="O7011" s="240"/>
      <c r="BC7011" s="226"/>
    </row>
    <row r="7012" spans="1:55" ht="15.75" customHeight="1" thickBot="1">
      <c r="A7012" s="238"/>
      <c r="B7012" s="238"/>
      <c r="C7012" s="240"/>
      <c r="D7012" s="240"/>
      <c r="E7012" s="240"/>
      <c r="F7012" s="240"/>
      <c r="G7012" s="240"/>
      <c r="H7012" s="240"/>
      <c r="I7012" s="240"/>
      <c r="J7012" s="240"/>
      <c r="K7012" s="240"/>
      <c r="L7012" s="240"/>
      <c r="M7012" s="240"/>
      <c r="N7012" s="240"/>
      <c r="O7012" s="240"/>
      <c r="BC7012" s="226"/>
    </row>
    <row r="7013" spans="1:55" ht="15.75" customHeight="1" thickBot="1">
      <c r="A7013" s="238"/>
      <c r="B7013" s="238"/>
      <c r="C7013" s="240"/>
      <c r="D7013" s="240"/>
      <c r="E7013" s="240"/>
      <c r="F7013" s="240"/>
      <c r="G7013" s="240"/>
      <c r="H7013" s="240"/>
      <c r="I7013" s="240"/>
      <c r="J7013" s="240"/>
      <c r="K7013" s="240"/>
      <c r="L7013" s="240"/>
      <c r="M7013" s="240"/>
      <c r="N7013" s="240"/>
      <c r="O7013" s="240"/>
      <c r="BC7013" s="226"/>
    </row>
    <row r="7014" spans="1:55" ht="15.75" customHeight="1" thickBot="1">
      <c r="A7014" s="238"/>
      <c r="B7014" s="238"/>
      <c r="C7014" s="240"/>
      <c r="D7014" s="240"/>
      <c r="E7014" s="240"/>
      <c r="F7014" s="240"/>
      <c r="G7014" s="240"/>
      <c r="H7014" s="240"/>
      <c r="I7014" s="240"/>
      <c r="J7014" s="240"/>
      <c r="K7014" s="240"/>
      <c r="L7014" s="240"/>
      <c r="M7014" s="240"/>
      <c r="N7014" s="240"/>
      <c r="O7014" s="240"/>
      <c r="BC7014" s="226"/>
    </row>
    <row r="7015" spans="1:55" ht="15.75" customHeight="1" thickBot="1">
      <c r="A7015" s="238"/>
      <c r="B7015" s="238"/>
      <c r="C7015" s="240"/>
      <c r="D7015" s="240"/>
      <c r="E7015" s="240"/>
      <c r="F7015" s="240"/>
      <c r="G7015" s="240"/>
      <c r="H7015" s="240"/>
      <c r="I7015" s="240"/>
      <c r="J7015" s="240"/>
      <c r="K7015" s="240"/>
      <c r="L7015" s="240"/>
      <c r="M7015" s="240"/>
      <c r="N7015" s="240"/>
      <c r="O7015" s="240"/>
      <c r="BC7015" s="226"/>
    </row>
    <row r="7016" spans="1:55" ht="15.75" customHeight="1" thickBot="1">
      <c r="A7016" s="238"/>
      <c r="B7016" s="238"/>
      <c r="C7016" s="240"/>
      <c r="D7016" s="240"/>
      <c r="E7016" s="240"/>
      <c r="F7016" s="240"/>
      <c r="G7016" s="240"/>
      <c r="H7016" s="240"/>
      <c r="I7016" s="240"/>
      <c r="J7016" s="240"/>
      <c r="K7016" s="240"/>
      <c r="L7016" s="240"/>
      <c r="M7016" s="240"/>
      <c r="N7016" s="240"/>
      <c r="O7016" s="240"/>
      <c r="BC7016" s="226"/>
    </row>
    <row r="7017" spans="1:55" ht="15.75" customHeight="1" thickBot="1">
      <c r="A7017" s="238"/>
      <c r="B7017" s="238"/>
      <c r="C7017" s="240"/>
      <c r="D7017" s="240"/>
      <c r="E7017" s="240"/>
      <c r="F7017" s="240"/>
      <c r="G7017" s="240"/>
      <c r="H7017" s="240"/>
      <c r="I7017" s="240"/>
      <c r="J7017" s="240"/>
      <c r="K7017" s="240"/>
      <c r="L7017" s="240"/>
      <c r="M7017" s="240"/>
      <c r="N7017" s="240"/>
      <c r="O7017" s="240"/>
      <c r="BC7017" s="226"/>
    </row>
    <row r="7018" spans="1:55" ht="15.75" customHeight="1" thickBot="1">
      <c r="A7018" s="238"/>
      <c r="B7018" s="238"/>
      <c r="C7018" s="240"/>
      <c r="D7018" s="240"/>
      <c r="E7018" s="240"/>
      <c r="F7018" s="240"/>
      <c r="G7018" s="240"/>
      <c r="H7018" s="240"/>
      <c r="I7018" s="240"/>
      <c r="J7018" s="240"/>
      <c r="K7018" s="240"/>
      <c r="L7018" s="240"/>
      <c r="M7018" s="240"/>
      <c r="N7018" s="240"/>
      <c r="O7018" s="240"/>
      <c r="BC7018" s="226"/>
    </row>
    <row r="7019" spans="1:55" ht="15.75" customHeight="1" thickBot="1">
      <c r="A7019" s="238"/>
      <c r="B7019" s="238"/>
      <c r="C7019" s="240"/>
      <c r="D7019" s="240"/>
      <c r="E7019" s="240"/>
      <c r="F7019" s="240"/>
      <c r="G7019" s="240"/>
      <c r="H7019" s="240"/>
      <c r="I7019" s="240"/>
      <c r="J7019" s="240"/>
      <c r="K7019" s="240"/>
      <c r="L7019" s="240"/>
      <c r="M7019" s="240"/>
      <c r="N7019" s="240"/>
      <c r="O7019" s="240"/>
      <c r="BC7019" s="226"/>
    </row>
    <row r="7020" spans="1:55" ht="15.75" customHeight="1" thickBot="1">
      <c r="A7020" s="238"/>
      <c r="B7020" s="238"/>
      <c r="C7020" s="240"/>
      <c r="D7020" s="240"/>
      <c r="E7020" s="240"/>
      <c r="F7020" s="240"/>
      <c r="G7020" s="240"/>
      <c r="H7020" s="240"/>
      <c r="I7020" s="240"/>
      <c r="J7020" s="240"/>
      <c r="K7020" s="240"/>
      <c r="L7020" s="240"/>
      <c r="M7020" s="240"/>
      <c r="N7020" s="240"/>
      <c r="O7020" s="240"/>
      <c r="BC7020" s="226"/>
    </row>
    <row r="7021" spans="1:55" ht="15.75" customHeight="1" thickBot="1">
      <c r="A7021" s="238"/>
      <c r="B7021" s="238"/>
      <c r="C7021" s="240"/>
      <c r="D7021" s="240"/>
      <c r="E7021" s="240"/>
      <c r="F7021" s="240"/>
      <c r="G7021" s="240"/>
      <c r="H7021" s="240"/>
      <c r="I7021" s="240"/>
      <c r="J7021" s="240"/>
      <c r="K7021" s="240"/>
      <c r="L7021" s="240"/>
      <c r="M7021" s="240"/>
      <c r="N7021" s="240"/>
      <c r="O7021" s="240"/>
      <c r="BC7021" s="226"/>
    </row>
    <row r="7022" spans="1:55" ht="15.75" customHeight="1" thickBot="1">
      <c r="A7022" s="238"/>
      <c r="B7022" s="238"/>
      <c r="C7022" s="240"/>
      <c r="D7022" s="240"/>
      <c r="E7022" s="240"/>
      <c r="F7022" s="240"/>
      <c r="G7022" s="240"/>
      <c r="H7022" s="240"/>
      <c r="I7022" s="240"/>
      <c r="J7022" s="240"/>
      <c r="K7022" s="240"/>
      <c r="L7022" s="240"/>
      <c r="M7022" s="240"/>
      <c r="N7022" s="240"/>
      <c r="O7022" s="240"/>
      <c r="BC7022" s="226"/>
    </row>
    <row r="7023" spans="1:55" ht="15.75" customHeight="1" thickBot="1">
      <c r="A7023" s="238"/>
      <c r="B7023" s="238"/>
      <c r="C7023" s="240"/>
      <c r="D7023" s="240"/>
      <c r="E7023" s="240"/>
      <c r="F7023" s="240"/>
      <c r="G7023" s="240"/>
      <c r="H7023" s="240"/>
      <c r="I7023" s="240"/>
      <c r="J7023" s="240"/>
      <c r="K7023" s="240"/>
      <c r="L7023" s="240"/>
      <c r="M7023" s="240"/>
      <c r="N7023" s="240"/>
      <c r="O7023" s="240"/>
      <c r="BC7023" s="226"/>
    </row>
    <row r="7024" spans="1:55" ht="15.75" customHeight="1" thickBot="1">
      <c r="A7024" s="238"/>
      <c r="B7024" s="238"/>
      <c r="C7024" s="240"/>
      <c r="D7024" s="240"/>
      <c r="E7024" s="240"/>
      <c r="F7024" s="240"/>
      <c r="G7024" s="240"/>
      <c r="H7024" s="240"/>
      <c r="I7024" s="240"/>
      <c r="J7024" s="240"/>
      <c r="K7024" s="240"/>
      <c r="L7024" s="240"/>
      <c r="M7024" s="240"/>
      <c r="N7024" s="240"/>
      <c r="O7024" s="240"/>
      <c r="BC7024" s="226"/>
    </row>
    <row r="7025" spans="1:55" ht="15.75" customHeight="1" thickBot="1">
      <c r="A7025" s="238"/>
      <c r="B7025" s="238"/>
      <c r="C7025" s="240"/>
      <c r="D7025" s="240"/>
      <c r="E7025" s="240"/>
      <c r="F7025" s="240"/>
      <c r="G7025" s="240"/>
      <c r="H7025" s="240"/>
      <c r="I7025" s="240"/>
      <c r="J7025" s="240"/>
      <c r="K7025" s="240"/>
      <c r="L7025" s="240"/>
      <c r="M7025" s="240"/>
      <c r="N7025" s="240"/>
      <c r="O7025" s="240"/>
      <c r="BC7025" s="226"/>
    </row>
    <row r="7026" spans="1:55" ht="15.75" customHeight="1" thickBot="1">
      <c r="A7026" s="238"/>
      <c r="B7026" s="238"/>
      <c r="C7026" s="240"/>
      <c r="D7026" s="240"/>
      <c r="E7026" s="240"/>
      <c r="F7026" s="240"/>
      <c r="G7026" s="240"/>
      <c r="H7026" s="240"/>
      <c r="I7026" s="240"/>
      <c r="J7026" s="240"/>
      <c r="K7026" s="240"/>
      <c r="L7026" s="240"/>
      <c r="M7026" s="240"/>
      <c r="N7026" s="240"/>
      <c r="O7026" s="240"/>
      <c r="BC7026" s="226"/>
    </row>
    <row r="7027" spans="1:55" ht="15.75" customHeight="1" thickBot="1">
      <c r="A7027" s="238"/>
      <c r="B7027" s="238"/>
      <c r="C7027" s="240"/>
      <c r="D7027" s="240"/>
      <c r="E7027" s="240"/>
      <c r="F7027" s="240"/>
      <c r="G7027" s="240"/>
      <c r="H7027" s="240"/>
      <c r="I7027" s="240"/>
      <c r="J7027" s="240"/>
      <c r="K7027" s="240"/>
      <c r="L7027" s="240"/>
      <c r="M7027" s="240"/>
      <c r="N7027" s="240"/>
      <c r="O7027" s="240"/>
      <c r="BC7027" s="226"/>
    </row>
    <row r="7028" spans="1:55" ht="15.75" customHeight="1" thickBot="1">
      <c r="A7028" s="238"/>
      <c r="B7028" s="238"/>
      <c r="C7028" s="240"/>
      <c r="D7028" s="240"/>
      <c r="E7028" s="240"/>
      <c r="F7028" s="240"/>
      <c r="G7028" s="240"/>
      <c r="H7028" s="240"/>
      <c r="I7028" s="240"/>
      <c r="J7028" s="240"/>
      <c r="K7028" s="240"/>
      <c r="L7028" s="240"/>
      <c r="M7028" s="240"/>
      <c r="N7028" s="240"/>
      <c r="O7028" s="240"/>
      <c r="BC7028" s="226"/>
    </row>
    <row r="7029" spans="1:55" ht="15.75" customHeight="1" thickBot="1">
      <c r="A7029" s="238"/>
      <c r="B7029" s="238"/>
      <c r="C7029" s="240"/>
      <c r="D7029" s="240"/>
      <c r="E7029" s="240"/>
      <c r="F7029" s="240"/>
      <c r="G7029" s="240"/>
      <c r="H7029" s="240"/>
      <c r="I7029" s="240"/>
      <c r="J7029" s="240"/>
      <c r="K7029" s="240"/>
      <c r="L7029" s="240"/>
      <c r="M7029" s="240"/>
      <c r="N7029" s="240"/>
      <c r="O7029" s="240"/>
      <c r="BC7029" s="226"/>
    </row>
    <row r="7030" spans="1:55" ht="15.75" customHeight="1" thickBot="1">
      <c r="A7030" s="238"/>
      <c r="B7030" s="238"/>
      <c r="C7030" s="240"/>
      <c r="D7030" s="240"/>
      <c r="E7030" s="240"/>
      <c r="F7030" s="240"/>
      <c r="G7030" s="240"/>
      <c r="H7030" s="240"/>
      <c r="I7030" s="240"/>
      <c r="J7030" s="240"/>
      <c r="K7030" s="240"/>
      <c r="L7030" s="240"/>
      <c r="M7030" s="240"/>
      <c r="N7030" s="240"/>
      <c r="O7030" s="240"/>
      <c r="BC7030" s="226"/>
    </row>
    <row r="7031" spans="1:55" ht="15.75" customHeight="1" thickBot="1">
      <c r="A7031" s="238"/>
      <c r="B7031" s="238"/>
      <c r="C7031" s="240"/>
      <c r="D7031" s="240"/>
      <c r="E7031" s="240"/>
      <c r="F7031" s="240"/>
      <c r="G7031" s="240"/>
      <c r="H7031" s="240"/>
      <c r="I7031" s="240"/>
      <c r="J7031" s="240"/>
      <c r="K7031" s="240"/>
      <c r="L7031" s="240"/>
      <c r="M7031" s="240"/>
      <c r="N7031" s="240"/>
      <c r="O7031" s="240"/>
      <c r="BC7031" s="226"/>
    </row>
    <row r="7032" spans="1:55" ht="15.75" customHeight="1" thickBot="1">
      <c r="A7032" s="238"/>
      <c r="B7032" s="238"/>
      <c r="C7032" s="240"/>
      <c r="D7032" s="240"/>
      <c r="E7032" s="240"/>
      <c r="F7032" s="240"/>
      <c r="G7032" s="240"/>
      <c r="H7032" s="240"/>
      <c r="I7032" s="240"/>
      <c r="J7032" s="240"/>
      <c r="K7032" s="240"/>
      <c r="L7032" s="240"/>
      <c r="M7032" s="240"/>
      <c r="N7032" s="240"/>
      <c r="O7032" s="240"/>
      <c r="BC7032" s="226"/>
    </row>
    <row r="7033" spans="1:55" ht="15.75" customHeight="1" thickBot="1">
      <c r="A7033" s="238"/>
      <c r="B7033" s="238"/>
      <c r="C7033" s="240"/>
      <c r="D7033" s="240"/>
      <c r="E7033" s="240"/>
      <c r="F7033" s="240"/>
      <c r="G7033" s="240"/>
      <c r="H7033" s="240"/>
      <c r="I7033" s="240"/>
      <c r="J7033" s="240"/>
      <c r="K7033" s="240"/>
      <c r="L7033" s="240"/>
      <c r="M7033" s="240"/>
      <c r="N7033" s="240"/>
      <c r="O7033" s="240"/>
      <c r="BC7033" s="226"/>
    </row>
    <row r="7034" spans="1:55" ht="15.75" customHeight="1" thickBot="1">
      <c r="A7034" s="238"/>
      <c r="B7034" s="238"/>
      <c r="C7034" s="240"/>
      <c r="D7034" s="240"/>
      <c r="E7034" s="240"/>
      <c r="F7034" s="240"/>
      <c r="G7034" s="240"/>
      <c r="H7034" s="240"/>
      <c r="I7034" s="240"/>
      <c r="J7034" s="240"/>
      <c r="K7034" s="240"/>
      <c r="L7034" s="240"/>
      <c r="M7034" s="240"/>
      <c r="N7034" s="240"/>
      <c r="O7034" s="240"/>
      <c r="BC7034" s="226"/>
    </row>
    <row r="7035" spans="1:55" ht="15.75" customHeight="1" thickBot="1">
      <c r="A7035" s="238"/>
      <c r="B7035" s="238"/>
      <c r="C7035" s="240"/>
      <c r="D7035" s="240"/>
      <c r="E7035" s="240"/>
      <c r="F7035" s="240"/>
      <c r="G7035" s="240"/>
      <c r="H7035" s="240"/>
      <c r="I7035" s="240"/>
      <c r="J7035" s="240"/>
      <c r="K7035" s="240"/>
      <c r="L7035" s="240"/>
      <c r="M7035" s="240"/>
      <c r="N7035" s="240"/>
      <c r="O7035" s="240"/>
      <c r="BC7035" s="226"/>
    </row>
    <row r="7036" spans="1:55" ht="15.75" customHeight="1" thickBot="1">
      <c r="A7036" s="238"/>
      <c r="B7036" s="238"/>
      <c r="C7036" s="240"/>
      <c r="D7036" s="240"/>
      <c r="E7036" s="240"/>
      <c r="F7036" s="240"/>
      <c r="G7036" s="240"/>
      <c r="H7036" s="240"/>
      <c r="I7036" s="240"/>
      <c r="J7036" s="240"/>
      <c r="K7036" s="240"/>
      <c r="L7036" s="240"/>
      <c r="M7036" s="240"/>
      <c r="N7036" s="240"/>
      <c r="O7036" s="240"/>
      <c r="BC7036" s="226"/>
    </row>
    <row r="7037" spans="1:55" ht="15.75" customHeight="1" thickBot="1">
      <c r="A7037" s="238"/>
      <c r="B7037" s="238"/>
      <c r="C7037" s="240"/>
      <c r="D7037" s="240"/>
      <c r="E7037" s="240"/>
      <c r="F7037" s="240"/>
      <c r="G7037" s="240"/>
      <c r="H7037" s="240"/>
      <c r="I7037" s="240"/>
      <c r="J7037" s="240"/>
      <c r="K7037" s="240"/>
      <c r="L7037" s="240"/>
      <c r="M7037" s="240"/>
      <c r="N7037" s="240"/>
      <c r="O7037" s="240"/>
      <c r="BC7037" s="226"/>
    </row>
    <row r="7038" spans="1:55" ht="15.75" customHeight="1" thickBot="1">
      <c r="A7038" s="238"/>
      <c r="B7038" s="238"/>
      <c r="C7038" s="240"/>
      <c r="D7038" s="240"/>
      <c r="E7038" s="240"/>
      <c r="F7038" s="240"/>
      <c r="G7038" s="240"/>
      <c r="H7038" s="240"/>
      <c r="I7038" s="240"/>
      <c r="J7038" s="240"/>
      <c r="K7038" s="240"/>
      <c r="L7038" s="240"/>
      <c r="M7038" s="240"/>
      <c r="N7038" s="240"/>
      <c r="O7038" s="240"/>
      <c r="BC7038" s="226"/>
    </row>
    <row r="7039" spans="1:55" ht="15.75" customHeight="1" thickBot="1">
      <c r="A7039" s="238"/>
      <c r="B7039" s="238"/>
      <c r="C7039" s="240"/>
      <c r="D7039" s="240"/>
      <c r="E7039" s="240"/>
      <c r="F7039" s="240"/>
      <c r="G7039" s="240"/>
      <c r="H7039" s="240"/>
      <c r="I7039" s="240"/>
      <c r="J7039" s="240"/>
      <c r="K7039" s="240"/>
      <c r="L7039" s="240"/>
      <c r="M7039" s="240"/>
      <c r="N7039" s="240"/>
      <c r="O7039" s="240"/>
      <c r="BC7039" s="226"/>
    </row>
    <row r="7040" spans="1:55" ht="15.75" customHeight="1" thickBot="1">
      <c r="A7040" s="238"/>
      <c r="B7040" s="238"/>
      <c r="C7040" s="240"/>
      <c r="D7040" s="240"/>
      <c r="E7040" s="240"/>
      <c r="F7040" s="240"/>
      <c r="G7040" s="240"/>
      <c r="H7040" s="240"/>
      <c r="I7040" s="240"/>
      <c r="J7040" s="240"/>
      <c r="K7040" s="240"/>
      <c r="L7040" s="240"/>
      <c r="M7040" s="240"/>
      <c r="N7040" s="240"/>
      <c r="O7040" s="240"/>
      <c r="BC7040" s="226"/>
    </row>
    <row r="7041" spans="1:55" ht="15.75" customHeight="1" thickBot="1">
      <c r="A7041" s="238"/>
      <c r="B7041" s="238"/>
      <c r="C7041" s="240"/>
      <c r="D7041" s="240"/>
      <c r="E7041" s="240"/>
      <c r="F7041" s="240"/>
      <c r="G7041" s="240"/>
      <c r="H7041" s="240"/>
      <c r="I7041" s="240"/>
      <c r="J7041" s="240"/>
      <c r="K7041" s="240"/>
      <c r="L7041" s="240"/>
      <c r="M7041" s="240"/>
      <c r="N7041" s="240"/>
      <c r="O7041" s="240"/>
      <c r="BC7041" s="226"/>
    </row>
    <row r="7042" spans="1:55" ht="15.75" customHeight="1" thickBot="1">
      <c r="A7042" s="238"/>
      <c r="B7042" s="238"/>
      <c r="C7042" s="240"/>
      <c r="D7042" s="240"/>
      <c r="E7042" s="240"/>
      <c r="F7042" s="240"/>
      <c r="G7042" s="240"/>
      <c r="H7042" s="240"/>
      <c r="I7042" s="240"/>
      <c r="J7042" s="240"/>
      <c r="K7042" s="240"/>
      <c r="L7042" s="240"/>
      <c r="M7042" s="240"/>
      <c r="N7042" s="240"/>
      <c r="O7042" s="240"/>
      <c r="BC7042" s="226"/>
    </row>
    <row r="7043" spans="1:55" ht="15.75" customHeight="1" thickBot="1">
      <c r="A7043" s="238"/>
      <c r="B7043" s="238"/>
      <c r="C7043" s="240"/>
      <c r="D7043" s="240"/>
      <c r="E7043" s="240"/>
      <c r="F7043" s="240"/>
      <c r="G7043" s="240"/>
      <c r="H7043" s="240"/>
      <c r="I7043" s="240"/>
      <c r="J7043" s="240"/>
      <c r="K7043" s="240"/>
      <c r="L7043" s="240"/>
      <c r="M7043" s="240"/>
      <c r="N7043" s="240"/>
      <c r="O7043" s="240"/>
      <c r="BC7043" s="226"/>
    </row>
    <row r="7044" spans="1:55" ht="15.75" customHeight="1" thickBot="1">
      <c r="A7044" s="238"/>
      <c r="B7044" s="238"/>
      <c r="C7044" s="240"/>
      <c r="D7044" s="240"/>
      <c r="E7044" s="240"/>
      <c r="F7044" s="240"/>
      <c r="G7044" s="240"/>
      <c r="H7044" s="240"/>
      <c r="I7044" s="240"/>
      <c r="J7044" s="240"/>
      <c r="K7044" s="240"/>
      <c r="L7044" s="240"/>
      <c r="M7044" s="240"/>
      <c r="N7044" s="240"/>
      <c r="O7044" s="240"/>
      <c r="BC7044" s="226"/>
    </row>
    <row r="7045" spans="1:55" ht="15.75" customHeight="1" thickBot="1">
      <c r="A7045" s="238"/>
      <c r="B7045" s="238"/>
      <c r="C7045" s="240"/>
      <c r="D7045" s="240"/>
      <c r="E7045" s="240"/>
      <c r="F7045" s="240"/>
      <c r="G7045" s="240"/>
      <c r="H7045" s="240"/>
      <c r="I7045" s="240"/>
      <c r="J7045" s="240"/>
      <c r="K7045" s="240"/>
      <c r="L7045" s="240"/>
      <c r="M7045" s="240"/>
      <c r="N7045" s="240"/>
      <c r="O7045" s="240"/>
      <c r="BC7045" s="226"/>
    </row>
    <row r="7046" spans="1:55" ht="15.75" customHeight="1" thickBot="1">
      <c r="A7046" s="238"/>
      <c r="B7046" s="238"/>
      <c r="C7046" s="240"/>
      <c r="D7046" s="240"/>
      <c r="E7046" s="240"/>
      <c r="F7046" s="240"/>
      <c r="G7046" s="240"/>
      <c r="H7046" s="240"/>
      <c r="I7046" s="240"/>
      <c r="J7046" s="240"/>
      <c r="K7046" s="240"/>
      <c r="L7046" s="240"/>
      <c r="M7046" s="240"/>
      <c r="N7046" s="240"/>
      <c r="O7046" s="240"/>
      <c r="BC7046" s="226"/>
    </row>
    <row r="7047" spans="1:55" ht="15.75" customHeight="1" thickBot="1">
      <c r="A7047" s="238"/>
      <c r="B7047" s="238"/>
      <c r="C7047" s="240"/>
      <c r="D7047" s="240"/>
      <c r="E7047" s="240"/>
      <c r="F7047" s="240"/>
      <c r="G7047" s="240"/>
      <c r="H7047" s="240"/>
      <c r="I7047" s="240"/>
      <c r="J7047" s="240"/>
      <c r="K7047" s="240"/>
      <c r="L7047" s="240"/>
      <c r="M7047" s="240"/>
      <c r="N7047" s="240"/>
      <c r="O7047" s="240"/>
      <c r="BC7047" s="226"/>
    </row>
    <row r="7048" spans="1:55" ht="15.75" customHeight="1" thickBot="1">
      <c r="A7048" s="238"/>
      <c r="B7048" s="238"/>
      <c r="C7048" s="240"/>
      <c r="D7048" s="240"/>
      <c r="E7048" s="240"/>
      <c r="F7048" s="240"/>
      <c r="G7048" s="240"/>
      <c r="H7048" s="240"/>
      <c r="I7048" s="240"/>
      <c r="J7048" s="240"/>
      <c r="K7048" s="240"/>
      <c r="L7048" s="240"/>
      <c r="M7048" s="240"/>
      <c r="N7048" s="240"/>
      <c r="O7048" s="240"/>
      <c r="BC7048" s="226"/>
    </row>
    <row r="7049" spans="1:55" ht="15.75" customHeight="1" thickBot="1">
      <c r="A7049" s="238"/>
      <c r="B7049" s="238"/>
      <c r="C7049" s="240"/>
      <c r="D7049" s="240"/>
      <c r="E7049" s="240"/>
      <c r="F7049" s="240"/>
      <c r="G7049" s="240"/>
      <c r="H7049" s="240"/>
      <c r="I7049" s="240"/>
      <c r="J7049" s="240"/>
      <c r="K7049" s="240"/>
      <c r="L7049" s="240"/>
      <c r="M7049" s="240"/>
      <c r="N7049" s="240"/>
      <c r="O7049" s="240"/>
      <c r="BC7049" s="226"/>
    </row>
    <row r="7050" spans="1:55" ht="15.75" customHeight="1" thickBot="1">
      <c r="A7050" s="238"/>
      <c r="B7050" s="238"/>
      <c r="C7050" s="240"/>
      <c r="D7050" s="240"/>
      <c r="E7050" s="240"/>
      <c r="F7050" s="240"/>
      <c r="G7050" s="240"/>
      <c r="H7050" s="240"/>
      <c r="I7050" s="240"/>
      <c r="J7050" s="240"/>
      <c r="K7050" s="240"/>
      <c r="L7050" s="240"/>
      <c r="M7050" s="240"/>
      <c r="N7050" s="240"/>
      <c r="O7050" s="240"/>
      <c r="BC7050" s="226"/>
    </row>
    <row r="7051" spans="1:55" ht="15.75" customHeight="1" thickBot="1">
      <c r="A7051" s="238"/>
      <c r="B7051" s="238"/>
      <c r="C7051" s="240"/>
      <c r="D7051" s="240"/>
      <c r="E7051" s="240"/>
      <c r="F7051" s="240"/>
      <c r="G7051" s="240"/>
      <c r="H7051" s="240"/>
      <c r="I7051" s="240"/>
      <c r="J7051" s="240"/>
      <c r="K7051" s="240"/>
      <c r="L7051" s="240"/>
      <c r="M7051" s="240"/>
      <c r="N7051" s="240"/>
      <c r="O7051" s="240"/>
      <c r="BC7051" s="226"/>
    </row>
    <row r="7052" spans="1:55" ht="15.75" customHeight="1" thickBot="1">
      <c r="A7052" s="238"/>
      <c r="B7052" s="238"/>
      <c r="C7052" s="240"/>
      <c r="D7052" s="240"/>
      <c r="E7052" s="240"/>
      <c r="F7052" s="240"/>
      <c r="G7052" s="240"/>
      <c r="H7052" s="240"/>
      <c r="I7052" s="240"/>
      <c r="J7052" s="240"/>
      <c r="K7052" s="240"/>
      <c r="L7052" s="240"/>
      <c r="M7052" s="240"/>
      <c r="N7052" s="240"/>
      <c r="O7052" s="240"/>
      <c r="BC7052" s="226"/>
    </row>
    <row r="7053" spans="1:55" ht="15.75" customHeight="1" thickBot="1">
      <c r="A7053" s="238"/>
      <c r="B7053" s="238"/>
      <c r="C7053" s="240"/>
      <c r="D7053" s="240"/>
      <c r="E7053" s="240"/>
      <c r="F7053" s="240"/>
      <c r="G7053" s="240"/>
      <c r="H7053" s="240"/>
      <c r="I7053" s="240"/>
      <c r="J7053" s="240"/>
      <c r="K7053" s="240"/>
      <c r="L7053" s="240"/>
      <c r="M7053" s="240"/>
      <c r="N7053" s="240"/>
      <c r="O7053" s="240"/>
      <c r="BC7053" s="226"/>
    </row>
    <row r="7054" spans="1:55" ht="15.75" customHeight="1" thickBot="1">
      <c r="A7054" s="238"/>
      <c r="B7054" s="238"/>
      <c r="C7054" s="240"/>
      <c r="D7054" s="240"/>
      <c r="E7054" s="240"/>
      <c r="F7054" s="240"/>
      <c r="G7054" s="240"/>
      <c r="H7054" s="240"/>
      <c r="I7054" s="240"/>
      <c r="J7054" s="240"/>
      <c r="K7054" s="240"/>
      <c r="L7054" s="240"/>
      <c r="M7054" s="240"/>
      <c r="N7054" s="240"/>
      <c r="O7054" s="240"/>
      <c r="BC7054" s="226"/>
    </row>
    <row r="7055" spans="1:55" ht="15.75" customHeight="1" thickBot="1">
      <c r="A7055" s="238"/>
      <c r="B7055" s="238"/>
      <c r="C7055" s="240"/>
      <c r="D7055" s="240"/>
      <c r="E7055" s="240"/>
      <c r="F7055" s="240"/>
      <c r="G7055" s="240"/>
      <c r="H7055" s="240"/>
      <c r="I7055" s="240"/>
      <c r="J7055" s="240"/>
      <c r="K7055" s="240"/>
      <c r="L7055" s="240"/>
      <c r="M7055" s="240"/>
      <c r="N7055" s="240"/>
      <c r="O7055" s="240"/>
      <c r="BC7055" s="226"/>
    </row>
    <row r="7056" spans="1:55" ht="15.75" customHeight="1" thickBot="1">
      <c r="A7056" s="238"/>
      <c r="B7056" s="238"/>
      <c r="C7056" s="240"/>
      <c r="D7056" s="240"/>
      <c r="E7056" s="240"/>
      <c r="F7056" s="240"/>
      <c r="G7056" s="240"/>
      <c r="H7056" s="240"/>
      <c r="I7056" s="240"/>
      <c r="J7056" s="240"/>
      <c r="K7056" s="240"/>
      <c r="L7056" s="240"/>
      <c r="M7056" s="240"/>
      <c r="N7056" s="240"/>
      <c r="O7056" s="240"/>
      <c r="BC7056" s="226"/>
    </row>
    <row r="7057" spans="1:55" ht="15.75" customHeight="1" thickBot="1">
      <c r="A7057" s="238"/>
      <c r="B7057" s="238"/>
      <c r="C7057" s="240"/>
      <c r="D7057" s="240"/>
      <c r="E7057" s="240"/>
      <c r="F7057" s="240"/>
      <c r="G7057" s="240"/>
      <c r="H7057" s="240"/>
      <c r="I7057" s="240"/>
      <c r="J7057" s="240"/>
      <c r="K7057" s="240"/>
      <c r="L7057" s="240"/>
      <c r="M7057" s="240"/>
      <c r="N7057" s="240"/>
      <c r="O7057" s="240"/>
      <c r="BC7057" s="226"/>
    </row>
    <row r="7058" spans="1:55" ht="15.75" customHeight="1" thickBot="1">
      <c r="A7058" s="238"/>
      <c r="B7058" s="238"/>
      <c r="C7058" s="240"/>
      <c r="D7058" s="240"/>
      <c r="E7058" s="240"/>
      <c r="F7058" s="240"/>
      <c r="G7058" s="240"/>
      <c r="H7058" s="240"/>
      <c r="I7058" s="240"/>
      <c r="J7058" s="240"/>
      <c r="K7058" s="240"/>
      <c r="L7058" s="240"/>
      <c r="M7058" s="240"/>
      <c r="N7058" s="240"/>
      <c r="O7058" s="240"/>
      <c r="BC7058" s="226"/>
    </row>
    <row r="7059" spans="1:55" ht="15.75" customHeight="1" thickBot="1">
      <c r="A7059" s="238"/>
      <c r="B7059" s="238"/>
      <c r="C7059" s="240"/>
      <c r="D7059" s="240"/>
      <c r="E7059" s="240"/>
      <c r="F7059" s="240"/>
      <c r="G7059" s="240"/>
      <c r="H7059" s="240"/>
      <c r="I7059" s="240"/>
      <c r="J7059" s="240"/>
      <c r="K7059" s="240"/>
      <c r="L7059" s="240"/>
      <c r="M7059" s="240"/>
      <c r="N7059" s="240"/>
      <c r="O7059" s="240"/>
      <c r="BC7059" s="226"/>
    </row>
    <row r="7060" spans="1:55" ht="15.75" customHeight="1" thickBot="1">
      <c r="A7060" s="238"/>
      <c r="B7060" s="238"/>
      <c r="C7060" s="240"/>
      <c r="D7060" s="240"/>
      <c r="E7060" s="240"/>
      <c r="F7060" s="240"/>
      <c r="G7060" s="240"/>
      <c r="H7060" s="240"/>
      <c r="I7060" s="240"/>
      <c r="J7060" s="240"/>
      <c r="K7060" s="240"/>
      <c r="L7060" s="240"/>
      <c r="M7060" s="240"/>
      <c r="N7060" s="240"/>
      <c r="O7060" s="240"/>
      <c r="BC7060" s="226"/>
    </row>
    <row r="7061" spans="1:55" ht="15.75" customHeight="1" thickBot="1">
      <c r="A7061" s="238"/>
      <c r="B7061" s="238"/>
      <c r="C7061" s="240"/>
      <c r="D7061" s="240"/>
      <c r="E7061" s="240"/>
      <c r="F7061" s="240"/>
      <c r="G7061" s="240"/>
      <c r="H7061" s="240"/>
      <c r="I7061" s="240"/>
      <c r="J7061" s="240"/>
      <c r="K7061" s="240"/>
      <c r="L7061" s="240"/>
      <c r="M7061" s="240"/>
      <c r="N7061" s="240"/>
      <c r="O7061" s="240"/>
      <c r="BC7061" s="226"/>
    </row>
    <row r="7062" spans="1:55" ht="15.75" customHeight="1" thickBot="1">
      <c r="A7062" s="238"/>
      <c r="B7062" s="238"/>
      <c r="C7062" s="240"/>
      <c r="D7062" s="240"/>
      <c r="E7062" s="240"/>
      <c r="F7062" s="240"/>
      <c r="G7062" s="240"/>
      <c r="H7062" s="240"/>
      <c r="I7062" s="240"/>
      <c r="J7062" s="240"/>
      <c r="K7062" s="240"/>
      <c r="L7062" s="240"/>
      <c r="M7062" s="240"/>
      <c r="N7062" s="240"/>
      <c r="O7062" s="240"/>
      <c r="BC7062" s="226"/>
    </row>
    <row r="7063" spans="1:55" ht="15.75" customHeight="1" thickBot="1">
      <c r="A7063" s="238"/>
      <c r="B7063" s="238"/>
      <c r="C7063" s="240"/>
      <c r="D7063" s="240"/>
      <c r="E7063" s="240"/>
      <c r="F7063" s="240"/>
      <c r="G7063" s="240"/>
      <c r="H7063" s="240"/>
      <c r="I7063" s="240"/>
      <c r="J7063" s="240"/>
      <c r="K7063" s="240"/>
      <c r="L7063" s="240"/>
      <c r="M7063" s="240"/>
      <c r="N7063" s="240"/>
      <c r="O7063" s="240"/>
      <c r="BC7063" s="226"/>
    </row>
    <row r="7064" spans="1:55" ht="15.75" customHeight="1" thickBot="1">
      <c r="A7064" s="238"/>
      <c r="B7064" s="238"/>
      <c r="C7064" s="240"/>
      <c r="D7064" s="240"/>
      <c r="E7064" s="240"/>
      <c r="F7064" s="240"/>
      <c r="G7064" s="240"/>
      <c r="H7064" s="240"/>
      <c r="I7064" s="240"/>
      <c r="J7064" s="240"/>
      <c r="K7064" s="240"/>
      <c r="L7064" s="240"/>
      <c r="M7064" s="240"/>
      <c r="N7064" s="240"/>
      <c r="O7064" s="240"/>
      <c r="BC7064" s="226"/>
    </row>
    <row r="7065" spans="1:55" ht="15.75" customHeight="1" thickBot="1">
      <c r="A7065" s="238"/>
      <c r="B7065" s="238"/>
      <c r="C7065" s="240"/>
      <c r="D7065" s="240"/>
      <c r="E7065" s="240"/>
      <c r="F7065" s="240"/>
      <c r="G7065" s="240"/>
      <c r="H7065" s="240"/>
      <c r="I7065" s="240"/>
      <c r="J7065" s="240"/>
      <c r="K7065" s="240"/>
      <c r="L7065" s="240"/>
      <c r="M7065" s="240"/>
      <c r="N7065" s="240"/>
      <c r="O7065" s="240"/>
      <c r="BC7065" s="226"/>
    </row>
    <row r="7066" spans="1:55" ht="15.75" customHeight="1" thickBot="1">
      <c r="A7066" s="238"/>
      <c r="B7066" s="238"/>
      <c r="C7066" s="240"/>
      <c r="D7066" s="240"/>
      <c r="E7066" s="240"/>
      <c r="F7066" s="240"/>
      <c r="G7066" s="240"/>
      <c r="H7066" s="240"/>
      <c r="I7066" s="240"/>
      <c r="J7066" s="240"/>
      <c r="K7066" s="240"/>
      <c r="L7066" s="240"/>
      <c r="M7066" s="240"/>
      <c r="N7066" s="240"/>
      <c r="O7066" s="240"/>
      <c r="BC7066" s="226"/>
    </row>
    <row r="7067" spans="1:55" ht="15.75" customHeight="1" thickBot="1">
      <c r="A7067" s="238"/>
      <c r="B7067" s="238"/>
      <c r="C7067" s="240"/>
      <c r="D7067" s="240"/>
      <c r="E7067" s="240"/>
      <c r="F7067" s="240"/>
      <c r="G7067" s="240"/>
      <c r="H7067" s="240"/>
      <c r="I7067" s="240"/>
      <c r="J7067" s="240"/>
      <c r="K7067" s="240"/>
      <c r="L7067" s="240"/>
      <c r="M7067" s="240"/>
      <c r="N7067" s="240"/>
      <c r="O7067" s="240"/>
      <c r="BC7067" s="226"/>
    </row>
    <row r="7068" spans="1:55" ht="15.75" customHeight="1" thickBot="1">
      <c r="A7068" s="238"/>
      <c r="B7068" s="238"/>
      <c r="C7068" s="240"/>
      <c r="D7068" s="240"/>
      <c r="E7068" s="240"/>
      <c r="F7068" s="240"/>
      <c r="G7068" s="240"/>
      <c r="H7068" s="240"/>
      <c r="I7068" s="240"/>
      <c r="J7068" s="240"/>
      <c r="K7068" s="240"/>
      <c r="L7068" s="240"/>
      <c r="M7068" s="240"/>
      <c r="N7068" s="240"/>
      <c r="O7068" s="240"/>
      <c r="BC7068" s="226"/>
    </row>
    <row r="7069" spans="1:55" ht="15.75" customHeight="1" thickBot="1">
      <c r="A7069" s="238"/>
      <c r="B7069" s="238"/>
      <c r="C7069" s="240"/>
      <c r="D7069" s="240"/>
      <c r="E7069" s="240"/>
      <c r="F7069" s="240"/>
      <c r="G7069" s="240"/>
      <c r="H7069" s="240"/>
      <c r="I7069" s="240"/>
      <c r="J7069" s="240"/>
      <c r="K7069" s="240"/>
      <c r="L7069" s="240"/>
      <c r="M7069" s="240"/>
      <c r="N7069" s="240"/>
      <c r="O7069" s="240"/>
      <c r="BC7069" s="226"/>
    </row>
    <row r="7070" spans="1:55" ht="15.75" customHeight="1" thickBot="1">
      <c r="A7070" s="238"/>
      <c r="B7070" s="238"/>
      <c r="C7070" s="240"/>
      <c r="D7070" s="240"/>
      <c r="E7070" s="240"/>
      <c r="F7070" s="240"/>
      <c r="G7070" s="240"/>
      <c r="H7070" s="240"/>
      <c r="I7070" s="240"/>
      <c r="J7070" s="240"/>
      <c r="K7070" s="240"/>
      <c r="L7070" s="240"/>
      <c r="M7070" s="240"/>
      <c r="N7070" s="240"/>
      <c r="O7070" s="240"/>
      <c r="BC7070" s="226"/>
    </row>
    <row r="7071" spans="1:55" ht="15.75" customHeight="1" thickBot="1">
      <c r="A7071" s="238"/>
      <c r="B7071" s="238"/>
      <c r="C7071" s="240"/>
      <c r="D7071" s="240"/>
      <c r="E7071" s="240"/>
      <c r="F7071" s="240"/>
      <c r="G7071" s="240"/>
      <c r="H7071" s="240"/>
      <c r="I7071" s="240"/>
      <c r="J7071" s="240"/>
      <c r="K7071" s="240"/>
      <c r="L7071" s="240"/>
      <c r="M7071" s="240"/>
      <c r="N7071" s="240"/>
      <c r="O7071" s="240"/>
      <c r="BC7071" s="226"/>
    </row>
    <row r="7072" spans="1:55" ht="15.75" customHeight="1" thickBot="1">
      <c r="A7072" s="238"/>
      <c r="B7072" s="238"/>
      <c r="C7072" s="240"/>
      <c r="D7072" s="240"/>
      <c r="E7072" s="240"/>
      <c r="F7072" s="240"/>
      <c r="G7072" s="240"/>
      <c r="H7072" s="240"/>
      <c r="I7072" s="240"/>
      <c r="J7072" s="240"/>
      <c r="K7072" s="240"/>
      <c r="L7072" s="240"/>
      <c r="M7072" s="240"/>
      <c r="N7072" s="240"/>
      <c r="O7072" s="240"/>
      <c r="BC7072" s="226"/>
    </row>
    <row r="7073" spans="1:55" ht="15.75" customHeight="1" thickBot="1">
      <c r="A7073" s="238"/>
      <c r="B7073" s="238"/>
      <c r="C7073" s="240"/>
      <c r="D7073" s="240"/>
      <c r="E7073" s="240"/>
      <c r="F7073" s="240"/>
      <c r="G7073" s="240"/>
      <c r="H7073" s="240"/>
      <c r="I7073" s="240"/>
      <c r="J7073" s="240"/>
      <c r="K7073" s="240"/>
      <c r="L7073" s="240"/>
      <c r="M7073" s="240"/>
      <c r="N7073" s="240"/>
      <c r="O7073" s="240"/>
      <c r="BC7073" s="226"/>
    </row>
    <row r="7074" spans="1:55" ht="15.75" customHeight="1" thickBot="1">
      <c r="A7074" s="238"/>
      <c r="B7074" s="238"/>
      <c r="C7074" s="240"/>
      <c r="D7074" s="240"/>
      <c r="E7074" s="240"/>
      <c r="F7074" s="240"/>
      <c r="G7074" s="240"/>
      <c r="H7074" s="240"/>
      <c r="I7074" s="240"/>
      <c r="J7074" s="240"/>
      <c r="K7074" s="240"/>
      <c r="L7074" s="240"/>
      <c r="M7074" s="240"/>
      <c r="N7074" s="240"/>
      <c r="O7074" s="240"/>
      <c r="BC7074" s="226"/>
    </row>
    <row r="7075" spans="1:55" ht="15.75" customHeight="1" thickBot="1">
      <c r="A7075" s="238"/>
      <c r="B7075" s="238"/>
      <c r="C7075" s="240"/>
      <c r="D7075" s="240"/>
      <c r="E7075" s="240"/>
      <c r="F7075" s="240"/>
      <c r="G7075" s="240"/>
      <c r="H7075" s="240"/>
      <c r="I7075" s="240"/>
      <c r="J7075" s="240"/>
      <c r="K7075" s="240"/>
      <c r="L7075" s="240"/>
      <c r="M7075" s="240"/>
      <c r="N7075" s="240"/>
      <c r="O7075" s="240"/>
      <c r="BC7075" s="226"/>
    </row>
    <row r="7076" spans="1:55" ht="15.75" customHeight="1" thickBot="1">
      <c r="A7076" s="238"/>
      <c r="B7076" s="238"/>
      <c r="C7076" s="240"/>
      <c r="D7076" s="240"/>
      <c r="E7076" s="240"/>
      <c r="F7076" s="240"/>
      <c r="G7076" s="240"/>
      <c r="H7076" s="240"/>
      <c r="I7076" s="240"/>
      <c r="J7076" s="240"/>
      <c r="K7076" s="240"/>
      <c r="L7076" s="240"/>
      <c r="M7076" s="240"/>
      <c r="N7076" s="240"/>
      <c r="O7076" s="240"/>
      <c r="BC7076" s="226"/>
    </row>
    <row r="7077" spans="1:55" ht="15.75" customHeight="1" thickBot="1">
      <c r="A7077" s="238"/>
      <c r="B7077" s="238"/>
      <c r="C7077" s="240"/>
      <c r="D7077" s="240"/>
      <c r="E7077" s="240"/>
      <c r="F7077" s="240"/>
      <c r="G7077" s="240"/>
      <c r="H7077" s="240"/>
      <c r="I7077" s="240"/>
      <c r="J7077" s="240"/>
      <c r="K7077" s="240"/>
      <c r="L7077" s="240"/>
      <c r="M7077" s="240"/>
      <c r="N7077" s="240"/>
      <c r="O7077" s="240"/>
      <c r="BC7077" s="226"/>
    </row>
    <row r="7078" spans="1:55" ht="15.75" customHeight="1" thickBot="1">
      <c r="A7078" s="238"/>
      <c r="B7078" s="238"/>
      <c r="C7078" s="240"/>
      <c r="D7078" s="240"/>
      <c r="E7078" s="240"/>
      <c r="F7078" s="240"/>
      <c r="G7078" s="240"/>
      <c r="H7078" s="240"/>
      <c r="I7078" s="240"/>
      <c r="J7078" s="240"/>
      <c r="K7078" s="240"/>
      <c r="L7078" s="240"/>
      <c r="M7078" s="240"/>
      <c r="N7078" s="240"/>
      <c r="O7078" s="240"/>
      <c r="BC7078" s="226"/>
    </row>
    <row r="7079" spans="1:55" ht="15.75" customHeight="1" thickBot="1">
      <c r="A7079" s="238"/>
      <c r="B7079" s="238"/>
      <c r="C7079" s="240"/>
      <c r="D7079" s="240"/>
      <c r="E7079" s="240"/>
      <c r="F7079" s="240"/>
      <c r="G7079" s="240"/>
      <c r="H7079" s="240"/>
      <c r="I7079" s="240"/>
      <c r="J7079" s="240"/>
      <c r="K7079" s="240"/>
      <c r="L7079" s="240"/>
      <c r="M7079" s="240"/>
      <c r="N7079" s="240"/>
      <c r="O7079" s="240"/>
      <c r="BC7079" s="226"/>
    </row>
    <row r="7080" spans="1:55" ht="15.75" customHeight="1" thickBot="1">
      <c r="A7080" s="238"/>
      <c r="B7080" s="238"/>
      <c r="C7080" s="240"/>
      <c r="D7080" s="240"/>
      <c r="E7080" s="240"/>
      <c r="F7080" s="240"/>
      <c r="G7080" s="240"/>
      <c r="H7080" s="240"/>
      <c r="I7080" s="240"/>
      <c r="J7080" s="240"/>
      <c r="K7080" s="240"/>
      <c r="L7080" s="240"/>
      <c r="M7080" s="240"/>
      <c r="N7080" s="240"/>
      <c r="O7080" s="240"/>
      <c r="BC7080" s="226"/>
    </row>
    <row r="7081" spans="1:55" ht="15.75" customHeight="1" thickBot="1">
      <c r="A7081" s="238"/>
      <c r="B7081" s="238"/>
      <c r="C7081" s="240"/>
      <c r="D7081" s="240"/>
      <c r="E7081" s="240"/>
      <c r="F7081" s="240"/>
      <c r="G7081" s="240"/>
      <c r="H7081" s="240"/>
      <c r="I7081" s="240"/>
      <c r="J7081" s="240"/>
      <c r="K7081" s="240"/>
      <c r="L7081" s="240"/>
      <c r="M7081" s="240"/>
      <c r="N7081" s="240"/>
      <c r="O7081" s="240"/>
      <c r="BC7081" s="226"/>
    </row>
    <row r="7082" spans="1:55" ht="15.75" customHeight="1" thickBot="1">
      <c r="A7082" s="238"/>
      <c r="B7082" s="238"/>
      <c r="C7082" s="240"/>
      <c r="D7082" s="240"/>
      <c r="E7082" s="240"/>
      <c r="F7082" s="240"/>
      <c r="G7082" s="240"/>
      <c r="H7082" s="240"/>
      <c r="I7082" s="240"/>
      <c r="J7082" s="240"/>
      <c r="K7082" s="240"/>
      <c r="L7082" s="240"/>
      <c r="M7082" s="240"/>
      <c r="N7082" s="240"/>
      <c r="O7082" s="240"/>
      <c r="BC7082" s="226"/>
    </row>
    <row r="7083" spans="1:55" ht="15.75" customHeight="1" thickBot="1">
      <c r="A7083" s="238"/>
      <c r="B7083" s="238"/>
      <c r="C7083" s="240"/>
      <c r="D7083" s="240"/>
      <c r="E7083" s="240"/>
      <c r="F7083" s="240"/>
      <c r="G7083" s="240"/>
      <c r="H7083" s="240"/>
      <c r="I7083" s="240"/>
      <c r="J7083" s="240"/>
      <c r="K7083" s="240"/>
      <c r="L7083" s="240"/>
      <c r="M7083" s="240"/>
      <c r="N7083" s="240"/>
      <c r="O7083" s="240"/>
      <c r="BC7083" s="226"/>
    </row>
    <row r="7084" spans="1:55" ht="15.75" customHeight="1" thickBot="1">
      <c r="A7084" s="238"/>
      <c r="B7084" s="238"/>
      <c r="C7084" s="240"/>
      <c r="D7084" s="240"/>
      <c r="E7084" s="240"/>
      <c r="F7084" s="240"/>
      <c r="G7084" s="240"/>
      <c r="H7084" s="240"/>
      <c r="I7084" s="240"/>
      <c r="J7084" s="240"/>
      <c r="K7084" s="240"/>
      <c r="L7084" s="240"/>
      <c r="M7084" s="240"/>
      <c r="N7084" s="240"/>
      <c r="O7084" s="240"/>
      <c r="BC7084" s="226"/>
    </row>
    <row r="7085" spans="1:55" ht="15.75" customHeight="1" thickBot="1">
      <c r="A7085" s="238"/>
      <c r="B7085" s="238"/>
      <c r="C7085" s="240"/>
      <c r="D7085" s="240"/>
      <c r="E7085" s="240"/>
      <c r="F7085" s="240"/>
      <c r="G7085" s="240"/>
      <c r="H7085" s="240"/>
      <c r="I7085" s="240"/>
      <c r="J7085" s="240"/>
      <c r="K7085" s="240"/>
      <c r="L7085" s="240"/>
      <c r="M7085" s="240"/>
      <c r="N7085" s="240"/>
      <c r="O7085" s="240"/>
      <c r="BC7085" s="226"/>
    </row>
    <row r="7086" spans="1:55" ht="15.75" customHeight="1" thickBot="1">
      <c r="A7086" s="238"/>
      <c r="B7086" s="238"/>
      <c r="C7086" s="240"/>
      <c r="D7086" s="240"/>
      <c r="E7086" s="240"/>
      <c r="F7086" s="240"/>
      <c r="G7086" s="240"/>
      <c r="H7086" s="240"/>
      <c r="I7086" s="240"/>
      <c r="J7086" s="240"/>
      <c r="K7086" s="240"/>
      <c r="L7086" s="240"/>
      <c r="M7086" s="240"/>
      <c r="N7086" s="240"/>
      <c r="O7086" s="240"/>
      <c r="BC7086" s="226"/>
    </row>
    <row r="7087" spans="1:55" ht="15.75" customHeight="1" thickBot="1">
      <c r="A7087" s="238"/>
      <c r="B7087" s="238"/>
      <c r="C7087" s="240"/>
      <c r="D7087" s="240"/>
      <c r="E7087" s="240"/>
      <c r="F7087" s="240"/>
      <c r="G7087" s="240"/>
      <c r="H7087" s="240"/>
      <c r="I7087" s="240"/>
      <c r="J7087" s="240"/>
      <c r="K7087" s="240"/>
      <c r="L7087" s="240"/>
      <c r="M7087" s="240"/>
      <c r="N7087" s="240"/>
      <c r="O7087" s="240"/>
      <c r="BC7087" s="226"/>
    </row>
    <row r="7088" spans="1:55" ht="15.75" customHeight="1" thickBot="1">
      <c r="A7088" s="238"/>
      <c r="B7088" s="238"/>
      <c r="C7088" s="240"/>
      <c r="D7088" s="240"/>
      <c r="E7088" s="240"/>
      <c r="F7088" s="240"/>
      <c r="G7088" s="240"/>
      <c r="H7088" s="240"/>
      <c r="I7088" s="240"/>
      <c r="J7088" s="240"/>
      <c r="K7088" s="240"/>
      <c r="L7088" s="240"/>
      <c r="M7088" s="240"/>
      <c r="N7088" s="240"/>
      <c r="O7088" s="240"/>
      <c r="BC7088" s="226"/>
    </row>
    <row r="7089" spans="1:55" ht="15.75" customHeight="1" thickBot="1">
      <c r="A7089" s="238"/>
      <c r="B7089" s="238"/>
      <c r="C7089" s="240"/>
      <c r="D7089" s="240"/>
      <c r="E7089" s="240"/>
      <c r="F7089" s="240"/>
      <c r="G7089" s="240"/>
      <c r="H7089" s="240"/>
      <c r="I7089" s="240"/>
      <c r="J7089" s="240"/>
      <c r="K7089" s="240"/>
      <c r="L7089" s="240"/>
      <c r="M7089" s="240"/>
      <c r="N7089" s="240"/>
      <c r="O7089" s="240"/>
      <c r="BC7089" s="226"/>
    </row>
    <row r="7090" spans="1:55" ht="15.75" customHeight="1" thickBot="1">
      <c r="A7090" s="238"/>
      <c r="B7090" s="238"/>
      <c r="C7090" s="240"/>
      <c r="D7090" s="240"/>
      <c r="E7090" s="240"/>
      <c r="F7090" s="240"/>
      <c r="G7090" s="240"/>
      <c r="H7090" s="240"/>
      <c r="I7090" s="240"/>
      <c r="J7090" s="240"/>
      <c r="K7090" s="240"/>
      <c r="L7090" s="240"/>
      <c r="M7090" s="240"/>
      <c r="N7090" s="240"/>
      <c r="O7090" s="240"/>
      <c r="BC7090" s="226"/>
    </row>
    <row r="7091" spans="1:55" ht="15.75" customHeight="1" thickBot="1">
      <c r="A7091" s="238"/>
      <c r="B7091" s="238"/>
      <c r="C7091" s="240"/>
      <c r="D7091" s="240"/>
      <c r="E7091" s="240"/>
      <c r="F7091" s="240"/>
      <c r="G7091" s="240"/>
      <c r="H7091" s="240"/>
      <c r="I7091" s="240"/>
      <c r="J7091" s="240"/>
      <c r="K7091" s="240"/>
      <c r="L7091" s="240"/>
      <c r="M7091" s="240"/>
      <c r="N7091" s="240"/>
      <c r="O7091" s="240"/>
      <c r="BC7091" s="226"/>
    </row>
    <row r="7092" spans="1:55" ht="15.75" customHeight="1" thickBot="1">
      <c r="A7092" s="238"/>
      <c r="B7092" s="238"/>
      <c r="C7092" s="240"/>
      <c r="D7092" s="240"/>
      <c r="E7092" s="240"/>
      <c r="F7092" s="240"/>
      <c r="G7092" s="240"/>
      <c r="H7092" s="240"/>
      <c r="I7092" s="240"/>
      <c r="J7092" s="240"/>
      <c r="K7092" s="240"/>
      <c r="L7092" s="240"/>
      <c r="M7092" s="240"/>
      <c r="N7092" s="240"/>
      <c r="O7092" s="240"/>
      <c r="BC7092" s="226"/>
    </row>
    <row r="7093" spans="1:55" ht="15.75" customHeight="1" thickBot="1">
      <c r="A7093" s="238"/>
      <c r="B7093" s="238"/>
      <c r="C7093" s="240"/>
      <c r="D7093" s="240"/>
      <c r="E7093" s="240"/>
      <c r="F7093" s="240"/>
      <c r="G7093" s="240"/>
      <c r="H7093" s="240"/>
      <c r="I7093" s="240"/>
      <c r="J7093" s="240"/>
      <c r="K7093" s="240"/>
      <c r="L7093" s="240"/>
      <c r="M7093" s="240"/>
      <c r="N7093" s="240"/>
      <c r="O7093" s="240"/>
      <c r="BC7093" s="226"/>
    </row>
    <row r="7094" spans="1:55" ht="15.75" customHeight="1" thickBot="1">
      <c r="A7094" s="238"/>
      <c r="B7094" s="238"/>
      <c r="C7094" s="240"/>
      <c r="D7094" s="240"/>
      <c r="E7094" s="240"/>
      <c r="F7094" s="240"/>
      <c r="G7094" s="240"/>
      <c r="H7094" s="240"/>
      <c r="I7094" s="240"/>
      <c r="J7094" s="240"/>
      <c r="K7094" s="240"/>
      <c r="L7094" s="240"/>
      <c r="M7094" s="240"/>
      <c r="N7094" s="240"/>
      <c r="O7094" s="240"/>
      <c r="BC7094" s="226"/>
    </row>
    <row r="7095" spans="1:55" ht="15.75" customHeight="1" thickBot="1">
      <c r="A7095" s="238"/>
      <c r="B7095" s="238"/>
      <c r="C7095" s="240"/>
      <c r="D7095" s="240"/>
      <c r="E7095" s="240"/>
      <c r="F7095" s="240"/>
      <c r="G7095" s="240"/>
      <c r="H7095" s="240"/>
      <c r="I7095" s="240"/>
      <c r="J7095" s="240"/>
      <c r="K7095" s="240"/>
      <c r="L7095" s="240"/>
      <c r="M7095" s="240"/>
      <c r="N7095" s="240"/>
      <c r="O7095" s="240"/>
      <c r="BC7095" s="226"/>
    </row>
    <row r="7096" spans="1:55" ht="15.75" customHeight="1" thickBot="1">
      <c r="A7096" s="238"/>
      <c r="B7096" s="238"/>
      <c r="C7096" s="240"/>
      <c r="D7096" s="240"/>
      <c r="E7096" s="240"/>
      <c r="F7096" s="240"/>
      <c r="G7096" s="240"/>
      <c r="H7096" s="240"/>
      <c r="I7096" s="240"/>
      <c r="J7096" s="240"/>
      <c r="K7096" s="240"/>
      <c r="L7096" s="240"/>
      <c r="M7096" s="240"/>
      <c r="N7096" s="240"/>
      <c r="O7096" s="240"/>
      <c r="BC7096" s="226"/>
    </row>
    <row r="7097" spans="1:55" ht="15.75" customHeight="1" thickBot="1">
      <c r="A7097" s="238"/>
      <c r="B7097" s="238"/>
      <c r="C7097" s="240"/>
      <c r="D7097" s="240"/>
      <c r="E7097" s="240"/>
      <c r="F7097" s="240"/>
      <c r="G7097" s="240"/>
      <c r="H7097" s="240"/>
      <c r="I7097" s="240"/>
      <c r="J7097" s="240"/>
      <c r="K7097" s="240"/>
      <c r="L7097" s="240"/>
      <c r="M7097" s="240"/>
      <c r="N7097" s="240"/>
      <c r="O7097" s="240"/>
      <c r="BC7097" s="226"/>
    </row>
    <row r="7098" spans="1:55" ht="15.75" customHeight="1" thickBot="1">
      <c r="A7098" s="238"/>
      <c r="B7098" s="238"/>
      <c r="C7098" s="240"/>
      <c r="D7098" s="240"/>
      <c r="E7098" s="240"/>
      <c r="F7098" s="240"/>
      <c r="G7098" s="240"/>
      <c r="H7098" s="240"/>
      <c r="I7098" s="240"/>
      <c r="J7098" s="240"/>
      <c r="K7098" s="240"/>
      <c r="L7098" s="240"/>
      <c r="M7098" s="240"/>
      <c r="N7098" s="240"/>
      <c r="O7098" s="240"/>
      <c r="BC7098" s="226"/>
    </row>
    <row r="7099" spans="1:55" ht="15.75" customHeight="1" thickBot="1">
      <c r="A7099" s="238"/>
      <c r="B7099" s="238"/>
      <c r="C7099" s="240"/>
      <c r="D7099" s="240"/>
      <c r="E7099" s="240"/>
      <c r="F7099" s="240"/>
      <c r="G7099" s="240"/>
      <c r="H7099" s="240"/>
      <c r="I7099" s="240"/>
      <c r="J7099" s="240"/>
      <c r="K7099" s="240"/>
      <c r="L7099" s="240"/>
      <c r="M7099" s="240"/>
      <c r="N7099" s="240"/>
      <c r="O7099" s="240"/>
      <c r="BC7099" s="226"/>
    </row>
    <row r="7100" spans="1:55" ht="15.75" customHeight="1" thickBot="1">
      <c r="A7100" s="238"/>
      <c r="B7100" s="238"/>
      <c r="C7100" s="240"/>
      <c r="D7100" s="240"/>
      <c r="E7100" s="240"/>
      <c r="F7100" s="240"/>
      <c r="G7100" s="240"/>
      <c r="H7100" s="240"/>
      <c r="I7100" s="240"/>
      <c r="J7100" s="240"/>
      <c r="K7100" s="240"/>
      <c r="L7100" s="240"/>
      <c r="M7100" s="240"/>
      <c r="N7100" s="240"/>
      <c r="O7100" s="240"/>
      <c r="BC7100" s="226"/>
    </row>
    <row r="7101" spans="1:55" ht="15.75" customHeight="1" thickBot="1">
      <c r="A7101" s="238"/>
      <c r="B7101" s="238"/>
      <c r="C7101" s="240"/>
      <c r="D7101" s="240"/>
      <c r="E7101" s="240"/>
      <c r="F7101" s="240"/>
      <c r="G7101" s="240"/>
      <c r="H7101" s="240"/>
      <c r="I7101" s="240"/>
      <c r="J7101" s="240"/>
      <c r="K7101" s="240"/>
      <c r="L7101" s="240"/>
      <c r="M7101" s="240"/>
      <c r="N7101" s="240"/>
      <c r="O7101" s="240"/>
      <c r="BC7101" s="226"/>
    </row>
    <row r="7102" spans="1:55" ht="15.75" customHeight="1" thickBot="1">
      <c r="A7102" s="238"/>
      <c r="B7102" s="238"/>
      <c r="C7102" s="240"/>
      <c r="D7102" s="240"/>
      <c r="E7102" s="240"/>
      <c r="F7102" s="240"/>
      <c r="G7102" s="240"/>
      <c r="H7102" s="240"/>
      <c r="I7102" s="240"/>
      <c r="J7102" s="240"/>
      <c r="K7102" s="240"/>
      <c r="L7102" s="240"/>
      <c r="M7102" s="240"/>
      <c r="N7102" s="240"/>
      <c r="O7102" s="240"/>
      <c r="BC7102" s="226"/>
    </row>
    <row r="7103" spans="1:55" ht="15.75" customHeight="1" thickBot="1">
      <c r="A7103" s="238"/>
      <c r="B7103" s="238"/>
      <c r="C7103" s="240"/>
      <c r="D7103" s="240"/>
      <c r="E7103" s="240"/>
      <c r="F7103" s="240"/>
      <c r="G7103" s="240"/>
      <c r="H7103" s="240"/>
      <c r="I7103" s="240"/>
      <c r="J7103" s="240"/>
      <c r="K7103" s="240"/>
      <c r="L7103" s="240"/>
      <c r="M7103" s="240"/>
      <c r="N7103" s="240"/>
      <c r="O7103" s="240"/>
      <c r="BC7103" s="226"/>
    </row>
    <row r="7104" spans="1:55" ht="15.75" customHeight="1" thickBot="1">
      <c r="A7104" s="238"/>
      <c r="B7104" s="238"/>
      <c r="C7104" s="240"/>
      <c r="D7104" s="240"/>
      <c r="E7104" s="240"/>
      <c r="F7104" s="240"/>
      <c r="G7104" s="240"/>
      <c r="H7104" s="240"/>
      <c r="I7104" s="240"/>
      <c r="J7104" s="240"/>
      <c r="K7104" s="240"/>
      <c r="L7104" s="240"/>
      <c r="M7104" s="240"/>
      <c r="N7104" s="240"/>
      <c r="O7104" s="240"/>
      <c r="BC7104" s="226"/>
    </row>
    <row r="7105" spans="1:55" ht="15.75" customHeight="1" thickBot="1">
      <c r="A7105" s="238"/>
      <c r="B7105" s="238"/>
      <c r="C7105" s="240"/>
      <c r="D7105" s="240"/>
      <c r="E7105" s="240"/>
      <c r="F7105" s="240"/>
      <c r="G7105" s="240"/>
      <c r="H7105" s="240"/>
      <c r="I7105" s="240"/>
      <c r="J7105" s="240"/>
      <c r="K7105" s="240"/>
      <c r="L7105" s="240"/>
      <c r="M7105" s="240"/>
      <c r="N7105" s="240"/>
      <c r="O7105" s="240"/>
      <c r="BC7105" s="226"/>
    </row>
    <row r="7106" spans="1:55" ht="15.75" customHeight="1" thickBot="1">
      <c r="A7106" s="238"/>
      <c r="B7106" s="238"/>
      <c r="C7106" s="240"/>
      <c r="D7106" s="240"/>
      <c r="E7106" s="240"/>
      <c r="F7106" s="240"/>
      <c r="G7106" s="240"/>
      <c r="H7106" s="240"/>
      <c r="I7106" s="240"/>
      <c r="J7106" s="240"/>
      <c r="K7106" s="240"/>
      <c r="L7106" s="240"/>
      <c r="M7106" s="240"/>
      <c r="N7106" s="240"/>
      <c r="O7106" s="240"/>
      <c r="BC7106" s="226"/>
    </row>
    <row r="7107" spans="1:55" ht="15.75" customHeight="1" thickBot="1">
      <c r="A7107" s="238"/>
      <c r="B7107" s="238"/>
      <c r="C7107" s="240"/>
      <c r="D7107" s="240"/>
      <c r="E7107" s="240"/>
      <c r="F7107" s="240"/>
      <c r="G7107" s="240"/>
      <c r="H7107" s="240"/>
      <c r="I7107" s="240"/>
      <c r="J7107" s="240"/>
      <c r="K7107" s="240"/>
      <c r="L7107" s="240"/>
      <c r="M7107" s="240"/>
      <c r="N7107" s="240"/>
      <c r="O7107" s="240"/>
      <c r="BC7107" s="226"/>
    </row>
    <row r="7108" spans="1:55" ht="15.75" customHeight="1" thickBot="1">
      <c r="A7108" s="238"/>
      <c r="B7108" s="238"/>
      <c r="C7108" s="240"/>
      <c r="D7108" s="240"/>
      <c r="E7108" s="240"/>
      <c r="F7108" s="240"/>
      <c r="G7108" s="240"/>
      <c r="H7108" s="240"/>
      <c r="I7108" s="240"/>
      <c r="J7108" s="240"/>
      <c r="K7108" s="240"/>
      <c r="L7108" s="240"/>
      <c r="M7108" s="240"/>
      <c r="N7108" s="240"/>
      <c r="O7108" s="240"/>
      <c r="BC7108" s="226"/>
    </row>
    <row r="7109" spans="1:55" ht="15.75" customHeight="1" thickBot="1">
      <c r="A7109" s="238"/>
      <c r="B7109" s="238"/>
      <c r="C7109" s="240"/>
      <c r="D7109" s="240"/>
      <c r="E7109" s="240"/>
      <c r="F7109" s="240"/>
      <c r="G7109" s="240"/>
      <c r="H7109" s="240"/>
      <c r="I7109" s="240"/>
      <c r="J7109" s="240"/>
      <c r="K7109" s="240"/>
      <c r="L7109" s="240"/>
      <c r="M7109" s="240"/>
      <c r="N7109" s="240"/>
      <c r="O7109" s="240"/>
      <c r="BC7109" s="226"/>
    </row>
    <row r="7110" spans="1:55" ht="15.75" customHeight="1" thickBot="1">
      <c r="A7110" s="238"/>
      <c r="B7110" s="238"/>
      <c r="C7110" s="240"/>
      <c r="D7110" s="240"/>
      <c r="E7110" s="240"/>
      <c r="F7110" s="240"/>
      <c r="G7110" s="240"/>
      <c r="H7110" s="240"/>
      <c r="I7110" s="240"/>
      <c r="J7110" s="240"/>
      <c r="K7110" s="240"/>
      <c r="L7110" s="240"/>
      <c r="M7110" s="240"/>
      <c r="N7110" s="240"/>
      <c r="O7110" s="240"/>
      <c r="BC7110" s="226"/>
    </row>
    <row r="7111" spans="1:55" ht="15.75" customHeight="1" thickBot="1">
      <c r="A7111" s="238"/>
      <c r="B7111" s="238"/>
      <c r="C7111" s="240"/>
      <c r="D7111" s="240"/>
      <c r="E7111" s="240"/>
      <c r="F7111" s="240"/>
      <c r="G7111" s="240"/>
      <c r="H7111" s="240"/>
      <c r="I7111" s="240"/>
      <c r="J7111" s="240"/>
      <c r="K7111" s="240"/>
      <c r="L7111" s="240"/>
      <c r="M7111" s="240"/>
      <c r="N7111" s="240"/>
      <c r="O7111" s="240"/>
      <c r="BC7111" s="226"/>
    </row>
    <row r="7112" spans="1:55" ht="15.75" customHeight="1" thickBot="1">
      <c r="A7112" s="238"/>
      <c r="B7112" s="238"/>
      <c r="C7112" s="240"/>
      <c r="D7112" s="240"/>
      <c r="E7112" s="240"/>
      <c r="F7112" s="240"/>
      <c r="G7112" s="240"/>
      <c r="H7112" s="240"/>
      <c r="I7112" s="240"/>
      <c r="J7112" s="240"/>
      <c r="K7112" s="240"/>
      <c r="L7112" s="240"/>
      <c r="M7112" s="240"/>
      <c r="N7112" s="240"/>
      <c r="O7112" s="240"/>
      <c r="BC7112" s="226"/>
    </row>
    <row r="7113" spans="1:55" ht="15.75" customHeight="1" thickBot="1">
      <c r="A7113" s="238"/>
      <c r="B7113" s="238"/>
      <c r="C7113" s="240"/>
      <c r="D7113" s="240"/>
      <c r="E7113" s="240"/>
      <c r="F7113" s="240"/>
      <c r="G7113" s="240"/>
      <c r="H7113" s="240"/>
      <c r="I7113" s="240"/>
      <c r="J7113" s="240"/>
      <c r="K7113" s="240"/>
      <c r="L7113" s="240"/>
      <c r="M7113" s="240"/>
      <c r="N7113" s="240"/>
      <c r="O7113" s="240"/>
      <c r="BC7113" s="226"/>
    </row>
    <row r="7114" spans="1:55" ht="15.75" customHeight="1" thickBot="1">
      <c r="A7114" s="238"/>
      <c r="B7114" s="238"/>
      <c r="C7114" s="240"/>
      <c r="D7114" s="240"/>
      <c r="E7114" s="240"/>
      <c r="F7114" s="240"/>
      <c r="G7114" s="240"/>
      <c r="H7114" s="240"/>
      <c r="I7114" s="240"/>
      <c r="J7114" s="240"/>
      <c r="K7114" s="240"/>
      <c r="L7114" s="240"/>
      <c r="M7114" s="240"/>
      <c r="N7114" s="240"/>
      <c r="O7114" s="240"/>
      <c r="BC7114" s="226"/>
    </row>
    <row r="7115" spans="1:55" ht="15.75" customHeight="1" thickBot="1">
      <c r="A7115" s="238"/>
      <c r="B7115" s="238"/>
      <c r="C7115" s="240"/>
      <c r="D7115" s="240"/>
      <c r="E7115" s="240"/>
      <c r="F7115" s="240"/>
      <c r="G7115" s="240"/>
      <c r="H7115" s="240"/>
      <c r="I7115" s="240"/>
      <c r="J7115" s="240"/>
      <c r="K7115" s="240"/>
      <c r="L7115" s="240"/>
      <c r="M7115" s="240"/>
      <c r="N7115" s="240"/>
      <c r="O7115" s="240"/>
      <c r="BC7115" s="226"/>
    </row>
    <row r="7116" spans="1:55" ht="15.75" customHeight="1" thickBot="1">
      <c r="A7116" s="238"/>
      <c r="B7116" s="238"/>
      <c r="C7116" s="240"/>
      <c r="D7116" s="240"/>
      <c r="E7116" s="240"/>
      <c r="F7116" s="240"/>
      <c r="G7116" s="240"/>
      <c r="H7116" s="240"/>
      <c r="I7116" s="240"/>
      <c r="J7116" s="240"/>
      <c r="K7116" s="240"/>
      <c r="L7116" s="240"/>
      <c r="M7116" s="240"/>
      <c r="N7116" s="240"/>
      <c r="O7116" s="240"/>
      <c r="BC7116" s="226"/>
    </row>
    <row r="7117" spans="1:55" ht="15.75" customHeight="1" thickBot="1">
      <c r="A7117" s="238"/>
      <c r="B7117" s="238"/>
      <c r="C7117" s="240"/>
      <c r="D7117" s="240"/>
      <c r="E7117" s="240"/>
      <c r="F7117" s="240"/>
      <c r="G7117" s="240"/>
      <c r="H7117" s="240"/>
      <c r="I7117" s="240"/>
      <c r="J7117" s="240"/>
      <c r="K7117" s="240"/>
      <c r="L7117" s="240"/>
      <c r="M7117" s="240"/>
      <c r="N7117" s="240"/>
      <c r="O7117" s="240"/>
      <c r="BC7117" s="226"/>
    </row>
    <row r="7118" spans="1:55" ht="15.75" customHeight="1" thickBot="1">
      <c r="A7118" s="238"/>
      <c r="B7118" s="238"/>
      <c r="C7118" s="240"/>
      <c r="D7118" s="240"/>
      <c r="E7118" s="240"/>
      <c r="F7118" s="240"/>
      <c r="G7118" s="240"/>
      <c r="H7118" s="240"/>
      <c r="I7118" s="240"/>
      <c r="J7118" s="240"/>
      <c r="K7118" s="240"/>
      <c r="L7118" s="240"/>
      <c r="M7118" s="240"/>
      <c r="N7118" s="240"/>
      <c r="O7118" s="240"/>
      <c r="BC7118" s="226"/>
    </row>
    <row r="7119" spans="1:55" ht="15.75" customHeight="1" thickBot="1">
      <c r="A7119" s="238"/>
      <c r="B7119" s="238"/>
      <c r="C7119" s="240"/>
      <c r="D7119" s="240"/>
      <c r="E7119" s="240"/>
      <c r="F7119" s="240"/>
      <c r="G7119" s="240"/>
      <c r="H7119" s="240"/>
      <c r="I7119" s="240"/>
      <c r="J7119" s="240"/>
      <c r="K7119" s="240"/>
      <c r="L7119" s="240"/>
      <c r="M7119" s="240"/>
      <c r="N7119" s="240"/>
      <c r="O7119" s="240"/>
      <c r="BC7119" s="226"/>
    </row>
    <row r="7120" spans="1:55" ht="15.75" customHeight="1" thickBot="1">
      <c r="A7120" s="238"/>
      <c r="B7120" s="238"/>
      <c r="C7120" s="240"/>
      <c r="D7120" s="240"/>
      <c r="E7120" s="240"/>
      <c r="F7120" s="240"/>
      <c r="G7120" s="240"/>
      <c r="H7120" s="240"/>
      <c r="I7120" s="240"/>
      <c r="J7120" s="240"/>
      <c r="K7120" s="240"/>
      <c r="L7120" s="240"/>
      <c r="M7120" s="240"/>
      <c r="N7120" s="240"/>
      <c r="O7120" s="240"/>
      <c r="BC7120" s="226"/>
    </row>
    <row r="7121" spans="1:55" ht="15.75" customHeight="1" thickBot="1">
      <c r="A7121" s="238"/>
      <c r="B7121" s="238"/>
      <c r="C7121" s="240"/>
      <c r="D7121" s="240"/>
      <c r="E7121" s="240"/>
      <c r="F7121" s="240"/>
      <c r="G7121" s="240"/>
      <c r="H7121" s="240"/>
      <c r="I7121" s="240"/>
      <c r="J7121" s="240"/>
      <c r="K7121" s="240"/>
      <c r="L7121" s="240"/>
      <c r="M7121" s="240"/>
      <c r="N7121" s="240"/>
      <c r="O7121" s="240"/>
      <c r="BC7121" s="226"/>
    </row>
    <row r="7122" spans="1:55" ht="15.75" customHeight="1" thickBot="1">
      <c r="A7122" s="238"/>
      <c r="B7122" s="238"/>
      <c r="C7122" s="240"/>
      <c r="D7122" s="240"/>
      <c r="E7122" s="240"/>
      <c r="F7122" s="240"/>
      <c r="G7122" s="240"/>
      <c r="H7122" s="240"/>
      <c r="I7122" s="240"/>
      <c r="J7122" s="240"/>
      <c r="K7122" s="240"/>
      <c r="L7122" s="240"/>
      <c r="M7122" s="240"/>
      <c r="N7122" s="240"/>
      <c r="O7122" s="240"/>
      <c r="BC7122" s="226"/>
    </row>
    <row r="7123" spans="1:55" ht="15.75" customHeight="1" thickBot="1">
      <c r="A7123" s="238"/>
      <c r="B7123" s="238"/>
      <c r="C7123" s="240"/>
      <c r="D7123" s="240"/>
      <c r="E7123" s="240"/>
      <c r="F7123" s="240"/>
      <c r="G7123" s="240"/>
      <c r="H7123" s="240"/>
      <c r="I7123" s="240"/>
      <c r="J7123" s="240"/>
      <c r="K7123" s="240"/>
      <c r="L7123" s="240"/>
      <c r="M7123" s="240"/>
      <c r="N7123" s="240"/>
      <c r="O7123" s="240"/>
      <c r="BC7123" s="226"/>
    </row>
    <row r="7124" spans="1:55" ht="15.75" customHeight="1" thickBot="1">
      <c r="A7124" s="238"/>
      <c r="B7124" s="238"/>
      <c r="C7124" s="240"/>
      <c r="D7124" s="240"/>
      <c r="E7124" s="240"/>
      <c r="F7124" s="240"/>
      <c r="G7124" s="240"/>
      <c r="H7124" s="240"/>
      <c r="I7124" s="240"/>
      <c r="J7124" s="240"/>
      <c r="K7124" s="240"/>
      <c r="L7124" s="240"/>
      <c r="M7124" s="240"/>
      <c r="N7124" s="240"/>
      <c r="O7124" s="240"/>
      <c r="BC7124" s="226"/>
    </row>
    <row r="7125" spans="1:55" ht="15.75" customHeight="1" thickBot="1">
      <c r="A7125" s="238"/>
      <c r="B7125" s="238"/>
      <c r="C7125" s="240"/>
      <c r="D7125" s="240"/>
      <c r="E7125" s="240"/>
      <c r="F7125" s="240"/>
      <c r="G7125" s="240"/>
      <c r="H7125" s="240"/>
      <c r="I7125" s="240"/>
      <c r="J7125" s="240"/>
      <c r="K7125" s="240"/>
      <c r="L7125" s="240"/>
      <c r="M7125" s="240"/>
      <c r="N7125" s="240"/>
      <c r="O7125" s="240"/>
      <c r="BC7125" s="226"/>
    </row>
    <row r="7126" spans="1:55" ht="15.75" customHeight="1" thickBot="1">
      <c r="A7126" s="238"/>
      <c r="B7126" s="238"/>
      <c r="C7126" s="240"/>
      <c r="D7126" s="240"/>
      <c r="E7126" s="240"/>
      <c r="F7126" s="240"/>
      <c r="G7126" s="240"/>
      <c r="H7126" s="240"/>
      <c r="I7126" s="240"/>
      <c r="J7126" s="240"/>
      <c r="K7126" s="240"/>
      <c r="L7126" s="240"/>
      <c r="M7126" s="240"/>
      <c r="N7126" s="240"/>
      <c r="O7126" s="240"/>
      <c r="BC7126" s="226"/>
    </row>
    <row r="7127" spans="1:55" ht="15.75" customHeight="1" thickBot="1">
      <c r="A7127" s="238"/>
      <c r="B7127" s="238"/>
      <c r="C7127" s="240"/>
      <c r="D7127" s="240"/>
      <c r="E7127" s="240"/>
      <c r="F7127" s="240"/>
      <c r="G7127" s="240"/>
      <c r="H7127" s="240"/>
      <c r="I7127" s="240"/>
      <c r="J7127" s="240"/>
      <c r="K7127" s="240"/>
      <c r="L7127" s="240"/>
      <c r="M7127" s="240"/>
      <c r="N7127" s="240"/>
      <c r="O7127" s="240"/>
      <c r="BC7127" s="226"/>
    </row>
    <row r="7128" spans="1:55" ht="15.75" customHeight="1" thickBot="1">
      <c r="A7128" s="238"/>
      <c r="B7128" s="238"/>
      <c r="C7128" s="240"/>
      <c r="D7128" s="240"/>
      <c r="E7128" s="240"/>
      <c r="F7128" s="240"/>
      <c r="G7128" s="240"/>
      <c r="H7128" s="240"/>
      <c r="I7128" s="240"/>
      <c r="J7128" s="240"/>
      <c r="K7128" s="240"/>
      <c r="L7128" s="240"/>
      <c r="M7128" s="240"/>
      <c r="N7128" s="240"/>
      <c r="O7128" s="240"/>
      <c r="BC7128" s="226"/>
    </row>
    <row r="7129" spans="1:55" ht="15.75" customHeight="1" thickBot="1">
      <c r="A7129" s="238"/>
      <c r="B7129" s="238"/>
      <c r="C7129" s="240"/>
      <c r="D7129" s="240"/>
      <c r="E7129" s="240"/>
      <c r="F7129" s="240"/>
      <c r="G7129" s="240"/>
      <c r="H7129" s="240"/>
      <c r="I7129" s="240"/>
      <c r="J7129" s="240"/>
      <c r="K7129" s="240"/>
      <c r="L7129" s="240"/>
      <c r="M7129" s="240"/>
      <c r="N7129" s="240"/>
      <c r="O7129" s="240"/>
      <c r="BC7129" s="226"/>
    </row>
    <row r="7130" spans="1:55" ht="15.75" customHeight="1" thickBot="1">
      <c r="A7130" s="238"/>
      <c r="B7130" s="238"/>
      <c r="C7130" s="240"/>
      <c r="D7130" s="240"/>
      <c r="E7130" s="240"/>
      <c r="F7130" s="240"/>
      <c r="G7130" s="240"/>
      <c r="H7130" s="240"/>
      <c r="I7130" s="240"/>
      <c r="J7130" s="240"/>
      <c r="K7130" s="240"/>
      <c r="L7130" s="240"/>
      <c r="M7130" s="240"/>
      <c r="N7130" s="240"/>
      <c r="O7130" s="240"/>
      <c r="BC7130" s="226"/>
    </row>
    <row r="7131" spans="1:55" ht="15.75" customHeight="1" thickBot="1">
      <c r="A7131" s="238"/>
      <c r="B7131" s="238"/>
      <c r="C7131" s="240"/>
      <c r="D7131" s="240"/>
      <c r="E7131" s="240"/>
      <c r="F7131" s="240"/>
      <c r="G7131" s="240"/>
      <c r="H7131" s="240"/>
      <c r="I7131" s="240"/>
      <c r="J7131" s="240"/>
      <c r="K7131" s="240"/>
      <c r="L7131" s="240"/>
      <c r="M7131" s="240"/>
      <c r="N7131" s="240"/>
      <c r="O7131" s="240"/>
      <c r="BC7131" s="226"/>
    </row>
    <row r="7132" spans="1:55" ht="15.75" customHeight="1" thickBot="1">
      <c r="A7132" s="238"/>
      <c r="B7132" s="238"/>
      <c r="C7132" s="240"/>
      <c r="D7132" s="240"/>
      <c r="E7132" s="240"/>
      <c r="F7132" s="240"/>
      <c r="G7132" s="240"/>
      <c r="H7132" s="240"/>
      <c r="I7132" s="240"/>
      <c r="J7132" s="240"/>
      <c r="K7132" s="240"/>
      <c r="L7132" s="240"/>
      <c r="M7132" s="240"/>
      <c r="N7132" s="240"/>
      <c r="O7132" s="240"/>
      <c r="BC7132" s="226"/>
    </row>
    <row r="7133" spans="1:55" ht="15.75" customHeight="1" thickBot="1">
      <c r="A7133" s="238"/>
      <c r="B7133" s="238"/>
      <c r="C7133" s="240"/>
      <c r="D7133" s="240"/>
      <c r="E7133" s="240"/>
      <c r="F7133" s="240"/>
      <c r="G7133" s="240"/>
      <c r="H7133" s="240"/>
      <c r="I7133" s="240"/>
      <c r="J7133" s="240"/>
      <c r="K7133" s="240"/>
      <c r="L7133" s="240"/>
      <c r="M7133" s="240"/>
      <c r="N7133" s="240"/>
      <c r="O7133" s="240"/>
      <c r="BC7133" s="226"/>
    </row>
    <row r="7134" spans="1:55" ht="15.75" customHeight="1" thickBot="1">
      <c r="A7134" s="238"/>
      <c r="B7134" s="238"/>
      <c r="C7134" s="240"/>
      <c r="D7134" s="240"/>
      <c r="E7134" s="240"/>
      <c r="F7134" s="240"/>
      <c r="G7134" s="240"/>
      <c r="H7134" s="240"/>
      <c r="I7134" s="240"/>
      <c r="J7134" s="240"/>
      <c r="K7134" s="240"/>
      <c r="L7134" s="240"/>
      <c r="M7134" s="240"/>
      <c r="N7134" s="240"/>
      <c r="O7134" s="240"/>
      <c r="BC7134" s="226"/>
    </row>
    <row r="7135" spans="1:55" ht="15.75" customHeight="1" thickBot="1">
      <c r="A7135" s="238"/>
      <c r="B7135" s="238"/>
      <c r="C7135" s="240"/>
      <c r="D7135" s="240"/>
      <c r="E7135" s="240"/>
      <c r="F7135" s="240"/>
      <c r="G7135" s="240"/>
      <c r="H7135" s="240"/>
      <c r="I7135" s="240"/>
      <c r="J7135" s="240"/>
      <c r="K7135" s="240"/>
      <c r="L7135" s="240"/>
      <c r="M7135" s="240"/>
      <c r="N7135" s="240"/>
      <c r="O7135" s="240"/>
      <c r="BC7135" s="226"/>
    </row>
    <row r="7136" spans="1:55" ht="15.75" customHeight="1" thickBot="1">
      <c r="A7136" s="238"/>
      <c r="B7136" s="238"/>
      <c r="C7136" s="240"/>
      <c r="D7136" s="240"/>
      <c r="E7136" s="240"/>
      <c r="F7136" s="240"/>
      <c r="G7136" s="240"/>
      <c r="H7136" s="240"/>
      <c r="I7136" s="240"/>
      <c r="J7136" s="240"/>
      <c r="K7136" s="240"/>
      <c r="L7136" s="240"/>
      <c r="M7136" s="240"/>
      <c r="N7136" s="240"/>
      <c r="O7136" s="240"/>
      <c r="BC7136" s="226"/>
    </row>
    <row r="7137" spans="1:55" ht="15.75" customHeight="1" thickBot="1">
      <c r="A7137" s="238"/>
      <c r="B7137" s="238"/>
      <c r="C7137" s="240"/>
      <c r="D7137" s="240"/>
      <c r="E7137" s="240"/>
      <c r="F7137" s="240"/>
      <c r="G7137" s="240"/>
      <c r="H7137" s="240"/>
      <c r="I7137" s="240"/>
      <c r="J7137" s="240"/>
      <c r="K7137" s="240"/>
      <c r="L7137" s="240"/>
      <c r="M7137" s="240"/>
      <c r="N7137" s="240"/>
      <c r="O7137" s="240"/>
      <c r="BC7137" s="226"/>
    </row>
    <row r="7138" spans="1:55" ht="15.75" customHeight="1" thickBot="1">
      <c r="A7138" s="238"/>
      <c r="B7138" s="238"/>
      <c r="C7138" s="240"/>
      <c r="D7138" s="240"/>
      <c r="E7138" s="240"/>
      <c r="F7138" s="240"/>
      <c r="G7138" s="240"/>
      <c r="H7138" s="240"/>
      <c r="I7138" s="240"/>
      <c r="J7138" s="240"/>
      <c r="K7138" s="240"/>
      <c r="L7138" s="240"/>
      <c r="M7138" s="240"/>
      <c r="N7138" s="240"/>
      <c r="O7138" s="240"/>
      <c r="BC7138" s="226"/>
    </row>
    <row r="7139" spans="1:55" ht="15.75" customHeight="1" thickBot="1">
      <c r="A7139" s="238"/>
      <c r="B7139" s="238"/>
      <c r="C7139" s="240"/>
      <c r="D7139" s="240"/>
      <c r="E7139" s="240"/>
      <c r="F7139" s="240"/>
      <c r="G7139" s="240"/>
      <c r="H7139" s="240"/>
      <c r="I7139" s="240"/>
      <c r="J7139" s="240"/>
      <c r="K7139" s="240"/>
      <c r="L7139" s="240"/>
      <c r="M7139" s="240"/>
      <c r="N7139" s="240"/>
      <c r="O7139" s="240"/>
      <c r="BC7139" s="226"/>
    </row>
    <row r="7140" spans="1:55" ht="15.75" customHeight="1" thickBot="1">
      <c r="A7140" s="238"/>
      <c r="B7140" s="238"/>
      <c r="C7140" s="240"/>
      <c r="D7140" s="240"/>
      <c r="E7140" s="240"/>
      <c r="F7140" s="240"/>
      <c r="G7140" s="240"/>
      <c r="H7140" s="240"/>
      <c r="I7140" s="240"/>
      <c r="J7140" s="240"/>
      <c r="K7140" s="240"/>
      <c r="L7140" s="240"/>
      <c r="M7140" s="240"/>
      <c r="N7140" s="240"/>
      <c r="O7140" s="240"/>
      <c r="BC7140" s="226"/>
    </row>
    <row r="7141" spans="1:55" ht="15.75" customHeight="1" thickBot="1">
      <c r="A7141" s="238"/>
      <c r="B7141" s="238"/>
      <c r="C7141" s="240"/>
      <c r="D7141" s="240"/>
      <c r="E7141" s="240"/>
      <c r="F7141" s="240"/>
      <c r="G7141" s="240"/>
      <c r="H7141" s="240"/>
      <c r="I7141" s="240"/>
      <c r="J7141" s="240"/>
      <c r="K7141" s="240"/>
      <c r="L7141" s="240"/>
      <c r="M7141" s="240"/>
      <c r="N7141" s="240"/>
      <c r="O7141" s="240"/>
      <c r="BC7141" s="226"/>
    </row>
    <row r="7142" spans="1:55" ht="15.75" customHeight="1" thickBot="1">
      <c r="A7142" s="238"/>
      <c r="B7142" s="238"/>
      <c r="C7142" s="240"/>
      <c r="D7142" s="240"/>
      <c r="E7142" s="240"/>
      <c r="F7142" s="240"/>
      <c r="G7142" s="240"/>
      <c r="H7142" s="240"/>
      <c r="I7142" s="240"/>
      <c r="J7142" s="240"/>
      <c r="K7142" s="240"/>
      <c r="L7142" s="240"/>
      <c r="M7142" s="240"/>
      <c r="N7142" s="240"/>
      <c r="O7142" s="240"/>
      <c r="BC7142" s="226"/>
    </row>
    <row r="7143" spans="1:55" ht="15.75" customHeight="1" thickBot="1">
      <c r="A7143" s="238"/>
      <c r="B7143" s="238"/>
      <c r="C7143" s="240"/>
      <c r="D7143" s="240"/>
      <c r="E7143" s="240"/>
      <c r="F7143" s="240"/>
      <c r="G7143" s="240"/>
      <c r="H7143" s="240"/>
      <c r="I7143" s="240"/>
      <c r="J7143" s="240"/>
      <c r="K7143" s="240"/>
      <c r="L7143" s="240"/>
      <c r="M7143" s="240"/>
      <c r="N7143" s="240"/>
      <c r="O7143" s="240"/>
      <c r="BC7143" s="226"/>
    </row>
    <row r="7144" spans="1:55" ht="15.75" customHeight="1" thickBot="1">
      <c r="A7144" s="238"/>
      <c r="B7144" s="238"/>
      <c r="C7144" s="240"/>
      <c r="D7144" s="240"/>
      <c r="E7144" s="240"/>
      <c r="F7144" s="240"/>
      <c r="G7144" s="240"/>
      <c r="H7144" s="240"/>
      <c r="I7144" s="240"/>
      <c r="J7144" s="240"/>
      <c r="K7144" s="240"/>
      <c r="L7144" s="240"/>
      <c r="M7144" s="240"/>
      <c r="N7144" s="240"/>
      <c r="O7144" s="240"/>
      <c r="BC7144" s="226"/>
    </row>
    <row r="7145" spans="1:55" ht="15.75" customHeight="1" thickBot="1">
      <c r="A7145" s="238"/>
      <c r="B7145" s="238"/>
      <c r="C7145" s="240"/>
      <c r="D7145" s="240"/>
      <c r="E7145" s="240"/>
      <c r="F7145" s="240"/>
      <c r="G7145" s="240"/>
      <c r="H7145" s="240"/>
      <c r="I7145" s="240"/>
      <c r="J7145" s="240"/>
      <c r="K7145" s="240"/>
      <c r="L7145" s="240"/>
      <c r="M7145" s="240"/>
      <c r="N7145" s="240"/>
      <c r="O7145" s="240"/>
      <c r="BC7145" s="226"/>
    </row>
    <row r="7146" spans="1:55" ht="15.75" customHeight="1" thickBot="1">
      <c r="A7146" s="238"/>
      <c r="B7146" s="238"/>
      <c r="C7146" s="240"/>
      <c r="D7146" s="240"/>
      <c r="E7146" s="240"/>
      <c r="F7146" s="240"/>
      <c r="G7146" s="240"/>
      <c r="H7146" s="240"/>
      <c r="I7146" s="240"/>
      <c r="J7146" s="240"/>
      <c r="K7146" s="240"/>
      <c r="L7146" s="240"/>
      <c r="M7146" s="240"/>
      <c r="N7146" s="240"/>
      <c r="O7146" s="240"/>
      <c r="BC7146" s="226"/>
    </row>
    <row r="7147" spans="1:55" ht="15.75" customHeight="1" thickBot="1">
      <c r="A7147" s="238"/>
      <c r="B7147" s="238"/>
      <c r="C7147" s="240"/>
      <c r="D7147" s="240"/>
      <c r="E7147" s="240"/>
      <c r="F7147" s="240"/>
      <c r="G7147" s="240"/>
      <c r="H7147" s="240"/>
      <c r="I7147" s="240"/>
      <c r="J7147" s="240"/>
      <c r="K7147" s="240"/>
      <c r="L7147" s="240"/>
      <c r="M7147" s="240"/>
      <c r="N7147" s="240"/>
      <c r="O7147" s="240"/>
      <c r="BC7147" s="226"/>
    </row>
    <row r="7148" spans="1:55" ht="15.75" customHeight="1" thickBot="1">
      <c r="A7148" s="238"/>
      <c r="B7148" s="238"/>
      <c r="C7148" s="240"/>
      <c r="D7148" s="240"/>
      <c r="E7148" s="240"/>
      <c r="F7148" s="240"/>
      <c r="G7148" s="240"/>
      <c r="H7148" s="240"/>
      <c r="I7148" s="240"/>
      <c r="J7148" s="240"/>
      <c r="K7148" s="240"/>
      <c r="L7148" s="240"/>
      <c r="M7148" s="240"/>
      <c r="N7148" s="240"/>
      <c r="O7148" s="240"/>
      <c r="BC7148" s="226"/>
    </row>
    <row r="7149" spans="1:55" ht="15.75" customHeight="1" thickBot="1">
      <c r="A7149" s="238"/>
      <c r="B7149" s="238"/>
      <c r="C7149" s="240"/>
      <c r="D7149" s="240"/>
      <c r="E7149" s="240"/>
      <c r="F7149" s="240"/>
      <c r="G7149" s="240"/>
      <c r="H7149" s="240"/>
      <c r="I7149" s="240"/>
      <c r="J7149" s="240"/>
      <c r="K7149" s="240"/>
      <c r="L7149" s="240"/>
      <c r="M7149" s="240"/>
      <c r="N7149" s="240"/>
      <c r="O7149" s="240"/>
      <c r="BC7149" s="226"/>
    </row>
    <row r="7150" spans="1:55" ht="15.75" customHeight="1" thickBot="1">
      <c r="A7150" s="238"/>
      <c r="B7150" s="238"/>
      <c r="C7150" s="240"/>
      <c r="D7150" s="240"/>
      <c r="E7150" s="240"/>
      <c r="F7150" s="240"/>
      <c r="G7150" s="240"/>
      <c r="H7150" s="240"/>
      <c r="I7150" s="240"/>
      <c r="J7150" s="240"/>
      <c r="K7150" s="240"/>
      <c r="L7150" s="240"/>
      <c r="M7150" s="240"/>
      <c r="N7150" s="240"/>
      <c r="O7150" s="240"/>
      <c r="BC7150" s="226"/>
    </row>
    <row r="7151" spans="1:55" ht="15.75" customHeight="1" thickBot="1">
      <c r="A7151" s="238"/>
      <c r="B7151" s="238"/>
      <c r="C7151" s="240"/>
      <c r="D7151" s="240"/>
      <c r="E7151" s="240"/>
      <c r="F7151" s="240"/>
      <c r="G7151" s="240"/>
      <c r="H7151" s="240"/>
      <c r="I7151" s="240"/>
      <c r="J7151" s="240"/>
      <c r="K7151" s="240"/>
      <c r="L7151" s="240"/>
      <c r="M7151" s="240"/>
      <c r="N7151" s="240"/>
      <c r="O7151" s="240"/>
      <c r="BC7151" s="226"/>
    </row>
    <row r="7152" spans="1:55" ht="15.75" customHeight="1" thickBot="1">
      <c r="A7152" s="238"/>
      <c r="B7152" s="238"/>
      <c r="C7152" s="240"/>
      <c r="D7152" s="240"/>
      <c r="E7152" s="240"/>
      <c r="F7152" s="240"/>
      <c r="G7152" s="240"/>
      <c r="H7152" s="240"/>
      <c r="I7152" s="240"/>
      <c r="J7152" s="240"/>
      <c r="K7152" s="240"/>
      <c r="L7152" s="240"/>
      <c r="M7152" s="240"/>
      <c r="N7152" s="240"/>
      <c r="O7152" s="240"/>
      <c r="BC7152" s="226"/>
    </row>
    <row r="7153" spans="1:55" ht="15.75" customHeight="1" thickBot="1">
      <c r="A7153" s="238"/>
      <c r="B7153" s="238"/>
      <c r="C7153" s="240"/>
      <c r="D7153" s="240"/>
      <c r="E7153" s="240"/>
      <c r="F7153" s="240"/>
      <c r="G7153" s="240"/>
      <c r="H7153" s="240"/>
      <c r="I7153" s="240"/>
      <c r="J7153" s="240"/>
      <c r="K7153" s="240"/>
      <c r="L7153" s="240"/>
      <c r="M7153" s="240"/>
      <c r="N7153" s="240"/>
      <c r="O7153" s="240"/>
      <c r="BC7153" s="226"/>
    </row>
    <row r="7154" spans="1:55" ht="15.75" customHeight="1" thickBot="1">
      <c r="A7154" s="238"/>
      <c r="B7154" s="238"/>
      <c r="C7154" s="240"/>
      <c r="D7154" s="240"/>
      <c r="E7154" s="240"/>
      <c r="F7154" s="240"/>
      <c r="G7154" s="240"/>
      <c r="H7154" s="240"/>
      <c r="I7154" s="240"/>
      <c r="J7154" s="240"/>
      <c r="K7154" s="240"/>
      <c r="L7154" s="240"/>
      <c r="M7154" s="240"/>
      <c r="N7154" s="240"/>
      <c r="O7154" s="240"/>
      <c r="BC7154" s="226"/>
    </row>
    <row r="7155" spans="1:55" ht="15.75" customHeight="1" thickBot="1">
      <c r="A7155" s="238"/>
      <c r="B7155" s="238"/>
      <c r="C7155" s="240"/>
      <c r="D7155" s="240"/>
      <c r="E7155" s="240"/>
      <c r="F7155" s="240"/>
      <c r="G7155" s="240"/>
      <c r="H7155" s="240"/>
      <c r="I7155" s="240"/>
      <c r="J7155" s="240"/>
      <c r="K7155" s="240"/>
      <c r="L7155" s="240"/>
      <c r="M7155" s="240"/>
      <c r="N7155" s="240"/>
      <c r="O7155" s="240"/>
      <c r="BC7155" s="226"/>
    </row>
    <row r="7156" spans="1:55" ht="15.75" customHeight="1" thickBot="1">
      <c r="A7156" s="238"/>
      <c r="B7156" s="238"/>
      <c r="C7156" s="240"/>
      <c r="D7156" s="240"/>
      <c r="E7156" s="240"/>
      <c r="F7156" s="240"/>
      <c r="G7156" s="240"/>
      <c r="H7156" s="240"/>
      <c r="I7156" s="240"/>
      <c r="J7156" s="240"/>
      <c r="K7156" s="240"/>
      <c r="L7156" s="240"/>
      <c r="M7156" s="240"/>
      <c r="N7156" s="240"/>
      <c r="O7156" s="240"/>
      <c r="BC7156" s="226"/>
    </row>
    <row r="7157" spans="1:55" ht="15.75" customHeight="1" thickBot="1">
      <c r="A7157" s="238"/>
      <c r="B7157" s="238"/>
      <c r="C7157" s="240"/>
      <c r="D7157" s="240"/>
      <c r="E7157" s="240"/>
      <c r="F7157" s="240"/>
      <c r="G7157" s="240"/>
      <c r="H7157" s="240"/>
      <c r="I7157" s="240"/>
      <c r="J7157" s="240"/>
      <c r="K7157" s="240"/>
      <c r="L7157" s="240"/>
      <c r="M7157" s="240"/>
      <c r="N7157" s="240"/>
      <c r="O7157" s="240"/>
      <c r="BC7157" s="226"/>
    </row>
    <row r="7158" spans="1:55" ht="15.75" customHeight="1" thickBot="1">
      <c r="A7158" s="238"/>
      <c r="B7158" s="238"/>
      <c r="C7158" s="240"/>
      <c r="D7158" s="240"/>
      <c r="E7158" s="240"/>
      <c r="F7158" s="240"/>
      <c r="G7158" s="240"/>
      <c r="H7158" s="240"/>
      <c r="I7158" s="240"/>
      <c r="J7158" s="240"/>
      <c r="K7158" s="240"/>
      <c r="L7158" s="240"/>
      <c r="M7158" s="240"/>
      <c r="N7158" s="240"/>
      <c r="O7158" s="240"/>
      <c r="BC7158" s="226"/>
    </row>
    <row r="7159" spans="1:55" ht="15.75" customHeight="1" thickBot="1">
      <c r="A7159" s="238"/>
      <c r="B7159" s="238"/>
      <c r="C7159" s="240"/>
      <c r="D7159" s="240"/>
      <c r="E7159" s="240"/>
      <c r="F7159" s="240"/>
      <c r="G7159" s="240"/>
      <c r="H7159" s="240"/>
      <c r="I7159" s="240"/>
      <c r="J7159" s="240"/>
      <c r="K7159" s="240"/>
      <c r="L7159" s="240"/>
      <c r="M7159" s="240"/>
      <c r="N7159" s="240"/>
      <c r="O7159" s="240"/>
      <c r="BC7159" s="226"/>
    </row>
    <row r="7160" spans="1:55" ht="15.75" customHeight="1" thickBot="1">
      <c r="A7160" s="238"/>
      <c r="B7160" s="238"/>
      <c r="C7160" s="240"/>
      <c r="D7160" s="240"/>
      <c r="E7160" s="240"/>
      <c r="F7160" s="240"/>
      <c r="G7160" s="240"/>
      <c r="H7160" s="240"/>
      <c r="I7160" s="240"/>
      <c r="J7160" s="240"/>
      <c r="K7160" s="240"/>
      <c r="L7160" s="240"/>
      <c r="M7160" s="240"/>
      <c r="N7160" s="240"/>
      <c r="O7160" s="240"/>
      <c r="BC7160" s="226"/>
    </row>
    <row r="7161" spans="1:55" ht="15.75" customHeight="1" thickBot="1">
      <c r="A7161" s="238"/>
      <c r="B7161" s="238"/>
      <c r="C7161" s="240"/>
      <c r="D7161" s="240"/>
      <c r="E7161" s="240"/>
      <c r="F7161" s="240"/>
      <c r="G7161" s="240"/>
      <c r="H7161" s="240"/>
      <c r="I7161" s="240"/>
      <c r="J7161" s="240"/>
      <c r="K7161" s="240"/>
      <c r="L7161" s="240"/>
      <c r="M7161" s="240"/>
      <c r="N7161" s="240"/>
      <c r="O7161" s="240"/>
      <c r="BC7161" s="226"/>
    </row>
    <row r="7162" spans="1:55" ht="15.75" customHeight="1" thickBot="1">
      <c r="A7162" s="238"/>
      <c r="B7162" s="238"/>
      <c r="C7162" s="240"/>
      <c r="D7162" s="240"/>
      <c r="E7162" s="240"/>
      <c r="F7162" s="240"/>
      <c r="G7162" s="240"/>
      <c r="H7162" s="240"/>
      <c r="I7162" s="240"/>
      <c r="J7162" s="240"/>
      <c r="K7162" s="240"/>
      <c r="L7162" s="240"/>
      <c r="M7162" s="240"/>
      <c r="N7162" s="240"/>
      <c r="O7162" s="240"/>
      <c r="BC7162" s="226"/>
    </row>
    <row r="7163" spans="1:55" ht="15.75" customHeight="1" thickBot="1">
      <c r="A7163" s="238"/>
      <c r="B7163" s="238"/>
      <c r="C7163" s="240"/>
      <c r="D7163" s="240"/>
      <c r="E7163" s="240"/>
      <c r="F7163" s="240"/>
      <c r="G7163" s="240"/>
      <c r="H7163" s="240"/>
      <c r="I7163" s="240"/>
      <c r="J7163" s="240"/>
      <c r="K7163" s="240"/>
      <c r="L7163" s="240"/>
      <c r="M7163" s="240"/>
      <c r="N7163" s="240"/>
      <c r="O7163" s="240"/>
      <c r="BC7163" s="226"/>
    </row>
    <row r="7164" spans="1:55" ht="15.75" customHeight="1" thickBot="1">
      <c r="A7164" s="238"/>
      <c r="B7164" s="238"/>
      <c r="C7164" s="240"/>
      <c r="D7164" s="240"/>
      <c r="E7164" s="240"/>
      <c r="F7164" s="240"/>
      <c r="G7164" s="240"/>
      <c r="H7164" s="240"/>
      <c r="I7164" s="240"/>
      <c r="J7164" s="240"/>
      <c r="K7164" s="240"/>
      <c r="L7164" s="240"/>
      <c r="M7164" s="240"/>
      <c r="N7164" s="240"/>
      <c r="O7164" s="240"/>
      <c r="BC7164" s="226"/>
    </row>
    <row r="7165" spans="1:55" ht="15.75" customHeight="1" thickBot="1">
      <c r="A7165" s="238"/>
      <c r="B7165" s="238"/>
      <c r="C7165" s="240"/>
      <c r="D7165" s="240"/>
      <c r="E7165" s="240"/>
      <c r="F7165" s="240"/>
      <c r="G7165" s="240"/>
      <c r="H7165" s="240"/>
      <c r="I7165" s="240"/>
      <c r="J7165" s="240"/>
      <c r="K7165" s="240"/>
      <c r="L7165" s="240"/>
      <c r="M7165" s="240"/>
      <c r="N7165" s="240"/>
      <c r="O7165" s="240"/>
      <c r="BC7165" s="226"/>
    </row>
    <row r="7166" spans="1:55" ht="15.75" customHeight="1" thickBot="1">
      <c r="A7166" s="238"/>
      <c r="B7166" s="238"/>
      <c r="C7166" s="240"/>
      <c r="D7166" s="240"/>
      <c r="E7166" s="240"/>
      <c r="F7166" s="240"/>
      <c r="G7166" s="240"/>
      <c r="H7166" s="240"/>
      <c r="I7166" s="240"/>
      <c r="J7166" s="240"/>
      <c r="K7166" s="240"/>
      <c r="L7166" s="240"/>
      <c r="M7166" s="240"/>
      <c r="N7166" s="240"/>
      <c r="O7166" s="240"/>
      <c r="BC7166" s="226"/>
    </row>
    <row r="7167" spans="1:55" ht="15.75" customHeight="1" thickBot="1">
      <c r="A7167" s="238"/>
      <c r="B7167" s="238"/>
      <c r="C7167" s="240"/>
      <c r="D7167" s="240"/>
      <c r="E7167" s="240"/>
      <c r="F7167" s="240"/>
      <c r="G7167" s="240"/>
      <c r="H7167" s="240"/>
      <c r="I7167" s="240"/>
      <c r="J7167" s="240"/>
      <c r="K7167" s="240"/>
      <c r="L7167" s="240"/>
      <c r="M7167" s="240"/>
      <c r="N7167" s="240"/>
      <c r="O7167" s="240"/>
      <c r="BC7167" s="226"/>
    </row>
    <row r="7168" spans="1:55" ht="15.75" customHeight="1" thickBot="1">
      <c r="A7168" s="238"/>
      <c r="B7168" s="238"/>
      <c r="C7168" s="240"/>
      <c r="D7168" s="240"/>
      <c r="E7168" s="240"/>
      <c r="F7168" s="240"/>
      <c r="G7168" s="240"/>
      <c r="H7168" s="240"/>
      <c r="I7168" s="240"/>
      <c r="J7168" s="240"/>
      <c r="K7168" s="240"/>
      <c r="L7168" s="240"/>
      <c r="M7168" s="240"/>
      <c r="N7168" s="240"/>
      <c r="O7168" s="240"/>
      <c r="BC7168" s="226"/>
    </row>
    <row r="7169" spans="1:55" ht="15.75" customHeight="1" thickBot="1">
      <c r="A7169" s="238"/>
      <c r="B7169" s="238"/>
      <c r="C7169" s="240"/>
      <c r="D7169" s="240"/>
      <c r="E7169" s="240"/>
      <c r="F7169" s="240"/>
      <c r="G7169" s="240"/>
      <c r="H7169" s="240"/>
      <c r="I7169" s="240"/>
      <c r="J7169" s="240"/>
      <c r="K7169" s="240"/>
      <c r="L7169" s="240"/>
      <c r="M7169" s="240"/>
      <c r="N7169" s="240"/>
      <c r="O7169" s="240"/>
      <c r="BC7169" s="226"/>
    </row>
    <row r="7170" spans="1:55" ht="15.75" customHeight="1" thickBot="1">
      <c r="A7170" s="238"/>
      <c r="B7170" s="238"/>
      <c r="C7170" s="240"/>
      <c r="D7170" s="240"/>
      <c r="E7170" s="240"/>
      <c r="F7170" s="240"/>
      <c r="G7170" s="240"/>
      <c r="H7170" s="240"/>
      <c r="I7170" s="240"/>
      <c r="J7170" s="240"/>
      <c r="K7170" s="240"/>
      <c r="L7170" s="240"/>
      <c r="M7170" s="240"/>
      <c r="N7170" s="240"/>
      <c r="O7170" s="240"/>
      <c r="BC7170" s="226"/>
    </row>
    <row r="7171" spans="1:55" ht="15.75" customHeight="1" thickBot="1">
      <c r="A7171" s="238"/>
      <c r="B7171" s="238"/>
      <c r="C7171" s="240"/>
      <c r="D7171" s="240"/>
      <c r="E7171" s="240"/>
      <c r="F7171" s="240"/>
      <c r="G7171" s="240"/>
      <c r="H7171" s="240"/>
      <c r="I7171" s="240"/>
      <c r="J7171" s="240"/>
      <c r="K7171" s="240"/>
      <c r="L7171" s="240"/>
      <c r="M7171" s="240"/>
      <c r="N7171" s="240"/>
      <c r="O7171" s="240"/>
      <c r="BC7171" s="226"/>
    </row>
    <row r="7172" spans="1:55" ht="15.75" customHeight="1" thickBot="1">
      <c r="A7172" s="238"/>
      <c r="B7172" s="238"/>
      <c r="C7172" s="240"/>
      <c r="D7172" s="240"/>
      <c r="E7172" s="240"/>
      <c r="F7172" s="240"/>
      <c r="G7172" s="240"/>
      <c r="H7172" s="240"/>
      <c r="I7172" s="240"/>
      <c r="J7172" s="240"/>
      <c r="K7172" s="240"/>
      <c r="L7172" s="240"/>
      <c r="M7172" s="240"/>
      <c r="N7172" s="240"/>
      <c r="O7172" s="240"/>
      <c r="BC7172" s="226"/>
    </row>
    <row r="7173" spans="1:55" ht="15.75" customHeight="1" thickBot="1">
      <c r="A7173" s="238"/>
      <c r="B7173" s="238"/>
      <c r="C7173" s="240"/>
      <c r="D7173" s="240"/>
      <c r="E7173" s="240"/>
      <c r="F7173" s="240"/>
      <c r="G7173" s="240"/>
      <c r="H7173" s="240"/>
      <c r="I7173" s="240"/>
      <c r="J7173" s="240"/>
      <c r="K7173" s="240"/>
      <c r="L7173" s="240"/>
      <c r="M7173" s="240"/>
      <c r="N7173" s="240"/>
      <c r="O7173" s="240"/>
      <c r="BC7173" s="226"/>
    </row>
    <row r="7174" spans="1:55" ht="15.75" customHeight="1" thickBot="1">
      <c r="A7174" s="238"/>
      <c r="B7174" s="238"/>
      <c r="C7174" s="240"/>
      <c r="D7174" s="240"/>
      <c r="E7174" s="240"/>
      <c r="F7174" s="240"/>
      <c r="G7174" s="240"/>
      <c r="H7174" s="240"/>
      <c r="I7174" s="240"/>
      <c r="J7174" s="240"/>
      <c r="K7174" s="240"/>
      <c r="L7174" s="240"/>
      <c r="M7174" s="240"/>
      <c r="N7174" s="240"/>
      <c r="O7174" s="240"/>
      <c r="BC7174" s="226"/>
    </row>
    <row r="7175" spans="1:55" ht="15.75" customHeight="1" thickBot="1">
      <c r="A7175" s="238"/>
      <c r="B7175" s="238"/>
      <c r="C7175" s="240"/>
      <c r="D7175" s="240"/>
      <c r="E7175" s="240"/>
      <c r="F7175" s="240"/>
      <c r="G7175" s="240"/>
      <c r="H7175" s="240"/>
      <c r="I7175" s="240"/>
      <c r="J7175" s="240"/>
      <c r="K7175" s="240"/>
      <c r="L7175" s="240"/>
      <c r="M7175" s="240"/>
      <c r="N7175" s="240"/>
      <c r="O7175" s="240"/>
      <c r="BC7175" s="226"/>
    </row>
    <row r="7176" spans="1:55" ht="15.75" customHeight="1" thickBot="1">
      <c r="A7176" s="238"/>
      <c r="B7176" s="238"/>
      <c r="C7176" s="240"/>
      <c r="D7176" s="240"/>
      <c r="E7176" s="240"/>
      <c r="F7176" s="240"/>
      <c r="G7176" s="240"/>
      <c r="H7176" s="240"/>
      <c r="I7176" s="240"/>
      <c r="J7176" s="240"/>
      <c r="K7176" s="240"/>
      <c r="L7176" s="240"/>
      <c r="M7176" s="240"/>
      <c r="N7176" s="240"/>
      <c r="O7176" s="240"/>
      <c r="BC7176" s="226"/>
    </row>
    <row r="7177" spans="1:55" ht="15.75" customHeight="1" thickBot="1">
      <c r="A7177" s="238"/>
      <c r="B7177" s="238"/>
      <c r="C7177" s="240"/>
      <c r="D7177" s="240"/>
      <c r="E7177" s="240"/>
      <c r="F7177" s="240"/>
      <c r="G7177" s="240"/>
      <c r="H7177" s="240"/>
      <c r="I7177" s="240"/>
      <c r="J7177" s="240"/>
      <c r="K7177" s="240"/>
      <c r="L7177" s="240"/>
      <c r="M7177" s="240"/>
      <c r="N7177" s="240"/>
      <c r="O7177" s="240"/>
      <c r="BC7177" s="226"/>
    </row>
    <row r="7178" spans="1:55" ht="15.75" customHeight="1" thickBot="1">
      <c r="A7178" s="238"/>
      <c r="B7178" s="238"/>
      <c r="C7178" s="240"/>
      <c r="D7178" s="240"/>
      <c r="E7178" s="240"/>
      <c r="F7178" s="240"/>
      <c r="G7178" s="240"/>
      <c r="H7178" s="240"/>
      <c r="I7178" s="240"/>
      <c r="J7178" s="240"/>
      <c r="K7178" s="240"/>
      <c r="L7178" s="240"/>
      <c r="M7178" s="240"/>
      <c r="N7178" s="240"/>
      <c r="O7178" s="240"/>
      <c r="BC7178" s="226"/>
    </row>
    <row r="7179" spans="1:55" ht="15.75" customHeight="1" thickBot="1">
      <c r="A7179" s="238"/>
      <c r="B7179" s="238"/>
      <c r="C7179" s="240"/>
      <c r="D7179" s="240"/>
      <c r="E7179" s="240"/>
      <c r="F7179" s="240"/>
      <c r="G7179" s="240"/>
      <c r="H7179" s="240"/>
      <c r="I7179" s="240"/>
      <c r="J7179" s="240"/>
      <c r="K7179" s="240"/>
      <c r="L7179" s="240"/>
      <c r="M7179" s="240"/>
      <c r="N7179" s="240"/>
      <c r="O7179" s="240"/>
      <c r="BC7179" s="226"/>
    </row>
    <row r="7180" spans="1:55" ht="15.75" customHeight="1" thickBot="1">
      <c r="A7180" s="238"/>
      <c r="B7180" s="238"/>
      <c r="C7180" s="240"/>
      <c r="D7180" s="240"/>
      <c r="E7180" s="240"/>
      <c r="F7180" s="240"/>
      <c r="G7180" s="240"/>
      <c r="H7180" s="240"/>
      <c r="I7180" s="240"/>
      <c r="J7180" s="240"/>
      <c r="K7180" s="240"/>
      <c r="L7180" s="240"/>
      <c r="M7180" s="240"/>
      <c r="N7180" s="240"/>
      <c r="O7180" s="240"/>
      <c r="BC7180" s="226"/>
    </row>
    <row r="7181" spans="1:55" ht="15.75" customHeight="1" thickBot="1">
      <c r="A7181" s="238"/>
      <c r="B7181" s="238"/>
      <c r="C7181" s="240"/>
      <c r="D7181" s="240"/>
      <c r="E7181" s="240"/>
      <c r="F7181" s="240"/>
      <c r="G7181" s="240"/>
      <c r="H7181" s="240"/>
      <c r="I7181" s="240"/>
      <c r="J7181" s="240"/>
      <c r="K7181" s="240"/>
      <c r="L7181" s="240"/>
      <c r="M7181" s="240"/>
      <c r="N7181" s="240"/>
      <c r="O7181" s="240"/>
      <c r="BC7181" s="226"/>
    </row>
    <row r="7182" spans="1:55" ht="15.75" customHeight="1" thickBot="1">
      <c r="A7182" s="238"/>
      <c r="B7182" s="238"/>
      <c r="C7182" s="240"/>
      <c r="D7182" s="240"/>
      <c r="E7182" s="240"/>
      <c r="F7182" s="240"/>
      <c r="G7182" s="240"/>
      <c r="H7182" s="240"/>
      <c r="I7182" s="240"/>
      <c r="J7182" s="240"/>
      <c r="K7182" s="240"/>
      <c r="L7182" s="240"/>
      <c r="M7182" s="240"/>
      <c r="N7182" s="240"/>
      <c r="O7182" s="240"/>
      <c r="BC7182" s="226"/>
    </row>
    <row r="7183" spans="1:55" ht="15.75" customHeight="1" thickBot="1">
      <c r="A7183" s="238"/>
      <c r="B7183" s="238"/>
      <c r="C7183" s="240"/>
      <c r="D7183" s="240"/>
      <c r="E7183" s="240"/>
      <c r="F7183" s="240"/>
      <c r="G7183" s="240"/>
      <c r="H7183" s="240"/>
      <c r="I7183" s="240"/>
      <c r="J7183" s="240"/>
      <c r="K7183" s="240"/>
      <c r="L7183" s="240"/>
      <c r="M7183" s="240"/>
      <c r="N7183" s="240"/>
      <c r="O7183" s="240"/>
      <c r="BC7183" s="226"/>
    </row>
    <row r="7184" spans="1:55" ht="15.75" customHeight="1" thickBot="1">
      <c r="A7184" s="238"/>
      <c r="B7184" s="238"/>
      <c r="C7184" s="240"/>
      <c r="D7184" s="240"/>
      <c r="E7184" s="240"/>
      <c r="F7184" s="240"/>
      <c r="G7184" s="240"/>
      <c r="H7184" s="240"/>
      <c r="I7184" s="240"/>
      <c r="J7184" s="240"/>
      <c r="K7184" s="240"/>
      <c r="L7184" s="240"/>
      <c r="M7184" s="240"/>
      <c r="N7184" s="240"/>
      <c r="O7184" s="240"/>
      <c r="BC7184" s="226"/>
    </row>
    <row r="7185" spans="1:55" ht="15.75" customHeight="1" thickBot="1">
      <c r="A7185" s="238"/>
      <c r="B7185" s="238"/>
      <c r="C7185" s="240"/>
      <c r="D7185" s="240"/>
      <c r="E7185" s="240"/>
      <c r="F7185" s="240"/>
      <c r="G7185" s="240"/>
      <c r="H7185" s="240"/>
      <c r="I7185" s="240"/>
      <c r="J7185" s="240"/>
      <c r="K7185" s="240"/>
      <c r="L7185" s="240"/>
      <c r="M7185" s="240"/>
      <c r="N7185" s="240"/>
      <c r="O7185" s="240"/>
      <c r="BC7185" s="226"/>
    </row>
    <row r="7186" spans="1:55" ht="15.75" customHeight="1" thickBot="1">
      <c r="A7186" s="238"/>
      <c r="B7186" s="238"/>
      <c r="C7186" s="240"/>
      <c r="D7186" s="240"/>
      <c r="E7186" s="240"/>
      <c r="F7186" s="240"/>
      <c r="G7186" s="240"/>
      <c r="H7186" s="240"/>
      <c r="I7186" s="240"/>
      <c r="J7186" s="240"/>
      <c r="K7186" s="240"/>
      <c r="L7186" s="240"/>
      <c r="M7186" s="240"/>
      <c r="N7186" s="240"/>
      <c r="O7186" s="240"/>
      <c r="BC7186" s="226"/>
    </row>
    <row r="7187" spans="1:55" ht="15.75" customHeight="1" thickBot="1">
      <c r="A7187" s="238"/>
      <c r="B7187" s="238"/>
      <c r="C7187" s="240"/>
      <c r="D7187" s="240"/>
      <c r="E7187" s="240"/>
      <c r="F7187" s="240"/>
      <c r="G7187" s="240"/>
      <c r="H7187" s="240"/>
      <c r="I7187" s="240"/>
      <c r="J7187" s="240"/>
      <c r="K7187" s="240"/>
      <c r="L7187" s="240"/>
      <c r="M7187" s="240"/>
      <c r="N7187" s="240"/>
      <c r="O7187" s="240"/>
      <c r="BC7187" s="226"/>
    </row>
    <row r="7188" spans="1:55" ht="15.75" customHeight="1" thickBot="1">
      <c r="A7188" s="238"/>
      <c r="B7188" s="238"/>
      <c r="C7188" s="240"/>
      <c r="D7188" s="240"/>
      <c r="E7188" s="240"/>
      <c r="F7188" s="240"/>
      <c r="G7188" s="240"/>
      <c r="H7188" s="240"/>
      <c r="I7188" s="240"/>
      <c r="J7188" s="240"/>
      <c r="K7188" s="240"/>
      <c r="L7188" s="240"/>
      <c r="M7188" s="240"/>
      <c r="N7188" s="240"/>
      <c r="O7188" s="240"/>
      <c r="BC7188" s="226"/>
    </row>
    <row r="7189" spans="1:55" ht="15.75" customHeight="1" thickBot="1">
      <c r="A7189" s="238"/>
      <c r="B7189" s="238"/>
      <c r="C7189" s="240"/>
      <c r="D7189" s="240"/>
      <c r="E7189" s="240"/>
      <c r="F7189" s="240"/>
      <c r="G7189" s="240"/>
      <c r="H7189" s="240"/>
      <c r="I7189" s="240"/>
      <c r="J7189" s="240"/>
      <c r="K7189" s="240"/>
      <c r="L7189" s="240"/>
      <c r="M7189" s="240"/>
      <c r="N7189" s="240"/>
      <c r="O7189" s="240"/>
      <c r="BC7189" s="226"/>
    </row>
    <row r="7190" spans="1:55" ht="15.75" customHeight="1" thickBot="1">
      <c r="A7190" s="238"/>
      <c r="B7190" s="238"/>
      <c r="C7190" s="240"/>
      <c r="D7190" s="240"/>
      <c r="E7190" s="240"/>
      <c r="F7190" s="240"/>
      <c r="G7190" s="240"/>
      <c r="H7190" s="240"/>
      <c r="I7190" s="240"/>
      <c r="J7190" s="240"/>
      <c r="K7190" s="240"/>
      <c r="L7190" s="240"/>
      <c r="M7190" s="240"/>
      <c r="N7190" s="240"/>
      <c r="O7190" s="240"/>
      <c r="BC7190" s="226"/>
    </row>
    <row r="7191" spans="1:55" ht="15.75" customHeight="1" thickBot="1">
      <c r="A7191" s="238"/>
      <c r="B7191" s="238"/>
      <c r="C7191" s="240"/>
      <c r="D7191" s="240"/>
      <c r="E7191" s="240"/>
      <c r="F7191" s="240"/>
      <c r="G7191" s="240"/>
      <c r="H7191" s="240"/>
      <c r="I7191" s="240"/>
      <c r="J7191" s="240"/>
      <c r="K7191" s="240"/>
      <c r="L7191" s="240"/>
      <c r="M7191" s="240"/>
      <c r="N7191" s="240"/>
      <c r="O7191" s="240"/>
      <c r="BC7191" s="226"/>
    </row>
    <row r="7192" spans="1:55" ht="15.75" customHeight="1" thickBot="1">
      <c r="A7192" s="238"/>
      <c r="B7192" s="238"/>
      <c r="C7192" s="240"/>
      <c r="D7192" s="240"/>
      <c r="E7192" s="240"/>
      <c r="F7192" s="240"/>
      <c r="G7192" s="240"/>
      <c r="H7192" s="240"/>
      <c r="I7192" s="240"/>
      <c r="J7192" s="240"/>
      <c r="K7192" s="240"/>
      <c r="L7192" s="240"/>
      <c r="M7192" s="240"/>
      <c r="N7192" s="240"/>
      <c r="O7192" s="240"/>
      <c r="BC7192" s="226"/>
    </row>
    <row r="7193" spans="1:55" ht="15.75" customHeight="1" thickBot="1">
      <c r="A7193" s="238"/>
      <c r="B7193" s="238"/>
      <c r="C7193" s="240"/>
      <c r="D7193" s="240"/>
      <c r="E7193" s="240"/>
      <c r="F7193" s="240"/>
      <c r="G7193" s="240"/>
      <c r="H7193" s="240"/>
      <c r="I7193" s="240"/>
      <c r="J7193" s="240"/>
      <c r="K7193" s="240"/>
      <c r="L7193" s="240"/>
      <c r="M7193" s="240"/>
      <c r="N7193" s="240"/>
      <c r="O7193" s="240"/>
      <c r="BC7193" s="226"/>
    </row>
    <row r="7194" spans="1:55" ht="15.75" customHeight="1" thickBot="1">
      <c r="A7194" s="238"/>
      <c r="B7194" s="238"/>
      <c r="C7194" s="240"/>
      <c r="D7194" s="240"/>
      <c r="E7194" s="240"/>
      <c r="F7194" s="240"/>
      <c r="G7194" s="240"/>
      <c r="H7194" s="240"/>
      <c r="I7194" s="240"/>
      <c r="J7194" s="240"/>
      <c r="K7194" s="240"/>
      <c r="L7194" s="240"/>
      <c r="M7194" s="240"/>
      <c r="N7194" s="240"/>
      <c r="O7194" s="240"/>
      <c r="BC7194" s="226"/>
    </row>
    <row r="7195" spans="1:55" ht="15.75" customHeight="1" thickBot="1">
      <c r="A7195" s="238"/>
      <c r="B7195" s="238"/>
      <c r="C7195" s="240"/>
      <c r="D7195" s="240"/>
      <c r="E7195" s="240"/>
      <c r="F7195" s="240"/>
      <c r="G7195" s="240"/>
      <c r="H7195" s="240"/>
      <c r="I7195" s="240"/>
      <c r="J7195" s="240"/>
      <c r="K7195" s="240"/>
      <c r="L7195" s="240"/>
      <c r="M7195" s="240"/>
      <c r="N7195" s="240"/>
      <c r="O7195" s="240"/>
      <c r="BC7195" s="226"/>
    </row>
    <row r="7196" spans="1:55" ht="15.75" customHeight="1" thickBot="1">
      <c r="A7196" s="238"/>
      <c r="B7196" s="238"/>
      <c r="C7196" s="240"/>
      <c r="D7196" s="240"/>
      <c r="E7196" s="240"/>
      <c r="F7196" s="240"/>
      <c r="G7196" s="240"/>
      <c r="H7196" s="240"/>
      <c r="I7196" s="240"/>
      <c r="J7196" s="240"/>
      <c r="K7196" s="240"/>
      <c r="L7196" s="240"/>
      <c r="M7196" s="240"/>
      <c r="N7196" s="240"/>
      <c r="O7196" s="240"/>
      <c r="BC7196" s="226"/>
    </row>
    <row r="7197" spans="1:55" ht="15.75" customHeight="1" thickBot="1">
      <c r="A7197" s="238"/>
      <c r="B7197" s="238"/>
      <c r="C7197" s="240"/>
      <c r="D7197" s="240"/>
      <c r="E7197" s="240"/>
      <c r="F7197" s="240"/>
      <c r="G7197" s="240"/>
      <c r="H7197" s="240"/>
      <c r="I7197" s="240"/>
      <c r="J7197" s="240"/>
      <c r="K7197" s="240"/>
      <c r="L7197" s="240"/>
      <c r="M7197" s="240"/>
      <c r="N7197" s="240"/>
      <c r="O7197" s="240"/>
      <c r="BC7197" s="226"/>
    </row>
    <row r="7198" spans="1:55" ht="15.75" customHeight="1" thickBot="1">
      <c r="A7198" s="238"/>
      <c r="B7198" s="238"/>
      <c r="C7198" s="240"/>
      <c r="D7198" s="240"/>
      <c r="E7198" s="240"/>
      <c r="F7198" s="240"/>
      <c r="G7198" s="240"/>
      <c r="H7198" s="240"/>
      <c r="I7198" s="240"/>
      <c r="J7198" s="240"/>
      <c r="K7198" s="240"/>
      <c r="L7198" s="240"/>
      <c r="M7198" s="240"/>
      <c r="N7198" s="240"/>
      <c r="O7198" s="240"/>
      <c r="BC7198" s="226"/>
    </row>
    <row r="7199" spans="1:55" ht="15.75" customHeight="1" thickBot="1">
      <c r="A7199" s="238"/>
      <c r="B7199" s="238"/>
      <c r="C7199" s="240"/>
      <c r="D7199" s="240"/>
      <c r="E7199" s="240"/>
      <c r="F7199" s="240"/>
      <c r="G7199" s="240"/>
      <c r="H7199" s="240"/>
      <c r="I7199" s="240"/>
      <c r="J7199" s="240"/>
      <c r="K7199" s="240"/>
      <c r="L7199" s="240"/>
      <c r="M7199" s="240"/>
      <c r="N7199" s="240"/>
      <c r="O7199" s="240"/>
      <c r="BC7199" s="226"/>
    </row>
    <row r="7200" spans="1:55" ht="15.75" customHeight="1" thickBot="1">
      <c r="A7200" s="238"/>
      <c r="B7200" s="238"/>
      <c r="C7200" s="240"/>
      <c r="D7200" s="240"/>
      <c r="E7200" s="240"/>
      <c r="F7200" s="240"/>
      <c r="G7200" s="240"/>
      <c r="H7200" s="240"/>
      <c r="I7200" s="240"/>
      <c r="J7200" s="240"/>
      <c r="K7200" s="240"/>
      <c r="L7200" s="240"/>
      <c r="M7200" s="240"/>
      <c r="N7200" s="240"/>
      <c r="O7200" s="240"/>
      <c r="BC7200" s="226"/>
    </row>
    <row r="7201" spans="1:55" ht="15.75" customHeight="1" thickBot="1">
      <c r="A7201" s="238"/>
      <c r="B7201" s="238"/>
      <c r="C7201" s="240"/>
      <c r="D7201" s="240"/>
      <c r="E7201" s="240"/>
      <c r="F7201" s="240"/>
      <c r="G7201" s="240"/>
      <c r="H7201" s="240"/>
      <c r="I7201" s="240"/>
      <c r="J7201" s="240"/>
      <c r="K7201" s="240"/>
      <c r="L7201" s="240"/>
      <c r="M7201" s="240"/>
      <c r="N7201" s="240"/>
      <c r="O7201" s="240"/>
      <c r="BC7201" s="226"/>
    </row>
    <row r="7202" spans="1:55" ht="15.75" customHeight="1" thickBot="1">
      <c r="A7202" s="238"/>
      <c r="B7202" s="238"/>
      <c r="C7202" s="240"/>
      <c r="D7202" s="240"/>
      <c r="E7202" s="240"/>
      <c r="F7202" s="240"/>
      <c r="G7202" s="240"/>
      <c r="H7202" s="240"/>
      <c r="I7202" s="240"/>
      <c r="J7202" s="240"/>
      <c r="K7202" s="240"/>
      <c r="L7202" s="240"/>
      <c r="M7202" s="240"/>
      <c r="N7202" s="240"/>
      <c r="O7202" s="240"/>
      <c r="BC7202" s="226"/>
    </row>
    <row r="7203" spans="1:55" ht="15.75" customHeight="1" thickBot="1">
      <c r="A7203" s="238"/>
      <c r="B7203" s="238"/>
      <c r="C7203" s="240"/>
      <c r="D7203" s="240"/>
      <c r="E7203" s="240"/>
      <c r="F7203" s="240"/>
      <c r="G7203" s="240"/>
      <c r="H7203" s="240"/>
      <c r="I7203" s="240"/>
      <c r="J7203" s="240"/>
      <c r="K7203" s="240"/>
      <c r="L7203" s="240"/>
      <c r="M7203" s="240"/>
      <c r="N7203" s="240"/>
      <c r="O7203" s="240"/>
      <c r="BC7203" s="226"/>
    </row>
    <row r="7204" spans="1:55" ht="15.75" customHeight="1" thickBot="1">
      <c r="A7204" s="238"/>
      <c r="B7204" s="238"/>
      <c r="C7204" s="240"/>
      <c r="D7204" s="240"/>
      <c r="E7204" s="240"/>
      <c r="F7204" s="240"/>
      <c r="G7204" s="240"/>
      <c r="H7204" s="240"/>
      <c r="I7204" s="240"/>
      <c r="J7204" s="240"/>
      <c r="K7204" s="240"/>
      <c r="L7204" s="240"/>
      <c r="M7204" s="240"/>
      <c r="N7204" s="240"/>
      <c r="O7204" s="240"/>
      <c r="BC7204" s="226"/>
    </row>
    <row r="7205" spans="1:55" ht="15.75" customHeight="1" thickBot="1">
      <c r="A7205" s="238"/>
      <c r="B7205" s="238"/>
      <c r="C7205" s="240"/>
      <c r="D7205" s="240"/>
      <c r="E7205" s="240"/>
      <c r="F7205" s="240"/>
      <c r="G7205" s="240"/>
      <c r="H7205" s="240"/>
      <c r="I7205" s="240"/>
      <c r="J7205" s="240"/>
      <c r="K7205" s="240"/>
      <c r="L7205" s="240"/>
      <c r="M7205" s="240"/>
      <c r="N7205" s="240"/>
      <c r="O7205" s="240"/>
      <c r="BC7205" s="226"/>
    </row>
    <row r="7206" spans="1:55" ht="15.75" customHeight="1" thickBot="1">
      <c r="A7206" s="238"/>
      <c r="B7206" s="238"/>
      <c r="C7206" s="240"/>
      <c r="D7206" s="240"/>
      <c r="E7206" s="240"/>
      <c r="F7206" s="240"/>
      <c r="G7206" s="240"/>
      <c r="H7206" s="240"/>
      <c r="I7206" s="240"/>
      <c r="J7206" s="240"/>
      <c r="K7206" s="240"/>
      <c r="L7206" s="240"/>
      <c r="M7206" s="240"/>
      <c r="N7206" s="240"/>
      <c r="O7206" s="240"/>
      <c r="BC7206" s="226"/>
    </row>
    <row r="7207" spans="1:55" ht="15.75" customHeight="1" thickBot="1">
      <c r="A7207" s="238"/>
      <c r="B7207" s="238"/>
      <c r="C7207" s="240"/>
      <c r="D7207" s="240"/>
      <c r="E7207" s="240"/>
      <c r="F7207" s="240"/>
      <c r="G7207" s="240"/>
      <c r="H7207" s="240"/>
      <c r="I7207" s="240"/>
      <c r="J7207" s="240"/>
      <c r="K7207" s="240"/>
      <c r="L7207" s="240"/>
      <c r="M7207" s="240"/>
      <c r="N7207" s="240"/>
      <c r="O7207" s="240"/>
      <c r="BC7207" s="226"/>
    </row>
    <row r="7208" spans="1:55" ht="15.75" customHeight="1" thickBot="1">
      <c r="A7208" s="238"/>
      <c r="B7208" s="238"/>
      <c r="C7208" s="240"/>
      <c r="D7208" s="240"/>
      <c r="E7208" s="240"/>
      <c r="F7208" s="240"/>
      <c r="G7208" s="240"/>
      <c r="H7208" s="240"/>
      <c r="I7208" s="240"/>
      <c r="J7208" s="240"/>
      <c r="K7208" s="240"/>
      <c r="L7208" s="240"/>
      <c r="M7208" s="240"/>
      <c r="N7208" s="240"/>
      <c r="O7208" s="240"/>
      <c r="BC7208" s="226"/>
    </row>
    <row r="7209" spans="1:55" ht="15.75" customHeight="1" thickBot="1">
      <c r="A7209" s="238"/>
      <c r="B7209" s="238"/>
      <c r="C7209" s="240"/>
      <c r="D7209" s="240"/>
      <c r="E7209" s="240"/>
      <c r="F7209" s="240"/>
      <c r="G7209" s="240"/>
      <c r="H7209" s="240"/>
      <c r="I7209" s="240"/>
      <c r="J7209" s="240"/>
      <c r="K7209" s="240"/>
      <c r="L7209" s="240"/>
      <c r="M7209" s="240"/>
      <c r="N7209" s="240"/>
      <c r="O7209" s="240"/>
      <c r="BC7209" s="226"/>
    </row>
    <row r="7210" spans="1:55" ht="15.75" customHeight="1" thickBot="1">
      <c r="A7210" s="238"/>
      <c r="B7210" s="238"/>
      <c r="C7210" s="240"/>
      <c r="D7210" s="240"/>
      <c r="E7210" s="240"/>
      <c r="F7210" s="240"/>
      <c r="G7210" s="240"/>
      <c r="H7210" s="240"/>
      <c r="I7210" s="240"/>
      <c r="J7210" s="240"/>
      <c r="K7210" s="240"/>
      <c r="L7210" s="240"/>
      <c r="M7210" s="240"/>
      <c r="N7210" s="240"/>
      <c r="O7210" s="240"/>
      <c r="BC7210" s="226"/>
    </row>
    <row r="7211" spans="1:55" ht="15.75" customHeight="1" thickBot="1">
      <c r="A7211" s="238"/>
      <c r="B7211" s="238"/>
      <c r="C7211" s="240"/>
      <c r="D7211" s="240"/>
      <c r="E7211" s="240"/>
      <c r="F7211" s="240"/>
      <c r="G7211" s="240"/>
      <c r="H7211" s="240"/>
      <c r="I7211" s="240"/>
      <c r="J7211" s="240"/>
      <c r="K7211" s="240"/>
      <c r="L7211" s="240"/>
      <c r="M7211" s="240"/>
      <c r="N7211" s="240"/>
      <c r="O7211" s="240"/>
      <c r="BC7211" s="226"/>
    </row>
    <row r="7212" spans="1:55" ht="15.75" customHeight="1" thickBot="1">
      <c r="A7212" s="238"/>
      <c r="B7212" s="238"/>
      <c r="C7212" s="240"/>
      <c r="D7212" s="240"/>
      <c r="E7212" s="240"/>
      <c r="F7212" s="240"/>
      <c r="G7212" s="240"/>
      <c r="H7212" s="240"/>
      <c r="I7212" s="240"/>
      <c r="J7212" s="240"/>
      <c r="K7212" s="240"/>
      <c r="L7212" s="240"/>
      <c r="M7212" s="240"/>
      <c r="N7212" s="240"/>
      <c r="O7212" s="240"/>
      <c r="BC7212" s="226"/>
    </row>
    <row r="7213" spans="1:55" ht="15.75" customHeight="1" thickBot="1">
      <c r="A7213" s="238"/>
      <c r="B7213" s="238"/>
      <c r="C7213" s="240"/>
      <c r="D7213" s="240"/>
      <c r="E7213" s="240"/>
      <c r="F7213" s="240"/>
      <c r="G7213" s="240"/>
      <c r="H7213" s="240"/>
      <c r="I7213" s="240"/>
      <c r="J7213" s="240"/>
      <c r="K7213" s="240"/>
      <c r="L7213" s="240"/>
      <c r="M7213" s="240"/>
      <c r="N7213" s="240"/>
      <c r="O7213" s="240"/>
      <c r="BC7213" s="226"/>
    </row>
    <row r="7214" spans="1:55" ht="15.75" customHeight="1" thickBot="1">
      <c r="A7214" s="238"/>
      <c r="B7214" s="238"/>
      <c r="C7214" s="240"/>
      <c r="D7214" s="240"/>
      <c r="E7214" s="240"/>
      <c r="F7214" s="240"/>
      <c r="G7214" s="240"/>
      <c r="H7214" s="240"/>
      <c r="I7214" s="240"/>
      <c r="J7214" s="240"/>
      <c r="K7214" s="240"/>
      <c r="L7214" s="240"/>
      <c r="M7214" s="240"/>
      <c r="N7214" s="240"/>
      <c r="O7214" s="240"/>
      <c r="BC7214" s="226"/>
    </row>
    <row r="7215" spans="1:55" ht="15.75" customHeight="1" thickBot="1">
      <c r="A7215" s="238"/>
      <c r="B7215" s="238"/>
      <c r="C7215" s="240"/>
      <c r="D7215" s="240"/>
      <c r="E7215" s="240"/>
      <c r="F7215" s="240"/>
      <c r="G7215" s="240"/>
      <c r="H7215" s="240"/>
      <c r="I7215" s="240"/>
      <c r="J7215" s="240"/>
      <c r="K7215" s="240"/>
      <c r="L7215" s="240"/>
      <c r="M7215" s="240"/>
      <c r="N7215" s="240"/>
      <c r="O7215" s="240"/>
      <c r="BC7215" s="226"/>
    </row>
    <row r="7216" spans="1:55" ht="15.75" customHeight="1" thickBot="1">
      <c r="A7216" s="238"/>
      <c r="B7216" s="238"/>
      <c r="C7216" s="240"/>
      <c r="D7216" s="240"/>
      <c r="E7216" s="240"/>
      <c r="F7216" s="240"/>
      <c r="G7216" s="240"/>
      <c r="H7216" s="240"/>
      <c r="I7216" s="240"/>
      <c r="J7216" s="240"/>
      <c r="K7216" s="240"/>
      <c r="L7216" s="240"/>
      <c r="M7216" s="240"/>
      <c r="N7216" s="240"/>
      <c r="O7216" s="240"/>
      <c r="BC7216" s="226"/>
    </row>
    <row r="7217" spans="1:55" ht="15.75" customHeight="1" thickBot="1">
      <c r="A7217" s="238"/>
      <c r="B7217" s="238"/>
      <c r="C7217" s="240"/>
      <c r="D7217" s="240"/>
      <c r="E7217" s="240"/>
      <c r="F7217" s="240"/>
      <c r="G7217" s="240"/>
      <c r="H7217" s="240"/>
      <c r="I7217" s="240"/>
      <c r="J7217" s="240"/>
      <c r="K7217" s="240"/>
      <c r="L7217" s="240"/>
      <c r="M7217" s="240"/>
      <c r="N7217" s="240"/>
      <c r="O7217" s="240"/>
      <c r="BC7217" s="226"/>
    </row>
    <row r="7218" spans="1:55" ht="15.75" customHeight="1" thickBot="1">
      <c r="A7218" s="238"/>
      <c r="B7218" s="238"/>
      <c r="C7218" s="240"/>
      <c r="D7218" s="240"/>
      <c r="E7218" s="240"/>
      <c r="F7218" s="240"/>
      <c r="G7218" s="240"/>
      <c r="H7218" s="240"/>
      <c r="I7218" s="240"/>
      <c r="J7218" s="240"/>
      <c r="K7218" s="240"/>
      <c r="L7218" s="240"/>
      <c r="M7218" s="240"/>
      <c r="N7218" s="240"/>
      <c r="O7218" s="240"/>
      <c r="BC7218" s="226"/>
    </row>
    <row r="7219" spans="1:55" ht="15.75" customHeight="1" thickBot="1">
      <c r="A7219" s="238"/>
      <c r="B7219" s="238"/>
      <c r="C7219" s="240"/>
      <c r="D7219" s="240"/>
      <c r="E7219" s="240"/>
      <c r="F7219" s="240"/>
      <c r="G7219" s="240"/>
      <c r="H7219" s="240"/>
      <c r="I7219" s="240"/>
      <c r="J7219" s="240"/>
      <c r="K7219" s="240"/>
      <c r="L7219" s="240"/>
      <c r="M7219" s="240"/>
      <c r="N7219" s="240"/>
      <c r="O7219" s="240"/>
      <c r="BC7219" s="226"/>
    </row>
    <row r="7220" spans="1:55" ht="15.75" customHeight="1" thickBot="1">
      <c r="A7220" s="238"/>
      <c r="B7220" s="238"/>
      <c r="C7220" s="240"/>
      <c r="D7220" s="240"/>
      <c r="E7220" s="240"/>
      <c r="F7220" s="240"/>
      <c r="G7220" s="240"/>
      <c r="H7220" s="240"/>
      <c r="I7220" s="240"/>
      <c r="J7220" s="240"/>
      <c r="K7220" s="240"/>
      <c r="L7220" s="240"/>
      <c r="M7220" s="240"/>
      <c r="N7220" s="240"/>
      <c r="O7220" s="240"/>
      <c r="BC7220" s="226"/>
    </row>
    <row r="7221" spans="1:55" ht="15.75" customHeight="1" thickBot="1">
      <c r="A7221" s="238"/>
      <c r="B7221" s="238"/>
      <c r="C7221" s="240"/>
      <c r="D7221" s="240"/>
      <c r="E7221" s="240"/>
      <c r="F7221" s="240"/>
      <c r="G7221" s="240"/>
      <c r="H7221" s="240"/>
      <c r="I7221" s="240"/>
      <c r="J7221" s="240"/>
      <c r="K7221" s="240"/>
      <c r="L7221" s="240"/>
      <c r="M7221" s="240"/>
      <c r="N7221" s="240"/>
      <c r="O7221" s="240"/>
      <c r="BC7221" s="226"/>
    </row>
    <row r="7222" spans="1:55" ht="15.75" customHeight="1" thickBot="1">
      <c r="A7222" s="238"/>
      <c r="B7222" s="238"/>
      <c r="C7222" s="240"/>
      <c r="D7222" s="240"/>
      <c r="E7222" s="240"/>
      <c r="F7222" s="240"/>
      <c r="G7222" s="240"/>
      <c r="H7222" s="240"/>
      <c r="I7222" s="240"/>
      <c r="J7222" s="240"/>
      <c r="K7222" s="240"/>
      <c r="L7222" s="240"/>
      <c r="M7222" s="240"/>
      <c r="N7222" s="240"/>
      <c r="O7222" s="240"/>
      <c r="BC7222" s="226"/>
    </row>
    <row r="7223" spans="1:55" ht="15.75" customHeight="1" thickBot="1">
      <c r="A7223" s="238"/>
      <c r="B7223" s="238"/>
      <c r="C7223" s="240"/>
      <c r="D7223" s="240"/>
      <c r="E7223" s="240"/>
      <c r="F7223" s="240"/>
      <c r="G7223" s="240"/>
      <c r="H7223" s="240"/>
      <c r="I7223" s="240"/>
      <c r="J7223" s="240"/>
      <c r="K7223" s="240"/>
      <c r="L7223" s="240"/>
      <c r="M7223" s="240"/>
      <c r="N7223" s="240"/>
      <c r="O7223" s="240"/>
      <c r="BC7223" s="226"/>
    </row>
    <row r="7224" spans="1:55" ht="15.75" customHeight="1" thickBot="1">
      <c r="A7224" s="238"/>
      <c r="B7224" s="238"/>
      <c r="C7224" s="240"/>
      <c r="D7224" s="240"/>
      <c r="E7224" s="240"/>
      <c r="F7224" s="240"/>
      <c r="G7224" s="240"/>
      <c r="H7224" s="240"/>
      <c r="I7224" s="240"/>
      <c r="J7224" s="240"/>
      <c r="K7224" s="240"/>
      <c r="L7224" s="240"/>
      <c r="M7224" s="240"/>
      <c r="N7224" s="240"/>
      <c r="O7224" s="240"/>
      <c r="BC7224" s="226"/>
    </row>
    <row r="7225" spans="1:55" ht="15.75" customHeight="1" thickBot="1">
      <c r="A7225" s="238"/>
      <c r="B7225" s="238"/>
      <c r="C7225" s="240"/>
      <c r="D7225" s="240"/>
      <c r="E7225" s="240"/>
      <c r="F7225" s="240"/>
      <c r="G7225" s="240"/>
      <c r="H7225" s="240"/>
      <c r="I7225" s="240"/>
      <c r="J7225" s="240"/>
      <c r="K7225" s="240"/>
      <c r="L7225" s="240"/>
      <c r="M7225" s="240"/>
      <c r="N7225" s="240"/>
      <c r="O7225" s="240"/>
      <c r="BC7225" s="226"/>
    </row>
    <row r="7226" spans="1:55" ht="15.75" customHeight="1" thickBot="1">
      <c r="A7226" s="238"/>
      <c r="B7226" s="238"/>
      <c r="C7226" s="240"/>
      <c r="D7226" s="240"/>
      <c r="E7226" s="240"/>
      <c r="F7226" s="240"/>
      <c r="G7226" s="240"/>
      <c r="H7226" s="240"/>
      <c r="I7226" s="240"/>
      <c r="J7226" s="240"/>
      <c r="K7226" s="240"/>
      <c r="L7226" s="240"/>
      <c r="M7226" s="240"/>
      <c r="N7226" s="240"/>
      <c r="O7226" s="240"/>
      <c r="BC7226" s="226"/>
    </row>
    <row r="7227" spans="1:55" ht="15.75" customHeight="1" thickBot="1">
      <c r="A7227" s="238"/>
      <c r="B7227" s="238"/>
      <c r="C7227" s="240"/>
      <c r="D7227" s="240"/>
      <c r="E7227" s="240"/>
      <c r="F7227" s="240"/>
      <c r="G7227" s="240"/>
      <c r="H7227" s="240"/>
      <c r="I7227" s="240"/>
      <c r="J7227" s="240"/>
      <c r="K7227" s="240"/>
      <c r="L7227" s="240"/>
      <c r="M7227" s="240"/>
      <c r="N7227" s="240"/>
      <c r="O7227" s="240"/>
      <c r="BC7227" s="226"/>
    </row>
    <row r="7228" spans="1:55" ht="15.75" customHeight="1" thickBot="1">
      <c r="A7228" s="238"/>
      <c r="B7228" s="238"/>
      <c r="C7228" s="240"/>
      <c r="D7228" s="240"/>
      <c r="E7228" s="240"/>
      <c r="F7228" s="240"/>
      <c r="G7228" s="240"/>
      <c r="H7228" s="240"/>
      <c r="I7228" s="240"/>
      <c r="J7228" s="240"/>
      <c r="K7228" s="240"/>
      <c r="L7228" s="240"/>
      <c r="M7228" s="240"/>
      <c r="N7228" s="240"/>
      <c r="O7228" s="240"/>
      <c r="BC7228" s="226"/>
    </row>
    <row r="7229" spans="1:55" ht="15.75" customHeight="1" thickBot="1">
      <c r="A7229" s="238"/>
      <c r="B7229" s="238"/>
      <c r="C7229" s="240"/>
      <c r="D7229" s="240"/>
      <c r="E7229" s="240"/>
      <c r="F7229" s="240"/>
      <c r="G7229" s="240"/>
      <c r="H7229" s="240"/>
      <c r="I7229" s="240"/>
      <c r="J7229" s="240"/>
      <c r="K7229" s="240"/>
      <c r="L7229" s="240"/>
      <c r="M7229" s="240"/>
      <c r="N7229" s="240"/>
      <c r="O7229" s="240"/>
      <c r="BC7229" s="226"/>
    </row>
    <row r="7230" spans="1:55" ht="15.75" customHeight="1" thickBot="1">
      <c r="A7230" s="238"/>
      <c r="B7230" s="238"/>
      <c r="C7230" s="240"/>
      <c r="D7230" s="240"/>
      <c r="E7230" s="240"/>
      <c r="F7230" s="240"/>
      <c r="G7230" s="240"/>
      <c r="H7230" s="240"/>
      <c r="I7230" s="240"/>
      <c r="J7230" s="240"/>
      <c r="K7230" s="240"/>
      <c r="L7230" s="240"/>
      <c r="M7230" s="240"/>
      <c r="N7230" s="240"/>
      <c r="O7230" s="240"/>
      <c r="BC7230" s="226"/>
    </row>
    <row r="7231" spans="1:55" ht="15.75" customHeight="1" thickBot="1">
      <c r="A7231" s="238"/>
      <c r="B7231" s="238"/>
      <c r="C7231" s="240"/>
      <c r="D7231" s="240"/>
      <c r="E7231" s="240"/>
      <c r="F7231" s="240"/>
      <c r="G7231" s="240"/>
      <c r="H7231" s="240"/>
      <c r="I7231" s="240"/>
      <c r="J7231" s="240"/>
      <c r="K7231" s="240"/>
      <c r="L7231" s="240"/>
      <c r="M7231" s="240"/>
      <c r="N7231" s="240"/>
      <c r="O7231" s="240"/>
      <c r="BC7231" s="226"/>
    </row>
    <row r="7232" spans="1:55" ht="15.75" customHeight="1" thickBot="1">
      <c r="A7232" s="238"/>
      <c r="B7232" s="238"/>
      <c r="C7232" s="240"/>
      <c r="D7232" s="240"/>
      <c r="E7232" s="240"/>
      <c r="F7232" s="240"/>
      <c r="G7232" s="240"/>
      <c r="H7232" s="240"/>
      <c r="I7232" s="240"/>
      <c r="J7232" s="240"/>
      <c r="K7232" s="240"/>
      <c r="L7232" s="240"/>
      <c r="M7232" s="240"/>
      <c r="N7232" s="240"/>
      <c r="O7232" s="240"/>
      <c r="BC7232" s="226"/>
    </row>
    <row r="7233" spans="1:55" ht="15.75" customHeight="1" thickBot="1">
      <c r="A7233" s="238"/>
      <c r="B7233" s="238"/>
      <c r="C7233" s="240"/>
      <c r="D7233" s="240"/>
      <c r="E7233" s="240"/>
      <c r="F7233" s="240"/>
      <c r="G7233" s="240"/>
      <c r="H7233" s="240"/>
      <c r="I7233" s="240"/>
      <c r="J7233" s="240"/>
      <c r="K7233" s="240"/>
      <c r="L7233" s="240"/>
      <c r="M7233" s="240"/>
      <c r="N7233" s="240"/>
      <c r="O7233" s="240"/>
      <c r="BC7233" s="226"/>
    </row>
    <row r="7234" spans="1:55" ht="15.75" customHeight="1" thickBot="1">
      <c r="A7234" s="238"/>
      <c r="B7234" s="238"/>
      <c r="C7234" s="240"/>
      <c r="D7234" s="240"/>
      <c r="E7234" s="240"/>
      <c r="F7234" s="240"/>
      <c r="G7234" s="240"/>
      <c r="H7234" s="240"/>
      <c r="I7234" s="240"/>
      <c r="J7234" s="240"/>
      <c r="K7234" s="240"/>
      <c r="L7234" s="240"/>
      <c r="M7234" s="240"/>
      <c r="N7234" s="240"/>
      <c r="O7234" s="240"/>
      <c r="BC7234" s="226"/>
    </row>
    <row r="7235" spans="1:55" ht="15.75" customHeight="1" thickBot="1">
      <c r="A7235" s="238"/>
      <c r="B7235" s="238"/>
      <c r="C7235" s="240"/>
      <c r="D7235" s="240"/>
      <c r="E7235" s="240"/>
      <c r="F7235" s="240"/>
      <c r="G7235" s="240"/>
      <c r="H7235" s="240"/>
      <c r="I7235" s="240"/>
      <c r="J7235" s="240"/>
      <c r="K7235" s="240"/>
      <c r="L7235" s="240"/>
      <c r="M7235" s="240"/>
      <c r="N7235" s="240"/>
      <c r="O7235" s="240"/>
      <c r="BC7235" s="226"/>
    </row>
    <row r="7236" spans="1:55" ht="15.75" customHeight="1" thickBot="1">
      <c r="A7236" s="238"/>
      <c r="B7236" s="238"/>
      <c r="C7236" s="240"/>
      <c r="D7236" s="240"/>
      <c r="E7236" s="240"/>
      <c r="F7236" s="240"/>
      <c r="G7236" s="240"/>
      <c r="H7236" s="240"/>
      <c r="I7236" s="240"/>
      <c r="J7236" s="240"/>
      <c r="K7236" s="240"/>
      <c r="L7236" s="240"/>
      <c r="M7236" s="240"/>
      <c r="N7236" s="240"/>
      <c r="O7236" s="240"/>
      <c r="BC7236" s="226"/>
    </row>
    <row r="7237" spans="1:55" ht="15.75" customHeight="1" thickBot="1">
      <c r="A7237" s="238"/>
      <c r="B7237" s="238"/>
      <c r="C7237" s="240"/>
      <c r="D7237" s="240"/>
      <c r="E7237" s="240"/>
      <c r="F7237" s="240"/>
      <c r="G7237" s="240"/>
      <c r="H7237" s="240"/>
      <c r="I7237" s="240"/>
      <c r="J7237" s="240"/>
      <c r="K7237" s="240"/>
      <c r="L7237" s="240"/>
      <c r="M7237" s="240"/>
      <c r="N7237" s="240"/>
      <c r="O7237" s="240"/>
      <c r="BC7237" s="226"/>
    </row>
    <row r="7238" spans="1:55" ht="15.75" customHeight="1" thickBot="1">
      <c r="A7238" s="238"/>
      <c r="B7238" s="238"/>
      <c r="C7238" s="240"/>
      <c r="D7238" s="240"/>
      <c r="E7238" s="240"/>
      <c r="F7238" s="240"/>
      <c r="G7238" s="240"/>
      <c r="H7238" s="240"/>
      <c r="I7238" s="240"/>
      <c r="J7238" s="240"/>
      <c r="K7238" s="240"/>
      <c r="L7238" s="240"/>
      <c r="M7238" s="240"/>
      <c r="N7238" s="240"/>
      <c r="O7238" s="240"/>
      <c r="BC7238" s="226"/>
    </row>
    <row r="7239" spans="1:55" ht="15.75" customHeight="1" thickBot="1">
      <c r="A7239" s="238"/>
      <c r="B7239" s="238"/>
      <c r="C7239" s="240"/>
      <c r="D7239" s="240"/>
      <c r="E7239" s="240"/>
      <c r="F7239" s="240"/>
      <c r="G7239" s="240"/>
      <c r="H7239" s="240"/>
      <c r="I7239" s="240"/>
      <c r="J7239" s="240"/>
      <c r="K7239" s="240"/>
      <c r="L7239" s="240"/>
      <c r="M7239" s="240"/>
      <c r="N7239" s="240"/>
      <c r="O7239" s="240"/>
      <c r="BC7239" s="226"/>
    </row>
    <row r="7240" spans="1:55" ht="15.75" customHeight="1" thickBot="1">
      <c r="A7240" s="238"/>
      <c r="B7240" s="238"/>
      <c r="C7240" s="240"/>
      <c r="D7240" s="240"/>
      <c r="E7240" s="240"/>
      <c r="F7240" s="240"/>
      <c r="G7240" s="240"/>
      <c r="H7240" s="240"/>
      <c r="I7240" s="240"/>
      <c r="J7240" s="240"/>
      <c r="K7240" s="240"/>
      <c r="L7240" s="240"/>
      <c r="M7240" s="240"/>
      <c r="N7240" s="240"/>
      <c r="O7240" s="240"/>
      <c r="BC7240" s="226"/>
    </row>
    <row r="7241" spans="1:55" ht="15.75" customHeight="1" thickBot="1">
      <c r="A7241" s="238"/>
      <c r="B7241" s="238"/>
      <c r="C7241" s="240"/>
      <c r="D7241" s="240"/>
      <c r="E7241" s="240"/>
      <c r="F7241" s="240"/>
      <c r="G7241" s="240"/>
      <c r="H7241" s="240"/>
      <c r="I7241" s="240"/>
      <c r="J7241" s="240"/>
      <c r="K7241" s="240"/>
      <c r="L7241" s="240"/>
      <c r="M7241" s="240"/>
      <c r="N7241" s="240"/>
      <c r="O7241" s="240"/>
      <c r="BC7241" s="226"/>
    </row>
    <row r="7242" spans="1:55" ht="15.75" customHeight="1" thickBot="1">
      <c r="A7242" s="238"/>
      <c r="B7242" s="238"/>
      <c r="C7242" s="240"/>
      <c r="D7242" s="240"/>
      <c r="E7242" s="240"/>
      <c r="F7242" s="240"/>
      <c r="G7242" s="240"/>
      <c r="H7242" s="240"/>
      <c r="I7242" s="240"/>
      <c r="J7242" s="240"/>
      <c r="K7242" s="240"/>
      <c r="L7242" s="240"/>
      <c r="M7242" s="240"/>
      <c r="N7242" s="240"/>
      <c r="O7242" s="240"/>
      <c r="BC7242" s="226"/>
    </row>
    <row r="7243" spans="1:55" ht="15.75" customHeight="1" thickBot="1">
      <c r="A7243" s="238"/>
      <c r="B7243" s="238"/>
      <c r="C7243" s="240"/>
      <c r="D7243" s="240"/>
      <c r="E7243" s="240"/>
      <c r="F7243" s="240"/>
      <c r="G7243" s="240"/>
      <c r="H7243" s="240"/>
      <c r="I7243" s="240"/>
      <c r="J7243" s="240"/>
      <c r="K7243" s="240"/>
      <c r="L7243" s="240"/>
      <c r="M7243" s="240"/>
      <c r="N7243" s="240"/>
      <c r="O7243" s="240"/>
      <c r="BC7243" s="226"/>
    </row>
    <row r="7244" spans="1:55" ht="15.75" customHeight="1" thickBot="1">
      <c r="A7244" s="238"/>
      <c r="B7244" s="238"/>
      <c r="C7244" s="240"/>
      <c r="D7244" s="240"/>
      <c r="E7244" s="240"/>
      <c r="F7244" s="240"/>
      <c r="G7244" s="240"/>
      <c r="H7244" s="240"/>
      <c r="I7244" s="240"/>
      <c r="J7244" s="240"/>
      <c r="K7244" s="240"/>
      <c r="L7244" s="240"/>
      <c r="M7244" s="240"/>
      <c r="N7244" s="240"/>
      <c r="O7244" s="240"/>
      <c r="BC7244" s="226"/>
    </row>
    <row r="7245" spans="1:55" ht="15.75" customHeight="1" thickBot="1">
      <c r="A7245" s="238"/>
      <c r="B7245" s="238"/>
      <c r="C7245" s="240"/>
      <c r="D7245" s="240"/>
      <c r="E7245" s="240"/>
      <c r="F7245" s="240"/>
      <c r="G7245" s="240"/>
      <c r="H7245" s="240"/>
      <c r="I7245" s="240"/>
      <c r="J7245" s="240"/>
      <c r="K7245" s="240"/>
      <c r="L7245" s="240"/>
      <c r="M7245" s="240"/>
      <c r="N7245" s="240"/>
      <c r="O7245" s="240"/>
      <c r="BC7245" s="226"/>
    </row>
    <row r="7246" spans="1:55" ht="15.75" customHeight="1" thickBot="1">
      <c r="A7246" s="238"/>
      <c r="B7246" s="238"/>
      <c r="C7246" s="240"/>
      <c r="D7246" s="240"/>
      <c r="E7246" s="240"/>
      <c r="F7246" s="240"/>
      <c r="G7246" s="240"/>
      <c r="H7246" s="240"/>
      <c r="I7246" s="240"/>
      <c r="J7246" s="240"/>
      <c r="K7246" s="240"/>
      <c r="L7246" s="240"/>
      <c r="M7246" s="240"/>
      <c r="N7246" s="240"/>
      <c r="O7246" s="240"/>
      <c r="BC7246" s="226"/>
    </row>
    <row r="7247" spans="1:55" ht="15.75" customHeight="1" thickBot="1">
      <c r="A7247" s="238"/>
      <c r="B7247" s="238"/>
      <c r="C7247" s="240"/>
      <c r="D7247" s="240"/>
      <c r="E7247" s="240"/>
      <c r="F7247" s="240"/>
      <c r="G7247" s="240"/>
      <c r="H7247" s="240"/>
      <c r="I7247" s="240"/>
      <c r="J7247" s="240"/>
      <c r="K7247" s="240"/>
      <c r="L7247" s="240"/>
      <c r="M7247" s="240"/>
      <c r="N7247" s="240"/>
      <c r="O7247" s="240"/>
      <c r="BC7247" s="226"/>
    </row>
    <row r="7248" spans="1:55" ht="15.75" customHeight="1" thickBot="1">
      <c r="A7248" s="238"/>
      <c r="B7248" s="238"/>
      <c r="C7248" s="240"/>
      <c r="D7248" s="240"/>
      <c r="E7248" s="240"/>
      <c r="F7248" s="240"/>
      <c r="G7248" s="240"/>
      <c r="H7248" s="240"/>
      <c r="I7248" s="240"/>
      <c r="J7248" s="240"/>
      <c r="K7248" s="240"/>
      <c r="L7248" s="240"/>
      <c r="M7248" s="240"/>
      <c r="N7248" s="240"/>
      <c r="O7248" s="240"/>
      <c r="BC7248" s="226"/>
    </row>
    <row r="7249" spans="1:55" ht="15.75" customHeight="1" thickBot="1">
      <c r="A7249" s="238"/>
      <c r="B7249" s="238"/>
      <c r="C7249" s="240"/>
      <c r="D7249" s="240"/>
      <c r="E7249" s="240"/>
      <c r="F7249" s="240"/>
      <c r="G7249" s="240"/>
      <c r="H7249" s="240"/>
      <c r="I7249" s="240"/>
      <c r="J7249" s="240"/>
      <c r="K7249" s="240"/>
      <c r="L7249" s="240"/>
      <c r="M7249" s="240"/>
      <c r="N7249" s="240"/>
      <c r="O7249" s="240"/>
      <c r="BC7249" s="226"/>
    </row>
    <row r="7250" spans="1:55" ht="15.75" customHeight="1" thickBot="1">
      <c r="A7250" s="238"/>
      <c r="B7250" s="238"/>
      <c r="C7250" s="240"/>
      <c r="D7250" s="240"/>
      <c r="E7250" s="240"/>
      <c r="F7250" s="240"/>
      <c r="G7250" s="240"/>
      <c r="H7250" s="240"/>
      <c r="I7250" s="240"/>
      <c r="J7250" s="240"/>
      <c r="K7250" s="240"/>
      <c r="L7250" s="240"/>
      <c r="M7250" s="240"/>
      <c r="N7250" s="240"/>
      <c r="O7250" s="240"/>
      <c r="BC7250" s="226"/>
    </row>
    <row r="7251" spans="1:55" ht="15.75" customHeight="1" thickBot="1">
      <c r="A7251" s="238"/>
      <c r="B7251" s="238"/>
      <c r="C7251" s="240"/>
      <c r="D7251" s="240"/>
      <c r="E7251" s="240"/>
      <c r="F7251" s="240"/>
      <c r="G7251" s="240"/>
      <c r="H7251" s="240"/>
      <c r="I7251" s="240"/>
      <c r="J7251" s="240"/>
      <c r="K7251" s="240"/>
      <c r="L7251" s="240"/>
      <c r="M7251" s="240"/>
      <c r="N7251" s="240"/>
      <c r="O7251" s="240"/>
      <c r="BC7251" s="226"/>
    </row>
    <row r="7252" spans="1:55" ht="15.75" customHeight="1" thickBot="1">
      <c r="A7252" s="238"/>
      <c r="B7252" s="238"/>
      <c r="C7252" s="240"/>
      <c r="D7252" s="240"/>
      <c r="E7252" s="240"/>
      <c r="F7252" s="240"/>
      <c r="G7252" s="240"/>
      <c r="H7252" s="240"/>
      <c r="I7252" s="240"/>
      <c r="J7252" s="240"/>
      <c r="K7252" s="240"/>
      <c r="L7252" s="240"/>
      <c r="M7252" s="240"/>
      <c r="N7252" s="240"/>
      <c r="O7252" s="240"/>
      <c r="BC7252" s="226"/>
    </row>
    <row r="7253" spans="1:55" ht="15.75" customHeight="1" thickBot="1">
      <c r="A7253" s="238"/>
      <c r="B7253" s="238"/>
      <c r="C7253" s="240"/>
      <c r="D7253" s="240"/>
      <c r="E7253" s="240"/>
      <c r="F7253" s="240"/>
      <c r="G7253" s="240"/>
      <c r="H7253" s="240"/>
      <c r="I7253" s="240"/>
      <c r="J7253" s="240"/>
      <c r="K7253" s="240"/>
      <c r="L7253" s="240"/>
      <c r="M7253" s="240"/>
      <c r="N7253" s="240"/>
      <c r="O7253" s="240"/>
      <c r="BC7253" s="226"/>
    </row>
    <row r="7254" spans="1:55" ht="15.75" customHeight="1" thickBot="1">
      <c r="A7254" s="238"/>
      <c r="B7254" s="238"/>
      <c r="C7254" s="240"/>
      <c r="D7254" s="240"/>
      <c r="E7254" s="240"/>
      <c r="F7254" s="240"/>
      <c r="G7254" s="240"/>
      <c r="H7254" s="240"/>
      <c r="I7254" s="240"/>
      <c r="J7254" s="240"/>
      <c r="K7254" s="240"/>
      <c r="L7254" s="240"/>
      <c r="M7254" s="240"/>
      <c r="N7254" s="240"/>
      <c r="O7254" s="240"/>
      <c r="BC7254" s="226"/>
    </row>
    <row r="7255" spans="1:55" ht="15.75" customHeight="1" thickBot="1">
      <c r="A7255" s="238"/>
      <c r="B7255" s="238"/>
      <c r="C7255" s="240"/>
      <c r="D7255" s="240"/>
      <c r="E7255" s="240"/>
      <c r="F7255" s="240"/>
      <c r="G7255" s="240"/>
      <c r="H7255" s="240"/>
      <c r="I7255" s="240"/>
      <c r="J7255" s="240"/>
      <c r="K7255" s="240"/>
      <c r="L7255" s="240"/>
      <c r="M7255" s="240"/>
      <c r="N7255" s="240"/>
      <c r="O7255" s="240"/>
      <c r="BC7255" s="226"/>
    </row>
    <row r="7256" spans="1:55" ht="15.75" customHeight="1" thickBot="1">
      <c r="A7256" s="238"/>
      <c r="B7256" s="238"/>
      <c r="C7256" s="240"/>
      <c r="D7256" s="240"/>
      <c r="E7256" s="240"/>
      <c r="F7256" s="240"/>
      <c r="G7256" s="240"/>
      <c r="H7256" s="240"/>
      <c r="I7256" s="240"/>
      <c r="J7256" s="240"/>
      <c r="K7256" s="240"/>
      <c r="L7256" s="240"/>
      <c r="M7256" s="240"/>
      <c r="N7256" s="240"/>
      <c r="O7256" s="240"/>
      <c r="BC7256" s="226"/>
    </row>
    <row r="7257" spans="1:55" ht="15.75" customHeight="1" thickBot="1">
      <c r="A7257" s="238"/>
      <c r="B7257" s="238"/>
      <c r="C7257" s="240"/>
      <c r="D7257" s="240"/>
      <c r="E7257" s="240"/>
      <c r="F7257" s="240"/>
      <c r="G7257" s="240"/>
      <c r="H7257" s="240"/>
      <c r="I7257" s="240"/>
      <c r="J7257" s="240"/>
      <c r="K7257" s="240"/>
      <c r="L7257" s="240"/>
      <c r="M7257" s="240"/>
      <c r="N7257" s="240"/>
      <c r="O7257" s="240"/>
      <c r="BC7257" s="226"/>
    </row>
    <row r="7258" spans="1:55" ht="15.75" customHeight="1" thickBot="1">
      <c r="A7258" s="238"/>
      <c r="B7258" s="238"/>
      <c r="C7258" s="240"/>
      <c r="D7258" s="240"/>
      <c r="E7258" s="240"/>
      <c r="F7258" s="240"/>
      <c r="G7258" s="240"/>
      <c r="H7258" s="240"/>
      <c r="I7258" s="240"/>
      <c r="J7258" s="240"/>
      <c r="K7258" s="240"/>
      <c r="L7258" s="240"/>
      <c r="M7258" s="240"/>
      <c r="N7258" s="240"/>
      <c r="O7258" s="240"/>
      <c r="BC7258" s="226"/>
    </row>
    <row r="7259" spans="1:55" ht="15.75" customHeight="1" thickBot="1">
      <c r="A7259" s="238"/>
      <c r="B7259" s="238"/>
      <c r="C7259" s="240"/>
      <c r="D7259" s="240"/>
      <c r="E7259" s="240"/>
      <c r="F7259" s="240"/>
      <c r="G7259" s="240"/>
      <c r="H7259" s="240"/>
      <c r="I7259" s="240"/>
      <c r="J7259" s="240"/>
      <c r="K7259" s="240"/>
      <c r="L7259" s="240"/>
      <c r="M7259" s="240"/>
      <c r="N7259" s="240"/>
      <c r="O7259" s="240"/>
      <c r="BC7259" s="226"/>
    </row>
    <row r="7260" spans="1:55" ht="15.75" customHeight="1" thickBot="1">
      <c r="A7260" s="238"/>
      <c r="B7260" s="238"/>
      <c r="C7260" s="240"/>
      <c r="D7260" s="240"/>
      <c r="E7260" s="240"/>
      <c r="F7260" s="240"/>
      <c r="G7260" s="240"/>
      <c r="H7260" s="240"/>
      <c r="I7260" s="240"/>
      <c r="J7260" s="240"/>
      <c r="K7260" s="240"/>
      <c r="L7260" s="240"/>
      <c r="M7260" s="240"/>
      <c r="N7260" s="240"/>
      <c r="O7260" s="240"/>
      <c r="BC7260" s="226"/>
    </row>
    <row r="7261" spans="1:55" ht="15.75" customHeight="1" thickBot="1">
      <c r="A7261" s="238"/>
      <c r="B7261" s="238"/>
      <c r="C7261" s="240"/>
      <c r="D7261" s="240"/>
      <c r="E7261" s="240"/>
      <c r="F7261" s="240"/>
      <c r="G7261" s="240"/>
      <c r="H7261" s="240"/>
      <c r="I7261" s="240"/>
      <c r="J7261" s="240"/>
      <c r="K7261" s="240"/>
      <c r="L7261" s="240"/>
      <c r="M7261" s="240"/>
      <c r="N7261" s="240"/>
      <c r="O7261" s="240"/>
      <c r="BC7261" s="226"/>
    </row>
    <row r="7262" spans="1:55" ht="15.75" customHeight="1" thickBot="1">
      <c r="A7262" s="238"/>
      <c r="B7262" s="238"/>
      <c r="C7262" s="240"/>
      <c r="D7262" s="240"/>
      <c r="E7262" s="240"/>
      <c r="F7262" s="240"/>
      <c r="G7262" s="240"/>
      <c r="H7262" s="240"/>
      <c r="I7262" s="240"/>
      <c r="J7262" s="240"/>
      <c r="K7262" s="240"/>
      <c r="L7262" s="240"/>
      <c r="M7262" s="240"/>
      <c r="N7262" s="240"/>
      <c r="O7262" s="240"/>
      <c r="BC7262" s="226"/>
    </row>
    <row r="7263" spans="1:55" ht="15.75" customHeight="1" thickBot="1">
      <c r="A7263" s="238"/>
      <c r="B7263" s="238"/>
      <c r="C7263" s="240"/>
      <c r="D7263" s="240"/>
      <c r="E7263" s="240"/>
      <c r="F7263" s="240"/>
      <c r="G7263" s="240"/>
      <c r="H7263" s="240"/>
      <c r="I7263" s="240"/>
      <c r="J7263" s="240"/>
      <c r="K7263" s="240"/>
      <c r="L7263" s="240"/>
      <c r="M7263" s="240"/>
      <c r="N7263" s="240"/>
      <c r="O7263" s="240"/>
      <c r="BC7263" s="226"/>
    </row>
    <row r="7264" spans="1:55" ht="15.75" customHeight="1" thickBot="1">
      <c r="A7264" s="238"/>
      <c r="B7264" s="238"/>
      <c r="C7264" s="240"/>
      <c r="D7264" s="240"/>
      <c r="E7264" s="240"/>
      <c r="F7264" s="240"/>
      <c r="G7264" s="240"/>
      <c r="H7264" s="240"/>
      <c r="I7264" s="240"/>
      <c r="J7264" s="240"/>
      <c r="K7264" s="240"/>
      <c r="L7264" s="240"/>
      <c r="M7264" s="240"/>
      <c r="N7264" s="240"/>
      <c r="O7264" s="240"/>
      <c r="BC7264" s="226"/>
    </row>
    <row r="7265" spans="1:55" ht="15.75" customHeight="1" thickBot="1">
      <c r="A7265" s="238"/>
      <c r="B7265" s="238"/>
      <c r="C7265" s="240"/>
      <c r="D7265" s="240"/>
      <c r="E7265" s="240"/>
      <c r="F7265" s="240"/>
      <c r="G7265" s="240"/>
      <c r="H7265" s="240"/>
      <c r="I7265" s="240"/>
      <c r="J7265" s="240"/>
      <c r="K7265" s="240"/>
      <c r="L7265" s="240"/>
      <c r="M7265" s="240"/>
      <c r="N7265" s="240"/>
      <c r="O7265" s="240"/>
      <c r="BC7265" s="226"/>
    </row>
    <row r="7266" spans="1:55" ht="15.75" customHeight="1" thickBot="1">
      <c r="A7266" s="238"/>
      <c r="B7266" s="238"/>
      <c r="C7266" s="240"/>
      <c r="D7266" s="240"/>
      <c r="E7266" s="240"/>
      <c r="F7266" s="240"/>
      <c r="G7266" s="240"/>
      <c r="H7266" s="240"/>
      <c r="I7266" s="240"/>
      <c r="J7266" s="240"/>
      <c r="K7266" s="240"/>
      <c r="L7266" s="240"/>
      <c r="M7266" s="240"/>
      <c r="N7266" s="240"/>
      <c r="O7266" s="240"/>
      <c r="BC7266" s="226"/>
    </row>
    <row r="7267" spans="1:55" ht="15.75" customHeight="1" thickBot="1">
      <c r="A7267" s="238"/>
      <c r="B7267" s="238"/>
      <c r="C7267" s="240"/>
      <c r="D7267" s="240"/>
      <c r="E7267" s="240"/>
      <c r="F7267" s="240"/>
      <c r="G7267" s="240"/>
      <c r="H7267" s="240"/>
      <c r="I7267" s="240"/>
      <c r="J7267" s="240"/>
      <c r="K7267" s="240"/>
      <c r="L7267" s="240"/>
      <c r="M7267" s="240"/>
      <c r="N7267" s="240"/>
      <c r="O7267" s="240"/>
      <c r="BC7267" s="226"/>
    </row>
    <row r="7268" spans="1:55" ht="15.75" customHeight="1" thickBot="1">
      <c r="A7268" s="238"/>
      <c r="B7268" s="238"/>
      <c r="C7268" s="240"/>
      <c r="D7268" s="240"/>
      <c r="E7268" s="240"/>
      <c r="F7268" s="240"/>
      <c r="G7268" s="240"/>
      <c r="H7268" s="240"/>
      <c r="I7268" s="240"/>
      <c r="J7268" s="240"/>
      <c r="K7268" s="240"/>
      <c r="L7268" s="240"/>
      <c r="M7268" s="240"/>
      <c r="N7268" s="240"/>
      <c r="O7268" s="240"/>
      <c r="BC7268" s="226"/>
    </row>
    <row r="7269" spans="1:55" ht="15.75" customHeight="1" thickBot="1">
      <c r="A7269" s="238"/>
      <c r="B7269" s="238"/>
      <c r="C7269" s="240"/>
      <c r="D7269" s="240"/>
      <c r="E7269" s="240"/>
      <c r="F7269" s="240"/>
      <c r="G7269" s="240"/>
      <c r="H7269" s="240"/>
      <c r="I7269" s="240"/>
      <c r="J7269" s="240"/>
      <c r="K7269" s="240"/>
      <c r="L7269" s="240"/>
      <c r="M7269" s="240"/>
      <c r="N7269" s="240"/>
      <c r="O7269" s="240"/>
      <c r="BC7269" s="226"/>
    </row>
    <row r="7270" spans="1:55" ht="15.75" customHeight="1" thickBot="1">
      <c r="A7270" s="238"/>
      <c r="B7270" s="238"/>
      <c r="C7270" s="240"/>
      <c r="D7270" s="240"/>
      <c r="E7270" s="240"/>
      <c r="F7270" s="240"/>
      <c r="G7270" s="240"/>
      <c r="H7270" s="240"/>
      <c r="I7270" s="240"/>
      <c r="J7270" s="240"/>
      <c r="K7270" s="240"/>
      <c r="L7270" s="240"/>
      <c r="M7270" s="240"/>
      <c r="N7270" s="240"/>
      <c r="O7270" s="240"/>
      <c r="BC7270" s="226"/>
    </row>
    <row r="7271" spans="1:55" ht="15.75" customHeight="1" thickBot="1">
      <c r="A7271" s="238"/>
      <c r="B7271" s="238"/>
      <c r="C7271" s="240"/>
      <c r="D7271" s="240"/>
      <c r="E7271" s="240"/>
      <c r="F7271" s="240"/>
      <c r="G7271" s="240"/>
      <c r="H7271" s="240"/>
      <c r="I7271" s="240"/>
      <c r="J7271" s="240"/>
      <c r="K7271" s="240"/>
      <c r="L7271" s="240"/>
      <c r="M7271" s="240"/>
      <c r="N7271" s="240"/>
      <c r="O7271" s="240"/>
      <c r="BC7271" s="226"/>
    </row>
    <row r="7272" spans="1:55" ht="15.75" customHeight="1" thickBot="1">
      <c r="A7272" s="238"/>
      <c r="B7272" s="238"/>
      <c r="C7272" s="240"/>
      <c r="D7272" s="240"/>
      <c r="E7272" s="240"/>
      <c r="F7272" s="240"/>
      <c r="G7272" s="240"/>
      <c r="H7272" s="240"/>
      <c r="I7272" s="240"/>
      <c r="J7272" s="240"/>
      <c r="K7272" s="240"/>
      <c r="L7272" s="240"/>
      <c r="M7272" s="240"/>
      <c r="N7272" s="240"/>
      <c r="O7272" s="240"/>
      <c r="BC7272" s="226"/>
    </row>
    <row r="7273" spans="1:55" ht="15.75" customHeight="1" thickBot="1">
      <c r="A7273" s="238"/>
      <c r="B7273" s="238"/>
      <c r="C7273" s="240"/>
      <c r="D7273" s="240"/>
      <c r="E7273" s="240"/>
      <c r="F7273" s="240"/>
      <c r="G7273" s="240"/>
      <c r="H7273" s="240"/>
      <c r="I7273" s="240"/>
      <c r="J7273" s="240"/>
      <c r="K7273" s="240"/>
      <c r="L7273" s="240"/>
      <c r="M7273" s="240"/>
      <c r="N7273" s="240"/>
      <c r="O7273" s="240"/>
      <c r="BC7273" s="226"/>
    </row>
    <row r="7274" spans="1:55" ht="15.75" customHeight="1" thickBot="1">
      <c r="A7274" s="238"/>
      <c r="B7274" s="238"/>
      <c r="C7274" s="240"/>
      <c r="D7274" s="240"/>
      <c r="E7274" s="240"/>
      <c r="F7274" s="240"/>
      <c r="G7274" s="240"/>
      <c r="H7274" s="240"/>
      <c r="I7274" s="240"/>
      <c r="J7274" s="240"/>
      <c r="K7274" s="240"/>
      <c r="L7274" s="240"/>
      <c r="M7274" s="240"/>
      <c r="N7274" s="240"/>
      <c r="O7274" s="240"/>
      <c r="BC7274" s="226"/>
    </row>
    <row r="7275" spans="1:55" ht="15.75" customHeight="1" thickBot="1">
      <c r="A7275" s="238"/>
      <c r="B7275" s="238"/>
      <c r="C7275" s="240"/>
      <c r="D7275" s="240"/>
      <c r="E7275" s="240"/>
      <c r="F7275" s="240"/>
      <c r="G7275" s="240"/>
      <c r="H7275" s="240"/>
      <c r="I7275" s="240"/>
      <c r="J7275" s="240"/>
      <c r="K7275" s="240"/>
      <c r="L7275" s="240"/>
      <c r="M7275" s="240"/>
      <c r="N7275" s="240"/>
      <c r="O7275" s="240"/>
      <c r="BC7275" s="226"/>
    </row>
    <row r="7276" spans="1:55" ht="15.75" customHeight="1" thickBot="1">
      <c r="A7276" s="238"/>
      <c r="B7276" s="238"/>
      <c r="C7276" s="240"/>
      <c r="D7276" s="240"/>
      <c r="E7276" s="240"/>
      <c r="F7276" s="240"/>
      <c r="G7276" s="240"/>
      <c r="H7276" s="240"/>
      <c r="I7276" s="240"/>
      <c r="J7276" s="240"/>
      <c r="K7276" s="240"/>
      <c r="L7276" s="240"/>
      <c r="M7276" s="240"/>
      <c r="N7276" s="240"/>
      <c r="O7276" s="240"/>
      <c r="BC7276" s="226"/>
    </row>
    <row r="7277" spans="1:55" ht="15.75" customHeight="1" thickBot="1">
      <c r="A7277" s="238"/>
      <c r="B7277" s="238"/>
      <c r="C7277" s="240"/>
      <c r="D7277" s="240"/>
      <c r="E7277" s="240"/>
      <c r="F7277" s="240"/>
      <c r="G7277" s="240"/>
      <c r="H7277" s="240"/>
      <c r="I7277" s="240"/>
      <c r="J7277" s="240"/>
      <c r="K7277" s="240"/>
      <c r="L7277" s="240"/>
      <c r="M7277" s="240"/>
      <c r="N7277" s="240"/>
      <c r="O7277" s="240"/>
      <c r="BC7277" s="226"/>
    </row>
    <row r="7278" spans="1:55" ht="15.75" customHeight="1" thickBot="1">
      <c r="A7278" s="238"/>
      <c r="B7278" s="238"/>
      <c r="C7278" s="240"/>
      <c r="D7278" s="240"/>
      <c r="E7278" s="240"/>
      <c r="F7278" s="240"/>
      <c r="G7278" s="240"/>
      <c r="H7278" s="240"/>
      <c r="I7278" s="240"/>
      <c r="J7278" s="240"/>
      <c r="K7278" s="240"/>
      <c r="L7278" s="240"/>
      <c r="M7278" s="240"/>
      <c r="N7278" s="240"/>
      <c r="O7278" s="240"/>
      <c r="BC7278" s="226"/>
    </row>
    <row r="7279" spans="1:55" ht="15.75" customHeight="1" thickBot="1">
      <c r="A7279" s="238"/>
      <c r="B7279" s="238"/>
      <c r="C7279" s="240"/>
      <c r="D7279" s="240"/>
      <c r="E7279" s="240"/>
      <c r="F7279" s="240"/>
      <c r="G7279" s="240"/>
      <c r="H7279" s="240"/>
      <c r="I7279" s="240"/>
      <c r="J7279" s="240"/>
      <c r="K7279" s="240"/>
      <c r="L7279" s="240"/>
      <c r="M7279" s="240"/>
      <c r="N7279" s="240"/>
      <c r="O7279" s="240"/>
      <c r="BC7279" s="226"/>
    </row>
    <row r="7280" spans="1:55" ht="15.75" customHeight="1" thickBot="1">
      <c r="A7280" s="238"/>
      <c r="B7280" s="238"/>
      <c r="C7280" s="240"/>
      <c r="D7280" s="240"/>
      <c r="E7280" s="240"/>
      <c r="F7280" s="240"/>
      <c r="G7280" s="240"/>
      <c r="H7280" s="240"/>
      <c r="I7280" s="240"/>
      <c r="J7280" s="240"/>
      <c r="K7280" s="240"/>
      <c r="L7280" s="240"/>
      <c r="M7280" s="240"/>
      <c r="N7280" s="240"/>
      <c r="O7280" s="240"/>
      <c r="BC7280" s="226"/>
    </row>
    <row r="7281" spans="1:55" ht="15.75" customHeight="1" thickBot="1">
      <c r="A7281" s="238"/>
      <c r="B7281" s="238"/>
      <c r="C7281" s="240"/>
      <c r="D7281" s="240"/>
      <c r="E7281" s="240"/>
      <c r="F7281" s="240"/>
      <c r="G7281" s="240"/>
      <c r="H7281" s="240"/>
      <c r="I7281" s="240"/>
      <c r="J7281" s="240"/>
      <c r="K7281" s="240"/>
      <c r="L7281" s="240"/>
      <c r="M7281" s="240"/>
      <c r="N7281" s="240"/>
      <c r="O7281" s="240"/>
      <c r="BC7281" s="226"/>
    </row>
    <row r="7282" spans="1:55" ht="15.75" customHeight="1" thickBot="1">
      <c r="A7282" s="238"/>
      <c r="B7282" s="238"/>
      <c r="C7282" s="240"/>
      <c r="D7282" s="240"/>
      <c r="E7282" s="240"/>
      <c r="F7282" s="240"/>
      <c r="G7282" s="240"/>
      <c r="H7282" s="240"/>
      <c r="I7282" s="240"/>
      <c r="J7282" s="240"/>
      <c r="K7282" s="240"/>
      <c r="L7282" s="240"/>
      <c r="M7282" s="240"/>
      <c r="N7282" s="240"/>
      <c r="O7282" s="240"/>
      <c r="BC7282" s="226"/>
    </row>
    <row r="7283" spans="1:55" ht="15.75" customHeight="1" thickBot="1">
      <c r="A7283" s="238"/>
      <c r="B7283" s="238"/>
      <c r="C7283" s="240"/>
      <c r="D7283" s="240"/>
      <c r="E7283" s="240"/>
      <c r="F7283" s="240"/>
      <c r="G7283" s="240"/>
      <c r="H7283" s="240"/>
      <c r="I7283" s="240"/>
      <c r="J7283" s="240"/>
      <c r="K7283" s="240"/>
      <c r="L7283" s="240"/>
      <c r="M7283" s="240"/>
      <c r="N7283" s="240"/>
      <c r="O7283" s="240"/>
      <c r="BC7283" s="226"/>
    </row>
    <row r="7284" spans="1:55" ht="15.75" customHeight="1" thickBot="1">
      <c r="A7284" s="238"/>
      <c r="B7284" s="238"/>
      <c r="C7284" s="240"/>
      <c r="D7284" s="240"/>
      <c r="E7284" s="240"/>
      <c r="F7284" s="240"/>
      <c r="G7284" s="240"/>
      <c r="H7284" s="240"/>
      <c r="I7284" s="240"/>
      <c r="J7284" s="240"/>
      <c r="K7284" s="240"/>
      <c r="L7284" s="240"/>
      <c r="M7284" s="240"/>
      <c r="N7284" s="240"/>
      <c r="O7284" s="240"/>
      <c r="BC7284" s="226"/>
    </row>
    <row r="7285" spans="1:55" ht="15.75" customHeight="1" thickBot="1">
      <c r="A7285" s="238"/>
      <c r="B7285" s="238"/>
      <c r="C7285" s="240"/>
      <c r="D7285" s="240"/>
      <c r="E7285" s="240"/>
      <c r="F7285" s="240"/>
      <c r="G7285" s="240"/>
      <c r="H7285" s="240"/>
      <c r="I7285" s="240"/>
      <c r="J7285" s="240"/>
      <c r="K7285" s="240"/>
      <c r="L7285" s="240"/>
      <c r="M7285" s="240"/>
      <c r="N7285" s="240"/>
      <c r="O7285" s="240"/>
      <c r="BC7285" s="226"/>
    </row>
    <row r="7286" spans="1:55" ht="15.75" customHeight="1" thickBot="1">
      <c r="A7286" s="238"/>
      <c r="B7286" s="238"/>
      <c r="C7286" s="240"/>
      <c r="D7286" s="240"/>
      <c r="E7286" s="240"/>
      <c r="F7286" s="240"/>
      <c r="G7286" s="240"/>
      <c r="H7286" s="240"/>
      <c r="I7286" s="240"/>
      <c r="J7286" s="240"/>
      <c r="K7286" s="240"/>
      <c r="L7286" s="240"/>
      <c r="M7286" s="240"/>
      <c r="N7286" s="240"/>
      <c r="O7286" s="240"/>
      <c r="BC7286" s="226"/>
    </row>
    <row r="7287" spans="1:55" ht="15.75" customHeight="1" thickBot="1">
      <c r="A7287" s="238"/>
      <c r="B7287" s="238"/>
      <c r="C7287" s="240"/>
      <c r="D7287" s="240"/>
      <c r="E7287" s="240"/>
      <c r="F7287" s="240"/>
      <c r="G7287" s="240"/>
      <c r="H7287" s="240"/>
      <c r="I7287" s="240"/>
      <c r="J7287" s="240"/>
      <c r="K7287" s="240"/>
      <c r="L7287" s="240"/>
      <c r="M7287" s="240"/>
      <c r="N7287" s="240"/>
      <c r="O7287" s="240"/>
      <c r="BC7287" s="226"/>
    </row>
    <row r="7288" spans="1:55" ht="15.75" customHeight="1" thickBot="1">
      <c r="A7288" s="238"/>
      <c r="B7288" s="238"/>
      <c r="C7288" s="240"/>
      <c r="D7288" s="240"/>
      <c r="E7288" s="240"/>
      <c r="F7288" s="240"/>
      <c r="G7288" s="240"/>
      <c r="H7288" s="240"/>
      <c r="I7288" s="240"/>
      <c r="J7288" s="240"/>
      <c r="K7288" s="240"/>
      <c r="L7288" s="240"/>
      <c r="M7288" s="240"/>
      <c r="N7288" s="240"/>
      <c r="O7288" s="240"/>
      <c r="BC7288" s="226"/>
    </row>
    <row r="7289" spans="1:55" ht="15.75" customHeight="1" thickBot="1">
      <c r="A7289" s="238"/>
      <c r="B7289" s="238"/>
      <c r="C7289" s="240"/>
      <c r="D7289" s="240"/>
      <c r="E7289" s="240"/>
      <c r="F7289" s="240"/>
      <c r="G7289" s="240"/>
      <c r="H7289" s="240"/>
      <c r="I7289" s="240"/>
      <c r="J7289" s="240"/>
      <c r="K7289" s="240"/>
      <c r="L7289" s="240"/>
      <c r="M7289" s="240"/>
      <c r="N7289" s="240"/>
      <c r="O7289" s="240"/>
      <c r="BC7289" s="226"/>
    </row>
    <row r="7290" spans="1:55" ht="15.75" customHeight="1" thickBot="1">
      <c r="A7290" s="238"/>
      <c r="B7290" s="238"/>
      <c r="C7290" s="240"/>
      <c r="D7290" s="240"/>
      <c r="E7290" s="240"/>
      <c r="F7290" s="240"/>
      <c r="G7290" s="240"/>
      <c r="H7290" s="240"/>
      <c r="I7290" s="240"/>
      <c r="J7290" s="240"/>
      <c r="K7290" s="240"/>
      <c r="L7290" s="240"/>
      <c r="M7290" s="240"/>
      <c r="N7290" s="240"/>
      <c r="O7290" s="240"/>
      <c r="BC7290" s="226"/>
    </row>
    <row r="7291" spans="1:55" ht="15.75" customHeight="1" thickBot="1">
      <c r="A7291" s="238"/>
      <c r="B7291" s="238"/>
      <c r="C7291" s="240"/>
      <c r="D7291" s="240"/>
      <c r="E7291" s="240"/>
      <c r="F7291" s="240"/>
      <c r="G7291" s="240"/>
      <c r="H7291" s="240"/>
      <c r="I7291" s="240"/>
      <c r="J7291" s="240"/>
      <c r="K7291" s="240"/>
      <c r="L7291" s="240"/>
      <c r="M7291" s="240"/>
      <c r="N7291" s="240"/>
      <c r="O7291" s="240"/>
      <c r="BC7291" s="226"/>
    </row>
    <row r="7292" spans="1:55" ht="15.75" customHeight="1">
      <c r="BC7292" s="226"/>
    </row>
    <row r="7293" spans="1:55" ht="15.75" customHeight="1">
      <c r="BC7293" s="226"/>
    </row>
    <row r="7294" spans="1:55" ht="15.75" customHeight="1">
      <c r="BC7294" s="226"/>
    </row>
    <row r="7295" spans="1:55" ht="15.75" customHeight="1">
      <c r="BC7295" s="226"/>
    </row>
    <row r="7296" spans="1:55" ht="15.75" customHeight="1">
      <c r="BC7296" s="226"/>
    </row>
    <row r="7297" spans="55:55" ht="15.75" customHeight="1">
      <c r="BC7297" s="226"/>
    </row>
    <row r="7298" spans="55:55" ht="15.75" customHeight="1">
      <c r="BC7298" s="226"/>
    </row>
    <row r="7299" spans="55:55" ht="15.75" customHeight="1">
      <c r="BC7299" s="226"/>
    </row>
    <row r="7300" spans="55:55" ht="15.75" customHeight="1">
      <c r="BC7300" s="226"/>
    </row>
    <row r="7301" spans="55:55" ht="15.75" customHeight="1">
      <c r="BC7301" s="226"/>
    </row>
    <row r="7302" spans="55:55" ht="15.75" customHeight="1">
      <c r="BC7302" s="226"/>
    </row>
    <row r="7303" spans="55:55" ht="15.75" customHeight="1">
      <c r="BC7303" s="226"/>
    </row>
    <row r="7304" spans="55:55" ht="15.75" customHeight="1">
      <c r="BC7304" s="226"/>
    </row>
    <row r="7305" spans="55:55" ht="15.75" customHeight="1">
      <c r="BC7305" s="226"/>
    </row>
    <row r="7306" spans="55:55" ht="15.75" customHeight="1">
      <c r="BC7306" s="226"/>
    </row>
    <row r="7307" spans="55:55" ht="15.75" customHeight="1">
      <c r="BC7307" s="226"/>
    </row>
    <row r="7308" spans="55:55" ht="15.75" customHeight="1">
      <c r="BC7308" s="226"/>
    </row>
    <row r="7309" spans="55:55" ht="15.75" customHeight="1">
      <c r="BC7309" s="226"/>
    </row>
    <row r="7310" spans="55:55" ht="15.75" customHeight="1">
      <c r="BC7310" s="226"/>
    </row>
    <row r="7311" spans="55:55" ht="15.75" customHeight="1">
      <c r="BC7311" s="226"/>
    </row>
    <row r="7312" spans="55:55" ht="15.75" customHeight="1">
      <c r="BC7312" s="226"/>
    </row>
    <row r="7313" spans="55:55" ht="15.75" customHeight="1">
      <c r="BC7313" s="226"/>
    </row>
    <row r="7314" spans="55:55" ht="15.75" customHeight="1">
      <c r="BC7314" s="226"/>
    </row>
    <row r="7315" spans="55:55" ht="15.75" customHeight="1">
      <c r="BC7315" s="226"/>
    </row>
    <row r="7316" spans="55:55" ht="15.75" customHeight="1">
      <c r="BC7316" s="226"/>
    </row>
    <row r="7317" spans="55:55" ht="15.75" customHeight="1">
      <c r="BC7317" s="226"/>
    </row>
    <row r="7318" spans="55:55" ht="15.75" customHeight="1">
      <c r="BC7318" s="226"/>
    </row>
    <row r="7319" spans="55:55" ht="15.75" customHeight="1">
      <c r="BC7319" s="226"/>
    </row>
    <row r="7320" spans="55:55" ht="15.75" customHeight="1">
      <c r="BC7320" s="226"/>
    </row>
    <row r="7321" spans="55:55" ht="15.75" customHeight="1">
      <c r="BC7321" s="226"/>
    </row>
    <row r="7322" spans="55:55" ht="15.75" customHeight="1">
      <c r="BC7322" s="226"/>
    </row>
    <row r="7323" spans="55:55" ht="15.75" customHeight="1">
      <c r="BC7323" s="226"/>
    </row>
    <row r="7324" spans="55:55" ht="15.75" customHeight="1">
      <c r="BC7324" s="226"/>
    </row>
    <row r="7325" spans="55:55" ht="15.75" customHeight="1">
      <c r="BC7325" s="226"/>
    </row>
    <row r="7326" spans="55:55" ht="15.75" customHeight="1">
      <c r="BC7326" s="226"/>
    </row>
    <row r="7327" spans="55:55" ht="15.75" customHeight="1">
      <c r="BC7327" s="226"/>
    </row>
    <row r="7328" spans="55:55" ht="15.75" customHeight="1">
      <c r="BC7328" s="226"/>
    </row>
    <row r="7329" spans="55:55" ht="15.75" customHeight="1">
      <c r="BC7329" s="226"/>
    </row>
    <row r="7330" spans="55:55" ht="15.75" customHeight="1">
      <c r="BC7330" s="226"/>
    </row>
    <row r="7331" spans="55:55" ht="15.75" customHeight="1">
      <c r="BC7331" s="226"/>
    </row>
    <row r="7332" spans="55:55" ht="15.75" customHeight="1">
      <c r="BC7332" s="226"/>
    </row>
    <row r="7333" spans="55:55" ht="15.75" customHeight="1">
      <c r="BC7333" s="226"/>
    </row>
    <row r="7334" spans="55:55" ht="15.75" customHeight="1">
      <c r="BC7334" s="226"/>
    </row>
    <row r="7335" spans="55:55" ht="15.75" customHeight="1">
      <c r="BC7335" s="226"/>
    </row>
    <row r="7336" spans="55:55" ht="15.75" customHeight="1">
      <c r="BC7336" s="226"/>
    </row>
    <row r="7337" spans="55:55" ht="15.75" customHeight="1">
      <c r="BC7337" s="226"/>
    </row>
    <row r="7338" spans="55:55" ht="15.75" customHeight="1">
      <c r="BC7338" s="226"/>
    </row>
    <row r="7339" spans="55:55" ht="15.75" customHeight="1">
      <c r="BC7339" s="226"/>
    </row>
    <row r="7340" spans="55:55" ht="15.75" customHeight="1">
      <c r="BC7340" s="226"/>
    </row>
    <row r="7341" spans="55:55" ht="15.75" customHeight="1">
      <c r="BC7341" s="226"/>
    </row>
    <row r="7342" spans="55:55" ht="15.75" customHeight="1">
      <c r="BC7342" s="226"/>
    </row>
    <row r="7343" spans="55:55" ht="15.75" customHeight="1">
      <c r="BC7343" s="226"/>
    </row>
    <row r="7344" spans="55:55" ht="15.75" customHeight="1">
      <c r="BC7344" s="226"/>
    </row>
    <row r="7345" spans="55:55" ht="15.75" customHeight="1">
      <c r="BC7345" s="226"/>
    </row>
    <row r="7346" spans="55:55" ht="15.75" customHeight="1">
      <c r="BC7346" s="226"/>
    </row>
    <row r="7347" spans="55:55" ht="15.75" customHeight="1">
      <c r="BC7347" s="226"/>
    </row>
    <row r="7348" spans="55:55" ht="15.75" customHeight="1">
      <c r="BC7348" s="226"/>
    </row>
    <row r="7349" spans="55:55" ht="15.75" customHeight="1">
      <c r="BC7349" s="226"/>
    </row>
    <row r="7350" spans="55:55" ht="15.75" customHeight="1">
      <c r="BC7350" s="226"/>
    </row>
    <row r="7351" spans="55:55" ht="15.75" customHeight="1">
      <c r="BC7351" s="226"/>
    </row>
    <row r="7352" spans="55:55" ht="15.75" customHeight="1">
      <c r="BC7352" s="226"/>
    </row>
    <row r="7353" spans="55:55" ht="15.75" customHeight="1">
      <c r="BC7353" s="226"/>
    </row>
    <row r="7354" spans="55:55" ht="15.75" customHeight="1">
      <c r="BC7354" s="226"/>
    </row>
    <row r="7355" spans="55:55" ht="15.75" customHeight="1">
      <c r="BC7355" s="226"/>
    </row>
    <row r="7356" spans="55:55" ht="15.75" customHeight="1">
      <c r="BC7356" s="226"/>
    </row>
    <row r="7357" spans="55:55" ht="15.75" customHeight="1">
      <c r="BC7357" s="226"/>
    </row>
    <row r="7358" spans="55:55" ht="15.75" customHeight="1">
      <c r="BC7358" s="226"/>
    </row>
    <row r="7359" spans="55:55" ht="15.75" customHeight="1">
      <c r="BC7359" s="226"/>
    </row>
    <row r="7360" spans="55:55" ht="15.75" customHeight="1">
      <c r="BC7360" s="226"/>
    </row>
    <row r="7361" spans="55:55" ht="15.75" customHeight="1">
      <c r="BC7361" s="226"/>
    </row>
    <row r="7362" spans="55:55" ht="15.75" customHeight="1">
      <c r="BC7362" s="226"/>
    </row>
    <row r="7363" spans="55:55" ht="15.75" customHeight="1">
      <c r="BC7363" s="226"/>
    </row>
    <row r="7364" spans="55:55" ht="15.75" customHeight="1">
      <c r="BC7364" s="226"/>
    </row>
    <row r="7365" spans="55:55" ht="15.75" customHeight="1">
      <c r="BC7365" s="226"/>
    </row>
    <row r="7366" spans="55:55" ht="15.75" customHeight="1">
      <c r="BC7366" s="226"/>
    </row>
    <row r="7367" spans="55:55" ht="15.75" customHeight="1">
      <c r="BC7367" s="226"/>
    </row>
    <row r="7368" spans="55:55" ht="15.75" customHeight="1">
      <c r="BC7368" s="226"/>
    </row>
    <row r="7369" spans="55:55" ht="15.75" customHeight="1">
      <c r="BC7369" s="226"/>
    </row>
    <row r="7370" spans="55:55" ht="15.75" customHeight="1">
      <c r="BC7370" s="226"/>
    </row>
    <row r="7371" spans="55:55" ht="15.75" customHeight="1">
      <c r="BC7371" s="226"/>
    </row>
    <row r="7372" spans="55:55" ht="15.75" customHeight="1">
      <c r="BC7372" s="226"/>
    </row>
    <row r="7373" spans="55:55" ht="15.75" customHeight="1">
      <c r="BC7373" s="226"/>
    </row>
    <row r="7374" spans="55:55" ht="15.75" customHeight="1">
      <c r="BC7374" s="226"/>
    </row>
    <row r="7375" spans="55:55" ht="15.75" customHeight="1">
      <c r="BC7375" s="226"/>
    </row>
    <row r="7376" spans="55:55" ht="15.75" customHeight="1">
      <c r="BC7376" s="226"/>
    </row>
    <row r="7377" spans="55:55" ht="15.75" customHeight="1">
      <c r="BC7377" s="226"/>
    </row>
    <row r="7378" spans="55:55" ht="15.75" customHeight="1">
      <c r="BC7378" s="226"/>
    </row>
    <row r="7379" spans="55:55" ht="15.75" customHeight="1">
      <c r="BC7379" s="226"/>
    </row>
    <row r="7380" spans="55:55" ht="15.75" customHeight="1">
      <c r="BC7380" s="226"/>
    </row>
    <row r="7381" spans="55:55" ht="15.75" customHeight="1">
      <c r="BC7381" s="226"/>
    </row>
    <row r="7382" spans="55:55" ht="15.75" customHeight="1">
      <c r="BC7382" s="226"/>
    </row>
    <row r="7383" spans="55:55" ht="15.75" customHeight="1">
      <c r="BC7383" s="226"/>
    </row>
    <row r="7384" spans="55:55" ht="15.75" customHeight="1">
      <c r="BC7384" s="226"/>
    </row>
    <row r="7385" spans="55:55" ht="15.75" customHeight="1">
      <c r="BC7385" s="226"/>
    </row>
    <row r="7386" spans="55:55" ht="15.75" customHeight="1">
      <c r="BC7386" s="226"/>
    </row>
    <row r="7387" spans="55:55" ht="15.75" customHeight="1">
      <c r="BC7387" s="226"/>
    </row>
    <row r="7388" spans="55:55" ht="15.75" customHeight="1">
      <c r="BC7388" s="226"/>
    </row>
    <row r="7389" spans="55:55" ht="15.75" customHeight="1">
      <c r="BC7389" s="226"/>
    </row>
    <row r="7390" spans="55:55" ht="15.75" customHeight="1">
      <c r="BC7390" s="226"/>
    </row>
    <row r="7391" spans="55:55" ht="15.75" customHeight="1">
      <c r="BC7391" s="226"/>
    </row>
    <row r="7392" spans="55:55" ht="15.75" customHeight="1">
      <c r="BC7392" s="226"/>
    </row>
    <row r="7393" spans="55:55" ht="15.75" customHeight="1">
      <c r="BC7393" s="226"/>
    </row>
    <row r="7394" spans="55:55" ht="15.75" customHeight="1">
      <c r="BC7394" s="226"/>
    </row>
    <row r="7395" spans="55:55" ht="15.75" customHeight="1">
      <c r="BC7395" s="226"/>
    </row>
    <row r="7396" spans="55:55" ht="15.75" customHeight="1">
      <c r="BC7396" s="226"/>
    </row>
    <row r="7397" spans="55:55" ht="15.75" customHeight="1">
      <c r="BC7397" s="226"/>
    </row>
    <row r="7398" spans="55:55" ht="15.75" customHeight="1">
      <c r="BC7398" s="226"/>
    </row>
    <row r="7399" spans="55:55" ht="15.75" customHeight="1">
      <c r="BC7399" s="226"/>
    </row>
    <row r="7400" spans="55:55" ht="15.75" customHeight="1">
      <c r="BC7400" s="226"/>
    </row>
    <row r="7401" spans="55:55" ht="15.75" customHeight="1">
      <c r="BC7401" s="226"/>
    </row>
    <row r="7402" spans="55:55" ht="15.75" customHeight="1">
      <c r="BC7402" s="226"/>
    </row>
    <row r="7403" spans="55:55" ht="15.75" customHeight="1">
      <c r="BC7403" s="226"/>
    </row>
    <row r="7404" spans="55:55" ht="15.75" customHeight="1">
      <c r="BC7404" s="226"/>
    </row>
    <row r="7405" spans="55:55" ht="15.75" customHeight="1">
      <c r="BC7405" s="226"/>
    </row>
    <row r="7406" spans="55:55" ht="15.75" customHeight="1">
      <c r="BC7406" s="226"/>
    </row>
    <row r="7407" spans="55:55" ht="15.75" customHeight="1">
      <c r="BC7407" s="226"/>
    </row>
    <row r="7408" spans="55:55" ht="15.75" customHeight="1">
      <c r="BC7408" s="226"/>
    </row>
    <row r="7409" spans="55:55" ht="15.75" customHeight="1">
      <c r="BC7409" s="226"/>
    </row>
    <row r="7410" spans="55:55" ht="15.75" customHeight="1">
      <c r="BC7410" s="226"/>
    </row>
    <row r="7411" spans="55:55" ht="15.75" customHeight="1">
      <c r="BC7411" s="226"/>
    </row>
    <row r="7412" spans="55:55" ht="15.75" customHeight="1">
      <c r="BC7412" s="226"/>
    </row>
    <row r="7413" spans="55:55" ht="15.75" customHeight="1">
      <c r="BC7413" s="226"/>
    </row>
    <row r="7414" spans="55:55" ht="15.75" customHeight="1">
      <c r="BC7414" s="226"/>
    </row>
    <row r="7415" spans="55:55" ht="15.75" customHeight="1">
      <c r="BC7415" s="226"/>
    </row>
    <row r="7416" spans="55:55" ht="15.75" customHeight="1">
      <c r="BC7416" s="226"/>
    </row>
    <row r="7417" spans="55:55" ht="15.75" customHeight="1">
      <c r="BC7417" s="226"/>
    </row>
    <row r="7418" spans="55:55" ht="15.75" customHeight="1">
      <c r="BC7418" s="226"/>
    </row>
    <row r="7419" spans="55:55" ht="15.75" customHeight="1">
      <c r="BC7419" s="226"/>
    </row>
    <row r="7420" spans="55:55" ht="15.75" customHeight="1">
      <c r="BC7420" s="226"/>
    </row>
    <row r="7421" spans="55:55" ht="15.75" customHeight="1">
      <c r="BC7421" s="226"/>
    </row>
    <row r="7422" spans="55:55" ht="15.75" customHeight="1">
      <c r="BC7422" s="226"/>
    </row>
    <row r="7423" spans="55:55" ht="15.75" customHeight="1">
      <c r="BC7423" s="226"/>
    </row>
    <row r="7424" spans="55:55" ht="15.75" customHeight="1">
      <c r="BC7424" s="226"/>
    </row>
    <row r="7425" spans="55:55" ht="15.75" customHeight="1">
      <c r="BC7425" s="226"/>
    </row>
    <row r="7426" spans="55:55" ht="15.75" customHeight="1">
      <c r="BC7426" s="226"/>
    </row>
    <row r="7427" spans="55:55" ht="15.75" customHeight="1">
      <c r="BC7427" s="226"/>
    </row>
    <row r="7428" spans="55:55" ht="15.75" customHeight="1">
      <c r="BC7428" s="226"/>
    </row>
    <row r="7429" spans="55:55" ht="15.75" customHeight="1">
      <c r="BC7429" s="226"/>
    </row>
    <row r="7430" spans="55:55" ht="15.75" customHeight="1">
      <c r="BC7430" s="226"/>
    </row>
    <row r="7431" spans="55:55" ht="15.75" customHeight="1">
      <c r="BC7431" s="226"/>
    </row>
    <row r="7432" spans="55:55" ht="15.75" customHeight="1">
      <c r="BC7432" s="226"/>
    </row>
    <row r="7433" spans="55:55" ht="15.75" customHeight="1">
      <c r="BC7433" s="226"/>
    </row>
    <row r="7434" spans="55:55" ht="15.75" customHeight="1">
      <c r="BC7434" s="226"/>
    </row>
    <row r="7435" spans="55:55" ht="15.75" customHeight="1">
      <c r="BC7435" s="226"/>
    </row>
    <row r="7436" spans="55:55" ht="15.75" customHeight="1">
      <c r="BC7436" s="226"/>
    </row>
    <row r="7437" spans="55:55" ht="15.75" customHeight="1">
      <c r="BC7437" s="226"/>
    </row>
    <row r="7438" spans="55:55" ht="15.75" customHeight="1">
      <c r="BC7438" s="226"/>
    </row>
    <row r="7439" spans="55:55" ht="15.75" customHeight="1">
      <c r="BC7439" s="226"/>
    </row>
    <row r="7440" spans="55:55" ht="15.75" customHeight="1">
      <c r="BC7440" s="226"/>
    </row>
    <row r="7441" spans="55:55" ht="15.75" customHeight="1">
      <c r="BC7441" s="226"/>
    </row>
    <row r="7442" spans="55:55" ht="15.75" customHeight="1">
      <c r="BC7442" s="226"/>
    </row>
    <row r="7443" spans="55:55" ht="15.75" customHeight="1">
      <c r="BC7443" s="226"/>
    </row>
    <row r="7444" spans="55:55" ht="15.75" customHeight="1">
      <c r="BC7444" s="226"/>
    </row>
    <row r="7445" spans="55:55" ht="15.75" customHeight="1">
      <c r="BC7445" s="226"/>
    </row>
    <row r="7446" spans="55:55" ht="15.75" customHeight="1">
      <c r="BC7446" s="226"/>
    </row>
    <row r="7447" spans="55:55" ht="15.75" customHeight="1">
      <c r="BC7447" s="226"/>
    </row>
    <row r="7448" spans="55:55" ht="15.75" customHeight="1">
      <c r="BC7448" s="226"/>
    </row>
    <row r="7449" spans="55:55" ht="15.75" customHeight="1">
      <c r="BC7449" s="226"/>
    </row>
    <row r="7450" spans="55:55" ht="15.75" customHeight="1">
      <c r="BC7450" s="226"/>
    </row>
    <row r="7451" spans="55:55" ht="15.75" customHeight="1">
      <c r="BC7451" s="226"/>
    </row>
    <row r="7452" spans="55:55" ht="15.75" customHeight="1">
      <c r="BC7452" s="226"/>
    </row>
    <row r="7453" spans="55:55" ht="15.75" customHeight="1">
      <c r="BC7453" s="226"/>
    </row>
    <row r="7454" spans="55:55" ht="15.75" customHeight="1">
      <c r="BC7454" s="226"/>
    </row>
    <row r="7455" spans="55:55" ht="15.75" customHeight="1">
      <c r="BC7455" s="226"/>
    </row>
    <row r="7456" spans="55:55" ht="15.75" customHeight="1">
      <c r="BC7456" s="226"/>
    </row>
    <row r="7457" spans="55:55" ht="15.75" customHeight="1">
      <c r="BC7457" s="226"/>
    </row>
    <row r="7458" spans="55:55" ht="15.75" customHeight="1">
      <c r="BC7458" s="226"/>
    </row>
    <row r="7459" spans="55:55" ht="15.75" customHeight="1">
      <c r="BC7459" s="226"/>
    </row>
    <row r="7460" spans="55:55" ht="15.75" customHeight="1">
      <c r="BC7460" s="226"/>
    </row>
    <row r="7461" spans="55:55" ht="15.75" customHeight="1">
      <c r="BC7461" s="226"/>
    </row>
    <row r="7462" spans="55:55" ht="15.75" customHeight="1">
      <c r="BC7462" s="226"/>
    </row>
    <row r="7463" spans="55:55" ht="15.75" customHeight="1">
      <c r="BC7463" s="226"/>
    </row>
    <row r="7464" spans="55:55" ht="15.75" customHeight="1">
      <c r="BC7464" s="226"/>
    </row>
    <row r="7465" spans="55:55" ht="15.75" customHeight="1">
      <c r="BC7465" s="226"/>
    </row>
    <row r="7466" spans="55:55" ht="15.75" customHeight="1">
      <c r="BC7466" s="226"/>
    </row>
    <row r="7467" spans="55:55" ht="15.75" customHeight="1">
      <c r="BC7467" s="226"/>
    </row>
    <row r="7468" spans="55:55" ht="15.75" customHeight="1">
      <c r="BC7468" s="226"/>
    </row>
    <row r="7469" spans="55:55" ht="15.75" customHeight="1">
      <c r="BC7469" s="226"/>
    </row>
    <row r="7470" spans="55:55" ht="15.75" customHeight="1">
      <c r="BC7470" s="226"/>
    </row>
    <row r="7471" spans="55:55" ht="15.75" customHeight="1">
      <c r="BC7471" s="226"/>
    </row>
    <row r="7472" spans="55:55" ht="15.75" customHeight="1">
      <c r="BC7472" s="226"/>
    </row>
    <row r="7473" spans="55:55" ht="15.75" customHeight="1">
      <c r="BC7473" s="226"/>
    </row>
    <row r="7474" spans="55:55" ht="15.75" customHeight="1">
      <c r="BC7474" s="226"/>
    </row>
    <row r="7475" spans="55:55" ht="15.75" customHeight="1">
      <c r="BC7475" s="226"/>
    </row>
    <row r="7476" spans="55:55" ht="15.75" customHeight="1">
      <c r="BC7476" s="226"/>
    </row>
    <row r="7477" spans="55:55" ht="15.75" customHeight="1">
      <c r="BC7477" s="226"/>
    </row>
    <row r="7478" spans="55:55" ht="15.75" customHeight="1">
      <c r="BC7478" s="226"/>
    </row>
    <row r="7479" spans="55:55" ht="15.75" customHeight="1">
      <c r="BC7479" s="226"/>
    </row>
    <row r="7480" spans="55:55" ht="15.75" customHeight="1">
      <c r="BC7480" s="226"/>
    </row>
    <row r="7481" spans="55:55" ht="15.75" customHeight="1">
      <c r="BC7481" s="226"/>
    </row>
    <row r="7482" spans="55:55" ht="15.75" customHeight="1">
      <c r="BC7482" s="226"/>
    </row>
    <row r="7483" spans="55:55" ht="15.75" customHeight="1">
      <c r="BC7483" s="226"/>
    </row>
    <row r="7484" spans="55:55" ht="15.75" customHeight="1">
      <c r="BC7484" s="226"/>
    </row>
    <row r="7485" spans="55:55" ht="15.75" customHeight="1">
      <c r="BC7485" s="226"/>
    </row>
    <row r="7486" spans="55:55" ht="15.75" customHeight="1">
      <c r="BC7486" s="226"/>
    </row>
    <row r="7487" spans="55:55" ht="15.75" customHeight="1">
      <c r="BC7487" s="226"/>
    </row>
    <row r="7488" spans="55:55" ht="15.75" customHeight="1">
      <c r="BC7488" s="226"/>
    </row>
    <row r="7489" spans="55:55" ht="15.75" customHeight="1">
      <c r="BC7489" s="226"/>
    </row>
    <row r="7490" spans="55:55" ht="15.75" customHeight="1">
      <c r="BC7490" s="226"/>
    </row>
    <row r="7491" spans="55:55" ht="15.75" customHeight="1">
      <c r="BC7491" s="226"/>
    </row>
    <row r="7492" spans="55:55" ht="15.75" customHeight="1">
      <c r="BC7492" s="226"/>
    </row>
    <row r="7493" spans="55:55" ht="15.75" customHeight="1">
      <c r="BC7493" s="226"/>
    </row>
    <row r="7494" spans="55:55" ht="15.75" customHeight="1">
      <c r="BC7494" s="226"/>
    </row>
    <row r="7495" spans="55:55" ht="15.75" customHeight="1">
      <c r="BC7495" s="226"/>
    </row>
    <row r="7496" spans="55:55" ht="15.75" customHeight="1">
      <c r="BC7496" s="226"/>
    </row>
    <row r="7497" spans="55:55" ht="15.75" customHeight="1">
      <c r="BC7497" s="226"/>
    </row>
    <row r="7498" spans="55:55" ht="15.75" customHeight="1">
      <c r="BC7498" s="226"/>
    </row>
    <row r="7499" spans="55:55" ht="15.75" customHeight="1">
      <c r="BC7499" s="226"/>
    </row>
    <row r="7500" spans="55:55" ht="15.75" customHeight="1">
      <c r="BC7500" s="226"/>
    </row>
    <row r="7501" spans="55:55" ht="15.75" customHeight="1">
      <c r="BC7501" s="226"/>
    </row>
    <row r="7502" spans="55:55" ht="15.75" customHeight="1">
      <c r="BC7502" s="226"/>
    </row>
    <row r="7503" spans="55:55" ht="15.75" customHeight="1">
      <c r="BC7503" s="226"/>
    </row>
    <row r="7504" spans="55:55" ht="15.75" customHeight="1">
      <c r="BC7504" s="226"/>
    </row>
    <row r="7505" spans="55:55" ht="15.75" customHeight="1">
      <c r="BC7505" s="226"/>
    </row>
    <row r="7506" spans="55:55" ht="15.75" customHeight="1">
      <c r="BC7506" s="226"/>
    </row>
    <row r="7507" spans="55:55" ht="15.75" customHeight="1">
      <c r="BC7507" s="226"/>
    </row>
    <row r="7508" spans="55:55" ht="15.75" customHeight="1">
      <c r="BC7508" s="226"/>
    </row>
    <row r="7509" spans="55:55" ht="15.75" customHeight="1">
      <c r="BC7509" s="226"/>
    </row>
    <row r="7510" spans="55:55" ht="15.75" customHeight="1">
      <c r="BC7510" s="226"/>
    </row>
    <row r="7511" spans="55:55" ht="15.75" customHeight="1">
      <c r="BC7511" s="226"/>
    </row>
    <row r="7512" spans="55:55" ht="15.75" customHeight="1">
      <c r="BC7512" s="226"/>
    </row>
    <row r="7513" spans="55:55" ht="15.75" customHeight="1">
      <c r="BC7513" s="226"/>
    </row>
    <row r="7514" spans="55:55" ht="15.75" customHeight="1">
      <c r="BC7514" s="226"/>
    </row>
    <row r="7515" spans="55:55" ht="15.75" customHeight="1">
      <c r="BC7515" s="226"/>
    </row>
    <row r="7516" spans="55:55" ht="15.75" customHeight="1">
      <c r="BC7516" s="226"/>
    </row>
    <row r="7517" spans="55:55" ht="15.75" customHeight="1">
      <c r="BC7517" s="226"/>
    </row>
    <row r="7518" spans="55:55" ht="15.75" customHeight="1">
      <c r="BC7518" s="226"/>
    </row>
    <row r="7519" spans="55:55" ht="15.75" customHeight="1">
      <c r="BC7519" s="226"/>
    </row>
    <row r="7520" spans="55:55" ht="15.75" customHeight="1">
      <c r="BC7520" s="226"/>
    </row>
    <row r="7521" spans="55:55" ht="15.75" customHeight="1">
      <c r="BC7521" s="226"/>
    </row>
    <row r="7522" spans="55:55" ht="15.75" customHeight="1">
      <c r="BC7522" s="226"/>
    </row>
    <row r="7523" spans="55:55" ht="15.75" customHeight="1">
      <c r="BC7523" s="226"/>
    </row>
    <row r="7524" spans="55:55" ht="15.75" customHeight="1">
      <c r="BC7524" s="226"/>
    </row>
    <row r="7525" spans="55:55" ht="15.75" customHeight="1">
      <c r="BC7525" s="226"/>
    </row>
    <row r="7526" spans="55:55" ht="15.75" customHeight="1">
      <c r="BC7526" s="226"/>
    </row>
    <row r="7527" spans="55:55" ht="15.75" customHeight="1">
      <c r="BC7527" s="226"/>
    </row>
    <row r="7528" spans="55:55" ht="15.75" customHeight="1">
      <c r="BC7528" s="226"/>
    </row>
    <row r="7529" spans="55:55" ht="15.75" customHeight="1">
      <c r="BC7529" s="226"/>
    </row>
    <row r="7530" spans="55:55" ht="15.75" customHeight="1">
      <c r="BC7530" s="226"/>
    </row>
    <row r="7531" spans="55:55" ht="15.75" customHeight="1">
      <c r="BC7531" s="226"/>
    </row>
    <row r="7532" spans="55:55" ht="15.75" customHeight="1">
      <c r="BC7532" s="226"/>
    </row>
    <row r="7533" spans="55:55" ht="15.75" customHeight="1">
      <c r="BC7533" s="226"/>
    </row>
    <row r="7534" spans="55:55" ht="15.75" customHeight="1">
      <c r="BC7534" s="226"/>
    </row>
    <row r="7535" spans="55:55" ht="15.75" customHeight="1">
      <c r="BC7535" s="226"/>
    </row>
    <row r="7536" spans="55:55" ht="15.75" customHeight="1">
      <c r="BC7536" s="226"/>
    </row>
    <row r="7537" spans="55:55" ht="15.75" customHeight="1">
      <c r="BC7537" s="226"/>
    </row>
    <row r="7538" spans="55:55" ht="15.75" customHeight="1">
      <c r="BC7538" s="226"/>
    </row>
    <row r="7539" spans="55:55" ht="15.75" customHeight="1">
      <c r="BC7539" s="226"/>
    </row>
    <row r="7540" spans="55:55" ht="15.75" customHeight="1">
      <c r="BC7540" s="226"/>
    </row>
    <row r="7541" spans="55:55" ht="15.75" customHeight="1">
      <c r="BC7541" s="226"/>
    </row>
    <row r="7542" spans="55:55" ht="15.75" customHeight="1">
      <c r="BC7542" s="226"/>
    </row>
    <row r="7543" spans="55:55" ht="15.75" customHeight="1">
      <c r="BC7543" s="226"/>
    </row>
    <row r="7544" spans="55:55" ht="15.75" customHeight="1">
      <c r="BC7544" s="226"/>
    </row>
    <row r="7545" spans="55:55" ht="15.75" customHeight="1">
      <c r="BC7545" s="226"/>
    </row>
    <row r="7546" spans="55:55" ht="15.75" customHeight="1">
      <c r="BC7546" s="226"/>
    </row>
    <row r="7547" spans="55:55" ht="15.75" customHeight="1">
      <c r="BC7547" s="226"/>
    </row>
    <row r="7548" spans="55:55" ht="15.75" customHeight="1">
      <c r="BC7548" s="226"/>
    </row>
    <row r="7549" spans="55:55" ht="15.75" customHeight="1">
      <c r="BC7549" s="226"/>
    </row>
    <row r="7550" spans="55:55" ht="15.75" customHeight="1">
      <c r="BC7550" s="226"/>
    </row>
    <row r="7551" spans="55:55" ht="15.75" customHeight="1">
      <c r="BC7551" s="226"/>
    </row>
    <row r="7552" spans="55:55" ht="15.75" customHeight="1">
      <c r="BC7552" s="226"/>
    </row>
    <row r="7553" spans="55:55" ht="15.75" customHeight="1">
      <c r="BC7553" s="226"/>
    </row>
    <row r="7554" spans="55:55" ht="15.75" customHeight="1">
      <c r="BC7554" s="226"/>
    </row>
    <row r="7555" spans="55:55" ht="15.75" customHeight="1">
      <c r="BC7555" s="226"/>
    </row>
    <row r="7556" spans="55:55" ht="15.75" customHeight="1">
      <c r="BC7556" s="226"/>
    </row>
    <row r="7557" spans="55:55" ht="15.75" customHeight="1">
      <c r="BC7557" s="226"/>
    </row>
    <row r="7558" spans="55:55" ht="15.75" customHeight="1">
      <c r="BC7558" s="226"/>
    </row>
    <row r="7559" spans="55:55" ht="15.75" customHeight="1">
      <c r="BC7559" s="226"/>
    </row>
    <row r="7560" spans="55:55" ht="15.75" customHeight="1">
      <c r="BC7560" s="226"/>
    </row>
    <row r="7561" spans="55:55" ht="15.75" customHeight="1">
      <c r="BC7561" s="226"/>
    </row>
    <row r="7562" spans="55:55" ht="15.75" customHeight="1">
      <c r="BC7562" s="226"/>
    </row>
    <row r="7563" spans="55:55" ht="15.75" customHeight="1">
      <c r="BC7563" s="226"/>
    </row>
    <row r="7564" spans="55:55" ht="15.75" customHeight="1">
      <c r="BC7564" s="226"/>
    </row>
    <row r="7565" spans="55:55" ht="15.75" customHeight="1">
      <c r="BC7565" s="226"/>
    </row>
    <row r="7566" spans="55:55" ht="15.75" customHeight="1">
      <c r="BC7566" s="226"/>
    </row>
    <row r="7567" spans="55:55" ht="15.75" customHeight="1">
      <c r="BC7567" s="226"/>
    </row>
    <row r="7568" spans="55:55" ht="15.75" customHeight="1">
      <c r="BC7568" s="226"/>
    </row>
    <row r="7569" spans="55:55" ht="15.75" customHeight="1">
      <c r="BC7569" s="226"/>
    </row>
    <row r="7570" spans="55:55" ht="15.75" customHeight="1">
      <c r="BC7570" s="226"/>
    </row>
    <row r="7571" spans="55:55" ht="15.75" customHeight="1">
      <c r="BC7571" s="226"/>
    </row>
    <row r="7572" spans="55:55" ht="15.75" customHeight="1">
      <c r="BC7572" s="226"/>
    </row>
    <row r="7573" spans="55:55" ht="15.75" customHeight="1">
      <c r="BC7573" s="226"/>
    </row>
    <row r="7574" spans="55:55" ht="15.75" customHeight="1">
      <c r="BC7574" s="226"/>
    </row>
    <row r="7575" spans="55:55" ht="15.75" customHeight="1">
      <c r="BC7575" s="226"/>
    </row>
    <row r="7576" spans="55:55" ht="15.75" customHeight="1">
      <c r="BC7576" s="226"/>
    </row>
    <row r="7577" spans="55:55" ht="15.75" customHeight="1">
      <c r="BC7577" s="226"/>
    </row>
    <row r="7578" spans="55:55" ht="15.75" customHeight="1">
      <c r="BC7578" s="226"/>
    </row>
    <row r="7579" spans="55:55" ht="15.75" customHeight="1">
      <c r="BC7579" s="226"/>
    </row>
    <row r="7580" spans="55:55" ht="15.75" customHeight="1">
      <c r="BC7580" s="226"/>
    </row>
    <row r="7581" spans="55:55" ht="15.75" customHeight="1">
      <c r="BC7581" s="226"/>
    </row>
    <row r="7582" spans="55:55" ht="15.75" customHeight="1">
      <c r="BC7582" s="226"/>
    </row>
    <row r="7583" spans="55:55" ht="15.75" customHeight="1">
      <c r="BC7583" s="226"/>
    </row>
    <row r="7584" spans="55:55" ht="15.75" customHeight="1">
      <c r="BC7584" s="226"/>
    </row>
    <row r="7585" spans="55:55" ht="15.75" customHeight="1">
      <c r="BC7585" s="226"/>
    </row>
    <row r="7586" spans="55:55" ht="15.75" customHeight="1">
      <c r="BC7586" s="226"/>
    </row>
    <row r="7587" spans="55:55" ht="15.75" customHeight="1">
      <c r="BC7587" s="226"/>
    </row>
    <row r="7588" spans="55:55" ht="15.75" customHeight="1">
      <c r="BC7588" s="226"/>
    </row>
    <row r="7589" spans="55:55" ht="15.75" customHeight="1">
      <c r="BC7589" s="226"/>
    </row>
    <row r="7590" spans="55:55" ht="15.75" customHeight="1">
      <c r="BC7590" s="226"/>
    </row>
    <row r="7591" spans="55:55" ht="15.75" customHeight="1">
      <c r="BC7591" s="226"/>
    </row>
    <row r="7592" spans="55:55" ht="15.75" customHeight="1">
      <c r="BC7592" s="226"/>
    </row>
    <row r="7593" spans="55:55" ht="15.75" customHeight="1">
      <c r="BC7593" s="226"/>
    </row>
    <row r="7594" spans="55:55" ht="15.75" customHeight="1">
      <c r="BC7594" s="226"/>
    </row>
    <row r="7595" spans="55:55" ht="15.75" customHeight="1">
      <c r="BC7595" s="226"/>
    </row>
    <row r="7596" spans="55:55" ht="15.75" customHeight="1">
      <c r="BC7596" s="226"/>
    </row>
    <row r="7597" spans="55:55" ht="15.75" customHeight="1">
      <c r="BC7597" s="226"/>
    </row>
    <row r="7598" spans="55:55" ht="15.75" customHeight="1">
      <c r="BC7598" s="226"/>
    </row>
    <row r="7599" spans="55:55" ht="15.75" customHeight="1">
      <c r="BC7599" s="226"/>
    </row>
    <row r="7600" spans="55:55" ht="15.75" customHeight="1">
      <c r="BC7600" s="226"/>
    </row>
    <row r="7601" spans="55:55" ht="15.75" customHeight="1">
      <c r="BC7601" s="226"/>
    </row>
    <row r="7602" spans="55:55" ht="15.75" customHeight="1">
      <c r="BC7602" s="226"/>
    </row>
    <row r="7603" spans="55:55" ht="15.75" customHeight="1">
      <c r="BC7603" s="226"/>
    </row>
    <row r="7604" spans="55:55" ht="15.75" customHeight="1">
      <c r="BC7604" s="226"/>
    </row>
    <row r="7605" spans="55:55" ht="15.75" customHeight="1">
      <c r="BC7605" s="226"/>
    </row>
    <row r="7606" spans="55:55" ht="15.75" customHeight="1">
      <c r="BC7606" s="226"/>
    </row>
    <row r="7607" spans="55:55" ht="15.75" customHeight="1">
      <c r="BC7607" s="226"/>
    </row>
    <row r="7608" spans="55:55" ht="15.75" customHeight="1">
      <c r="BC7608" s="226"/>
    </row>
    <row r="7609" spans="55:55" ht="15.75" customHeight="1">
      <c r="BC7609" s="226"/>
    </row>
    <row r="7610" spans="55:55" ht="15.75" customHeight="1">
      <c r="BC7610" s="226"/>
    </row>
    <row r="7611" spans="55:55" ht="15.75" customHeight="1">
      <c r="BC7611" s="226"/>
    </row>
    <row r="7612" spans="55:55" ht="15.75" customHeight="1">
      <c r="BC7612" s="226"/>
    </row>
    <row r="7613" spans="55:55" ht="15.75" customHeight="1">
      <c r="BC7613" s="226"/>
    </row>
    <row r="7614" spans="55:55" ht="15.75" customHeight="1">
      <c r="BC7614" s="226"/>
    </row>
    <row r="7615" spans="55:55" ht="15.75" customHeight="1">
      <c r="BC7615" s="226"/>
    </row>
    <row r="7616" spans="55:55" ht="15.75" customHeight="1">
      <c r="BC7616" s="226"/>
    </row>
    <row r="7617" spans="55:55" ht="15.75" customHeight="1">
      <c r="BC7617" s="226"/>
    </row>
    <row r="7618" spans="55:55" ht="15.75" customHeight="1">
      <c r="BC7618" s="226"/>
    </row>
    <row r="7619" spans="55:55" ht="15.75" customHeight="1">
      <c r="BC7619" s="226"/>
    </row>
    <row r="7620" spans="55:55" ht="15.75" customHeight="1">
      <c r="BC7620" s="226"/>
    </row>
    <row r="7621" spans="55:55" ht="15.75" customHeight="1">
      <c r="BC7621" s="226"/>
    </row>
    <row r="7622" spans="55:55" ht="15.75" customHeight="1">
      <c r="BC7622" s="226"/>
    </row>
    <row r="7623" spans="55:55" ht="15.75" customHeight="1">
      <c r="BC7623" s="226"/>
    </row>
    <row r="7624" spans="55:55" ht="15.75" customHeight="1">
      <c r="BC7624" s="226"/>
    </row>
    <row r="7625" spans="55:55" ht="15.75" customHeight="1">
      <c r="BC7625" s="226"/>
    </row>
    <row r="7626" spans="55:55" ht="15.75" customHeight="1">
      <c r="BC7626" s="226"/>
    </row>
    <row r="7627" spans="55:55" ht="15.75" customHeight="1">
      <c r="BC7627" s="226"/>
    </row>
    <row r="7628" spans="55:55" ht="15.75" customHeight="1">
      <c r="BC7628" s="226"/>
    </row>
    <row r="7629" spans="55:55" ht="15.75" customHeight="1">
      <c r="BC7629" s="226"/>
    </row>
    <row r="7630" spans="55:55" ht="15.75" customHeight="1">
      <c r="BC7630" s="226"/>
    </row>
    <row r="7631" spans="55:55" ht="15.75" customHeight="1">
      <c r="BC7631" s="226"/>
    </row>
    <row r="7632" spans="55:55" ht="15.75" customHeight="1">
      <c r="BC7632" s="226"/>
    </row>
    <row r="7633" spans="55:55" ht="15.75" customHeight="1">
      <c r="BC7633" s="226"/>
    </row>
    <row r="7634" spans="55:55" ht="15.75" customHeight="1">
      <c r="BC7634" s="226"/>
    </row>
    <row r="7635" spans="55:55" ht="15.75" customHeight="1">
      <c r="BC7635" s="226"/>
    </row>
    <row r="7636" spans="55:55" ht="15.75" customHeight="1">
      <c r="BC7636" s="226"/>
    </row>
    <row r="7637" spans="55:55" ht="15.75" customHeight="1">
      <c r="BC7637" s="226"/>
    </row>
    <row r="7638" spans="55:55" ht="15.75" customHeight="1">
      <c r="BC7638" s="226"/>
    </row>
    <row r="7639" spans="55:55" ht="15.75" customHeight="1">
      <c r="BC7639" s="226"/>
    </row>
    <row r="7640" spans="55:55" ht="15.75" customHeight="1">
      <c r="BC7640" s="226"/>
    </row>
    <row r="7641" spans="55:55" ht="15.75" customHeight="1">
      <c r="BC7641" s="226"/>
    </row>
    <row r="7642" spans="55:55" ht="15.75" customHeight="1">
      <c r="BC7642" s="226"/>
    </row>
    <row r="7643" spans="55:55" ht="15.75" customHeight="1">
      <c r="BC7643" s="226"/>
    </row>
    <row r="7644" spans="55:55" ht="15.75" customHeight="1">
      <c r="BC7644" s="226"/>
    </row>
    <row r="7645" spans="55:55" ht="15.75" customHeight="1">
      <c r="BC7645" s="226"/>
    </row>
    <row r="7646" spans="55:55" ht="15.75" customHeight="1">
      <c r="BC7646" s="226"/>
    </row>
    <row r="7647" spans="55:55" ht="15.75" customHeight="1">
      <c r="BC7647" s="226"/>
    </row>
    <row r="7648" spans="55:55" ht="15.75" customHeight="1">
      <c r="BC7648" s="226"/>
    </row>
    <row r="7649" spans="55:55" ht="15.75" customHeight="1">
      <c r="BC7649" s="226"/>
    </row>
    <row r="7650" spans="55:55" ht="15.75" customHeight="1">
      <c r="BC7650" s="226"/>
    </row>
    <row r="7651" spans="55:55" ht="15.75" customHeight="1">
      <c r="BC7651" s="226"/>
    </row>
    <row r="7652" spans="55:55" ht="15.75" customHeight="1">
      <c r="BC7652" s="226"/>
    </row>
    <row r="7653" spans="55:55" ht="15.75" customHeight="1">
      <c r="BC7653" s="226"/>
    </row>
    <row r="7654" spans="55:55" ht="15.75" customHeight="1">
      <c r="BC7654" s="226"/>
    </row>
    <row r="7655" spans="55:55" ht="15.75" customHeight="1">
      <c r="BC7655" s="226"/>
    </row>
    <row r="7656" spans="55:55" ht="15.75" customHeight="1">
      <c r="BC7656" s="226"/>
    </row>
    <row r="7657" spans="55:55" ht="15.75" customHeight="1">
      <c r="BC7657" s="226"/>
    </row>
    <row r="7658" spans="55:55" ht="15.75" customHeight="1">
      <c r="BC7658" s="226"/>
    </row>
    <row r="7659" spans="55:55" ht="15.75" customHeight="1">
      <c r="BC7659" s="226"/>
    </row>
    <row r="7660" spans="55:55" ht="15.75" customHeight="1">
      <c r="BC7660" s="226"/>
    </row>
    <row r="7661" spans="55:55" ht="15.75" customHeight="1">
      <c r="BC7661" s="226"/>
    </row>
    <row r="7662" spans="55:55" ht="15.75" customHeight="1">
      <c r="BC7662" s="226"/>
    </row>
    <row r="7663" spans="55:55" ht="15.75" customHeight="1">
      <c r="BC7663" s="226"/>
    </row>
    <row r="7664" spans="55:55" ht="15.75" customHeight="1">
      <c r="BC7664" s="226"/>
    </row>
    <row r="7665" spans="55:55" ht="15.75" customHeight="1">
      <c r="BC7665" s="226"/>
    </row>
    <row r="7666" spans="55:55" ht="15.75" customHeight="1">
      <c r="BC7666" s="226"/>
    </row>
    <row r="7667" spans="55:55" ht="15.75" customHeight="1">
      <c r="BC7667" s="226"/>
    </row>
    <row r="7668" spans="55:55" ht="15.75" customHeight="1">
      <c r="BC7668" s="226"/>
    </row>
    <row r="7669" spans="55:55" ht="15.75" customHeight="1">
      <c r="BC7669" s="226"/>
    </row>
    <row r="7670" spans="55:55" ht="15.75" customHeight="1">
      <c r="BC7670" s="226"/>
    </row>
    <row r="7671" spans="55:55" ht="15.75" customHeight="1">
      <c r="BC7671" s="226"/>
    </row>
    <row r="7672" spans="55:55" ht="15.75" customHeight="1">
      <c r="BC7672" s="226"/>
    </row>
    <row r="7673" spans="55:55" ht="15.75" customHeight="1">
      <c r="BC7673" s="226"/>
    </row>
    <row r="7674" spans="55:55" ht="15.75" customHeight="1">
      <c r="BC7674" s="226"/>
    </row>
    <row r="7675" spans="55:55" ht="15.75" customHeight="1">
      <c r="BC7675" s="226"/>
    </row>
    <row r="7676" spans="55:55" ht="15.75" customHeight="1">
      <c r="BC7676" s="226"/>
    </row>
    <row r="7677" spans="55:55" ht="15.75" customHeight="1">
      <c r="BC7677" s="226"/>
    </row>
    <row r="7678" spans="55:55" ht="15.75" customHeight="1">
      <c r="BC7678" s="226"/>
    </row>
    <row r="7679" spans="55:55" ht="15.75" customHeight="1">
      <c r="BC7679" s="226"/>
    </row>
    <row r="7680" spans="55:55" ht="15.75" customHeight="1">
      <c r="BC7680" s="226"/>
    </row>
    <row r="7681" spans="55:55" ht="15.75" customHeight="1">
      <c r="BC7681" s="226"/>
    </row>
    <row r="7682" spans="55:55" ht="15.75" customHeight="1">
      <c r="BC7682" s="226"/>
    </row>
    <row r="7683" spans="55:55" ht="15.75" customHeight="1">
      <c r="BC7683" s="226"/>
    </row>
    <row r="7684" spans="55:55" ht="15.75" customHeight="1">
      <c r="BC7684" s="226"/>
    </row>
    <row r="7685" spans="55:55" ht="15.75" customHeight="1">
      <c r="BC7685" s="226"/>
    </row>
    <row r="7686" spans="55:55" ht="15.75" customHeight="1">
      <c r="BC7686" s="226"/>
    </row>
    <row r="7687" spans="55:55" ht="15.75" customHeight="1">
      <c r="BC7687" s="226"/>
    </row>
    <row r="7688" spans="55:55" ht="15.75" customHeight="1">
      <c r="BC7688" s="226"/>
    </row>
    <row r="7689" spans="55:55" ht="15.75" customHeight="1">
      <c r="BC7689" s="226"/>
    </row>
    <row r="7690" spans="55:55" ht="15.75" customHeight="1">
      <c r="BC7690" s="226"/>
    </row>
    <row r="7691" spans="55:55" ht="15.75" customHeight="1">
      <c r="BC7691" s="226"/>
    </row>
    <row r="7692" spans="55:55" ht="15.75" customHeight="1">
      <c r="BC7692" s="226"/>
    </row>
    <row r="7693" spans="55:55" ht="15.75" customHeight="1">
      <c r="BC7693" s="226"/>
    </row>
    <row r="7694" spans="55:55" ht="15.75" customHeight="1">
      <c r="BC7694" s="226"/>
    </row>
    <row r="7695" spans="55:55" ht="15.75" customHeight="1">
      <c r="BC7695" s="226"/>
    </row>
    <row r="7696" spans="55:55" ht="15.75" customHeight="1">
      <c r="BC7696" s="226"/>
    </row>
    <row r="7697" spans="55:55" ht="15.75" customHeight="1">
      <c r="BC7697" s="226"/>
    </row>
    <row r="7698" spans="55:55" ht="15.75" customHeight="1">
      <c r="BC7698" s="226"/>
    </row>
    <row r="7699" spans="55:55" ht="15.75" customHeight="1">
      <c r="BC7699" s="226"/>
    </row>
    <row r="7700" spans="55:55" ht="15.75" customHeight="1">
      <c r="BC7700" s="226"/>
    </row>
    <row r="7701" spans="55:55" ht="15.75" customHeight="1">
      <c r="BC7701" s="226"/>
    </row>
    <row r="7702" spans="55:55" ht="15.75" customHeight="1">
      <c r="BC7702" s="226"/>
    </row>
    <row r="7703" spans="55:55" ht="15.75" customHeight="1">
      <c r="BC7703" s="226"/>
    </row>
    <row r="7704" spans="55:55" ht="15.75" customHeight="1">
      <c r="BC7704" s="226"/>
    </row>
    <row r="7705" spans="55:55" ht="15.75" customHeight="1">
      <c r="BC7705" s="226"/>
    </row>
    <row r="7706" spans="55:55" ht="15.75" customHeight="1">
      <c r="BC7706" s="226"/>
    </row>
    <row r="7707" spans="55:55" ht="15.75" customHeight="1">
      <c r="BC7707" s="226"/>
    </row>
    <row r="7708" spans="55:55" ht="15.75" customHeight="1">
      <c r="BC7708" s="226"/>
    </row>
    <row r="7709" spans="55:55" ht="15.75" customHeight="1">
      <c r="BC7709" s="226"/>
    </row>
    <row r="7710" spans="55:55" ht="15.75" customHeight="1">
      <c r="BC7710" s="226"/>
    </row>
    <row r="7711" spans="55:55" ht="15.75" customHeight="1">
      <c r="BC7711" s="226"/>
    </row>
    <row r="7712" spans="55:55" ht="15.75" customHeight="1">
      <c r="BC7712" s="226"/>
    </row>
    <row r="7713" spans="55:55" ht="15.75" customHeight="1">
      <c r="BC7713" s="226"/>
    </row>
    <row r="7714" spans="55:55" ht="15.75" customHeight="1">
      <c r="BC7714" s="226"/>
    </row>
    <row r="7715" spans="55:55" ht="15.75" customHeight="1">
      <c r="BC7715" s="226"/>
    </row>
    <row r="7716" spans="55:55" ht="15.75" customHeight="1">
      <c r="BC7716" s="226"/>
    </row>
    <row r="7717" spans="55:55" ht="15.75" customHeight="1">
      <c r="BC7717" s="226"/>
    </row>
    <row r="7718" spans="55:55" ht="15.75" customHeight="1">
      <c r="BC7718" s="226"/>
    </row>
    <row r="7719" spans="55:55" ht="15.75" customHeight="1">
      <c r="BC7719" s="226"/>
    </row>
    <row r="7720" spans="55:55" ht="15.75" customHeight="1">
      <c r="BC7720" s="226"/>
    </row>
    <row r="7721" spans="55:55" ht="15.75" customHeight="1">
      <c r="BC7721" s="226"/>
    </row>
    <row r="7722" spans="55:55" ht="15.75" customHeight="1">
      <c r="BC7722" s="226"/>
    </row>
    <row r="7723" spans="55:55" ht="15.75" customHeight="1">
      <c r="BC7723" s="226"/>
    </row>
    <row r="7724" spans="55:55" ht="15.75" customHeight="1">
      <c r="BC7724" s="226"/>
    </row>
    <row r="7725" spans="55:55" ht="15.75" customHeight="1">
      <c r="BC7725" s="226"/>
    </row>
    <row r="7726" spans="55:55" ht="15.75" customHeight="1">
      <c r="BC7726" s="226"/>
    </row>
    <row r="7727" spans="55:55" ht="15.75" customHeight="1">
      <c r="BC7727" s="226"/>
    </row>
    <row r="7728" spans="55:55" ht="15.75" customHeight="1">
      <c r="BC7728" s="226"/>
    </row>
    <row r="7729" spans="55:55" ht="15.75" customHeight="1">
      <c r="BC7729" s="226"/>
    </row>
    <row r="7730" spans="55:55" ht="15.75" customHeight="1">
      <c r="BC7730" s="226"/>
    </row>
    <row r="7731" spans="55:55" ht="15.75" customHeight="1">
      <c r="BC7731" s="226"/>
    </row>
    <row r="7732" spans="55:55" ht="15.75" customHeight="1">
      <c r="BC7732" s="226"/>
    </row>
    <row r="7733" spans="55:55" ht="15.75" customHeight="1">
      <c r="BC7733" s="226"/>
    </row>
    <row r="7734" spans="55:55" ht="15.75" customHeight="1">
      <c r="BC7734" s="226"/>
    </row>
    <row r="7735" spans="55:55" ht="15.75" customHeight="1">
      <c r="BC7735" s="226"/>
    </row>
    <row r="7736" spans="55:55" ht="15.75" customHeight="1">
      <c r="BC7736" s="226"/>
    </row>
    <row r="7737" spans="55:55" ht="15.75" customHeight="1">
      <c r="BC7737" s="226"/>
    </row>
    <row r="7738" spans="55:55" ht="15.75" customHeight="1">
      <c r="BC7738" s="226"/>
    </row>
    <row r="7739" spans="55:55" ht="15.75" customHeight="1">
      <c r="BC7739" s="226"/>
    </row>
    <row r="7740" spans="55:55" ht="15.75" customHeight="1">
      <c r="BC7740" s="226"/>
    </row>
    <row r="7741" spans="55:55" ht="15.75" customHeight="1">
      <c r="BC7741" s="226"/>
    </row>
    <row r="7742" spans="55:55" ht="15.75" customHeight="1">
      <c r="BC7742" s="226"/>
    </row>
    <row r="7743" spans="55:55" ht="15.75" customHeight="1">
      <c r="BC7743" s="226"/>
    </row>
    <row r="7744" spans="55:55" ht="15.75" customHeight="1">
      <c r="BC7744" s="226"/>
    </row>
    <row r="7745" spans="55:55" ht="15.75" customHeight="1">
      <c r="BC7745" s="226"/>
    </row>
    <row r="7746" spans="55:55" ht="15.75" customHeight="1">
      <c r="BC7746" s="226"/>
    </row>
    <row r="7747" spans="55:55" ht="15.75" customHeight="1">
      <c r="BC7747" s="226"/>
    </row>
    <row r="7748" spans="55:55" ht="15.75" customHeight="1">
      <c r="BC7748" s="226"/>
    </row>
    <row r="7749" spans="55:55" ht="15.75" customHeight="1">
      <c r="BC7749" s="226"/>
    </row>
    <row r="7750" spans="55:55" ht="15.75" customHeight="1">
      <c r="BC7750" s="226"/>
    </row>
    <row r="7751" spans="55:55" ht="15.75" customHeight="1">
      <c r="BC7751" s="226"/>
    </row>
    <row r="7752" spans="55:55" ht="15.75" customHeight="1">
      <c r="BC7752" s="226"/>
    </row>
    <row r="7753" spans="55:55" ht="15.75" customHeight="1">
      <c r="BC7753" s="226"/>
    </row>
    <row r="7754" spans="55:55" ht="15.75" customHeight="1">
      <c r="BC7754" s="226"/>
    </row>
    <row r="7755" spans="55:55" ht="15.75" customHeight="1">
      <c r="BC7755" s="226"/>
    </row>
    <row r="7756" spans="55:55" ht="15.75" customHeight="1">
      <c r="BC7756" s="226"/>
    </row>
    <row r="7757" spans="55:55" ht="15.75" customHeight="1">
      <c r="BC7757" s="226"/>
    </row>
    <row r="7758" spans="55:55" ht="15.75" customHeight="1">
      <c r="BC7758" s="226"/>
    </row>
    <row r="7759" spans="55:55" ht="15.75" customHeight="1">
      <c r="BC7759" s="226"/>
    </row>
    <row r="7760" spans="55:55" ht="15.75" customHeight="1">
      <c r="BC7760" s="226"/>
    </row>
    <row r="7761" spans="55:55" ht="15.75" customHeight="1">
      <c r="BC7761" s="226"/>
    </row>
    <row r="7762" spans="55:55" ht="15.75" customHeight="1">
      <c r="BC7762" s="226"/>
    </row>
    <row r="7763" spans="55:55" ht="15.75" customHeight="1">
      <c r="BC7763" s="226"/>
    </row>
    <row r="7764" spans="55:55" ht="15.75" customHeight="1">
      <c r="BC7764" s="226"/>
    </row>
    <row r="7765" spans="55:55" ht="15.75" customHeight="1">
      <c r="BC7765" s="226"/>
    </row>
    <row r="7766" spans="55:55" ht="15.75" customHeight="1">
      <c r="BC7766" s="226"/>
    </row>
    <row r="7767" spans="55:55" ht="15.75" customHeight="1">
      <c r="BC7767" s="226"/>
    </row>
    <row r="7768" spans="55:55" ht="15.75" customHeight="1">
      <c r="BC7768" s="226"/>
    </row>
    <row r="7769" spans="55:55" ht="15.75" customHeight="1">
      <c r="BC7769" s="226"/>
    </row>
    <row r="7770" spans="55:55" ht="15.75" customHeight="1">
      <c r="BC7770" s="226"/>
    </row>
    <row r="7771" spans="55:55" ht="15.75" customHeight="1">
      <c r="BC7771" s="226"/>
    </row>
    <row r="7772" spans="55:55" ht="15.75" customHeight="1">
      <c r="BC7772" s="226"/>
    </row>
    <row r="7773" spans="55:55" ht="15.75" customHeight="1">
      <c r="BC7773" s="226"/>
    </row>
    <row r="7774" spans="55:55" ht="15.75" customHeight="1">
      <c r="BC7774" s="226"/>
    </row>
    <row r="7775" spans="55:55" ht="15.75" customHeight="1">
      <c r="BC7775" s="226"/>
    </row>
    <row r="7776" spans="55:55" ht="15.75" customHeight="1">
      <c r="BC7776" s="226"/>
    </row>
    <row r="7777" spans="55:55" ht="15.75" customHeight="1">
      <c r="BC7777" s="226"/>
    </row>
    <row r="7778" spans="55:55" ht="15.75" customHeight="1">
      <c r="BC7778" s="226"/>
    </row>
    <row r="7779" spans="55:55" ht="15.75" customHeight="1">
      <c r="BC7779" s="226"/>
    </row>
    <row r="7780" spans="55:55" ht="15.75" customHeight="1">
      <c r="BC7780" s="226"/>
    </row>
    <row r="7781" spans="55:55" ht="15.75" customHeight="1">
      <c r="BC7781" s="226"/>
    </row>
    <row r="7782" spans="55:55" ht="15.75" customHeight="1">
      <c r="BC7782" s="226"/>
    </row>
    <row r="7783" spans="55:55" ht="15.75" customHeight="1">
      <c r="BC7783" s="226"/>
    </row>
    <row r="7784" spans="55:55" ht="15.75" customHeight="1">
      <c r="BC7784" s="226"/>
    </row>
    <row r="7785" spans="55:55" ht="15.75" customHeight="1">
      <c r="BC7785" s="226"/>
    </row>
    <row r="7786" spans="55:55" ht="15.75" customHeight="1">
      <c r="BC7786" s="226"/>
    </row>
    <row r="7787" spans="55:55" ht="15.75" customHeight="1">
      <c r="BC7787" s="226"/>
    </row>
    <row r="7788" spans="55:55" ht="15.75" customHeight="1">
      <c r="BC7788" s="226"/>
    </row>
    <row r="7789" spans="55:55" ht="15.75" customHeight="1">
      <c r="BC7789" s="226"/>
    </row>
    <row r="7790" spans="55:55" ht="15.75" customHeight="1">
      <c r="BC7790" s="226"/>
    </row>
    <row r="7791" spans="55:55" ht="15.75" customHeight="1">
      <c r="BC7791" s="226"/>
    </row>
    <row r="7792" spans="55:55" ht="15.75" customHeight="1">
      <c r="BC7792" s="226"/>
    </row>
    <row r="7793" spans="55:55" ht="15.75" customHeight="1">
      <c r="BC7793" s="226"/>
    </row>
    <row r="7794" spans="55:55" ht="15.75" customHeight="1">
      <c r="BC7794" s="226"/>
    </row>
    <row r="7795" spans="55:55" ht="15.75" customHeight="1">
      <c r="BC7795" s="226"/>
    </row>
    <row r="7796" spans="55:55" ht="15.75" customHeight="1">
      <c r="BC7796" s="226"/>
    </row>
    <row r="7797" spans="55:55" ht="15.75" customHeight="1">
      <c r="BC7797" s="226"/>
    </row>
    <row r="7798" spans="55:55" ht="15.75" customHeight="1">
      <c r="BC7798" s="226"/>
    </row>
    <row r="7799" spans="55:55" ht="15.75" customHeight="1">
      <c r="BC7799" s="226"/>
    </row>
    <row r="7800" spans="55:55" ht="15.75" customHeight="1">
      <c r="BC7800" s="226"/>
    </row>
    <row r="7801" spans="55:55" ht="15.75" customHeight="1">
      <c r="BC7801" s="226"/>
    </row>
    <row r="7802" spans="55:55" ht="15.75" customHeight="1">
      <c r="BC7802" s="226"/>
    </row>
    <row r="7803" spans="55:55" ht="15.75" customHeight="1">
      <c r="BC7803" s="226"/>
    </row>
    <row r="7804" spans="55:55" ht="15.75" customHeight="1">
      <c r="BC7804" s="226"/>
    </row>
    <row r="7805" spans="55:55" ht="15.75" customHeight="1">
      <c r="BC7805" s="226"/>
    </row>
    <row r="7806" spans="55:55" ht="15.75" customHeight="1">
      <c r="BC7806" s="226"/>
    </row>
    <row r="7807" spans="55:55" ht="15.75" customHeight="1">
      <c r="BC7807" s="226"/>
    </row>
    <row r="7808" spans="55:55" ht="15.75" customHeight="1">
      <c r="BC7808" s="226"/>
    </row>
    <row r="7809" spans="55:55" ht="15.75" customHeight="1">
      <c r="BC7809" s="226"/>
    </row>
    <row r="7810" spans="55:55" ht="15.75" customHeight="1">
      <c r="BC7810" s="226"/>
    </row>
    <row r="7811" spans="55:55" ht="15.75" customHeight="1">
      <c r="BC7811" s="226"/>
    </row>
    <row r="7812" spans="55:55" ht="15.75" customHeight="1">
      <c r="BC7812" s="226"/>
    </row>
    <row r="7813" spans="55:55" ht="15.75" customHeight="1">
      <c r="BC7813" s="226"/>
    </row>
    <row r="7814" spans="55:55" ht="15.75" customHeight="1">
      <c r="BC7814" s="226"/>
    </row>
    <row r="7815" spans="55:55" ht="15.75" customHeight="1">
      <c r="BC7815" s="226"/>
    </row>
    <row r="7816" spans="55:55" ht="15.75" customHeight="1">
      <c r="BC7816" s="226"/>
    </row>
    <row r="7817" spans="55:55" ht="15.75" customHeight="1">
      <c r="BC7817" s="226"/>
    </row>
    <row r="7818" spans="55:55" ht="15.75" customHeight="1">
      <c r="BC7818" s="226"/>
    </row>
    <row r="7819" spans="55:55" ht="15.75" customHeight="1">
      <c r="BC7819" s="226"/>
    </row>
    <row r="7820" spans="55:55" ht="15.75" customHeight="1">
      <c r="BC7820" s="226"/>
    </row>
    <row r="7821" spans="55:55" ht="15.75" customHeight="1">
      <c r="BC7821" s="226"/>
    </row>
    <row r="7822" spans="55:55" ht="15.75" customHeight="1">
      <c r="BC7822" s="226"/>
    </row>
    <row r="7823" spans="55:55" ht="15.75" customHeight="1">
      <c r="BC7823" s="226"/>
    </row>
    <row r="7824" spans="55:55" ht="15.75" customHeight="1">
      <c r="BC7824" s="226"/>
    </row>
    <row r="7825" spans="55:55" ht="15.75" customHeight="1">
      <c r="BC7825" s="226"/>
    </row>
    <row r="7826" spans="55:55" ht="15.75" customHeight="1">
      <c r="BC7826" s="226"/>
    </row>
    <row r="7827" spans="55:55" ht="15.75" customHeight="1">
      <c r="BC7827" s="226"/>
    </row>
    <row r="7828" spans="55:55" ht="15.75" customHeight="1">
      <c r="BC7828" s="226"/>
    </row>
    <row r="7829" spans="55:55" ht="15.75" customHeight="1">
      <c r="BC7829" s="226"/>
    </row>
    <row r="7830" spans="55:55" ht="15.75" customHeight="1">
      <c r="BC7830" s="226"/>
    </row>
    <row r="7831" spans="55:55" ht="15.75" customHeight="1">
      <c r="BC7831" s="226"/>
    </row>
    <row r="7832" spans="55:55" ht="15.75" customHeight="1">
      <c r="BC7832" s="226"/>
    </row>
    <row r="7833" spans="55:55" ht="15.75" customHeight="1">
      <c r="BC7833" s="226"/>
    </row>
    <row r="7834" spans="55:55" ht="15.75" customHeight="1">
      <c r="BC7834" s="226"/>
    </row>
    <row r="7835" spans="55:55" ht="15.75" customHeight="1">
      <c r="BC7835" s="226"/>
    </row>
    <row r="7836" spans="55:55" ht="15.75" customHeight="1">
      <c r="BC7836" s="226"/>
    </row>
    <row r="7837" spans="55:55" ht="15.75" customHeight="1">
      <c r="BC7837" s="226"/>
    </row>
    <row r="7838" spans="55:55" ht="15.75" customHeight="1">
      <c r="BC7838" s="226"/>
    </row>
    <row r="7839" spans="55:55" ht="15.75" customHeight="1">
      <c r="BC7839" s="226"/>
    </row>
    <row r="7840" spans="55:55" ht="15.75" customHeight="1">
      <c r="BC7840" s="226"/>
    </row>
    <row r="7841" spans="55:55" ht="15.75" customHeight="1">
      <c r="BC7841" s="226"/>
    </row>
    <row r="7842" spans="55:55" ht="15.75" customHeight="1">
      <c r="BC7842" s="226"/>
    </row>
    <row r="7843" spans="55:55" ht="15.75" customHeight="1">
      <c r="BC7843" s="226"/>
    </row>
    <row r="7844" spans="55:55" ht="15.75" customHeight="1">
      <c r="BC7844" s="226"/>
    </row>
    <row r="7845" spans="55:55" ht="15.75" customHeight="1">
      <c r="BC7845" s="226"/>
    </row>
    <row r="7846" spans="55:55" ht="15.75" customHeight="1">
      <c r="BC7846" s="226"/>
    </row>
    <row r="7847" spans="55:55" ht="15.75" customHeight="1">
      <c r="BC7847" s="226"/>
    </row>
    <row r="7848" spans="55:55" ht="15.75" customHeight="1">
      <c r="BC7848" s="226"/>
    </row>
    <row r="7849" spans="55:55" ht="15.75" customHeight="1">
      <c r="BC7849" s="226"/>
    </row>
    <row r="7850" spans="55:55" ht="15.75" customHeight="1">
      <c r="BC7850" s="226"/>
    </row>
    <row r="7851" spans="55:55" ht="15.75" customHeight="1">
      <c r="BC7851" s="226"/>
    </row>
    <row r="7852" spans="55:55" ht="15.75" customHeight="1">
      <c r="BC7852" s="226"/>
    </row>
    <row r="7853" spans="55:55" ht="15.75" customHeight="1">
      <c r="BC7853" s="226"/>
    </row>
    <row r="7854" spans="55:55" ht="15.75" customHeight="1">
      <c r="BC7854" s="226"/>
    </row>
    <row r="7855" spans="55:55" ht="15.75" customHeight="1">
      <c r="BC7855" s="226"/>
    </row>
    <row r="7856" spans="55:55" ht="15.75" customHeight="1">
      <c r="BC7856" s="226"/>
    </row>
    <row r="7857" spans="55:55" ht="15.75" customHeight="1">
      <c r="BC7857" s="226"/>
    </row>
    <row r="7858" spans="55:55" ht="15.75" customHeight="1">
      <c r="BC7858" s="226"/>
    </row>
    <row r="7859" spans="55:55" ht="15.75" customHeight="1">
      <c r="BC7859" s="226"/>
    </row>
    <row r="7860" spans="55:55" ht="15.75" customHeight="1">
      <c r="BC7860" s="226"/>
    </row>
    <row r="7861" spans="55:55" ht="15.75" customHeight="1">
      <c r="BC7861" s="226"/>
    </row>
    <row r="7862" spans="55:55" ht="15.75" customHeight="1">
      <c r="BC7862" s="226"/>
    </row>
    <row r="7863" spans="55:55" ht="15.75" customHeight="1">
      <c r="BC7863" s="226"/>
    </row>
    <row r="7864" spans="55:55" ht="15.75" customHeight="1">
      <c r="BC7864" s="226"/>
    </row>
    <row r="7865" spans="55:55" ht="15.75" customHeight="1">
      <c r="BC7865" s="226"/>
    </row>
    <row r="7866" spans="55:55" ht="15.75" customHeight="1">
      <c r="BC7866" s="226"/>
    </row>
    <row r="7867" spans="55:55" ht="15.75" customHeight="1">
      <c r="BC7867" s="226"/>
    </row>
    <row r="7868" spans="55:55" ht="15.75" customHeight="1">
      <c r="BC7868" s="226"/>
    </row>
    <row r="7869" spans="55:55" ht="15.75" customHeight="1">
      <c r="BC7869" s="226"/>
    </row>
    <row r="7870" spans="55:55" ht="15.75" customHeight="1">
      <c r="BC7870" s="226"/>
    </row>
    <row r="7871" spans="55:55" ht="15.75" customHeight="1">
      <c r="BC7871" s="226"/>
    </row>
    <row r="7872" spans="55:55" ht="15.75" customHeight="1">
      <c r="BC7872" s="226"/>
    </row>
    <row r="7873" spans="55:55" ht="15.75" customHeight="1">
      <c r="BC7873" s="226"/>
    </row>
    <row r="7874" spans="55:55" ht="15.75" customHeight="1">
      <c r="BC7874" s="226"/>
    </row>
    <row r="7875" spans="55:55" ht="15.75" customHeight="1">
      <c r="BC7875" s="226"/>
    </row>
    <row r="7876" spans="55:55" ht="15.75" customHeight="1">
      <c r="BC7876" s="226"/>
    </row>
    <row r="7877" spans="55:55" ht="15.75" customHeight="1">
      <c r="BC7877" s="226"/>
    </row>
    <row r="7878" spans="55:55" ht="15.75" customHeight="1">
      <c r="BC7878" s="226"/>
    </row>
    <row r="7879" spans="55:55" ht="15.75" customHeight="1">
      <c r="BC7879" s="226"/>
    </row>
    <row r="7880" spans="55:55" ht="15.75" customHeight="1">
      <c r="BC7880" s="226"/>
    </row>
    <row r="7881" spans="55:55" ht="15.75" customHeight="1">
      <c r="BC7881" s="226"/>
    </row>
    <row r="7882" spans="55:55" ht="15.75" customHeight="1">
      <c r="BC7882" s="226"/>
    </row>
    <row r="7883" spans="55:55" ht="15.75" customHeight="1">
      <c r="BC7883" s="226"/>
    </row>
    <row r="7884" spans="55:55" ht="15.75" customHeight="1">
      <c r="BC7884" s="226"/>
    </row>
    <row r="7885" spans="55:55" ht="15.75" customHeight="1">
      <c r="BC7885" s="226"/>
    </row>
    <row r="7886" spans="55:55" ht="15.75" customHeight="1">
      <c r="BC7886" s="226"/>
    </row>
    <row r="7887" spans="55:55" ht="15.75" customHeight="1">
      <c r="BC7887" s="226"/>
    </row>
    <row r="7888" spans="55:55" ht="15.75" customHeight="1">
      <c r="BC7888" s="226"/>
    </row>
    <row r="7889" spans="55:55" ht="15.75" customHeight="1">
      <c r="BC7889" s="226"/>
    </row>
    <row r="7890" spans="55:55" ht="15.75" customHeight="1">
      <c r="BC7890" s="226"/>
    </row>
    <row r="7891" spans="55:55" ht="15.75" customHeight="1">
      <c r="BC7891" s="226"/>
    </row>
    <row r="7892" spans="55:55" ht="15.75" customHeight="1">
      <c r="BC7892" s="226"/>
    </row>
    <row r="7893" spans="55:55" ht="15.75" customHeight="1">
      <c r="BC7893" s="226"/>
    </row>
    <row r="7894" spans="55:55" ht="15.75" customHeight="1">
      <c r="BC7894" s="226"/>
    </row>
    <row r="7895" spans="55:55" ht="15.75" customHeight="1">
      <c r="BC7895" s="226"/>
    </row>
    <row r="7896" spans="55:55" ht="15.75" customHeight="1">
      <c r="BC7896" s="226"/>
    </row>
    <row r="7897" spans="55:55" ht="15.75" customHeight="1">
      <c r="BC7897" s="226"/>
    </row>
    <row r="7898" spans="55:55" ht="15.75" customHeight="1">
      <c r="BC7898" s="226"/>
    </row>
    <row r="7899" spans="55:55" ht="15.75" customHeight="1">
      <c r="BC7899" s="226"/>
    </row>
    <row r="7900" spans="55:55" ht="15.75" customHeight="1">
      <c r="BC7900" s="226"/>
    </row>
    <row r="7901" spans="55:55" ht="15.75" customHeight="1">
      <c r="BC7901" s="226"/>
    </row>
    <row r="7902" spans="55:55" ht="15.75" customHeight="1">
      <c r="BC7902" s="226"/>
    </row>
    <row r="7903" spans="55:55" ht="15.75" customHeight="1">
      <c r="BC7903" s="226"/>
    </row>
    <row r="7904" spans="55:55" ht="15.75" customHeight="1">
      <c r="BC7904" s="226"/>
    </row>
    <row r="7905" spans="55:55" ht="15.75" customHeight="1">
      <c r="BC7905" s="226"/>
    </row>
    <row r="7906" spans="55:55" ht="15.75" customHeight="1">
      <c r="BC7906" s="226"/>
    </row>
    <row r="7907" spans="55:55" ht="15.75" customHeight="1">
      <c r="BC7907" s="226"/>
    </row>
    <row r="7908" spans="55:55" ht="15.75" customHeight="1">
      <c r="BC7908" s="226"/>
    </row>
    <row r="7909" spans="55:55" ht="15.75" customHeight="1">
      <c r="BC7909" s="226"/>
    </row>
    <row r="7910" spans="55:55" ht="15.75" customHeight="1">
      <c r="BC7910" s="226"/>
    </row>
    <row r="7911" spans="55:55" ht="15.75" customHeight="1">
      <c r="BC7911" s="226"/>
    </row>
    <row r="7912" spans="55:55" ht="15.75" customHeight="1">
      <c r="BC7912" s="226"/>
    </row>
    <row r="7913" spans="55:55" ht="15.75" customHeight="1">
      <c r="BC7913" s="226"/>
    </row>
    <row r="7914" spans="55:55" ht="15.75" customHeight="1">
      <c r="BC7914" s="226"/>
    </row>
    <row r="7915" spans="55:55" ht="15.75" customHeight="1">
      <c r="BC7915" s="226"/>
    </row>
    <row r="7916" spans="55:55" ht="15.75" customHeight="1">
      <c r="BC7916" s="226"/>
    </row>
    <row r="7917" spans="55:55" ht="15.75" customHeight="1">
      <c r="BC7917" s="226"/>
    </row>
    <row r="7918" spans="55:55" ht="15.75" customHeight="1">
      <c r="BC7918" s="226"/>
    </row>
    <row r="7919" spans="55:55" ht="15.75" customHeight="1">
      <c r="BC7919" s="226"/>
    </row>
    <row r="7920" spans="55:55" ht="15.75" customHeight="1">
      <c r="BC7920" s="226"/>
    </row>
    <row r="7921" spans="55:55" ht="15.75" customHeight="1">
      <c r="BC7921" s="226"/>
    </row>
    <row r="7922" spans="55:55" ht="15.75" customHeight="1">
      <c r="BC7922" s="226"/>
    </row>
    <row r="7923" spans="55:55" ht="15.75" customHeight="1">
      <c r="BC7923" s="226"/>
    </row>
    <row r="7924" spans="55:55" ht="15.75" customHeight="1">
      <c r="BC7924" s="226"/>
    </row>
    <row r="7925" spans="55:55" ht="15.75" customHeight="1">
      <c r="BC7925" s="226"/>
    </row>
    <row r="7926" spans="55:55" ht="15.75" customHeight="1">
      <c r="BC7926" s="226"/>
    </row>
    <row r="7927" spans="55:55" ht="15.75" customHeight="1">
      <c r="BC7927" s="226"/>
    </row>
    <row r="7928" spans="55:55" ht="15.75" customHeight="1">
      <c r="BC7928" s="226"/>
    </row>
    <row r="7929" spans="55:55" ht="15.75" customHeight="1">
      <c r="BC7929" s="226"/>
    </row>
    <row r="7930" spans="55:55" ht="15.75" customHeight="1">
      <c r="BC7930" s="226"/>
    </row>
    <row r="7931" spans="55:55" ht="15.75" customHeight="1">
      <c r="BC7931" s="226"/>
    </row>
    <row r="7932" spans="55:55" ht="15.75" customHeight="1">
      <c r="BC7932" s="226"/>
    </row>
    <row r="7933" spans="55:55" ht="15.75" customHeight="1">
      <c r="BC7933" s="226"/>
    </row>
    <row r="7934" spans="55:55" ht="15.75" customHeight="1">
      <c r="BC7934" s="226"/>
    </row>
    <row r="7935" spans="55:55" ht="15.75" customHeight="1">
      <c r="BC7935" s="226"/>
    </row>
    <row r="7936" spans="55:55" ht="15.75" customHeight="1">
      <c r="BC7936" s="226"/>
    </row>
    <row r="7937" spans="55:55" ht="15.75" customHeight="1">
      <c r="BC7937" s="226"/>
    </row>
    <row r="7938" spans="55:55" ht="15.75" customHeight="1">
      <c r="BC7938" s="226"/>
    </row>
    <row r="7939" spans="55:55" ht="15.75" customHeight="1">
      <c r="BC7939" s="226"/>
    </row>
    <row r="7940" spans="55:55" ht="15.75" customHeight="1">
      <c r="BC7940" s="226"/>
    </row>
    <row r="7941" spans="55:55" ht="15.75" customHeight="1">
      <c r="BC7941" s="226"/>
    </row>
    <row r="7942" spans="55:55" ht="15.75" customHeight="1">
      <c r="BC7942" s="226"/>
    </row>
    <row r="7943" spans="55:55" ht="15.75" customHeight="1">
      <c r="BC7943" s="226"/>
    </row>
    <row r="7944" spans="55:55" ht="15.75" customHeight="1">
      <c r="BC7944" s="226"/>
    </row>
    <row r="7945" spans="55:55" ht="15.75" customHeight="1">
      <c r="BC7945" s="226"/>
    </row>
    <row r="7946" spans="55:55" ht="15.75" customHeight="1">
      <c r="BC7946" s="226"/>
    </row>
    <row r="7947" spans="55:55" ht="15.75" customHeight="1">
      <c r="BC7947" s="226"/>
    </row>
    <row r="7948" spans="55:55" ht="15.75" customHeight="1">
      <c r="BC7948" s="226"/>
    </row>
    <row r="7949" spans="55:55" ht="15.75" customHeight="1">
      <c r="BC7949" s="226"/>
    </row>
    <row r="7950" spans="55:55" ht="15.75" customHeight="1">
      <c r="BC7950" s="226"/>
    </row>
    <row r="7951" spans="55:55" ht="15.75" customHeight="1">
      <c r="BC7951" s="226"/>
    </row>
    <row r="7952" spans="55:55" ht="15.75" customHeight="1">
      <c r="BC7952" s="226"/>
    </row>
    <row r="7953" spans="55:55" ht="15.75" customHeight="1">
      <c r="BC7953" s="226"/>
    </row>
    <row r="7954" spans="55:55" ht="15.75" customHeight="1">
      <c r="BC7954" s="226"/>
    </row>
    <row r="7955" spans="55:55" ht="15.75" customHeight="1">
      <c r="BC7955" s="226"/>
    </row>
    <row r="7956" spans="55:55" ht="15.75" customHeight="1">
      <c r="BC7956" s="226"/>
    </row>
    <row r="7957" spans="55:55" ht="15.75" customHeight="1">
      <c r="BC7957" s="226"/>
    </row>
    <row r="7958" spans="55:55" ht="15.75" customHeight="1">
      <c r="BC7958" s="226"/>
    </row>
    <row r="7959" spans="55:55" ht="15.75" customHeight="1">
      <c r="BC7959" s="226"/>
    </row>
    <row r="7960" spans="55:55" ht="15.75" customHeight="1">
      <c r="BC7960" s="226"/>
    </row>
    <row r="7961" spans="55:55" ht="15.75" customHeight="1">
      <c r="BC7961" s="226"/>
    </row>
    <row r="7962" spans="55:55" ht="15.75" customHeight="1">
      <c r="BC7962" s="226"/>
    </row>
    <row r="7963" spans="55:55" ht="15.75" customHeight="1">
      <c r="BC7963" s="226"/>
    </row>
    <row r="7964" spans="55:55" ht="15.75" customHeight="1">
      <c r="BC7964" s="226"/>
    </row>
    <row r="7965" spans="55:55" ht="15.75" customHeight="1">
      <c r="BC7965" s="226"/>
    </row>
    <row r="7966" spans="55:55" ht="15.75" customHeight="1">
      <c r="BC7966" s="226"/>
    </row>
    <row r="7967" spans="55:55" ht="15.75" customHeight="1">
      <c r="BC7967" s="226"/>
    </row>
    <row r="7968" spans="55:55" ht="15.75" customHeight="1">
      <c r="BC7968" s="226"/>
    </row>
    <row r="7969" spans="55:55" ht="15.75" customHeight="1">
      <c r="BC7969" s="226"/>
    </row>
    <row r="7970" spans="55:55" ht="15.75" customHeight="1">
      <c r="BC7970" s="226"/>
    </row>
    <row r="7971" spans="55:55" ht="15.75" customHeight="1">
      <c r="BC7971" s="226"/>
    </row>
    <row r="7972" spans="55:55" ht="15.75" customHeight="1">
      <c r="BC7972" s="226"/>
    </row>
    <row r="7973" spans="55:55" ht="15.75" customHeight="1">
      <c r="BC7973" s="226"/>
    </row>
    <row r="7974" spans="55:55" ht="15.75" customHeight="1">
      <c r="BC7974" s="226"/>
    </row>
    <row r="7975" spans="55:55" ht="15.75" customHeight="1">
      <c r="BC7975" s="226"/>
    </row>
    <row r="7976" spans="55:55" ht="15.75" customHeight="1">
      <c r="BC7976" s="226"/>
    </row>
    <row r="7977" spans="55:55" ht="15.75" customHeight="1">
      <c r="BC7977" s="226"/>
    </row>
    <row r="7978" spans="55:55" ht="15.75" customHeight="1">
      <c r="BC7978" s="226"/>
    </row>
    <row r="7979" spans="55:55" ht="15.75" customHeight="1">
      <c r="BC7979" s="226"/>
    </row>
    <row r="7980" spans="55:55" ht="15.75" customHeight="1">
      <c r="BC7980" s="226"/>
    </row>
    <row r="7981" spans="55:55" ht="15.75" customHeight="1">
      <c r="BC7981" s="226"/>
    </row>
    <row r="7982" spans="55:55" ht="15.75" customHeight="1">
      <c r="BC7982" s="226"/>
    </row>
    <row r="7983" spans="55:55" ht="15.75" customHeight="1">
      <c r="BC7983" s="226"/>
    </row>
    <row r="7984" spans="55:55" ht="15.75" customHeight="1">
      <c r="BC7984" s="226"/>
    </row>
    <row r="7985" spans="55:55" ht="15.75" customHeight="1">
      <c r="BC7985" s="226"/>
    </row>
    <row r="7986" spans="55:55" ht="15.75" customHeight="1">
      <c r="BC7986" s="226"/>
    </row>
    <row r="7987" spans="55:55" ht="15.75" customHeight="1">
      <c r="BC7987" s="226"/>
    </row>
    <row r="7988" spans="55:55" ht="15.75" customHeight="1">
      <c r="BC7988" s="226"/>
    </row>
    <row r="7989" spans="55:55" ht="15.75" customHeight="1">
      <c r="BC7989" s="226"/>
    </row>
    <row r="7990" spans="55:55" ht="15.75" customHeight="1">
      <c r="BC7990" s="226"/>
    </row>
    <row r="7991" spans="55:55" ht="15.75" customHeight="1">
      <c r="BC7991" s="226"/>
    </row>
    <row r="7992" spans="55:55" ht="15.75" customHeight="1">
      <c r="BC7992" s="226"/>
    </row>
    <row r="7993" spans="55:55" ht="15.75" customHeight="1">
      <c r="BC7993" s="226"/>
    </row>
    <row r="7994" spans="55:55" ht="15.75" customHeight="1">
      <c r="BC7994" s="226"/>
    </row>
    <row r="7995" spans="55:55" ht="15.75" customHeight="1">
      <c r="BC7995" s="226"/>
    </row>
    <row r="7996" spans="55:55" ht="15.75" customHeight="1">
      <c r="BC7996" s="226"/>
    </row>
    <row r="7997" spans="55:55" ht="15.75" customHeight="1">
      <c r="BC7997" s="226"/>
    </row>
    <row r="7998" spans="55:55" ht="15.75" customHeight="1">
      <c r="BC7998" s="226"/>
    </row>
    <row r="7999" spans="55:55" ht="15.75" customHeight="1">
      <c r="BC7999" s="226"/>
    </row>
    <row r="8000" spans="55:55" ht="15.75" customHeight="1">
      <c r="BC8000" s="226"/>
    </row>
    <row r="8001" spans="55:55" ht="15.75" customHeight="1">
      <c r="BC8001" s="226"/>
    </row>
    <row r="8002" spans="55:55" ht="15.75" customHeight="1">
      <c r="BC8002" s="226"/>
    </row>
    <row r="8003" spans="55:55" ht="15.75" customHeight="1">
      <c r="BC8003" s="226"/>
    </row>
    <row r="8004" spans="55:55" ht="15.75" customHeight="1">
      <c r="BC8004" s="226"/>
    </row>
    <row r="8005" spans="55:55" ht="15.75" customHeight="1">
      <c r="BC8005" s="226"/>
    </row>
    <row r="8006" spans="55:55" ht="15.75" customHeight="1">
      <c r="BC8006" s="226"/>
    </row>
    <row r="8007" spans="55:55" ht="15.75" customHeight="1">
      <c r="BC8007" s="226"/>
    </row>
    <row r="8008" spans="55:55" ht="15.75" customHeight="1">
      <c r="BC8008" s="226"/>
    </row>
    <row r="8009" spans="55:55" ht="15.75" customHeight="1">
      <c r="BC8009" s="226"/>
    </row>
    <row r="8010" spans="55:55" ht="15.75" customHeight="1">
      <c r="BC8010" s="226"/>
    </row>
    <row r="8011" spans="55:55" ht="15.75" customHeight="1">
      <c r="BC8011" s="226"/>
    </row>
    <row r="8012" spans="55:55" ht="15.75" customHeight="1">
      <c r="BC8012" s="226"/>
    </row>
    <row r="8013" spans="55:55" ht="15.75" customHeight="1">
      <c r="BC8013" s="226"/>
    </row>
    <row r="8014" spans="55:55" ht="15.75" customHeight="1">
      <c r="BC8014" s="226"/>
    </row>
    <row r="8015" spans="55:55" ht="15.75" customHeight="1">
      <c r="BC8015" s="226"/>
    </row>
    <row r="8016" spans="55:55" ht="15.75" customHeight="1">
      <c r="BC8016" s="226"/>
    </row>
    <row r="8017" spans="55:55" ht="15.75" customHeight="1">
      <c r="BC8017" s="226"/>
    </row>
    <row r="8018" spans="55:55" ht="15.75" customHeight="1">
      <c r="BC8018" s="226"/>
    </row>
    <row r="8019" spans="55:55" ht="15.75" customHeight="1">
      <c r="BC8019" s="226"/>
    </row>
    <row r="8020" spans="55:55" ht="15.75" customHeight="1">
      <c r="BC8020" s="226"/>
    </row>
    <row r="8021" spans="55:55" ht="15.75" customHeight="1">
      <c r="BC8021" s="226"/>
    </row>
    <row r="8022" spans="55:55" ht="15.75" customHeight="1">
      <c r="BC8022" s="226"/>
    </row>
    <row r="8023" spans="55:55" ht="15.75" customHeight="1">
      <c r="BC8023" s="226"/>
    </row>
    <row r="8024" spans="55:55" ht="15.75" customHeight="1">
      <c r="BC8024" s="226"/>
    </row>
    <row r="8025" spans="55:55" ht="15.75" customHeight="1">
      <c r="BC8025" s="226"/>
    </row>
    <row r="8026" spans="55:55" ht="15.75" customHeight="1">
      <c r="BC8026" s="226"/>
    </row>
    <row r="8027" spans="55:55" ht="15.75" customHeight="1">
      <c r="BC8027" s="226"/>
    </row>
    <row r="8028" spans="55:55" ht="15.75" customHeight="1">
      <c r="BC8028" s="226"/>
    </row>
    <row r="8029" spans="55:55" ht="15.75" customHeight="1">
      <c r="BC8029" s="226"/>
    </row>
    <row r="8030" spans="55:55" ht="15.75" customHeight="1">
      <c r="BC8030" s="226"/>
    </row>
    <row r="8031" spans="55:55" ht="15.75" customHeight="1">
      <c r="BC8031" s="226"/>
    </row>
    <row r="8032" spans="55:55" ht="15.75" customHeight="1">
      <c r="BC8032" s="226"/>
    </row>
    <row r="8033" spans="55:55" ht="15.75" customHeight="1">
      <c r="BC8033" s="226"/>
    </row>
    <row r="8034" spans="55:55" ht="15.75" customHeight="1">
      <c r="BC8034" s="226"/>
    </row>
    <row r="8035" spans="55:55" ht="15.75" customHeight="1">
      <c r="BC8035" s="226"/>
    </row>
    <row r="8036" spans="55:55" ht="15.75" customHeight="1">
      <c r="BC8036" s="226"/>
    </row>
    <row r="8037" spans="55:55" ht="15.75" customHeight="1">
      <c r="BC8037" s="226"/>
    </row>
    <row r="8038" spans="55:55" ht="15.75" customHeight="1">
      <c r="BC8038" s="226"/>
    </row>
    <row r="8039" spans="55:55" ht="15.75" customHeight="1">
      <c r="BC8039" s="226"/>
    </row>
    <row r="8040" spans="55:55" ht="15.75" customHeight="1">
      <c r="BC8040" s="226"/>
    </row>
    <row r="8041" spans="55:55" ht="15.75" customHeight="1">
      <c r="BC8041" s="226"/>
    </row>
    <row r="8042" spans="55:55" ht="15.75" customHeight="1">
      <c r="BC8042" s="226"/>
    </row>
    <row r="8043" spans="55:55" ht="15.75" customHeight="1">
      <c r="BC8043" s="226"/>
    </row>
    <row r="8044" spans="55:55" ht="15.75" customHeight="1">
      <c r="BC8044" s="226"/>
    </row>
    <row r="8045" spans="55:55" ht="15.75" customHeight="1">
      <c r="BC8045" s="226"/>
    </row>
    <row r="8046" spans="55:55" ht="15.75" customHeight="1">
      <c r="BC8046" s="226"/>
    </row>
    <row r="8047" spans="55:55" ht="15.75" customHeight="1">
      <c r="BC8047" s="226"/>
    </row>
    <row r="8048" spans="55:55" ht="15.75" customHeight="1">
      <c r="BC8048" s="226"/>
    </row>
    <row r="8049" spans="55:55" ht="15.75" customHeight="1">
      <c r="BC8049" s="226"/>
    </row>
    <row r="8050" spans="55:55" ht="15.75" customHeight="1">
      <c r="BC8050" s="226"/>
    </row>
    <row r="8051" spans="55:55" ht="15.75" customHeight="1">
      <c r="BC8051" s="226"/>
    </row>
    <row r="8052" spans="55:55" ht="15.75" customHeight="1">
      <c r="BC8052" s="226"/>
    </row>
    <row r="8053" spans="55:55" ht="15.75" customHeight="1">
      <c r="BC8053" s="226"/>
    </row>
    <row r="8054" spans="55:55" ht="15.75" customHeight="1">
      <c r="BC8054" s="226"/>
    </row>
    <row r="8055" spans="55:55" ht="15.75" customHeight="1">
      <c r="BC8055" s="226"/>
    </row>
    <row r="8056" spans="55:55" ht="15.75" customHeight="1">
      <c r="BC8056" s="226"/>
    </row>
    <row r="8057" spans="55:55" ht="15.75" customHeight="1">
      <c r="BC8057" s="226"/>
    </row>
    <row r="8058" spans="55:55" ht="15.75" customHeight="1">
      <c r="BC8058" s="226"/>
    </row>
    <row r="8059" spans="55:55" ht="15.75" customHeight="1">
      <c r="BC8059" s="226"/>
    </row>
    <row r="8060" spans="55:55" ht="15.75" customHeight="1">
      <c r="BC8060" s="226"/>
    </row>
    <row r="8061" spans="55:55" ht="15.75" customHeight="1">
      <c r="BC8061" s="226"/>
    </row>
    <row r="8062" spans="55:55" ht="15.75" customHeight="1">
      <c r="BC8062" s="226"/>
    </row>
    <row r="8063" spans="55:55" ht="15.75" customHeight="1">
      <c r="BC8063" s="226"/>
    </row>
    <row r="8064" spans="55:55" ht="15.75" customHeight="1">
      <c r="BC8064" s="226"/>
    </row>
    <row r="8065" spans="55:55" ht="15.75" customHeight="1">
      <c r="BC8065" s="226"/>
    </row>
    <row r="8066" spans="55:55" ht="15.75" customHeight="1">
      <c r="BC8066" s="226"/>
    </row>
    <row r="8067" spans="55:55" ht="15.75" customHeight="1">
      <c r="BC8067" s="226"/>
    </row>
    <row r="8068" spans="55:55" ht="15.75" customHeight="1">
      <c r="BC8068" s="226"/>
    </row>
    <row r="8069" spans="55:55" ht="15.75" customHeight="1">
      <c r="BC8069" s="226"/>
    </row>
    <row r="8070" spans="55:55" ht="15.75" customHeight="1">
      <c r="BC8070" s="226"/>
    </row>
    <row r="8071" spans="55:55" ht="15.75" customHeight="1">
      <c r="BC8071" s="226"/>
    </row>
    <row r="8072" spans="55:55" ht="15.75" customHeight="1">
      <c r="BC8072" s="226"/>
    </row>
    <row r="8073" spans="55:55" ht="15.75" customHeight="1">
      <c r="BC8073" s="226"/>
    </row>
    <row r="8074" spans="55:55" ht="15.75" customHeight="1">
      <c r="BC8074" s="226"/>
    </row>
    <row r="8075" spans="55:55" ht="15.75" customHeight="1">
      <c r="BC8075" s="226"/>
    </row>
    <row r="8076" spans="55:55" ht="15.75" customHeight="1">
      <c r="BC8076" s="226"/>
    </row>
    <row r="8077" spans="55:55" ht="15.75" customHeight="1">
      <c r="BC8077" s="226"/>
    </row>
    <row r="8078" spans="55:55" ht="15.75" customHeight="1">
      <c r="BC8078" s="226"/>
    </row>
    <row r="8079" spans="55:55" ht="15.75" customHeight="1">
      <c r="BC8079" s="226"/>
    </row>
    <row r="8080" spans="55:55" ht="15.75" customHeight="1">
      <c r="BC8080" s="226"/>
    </row>
    <row r="8081" spans="55:55" ht="15.75" customHeight="1">
      <c r="BC8081" s="226"/>
    </row>
    <row r="8082" spans="55:55" ht="15.75" customHeight="1">
      <c r="BC8082" s="226"/>
    </row>
    <row r="8083" spans="55:55" ht="15.75" customHeight="1">
      <c r="BC8083" s="226"/>
    </row>
    <row r="8084" spans="55:55" ht="15.75" customHeight="1">
      <c r="BC8084" s="226"/>
    </row>
    <row r="8085" spans="55:55" ht="15.75" customHeight="1">
      <c r="BC8085" s="226"/>
    </row>
    <row r="8086" spans="55:55" ht="15.75" customHeight="1">
      <c r="BC8086" s="226"/>
    </row>
    <row r="8087" spans="55:55" ht="15.75" customHeight="1">
      <c r="BC8087" s="226"/>
    </row>
    <row r="8088" spans="55:55" ht="15.75" customHeight="1">
      <c r="BC8088" s="226"/>
    </row>
    <row r="8089" spans="55:55" ht="15.75" customHeight="1">
      <c r="BC8089" s="226"/>
    </row>
    <row r="8090" spans="55:55" ht="15.75" customHeight="1">
      <c r="BC8090" s="226"/>
    </row>
    <row r="8091" spans="55:55" ht="15.75" customHeight="1">
      <c r="BC8091" s="226"/>
    </row>
    <row r="8092" spans="55:55" ht="15.75" customHeight="1">
      <c r="BC8092" s="226"/>
    </row>
    <row r="8093" spans="55:55" ht="15.75" customHeight="1">
      <c r="BC8093" s="226"/>
    </row>
    <row r="8094" spans="55:55" ht="15.75" customHeight="1">
      <c r="BC8094" s="226"/>
    </row>
    <row r="8095" spans="55:55" ht="15.75" customHeight="1">
      <c r="BC8095" s="226"/>
    </row>
    <row r="8096" spans="55:55" ht="15.75" customHeight="1">
      <c r="BC8096" s="226"/>
    </row>
    <row r="8097" spans="55:55" ht="15.75" customHeight="1">
      <c r="BC8097" s="226"/>
    </row>
    <row r="8098" spans="55:55" ht="15.75" customHeight="1">
      <c r="BC8098" s="226"/>
    </row>
    <row r="8099" spans="55:55" ht="15.75" customHeight="1">
      <c r="BC8099" s="226"/>
    </row>
    <row r="8100" spans="55:55" ht="15.75" customHeight="1">
      <c r="BC8100" s="226"/>
    </row>
    <row r="8101" spans="55:55" ht="15.75" customHeight="1">
      <c r="BC8101" s="226"/>
    </row>
    <row r="8102" spans="55:55" ht="15.75" customHeight="1">
      <c r="BC8102" s="226"/>
    </row>
    <row r="8103" spans="55:55" ht="15.75" customHeight="1">
      <c r="BC8103" s="226"/>
    </row>
    <row r="8104" spans="55:55" ht="15.75" customHeight="1">
      <c r="BC8104" s="226"/>
    </row>
    <row r="8105" spans="55:55" ht="15.75" customHeight="1">
      <c r="BC8105" s="226"/>
    </row>
    <row r="8106" spans="55:55" ht="15.75" customHeight="1">
      <c r="BC8106" s="226"/>
    </row>
    <row r="8107" spans="55:55" ht="15.75" customHeight="1">
      <c r="BC8107" s="226"/>
    </row>
    <row r="8108" spans="55:55" ht="15.75" customHeight="1">
      <c r="BC8108" s="226"/>
    </row>
    <row r="8109" spans="55:55" ht="15.75" customHeight="1">
      <c r="BC8109" s="226"/>
    </row>
    <row r="8110" spans="55:55" ht="15.75" customHeight="1">
      <c r="BC8110" s="226"/>
    </row>
    <row r="8111" spans="55:55" ht="15.75" customHeight="1">
      <c r="BC8111" s="226"/>
    </row>
    <row r="8112" spans="55:55" ht="15.75" customHeight="1">
      <c r="BC8112" s="226"/>
    </row>
    <row r="8113" spans="55:55" ht="15.75" customHeight="1">
      <c r="BC8113" s="226"/>
    </row>
    <row r="8114" spans="55:55" ht="15.75" customHeight="1">
      <c r="BC8114" s="226"/>
    </row>
    <row r="8115" spans="55:55" ht="15.75" customHeight="1">
      <c r="BC8115" s="226"/>
    </row>
    <row r="8116" spans="55:55" ht="15.75" customHeight="1">
      <c r="BC8116" s="226"/>
    </row>
    <row r="8117" spans="55:55" ht="15.75" customHeight="1">
      <c r="BC8117" s="226"/>
    </row>
    <row r="8118" spans="55:55" ht="15.75" customHeight="1">
      <c r="BC8118" s="226"/>
    </row>
    <row r="8119" spans="55:55" ht="15.75" customHeight="1">
      <c r="BC8119" s="226"/>
    </row>
    <row r="8120" spans="55:55" ht="15.75" customHeight="1">
      <c r="BC8120" s="226"/>
    </row>
    <row r="8121" spans="55:55" ht="15.75" customHeight="1">
      <c r="BC8121" s="226"/>
    </row>
    <row r="8122" spans="55:55" ht="15.75" customHeight="1">
      <c r="BC8122" s="226"/>
    </row>
    <row r="8123" spans="55:55" ht="15.75" customHeight="1">
      <c r="BC8123" s="226"/>
    </row>
    <row r="8124" spans="55:55" ht="15.75" customHeight="1">
      <c r="BC8124" s="226"/>
    </row>
    <row r="8125" spans="55:55" ht="15.75" customHeight="1">
      <c r="BC8125" s="226"/>
    </row>
    <row r="8126" spans="55:55" ht="15.75" customHeight="1">
      <c r="BC8126" s="226"/>
    </row>
    <row r="8127" spans="55:55" ht="15.75" customHeight="1">
      <c r="BC8127" s="226"/>
    </row>
    <row r="8128" spans="55:55" ht="15.75" customHeight="1">
      <c r="BC8128" s="226"/>
    </row>
    <row r="8129" spans="55:55" ht="15.75" customHeight="1">
      <c r="BC8129" s="226"/>
    </row>
    <row r="8130" spans="55:55" ht="15.75" customHeight="1">
      <c r="BC8130" s="226"/>
    </row>
    <row r="8131" spans="55:55" ht="15.75" customHeight="1">
      <c r="BC8131" s="226"/>
    </row>
    <row r="8132" spans="55:55" ht="15.75" customHeight="1">
      <c r="BC8132" s="226"/>
    </row>
    <row r="8133" spans="55:55" ht="15.75" customHeight="1">
      <c r="BC8133" s="226"/>
    </row>
    <row r="8134" spans="55:55" ht="15.75" customHeight="1">
      <c r="BC8134" s="226"/>
    </row>
    <row r="8135" spans="55:55" ht="15.75" customHeight="1">
      <c r="BC8135" s="226"/>
    </row>
    <row r="8136" spans="55:55" ht="15.75" customHeight="1">
      <c r="BC8136" s="226"/>
    </row>
    <row r="8137" spans="55:55" ht="15.75" customHeight="1">
      <c r="BC8137" s="226"/>
    </row>
    <row r="8138" spans="55:55" ht="15.75" customHeight="1">
      <c r="BC8138" s="226"/>
    </row>
    <row r="8139" spans="55:55" ht="15.75" customHeight="1">
      <c r="BC8139" s="226"/>
    </row>
    <row r="8140" spans="55:55" ht="15.75" customHeight="1">
      <c r="BC8140" s="226"/>
    </row>
    <row r="8141" spans="55:55" ht="15.75" customHeight="1">
      <c r="BC8141" s="226"/>
    </row>
    <row r="8142" spans="55:55" ht="15.75" customHeight="1">
      <c r="BC8142" s="226"/>
    </row>
    <row r="8143" spans="55:55" ht="15.75" customHeight="1">
      <c r="BC8143" s="226"/>
    </row>
    <row r="8144" spans="55:55" ht="15.75" customHeight="1">
      <c r="BC8144" s="226"/>
    </row>
    <row r="8145" spans="55:55" ht="15.75" customHeight="1">
      <c r="BC8145" s="226"/>
    </row>
    <row r="8146" spans="55:55" ht="15.75" customHeight="1">
      <c r="BC8146" s="226"/>
    </row>
    <row r="8147" spans="55:55" ht="15.75" customHeight="1">
      <c r="BC8147" s="226"/>
    </row>
    <row r="8148" spans="55:55" ht="15.75" customHeight="1">
      <c r="BC8148" s="226"/>
    </row>
    <row r="8149" spans="55:55" ht="15.75" customHeight="1">
      <c r="BC8149" s="226"/>
    </row>
    <row r="8150" spans="55:55" ht="15.75" customHeight="1">
      <c r="BC8150" s="226"/>
    </row>
    <row r="8151" spans="55:55" ht="15.75" customHeight="1">
      <c r="BC8151" s="226"/>
    </row>
    <row r="8152" spans="55:55" ht="15.75" customHeight="1">
      <c r="BC8152" s="226"/>
    </row>
    <row r="8153" spans="55:55" ht="15.75" customHeight="1">
      <c r="BC8153" s="226"/>
    </row>
    <row r="8154" spans="55:55" ht="15.75" customHeight="1">
      <c r="BC8154" s="226"/>
    </row>
    <row r="8155" spans="55:55" ht="15.75" customHeight="1">
      <c r="BC8155" s="226"/>
    </row>
    <row r="8156" spans="55:55" ht="15.75" customHeight="1">
      <c r="BC8156" s="226"/>
    </row>
    <row r="8157" spans="55:55" ht="15.75" customHeight="1">
      <c r="BC8157" s="226"/>
    </row>
    <row r="8158" spans="55:55" ht="15.75" customHeight="1">
      <c r="BC8158" s="226"/>
    </row>
    <row r="8159" spans="55:55" ht="15.75" customHeight="1">
      <c r="BC8159" s="226"/>
    </row>
    <row r="8160" spans="55:55" ht="15.75" customHeight="1">
      <c r="BC8160" s="226"/>
    </row>
    <row r="8161" spans="55:55" ht="15.75" customHeight="1">
      <c r="BC8161" s="226"/>
    </row>
    <row r="8162" spans="55:55" ht="15.75" customHeight="1">
      <c r="BC8162" s="226"/>
    </row>
    <row r="8163" spans="55:55" ht="15.75" customHeight="1">
      <c r="BC8163" s="226"/>
    </row>
    <row r="8164" spans="55:55" ht="15.75" customHeight="1">
      <c r="BC8164" s="226"/>
    </row>
    <row r="8165" spans="55:55" ht="15.75" customHeight="1">
      <c r="BC8165" s="226"/>
    </row>
    <row r="8166" spans="55:55" ht="15.75" customHeight="1">
      <c r="BC8166" s="226"/>
    </row>
    <row r="8167" spans="55:55" ht="15.75" customHeight="1">
      <c r="BC8167" s="226"/>
    </row>
    <row r="8168" spans="55:55" ht="15.75" customHeight="1">
      <c r="BC8168" s="226"/>
    </row>
    <row r="8169" spans="55:55" ht="15.75" customHeight="1">
      <c r="BC8169" s="226"/>
    </row>
    <row r="8170" spans="55:55" ht="15.75" customHeight="1">
      <c r="BC8170" s="226"/>
    </row>
    <row r="8171" spans="55:55" ht="15.75" customHeight="1">
      <c r="BC8171" s="226"/>
    </row>
    <row r="8172" spans="55:55" ht="15.75" customHeight="1">
      <c r="BC8172" s="226"/>
    </row>
    <row r="8173" spans="55:55" ht="15.75" customHeight="1">
      <c r="BC8173" s="226"/>
    </row>
    <row r="8174" spans="55:55" ht="15.75" customHeight="1">
      <c r="BC8174" s="226"/>
    </row>
    <row r="8175" spans="55:55" ht="15.75" customHeight="1">
      <c r="BC8175" s="226"/>
    </row>
    <row r="8176" spans="55:55" ht="15.75" customHeight="1">
      <c r="BC8176" s="226"/>
    </row>
    <row r="8177" spans="55:55" ht="15.75" customHeight="1">
      <c r="BC8177" s="226"/>
    </row>
    <row r="8178" spans="55:55" ht="15.75" customHeight="1">
      <c r="BC8178" s="226"/>
    </row>
    <row r="8179" spans="55:55" ht="15.75" customHeight="1">
      <c r="BC8179" s="226"/>
    </row>
    <row r="8180" spans="55:55" ht="15.75" customHeight="1">
      <c r="BC8180" s="226"/>
    </row>
    <row r="8181" spans="55:55" ht="15.75" customHeight="1">
      <c r="BC8181" s="226"/>
    </row>
    <row r="8182" spans="55:55" ht="15.75" customHeight="1">
      <c r="BC8182" s="226"/>
    </row>
    <row r="8183" spans="55:55" ht="15.75" customHeight="1">
      <c r="BC8183" s="226"/>
    </row>
    <row r="8184" spans="55:55" ht="15.75" customHeight="1">
      <c r="BC8184" s="226"/>
    </row>
    <row r="8185" spans="55:55" ht="15.75" customHeight="1">
      <c r="BC8185" s="226"/>
    </row>
    <row r="8186" spans="55:55" ht="15.75" customHeight="1">
      <c r="BC8186" s="226"/>
    </row>
    <row r="8187" spans="55:55" ht="15.75" customHeight="1">
      <c r="BC8187" s="226"/>
    </row>
    <row r="8188" spans="55:55" ht="15.75" customHeight="1">
      <c r="BC8188" s="226"/>
    </row>
    <row r="8189" spans="55:55" ht="15.75" customHeight="1">
      <c r="BC8189" s="226"/>
    </row>
    <row r="8190" spans="55:55" ht="15.75" customHeight="1">
      <c r="BC8190" s="226"/>
    </row>
    <row r="8191" spans="55:55" ht="15.75" customHeight="1">
      <c r="BC8191" s="226"/>
    </row>
    <row r="8192" spans="55:55" ht="15.75" customHeight="1">
      <c r="BC8192" s="226"/>
    </row>
    <row r="8193" spans="55:55" ht="15.75" customHeight="1">
      <c r="BC8193" s="226"/>
    </row>
    <row r="8194" spans="55:55" ht="15.75" customHeight="1">
      <c r="BC8194" s="226"/>
    </row>
    <row r="8195" spans="55:55" ht="15.75" customHeight="1">
      <c r="BC8195" s="226"/>
    </row>
    <row r="8196" spans="55:55" ht="15.75" customHeight="1">
      <c r="BC8196" s="226"/>
    </row>
    <row r="8197" spans="55:55" ht="15.75" customHeight="1">
      <c r="BC8197" s="226"/>
    </row>
    <row r="8198" spans="55:55" ht="15.75" customHeight="1">
      <c r="BC8198" s="226"/>
    </row>
    <row r="8199" spans="55:55" ht="15.75" customHeight="1">
      <c r="BC8199" s="226"/>
    </row>
    <row r="8200" spans="55:55" ht="15.75" customHeight="1">
      <c r="BC8200" s="226"/>
    </row>
    <row r="8201" spans="55:55" ht="15.75" customHeight="1">
      <c r="BC8201" s="226"/>
    </row>
    <row r="8202" spans="55:55" ht="15.75" customHeight="1">
      <c r="BC8202" s="226"/>
    </row>
    <row r="8203" spans="55:55" ht="15.75" customHeight="1">
      <c r="BC8203" s="226"/>
    </row>
    <row r="8204" spans="55:55" ht="15.75" customHeight="1">
      <c r="BC8204" s="226"/>
    </row>
    <row r="8205" spans="55:55" ht="15.75" customHeight="1">
      <c r="BC8205" s="226"/>
    </row>
    <row r="8206" spans="55:55" ht="15.75" customHeight="1">
      <c r="BC8206" s="226"/>
    </row>
    <row r="8207" spans="55:55" ht="15.75" customHeight="1">
      <c r="BC8207" s="226"/>
    </row>
    <row r="8208" spans="55:55" ht="15.75" customHeight="1">
      <c r="BC8208" s="226"/>
    </row>
    <row r="8209" spans="55:55" ht="15.75" customHeight="1">
      <c r="BC8209" s="226"/>
    </row>
    <row r="8210" spans="55:55" ht="15.75" customHeight="1">
      <c r="BC8210" s="226"/>
    </row>
    <row r="8211" spans="55:55" ht="15.75" customHeight="1">
      <c r="BC8211" s="226"/>
    </row>
    <row r="8212" spans="55:55" ht="15.75" customHeight="1">
      <c r="BC8212" s="226"/>
    </row>
    <row r="8213" spans="55:55" ht="15.75" customHeight="1">
      <c r="BC8213" s="226"/>
    </row>
    <row r="8214" spans="55:55" ht="15.75" customHeight="1">
      <c r="BC8214" s="226"/>
    </row>
    <row r="8215" spans="55:55" ht="15.75" customHeight="1">
      <c r="BC8215" s="226"/>
    </row>
    <row r="8216" spans="55:55" ht="15.75" customHeight="1">
      <c r="BC8216" s="226"/>
    </row>
    <row r="8217" spans="55:55" ht="15.75" customHeight="1">
      <c r="BC8217" s="226"/>
    </row>
    <row r="8218" spans="55:55" ht="15.75" customHeight="1">
      <c r="BC8218" s="226"/>
    </row>
    <row r="8219" spans="55:55" ht="15.75" customHeight="1">
      <c r="BC8219" s="226"/>
    </row>
    <row r="8220" spans="55:55" ht="15.75" customHeight="1">
      <c r="BC8220" s="226"/>
    </row>
    <row r="8221" spans="55:55" ht="15.75" customHeight="1">
      <c r="BC8221" s="226"/>
    </row>
    <row r="8222" spans="55:55" ht="15.75" customHeight="1">
      <c r="BC8222" s="226"/>
    </row>
    <row r="8223" spans="55:55" ht="15.75" customHeight="1">
      <c r="BC8223" s="226"/>
    </row>
    <row r="8224" spans="55:55" ht="15.75" customHeight="1">
      <c r="BC8224" s="226"/>
    </row>
    <row r="8225" spans="55:55" ht="15.75" customHeight="1">
      <c r="BC8225" s="226"/>
    </row>
    <row r="8226" spans="55:55" ht="15.75" customHeight="1">
      <c r="BC8226" s="226"/>
    </row>
    <row r="8227" spans="55:55" ht="15.75" customHeight="1">
      <c r="BC8227" s="226"/>
    </row>
    <row r="8228" spans="55:55" ht="15.75" customHeight="1">
      <c r="BC8228" s="226"/>
    </row>
    <row r="8229" spans="55:55" ht="15.75" customHeight="1">
      <c r="BC8229" s="226"/>
    </row>
    <row r="8230" spans="55:55" ht="15.75" customHeight="1">
      <c r="BC8230" s="226"/>
    </row>
    <row r="8231" spans="55:55" ht="15.75" customHeight="1">
      <c r="BC8231" s="226"/>
    </row>
    <row r="8232" spans="55:55" ht="15.75" customHeight="1">
      <c r="BC8232" s="226"/>
    </row>
    <row r="8233" spans="55:55" ht="15.75" customHeight="1">
      <c r="BC8233" s="226"/>
    </row>
    <row r="8234" spans="55:55" ht="15.75" customHeight="1">
      <c r="BC8234" s="226"/>
    </row>
    <row r="8235" spans="55:55" ht="15.75" customHeight="1">
      <c r="BC8235" s="226"/>
    </row>
    <row r="8236" spans="55:55" ht="15.75" customHeight="1">
      <c r="BC8236" s="226"/>
    </row>
    <row r="8237" spans="55:55" ht="15.75" customHeight="1">
      <c r="BC8237" s="226"/>
    </row>
    <row r="8238" spans="55:55" ht="15.75" customHeight="1">
      <c r="BC8238" s="226"/>
    </row>
    <row r="8239" spans="55:55" ht="15.75" customHeight="1">
      <c r="BC8239" s="226"/>
    </row>
    <row r="8240" spans="55:55" ht="15.75" customHeight="1">
      <c r="BC8240" s="226"/>
    </row>
    <row r="8241" spans="55:55" ht="15.75" customHeight="1">
      <c r="BC8241" s="226"/>
    </row>
    <row r="8242" spans="55:55" ht="15.75" customHeight="1">
      <c r="BC8242" s="226"/>
    </row>
    <row r="8243" spans="55:55" ht="15.75" customHeight="1">
      <c r="BC8243" s="226"/>
    </row>
    <row r="8244" spans="55:55" ht="15.75" customHeight="1">
      <c r="BC8244" s="226"/>
    </row>
    <row r="8245" spans="55:55" ht="15.75" customHeight="1">
      <c r="BC8245" s="226"/>
    </row>
    <row r="8246" spans="55:55" ht="15.75" customHeight="1">
      <c r="BC8246" s="226"/>
    </row>
    <row r="8247" spans="55:55" ht="15.75" customHeight="1">
      <c r="BC8247" s="226"/>
    </row>
    <row r="8248" spans="55:55" ht="15.75" customHeight="1">
      <c r="BC8248" s="226"/>
    </row>
    <row r="8249" spans="55:55" ht="15.75" customHeight="1">
      <c r="BC8249" s="226"/>
    </row>
    <row r="8250" spans="55:55" ht="15.75" customHeight="1">
      <c r="BC8250" s="226"/>
    </row>
    <row r="8251" spans="55:55" ht="15.75" customHeight="1">
      <c r="BC8251" s="226"/>
    </row>
    <row r="8252" spans="55:55" ht="15.75" customHeight="1">
      <c r="BC8252" s="226"/>
    </row>
    <row r="8253" spans="55:55" ht="15.75" customHeight="1">
      <c r="BC8253" s="226"/>
    </row>
    <row r="8254" spans="55:55" ht="15.75" customHeight="1">
      <c r="BC8254" s="226"/>
    </row>
    <row r="8255" spans="55:55" ht="15.75" customHeight="1">
      <c r="BC8255" s="226"/>
    </row>
    <row r="8256" spans="55:55" ht="15.75" customHeight="1">
      <c r="BC8256" s="226"/>
    </row>
    <row r="8257" spans="55:55" ht="15.75" customHeight="1">
      <c r="BC8257" s="226"/>
    </row>
    <row r="8258" spans="55:55" ht="15.75" customHeight="1">
      <c r="BC8258" s="226"/>
    </row>
    <row r="8259" spans="55:55" ht="15.75" customHeight="1">
      <c r="BC8259" s="226"/>
    </row>
    <row r="8260" spans="55:55" ht="15.75" customHeight="1">
      <c r="BC8260" s="226"/>
    </row>
    <row r="8261" spans="55:55" ht="15.75" customHeight="1">
      <c r="BC8261" s="226"/>
    </row>
    <row r="8262" spans="55:55" ht="15.75" customHeight="1">
      <c r="BC8262" s="226"/>
    </row>
    <row r="8263" spans="55:55" ht="15.75" customHeight="1">
      <c r="BC8263" s="226"/>
    </row>
    <row r="8264" spans="55:55" ht="15.75" customHeight="1">
      <c r="BC8264" s="226"/>
    </row>
    <row r="8265" spans="55:55" ht="15.75" customHeight="1">
      <c r="BC8265" s="226"/>
    </row>
    <row r="8266" spans="55:55" ht="15.75" customHeight="1">
      <c r="BC8266" s="226"/>
    </row>
    <row r="8267" spans="55:55" ht="15.75" customHeight="1">
      <c r="BC8267" s="226"/>
    </row>
    <row r="8268" spans="55:55" ht="15.75" customHeight="1">
      <c r="BC8268" s="226"/>
    </row>
    <row r="8269" spans="55:55" ht="15.75" customHeight="1">
      <c r="BC8269" s="226"/>
    </row>
    <row r="8270" spans="55:55" ht="15.75" customHeight="1">
      <c r="BC8270" s="226"/>
    </row>
    <row r="8271" spans="55:55" ht="15.75" customHeight="1">
      <c r="BC8271" s="226"/>
    </row>
    <row r="8272" spans="55:55" ht="15.75" customHeight="1">
      <c r="BC8272" s="226"/>
    </row>
    <row r="8273" spans="55:55" ht="15.75" customHeight="1">
      <c r="BC8273" s="226"/>
    </row>
    <row r="8274" spans="55:55" ht="15.75" customHeight="1">
      <c r="BC8274" s="226"/>
    </row>
    <row r="8275" spans="55:55" ht="15.75" customHeight="1">
      <c r="BC8275" s="226"/>
    </row>
    <row r="8276" spans="55:55" ht="15.75" customHeight="1">
      <c r="BC8276" s="226"/>
    </row>
    <row r="8277" spans="55:55" ht="15.75" customHeight="1">
      <c r="BC8277" s="226"/>
    </row>
    <row r="8278" spans="55:55" ht="15.75" customHeight="1">
      <c r="BC8278" s="226"/>
    </row>
    <row r="8279" spans="55:55" ht="15.75" customHeight="1">
      <c r="BC8279" s="226"/>
    </row>
    <row r="8280" spans="55:55" ht="15.75" customHeight="1">
      <c r="BC8280" s="226"/>
    </row>
    <row r="8281" spans="55:55" ht="15.75" customHeight="1">
      <c r="BC8281" s="226"/>
    </row>
    <row r="8282" spans="55:55" ht="15.75" customHeight="1">
      <c r="BC8282" s="226"/>
    </row>
    <row r="8283" spans="55:55" ht="15.75" customHeight="1">
      <c r="BC8283" s="226"/>
    </row>
    <row r="8284" spans="55:55" ht="15.75" customHeight="1">
      <c r="BC8284" s="226"/>
    </row>
    <row r="8285" spans="55:55" ht="15.75" customHeight="1">
      <c r="BC8285" s="226"/>
    </row>
    <row r="8286" spans="55:55" ht="15.75" customHeight="1">
      <c r="BC8286" s="226"/>
    </row>
    <row r="8287" spans="55:55" ht="15.75" customHeight="1">
      <c r="BC8287" s="226"/>
    </row>
    <row r="8288" spans="55:55" ht="15.75" customHeight="1">
      <c r="BC8288" s="226"/>
    </row>
    <row r="8289" spans="55:55" ht="15.75" customHeight="1">
      <c r="BC8289" s="226"/>
    </row>
    <row r="8290" spans="55:55" ht="15.75" customHeight="1">
      <c r="BC8290" s="226"/>
    </row>
    <row r="8291" spans="55:55" ht="15.75" customHeight="1">
      <c r="BC8291" s="226"/>
    </row>
    <row r="8292" spans="55:55" ht="15.75" customHeight="1">
      <c r="BC8292" s="226"/>
    </row>
    <row r="8293" spans="55:55" ht="15.75" customHeight="1">
      <c r="BC8293" s="226"/>
    </row>
    <row r="8294" spans="55:55" ht="15.75" customHeight="1">
      <c r="BC8294" s="226"/>
    </row>
    <row r="8295" spans="55:55" ht="15.75" customHeight="1">
      <c r="BC8295" s="226"/>
    </row>
    <row r="8296" spans="55:55" ht="15.75" customHeight="1">
      <c r="BC8296" s="226"/>
    </row>
    <row r="8297" spans="55:55" ht="15.75" customHeight="1">
      <c r="BC8297" s="226"/>
    </row>
    <row r="8298" spans="55:55" ht="15.75" customHeight="1">
      <c r="BC8298" s="226"/>
    </row>
    <row r="8299" spans="55:55" ht="15.75" customHeight="1">
      <c r="BC8299" s="226"/>
    </row>
    <row r="8300" spans="55:55" ht="15.75" customHeight="1">
      <c r="BC8300" s="226"/>
    </row>
    <row r="8301" spans="55:55" ht="15.75" customHeight="1">
      <c r="BC8301" s="226"/>
    </row>
    <row r="8302" spans="55:55" ht="15.75" customHeight="1">
      <c r="BC8302" s="226"/>
    </row>
    <row r="8303" spans="55:55" ht="15.75" customHeight="1">
      <c r="BC8303" s="226"/>
    </row>
    <row r="8304" spans="55:55" ht="15.75" customHeight="1">
      <c r="BC8304" s="226"/>
    </row>
    <row r="8305" spans="55:55" ht="15.75" customHeight="1">
      <c r="BC8305" s="226"/>
    </row>
    <row r="8306" spans="55:55" ht="15.75" customHeight="1">
      <c r="BC8306" s="226"/>
    </row>
    <row r="8307" spans="55:55" ht="15.75" customHeight="1">
      <c r="BC8307" s="226"/>
    </row>
    <row r="8308" spans="55:55" ht="15.75" customHeight="1">
      <c r="BC8308" s="226"/>
    </row>
    <row r="8309" spans="55:55" ht="15.75" customHeight="1">
      <c r="BC8309" s="226"/>
    </row>
    <row r="8310" spans="55:55" ht="15.75" customHeight="1">
      <c r="BC8310" s="226"/>
    </row>
    <row r="8311" spans="55:55" ht="15.75" customHeight="1">
      <c r="BC8311" s="226"/>
    </row>
    <row r="8312" spans="55:55" ht="15.75" customHeight="1">
      <c r="BC8312" s="226"/>
    </row>
    <row r="8313" spans="55:55" ht="15.75" customHeight="1">
      <c r="BC8313" s="226"/>
    </row>
    <row r="8314" spans="55:55" ht="15.75" customHeight="1">
      <c r="BC8314" s="226"/>
    </row>
    <row r="8315" spans="55:55" ht="15.75" customHeight="1">
      <c r="BC8315" s="226"/>
    </row>
    <row r="8316" spans="55:55" ht="15.75" customHeight="1">
      <c r="BC8316" s="226"/>
    </row>
    <row r="8317" spans="55:55" ht="15.75" customHeight="1">
      <c r="BC8317" s="226"/>
    </row>
    <row r="8318" spans="55:55" ht="15.75" customHeight="1">
      <c r="BC8318" s="226"/>
    </row>
    <row r="8319" spans="55:55" ht="15.75" customHeight="1">
      <c r="BC8319" s="226"/>
    </row>
    <row r="8320" spans="55:55" ht="15.75" customHeight="1">
      <c r="BC8320" s="226"/>
    </row>
    <row r="8321" spans="55:55" ht="15.75" customHeight="1">
      <c r="BC8321" s="226"/>
    </row>
    <row r="8322" spans="55:55" ht="15.75" customHeight="1">
      <c r="BC8322" s="226"/>
    </row>
    <row r="8323" spans="55:55" ht="15.75" customHeight="1">
      <c r="BC8323" s="226"/>
    </row>
    <row r="8324" spans="55:55" ht="15.75" customHeight="1">
      <c r="BC8324" s="226"/>
    </row>
    <row r="8325" spans="55:55" ht="15.75" customHeight="1">
      <c r="BC8325" s="226"/>
    </row>
    <row r="8326" spans="55:55" ht="15.75" customHeight="1">
      <c r="BC8326" s="226"/>
    </row>
    <row r="8327" spans="55:55" ht="15.75" customHeight="1">
      <c r="BC8327" s="226"/>
    </row>
    <row r="8328" spans="55:55" ht="15.75" customHeight="1">
      <c r="BC8328" s="226"/>
    </row>
    <row r="8329" spans="55:55" ht="15.75" customHeight="1">
      <c r="BC8329" s="226"/>
    </row>
    <row r="8330" spans="55:55" ht="15.75" customHeight="1">
      <c r="BC8330" s="226"/>
    </row>
    <row r="8331" spans="55:55" ht="15.75" customHeight="1">
      <c r="BC8331" s="226"/>
    </row>
    <row r="8332" spans="55:55" ht="15.75" customHeight="1">
      <c r="BC8332" s="226"/>
    </row>
    <row r="8333" spans="55:55" ht="15.75" customHeight="1">
      <c r="BC8333" s="226"/>
    </row>
    <row r="8334" spans="55:55" ht="15.75" customHeight="1">
      <c r="BC8334" s="226"/>
    </row>
    <row r="8335" spans="55:55" ht="15.75" customHeight="1">
      <c r="BC8335" s="226"/>
    </row>
    <row r="8336" spans="55:55" ht="15.75" customHeight="1">
      <c r="BC8336" s="226"/>
    </row>
    <row r="8337" spans="55:55" ht="15.75" customHeight="1">
      <c r="BC8337" s="226"/>
    </row>
    <row r="8338" spans="55:55" ht="15.75" customHeight="1">
      <c r="BC8338" s="226"/>
    </row>
    <row r="8339" spans="55:55" ht="15.75" customHeight="1">
      <c r="BC8339" s="226"/>
    </row>
    <row r="8340" spans="55:55" ht="15.75" customHeight="1">
      <c r="BC8340" s="226"/>
    </row>
    <row r="8341" spans="55:55" ht="15.75" customHeight="1">
      <c r="BC8341" s="226"/>
    </row>
    <row r="8342" spans="55:55" ht="15.75" customHeight="1">
      <c r="BC8342" s="226"/>
    </row>
    <row r="8343" spans="55:55" ht="15.75" customHeight="1">
      <c r="BC8343" s="226"/>
    </row>
    <row r="8344" spans="55:55" ht="15.75" customHeight="1">
      <c r="BC8344" s="226"/>
    </row>
    <row r="8345" spans="55:55" ht="15.75" customHeight="1">
      <c r="BC8345" s="226"/>
    </row>
    <row r="8346" spans="55:55" ht="15.75" customHeight="1">
      <c r="BC8346" s="226"/>
    </row>
    <row r="8347" spans="55:55" ht="15.75" customHeight="1">
      <c r="BC8347" s="226"/>
    </row>
    <row r="8348" spans="55:55" ht="15.75" customHeight="1">
      <c r="BC8348" s="226"/>
    </row>
    <row r="8349" spans="55:55" ht="15.75" customHeight="1">
      <c r="BC8349" s="226"/>
    </row>
    <row r="8350" spans="55:55" ht="15.75" customHeight="1">
      <c r="BC8350" s="226"/>
    </row>
    <row r="8351" spans="55:55" ht="15.75" customHeight="1">
      <c r="BC8351" s="226"/>
    </row>
    <row r="8352" spans="55:55" ht="15.75" customHeight="1">
      <c r="BC8352" s="226"/>
    </row>
    <row r="8353" spans="55:55" ht="15.75" customHeight="1">
      <c r="BC8353" s="226"/>
    </row>
    <row r="8354" spans="55:55" ht="15.75" customHeight="1">
      <c r="BC8354" s="226"/>
    </row>
    <row r="8355" spans="55:55" ht="15.75" customHeight="1">
      <c r="BC8355" s="226"/>
    </row>
    <row r="8356" spans="55:55" ht="15.75" customHeight="1">
      <c r="BC8356" s="226"/>
    </row>
    <row r="8357" spans="55:55" ht="15.75" customHeight="1">
      <c r="BC8357" s="226"/>
    </row>
    <row r="8358" spans="55:55" ht="15.75" customHeight="1">
      <c r="BC8358" s="226"/>
    </row>
    <row r="8359" spans="55:55" ht="15.75" customHeight="1">
      <c r="BC8359" s="226"/>
    </row>
    <row r="8360" spans="55:55" ht="15.75" customHeight="1">
      <c r="BC8360" s="226"/>
    </row>
    <row r="8361" spans="55:55" ht="15.75" customHeight="1">
      <c r="BC8361" s="226"/>
    </row>
    <row r="8362" spans="55:55" ht="15.75" customHeight="1">
      <c r="BC8362" s="226"/>
    </row>
    <row r="8363" spans="55:55" ht="15.75" customHeight="1">
      <c r="BC8363" s="226"/>
    </row>
    <row r="8364" spans="55:55" ht="15.75" customHeight="1">
      <c r="BC8364" s="226"/>
    </row>
    <row r="8365" spans="55:55" ht="15.75" customHeight="1">
      <c r="BC8365" s="226"/>
    </row>
    <row r="8366" spans="55:55" ht="15.75" customHeight="1">
      <c r="BC8366" s="226"/>
    </row>
    <row r="8367" spans="55:55" ht="15.75" customHeight="1">
      <c r="BC8367" s="226"/>
    </row>
    <row r="8368" spans="55:55" ht="15.75" customHeight="1">
      <c r="BC8368" s="226"/>
    </row>
    <row r="8369" spans="55:55" ht="15.75" customHeight="1">
      <c r="BC8369" s="226"/>
    </row>
    <row r="8370" spans="55:55" ht="15.75" customHeight="1">
      <c r="BC8370" s="226"/>
    </row>
    <row r="8371" spans="55:55" ht="15.75" customHeight="1">
      <c r="BC8371" s="226"/>
    </row>
    <row r="8372" spans="55:55" ht="15.75" customHeight="1">
      <c r="BC8372" s="226"/>
    </row>
    <row r="8373" spans="55:55" ht="15.75" customHeight="1">
      <c r="BC8373" s="226"/>
    </row>
    <row r="8374" spans="55:55" ht="15.75" customHeight="1">
      <c r="BC8374" s="226"/>
    </row>
    <row r="8375" spans="55:55" ht="15.75" customHeight="1">
      <c r="BC8375" s="226"/>
    </row>
    <row r="8376" spans="55:55" ht="15.75" customHeight="1">
      <c r="BC8376" s="226"/>
    </row>
    <row r="8377" spans="55:55" ht="15.75" customHeight="1">
      <c r="BC8377" s="226"/>
    </row>
    <row r="8378" spans="55:55" ht="15.75" customHeight="1">
      <c r="BC8378" s="226"/>
    </row>
    <row r="8379" spans="55:55" ht="15.75" customHeight="1">
      <c r="BC8379" s="226"/>
    </row>
    <row r="8380" spans="55:55" ht="15.75" customHeight="1">
      <c r="BC8380" s="226"/>
    </row>
    <row r="8381" spans="55:55" ht="15.75" customHeight="1">
      <c r="BC8381" s="226"/>
    </row>
    <row r="8382" spans="55:55" ht="15.75" customHeight="1">
      <c r="BC8382" s="226"/>
    </row>
    <row r="8383" spans="55:55" ht="15.75" customHeight="1">
      <c r="BC8383" s="226"/>
    </row>
    <row r="8384" spans="55:55" ht="15.75" customHeight="1">
      <c r="BC8384" s="226"/>
    </row>
    <row r="8385" spans="55:55" ht="15.75" customHeight="1">
      <c r="BC8385" s="226"/>
    </row>
    <row r="8386" spans="55:55" ht="15.75" customHeight="1">
      <c r="BC8386" s="226"/>
    </row>
    <row r="8387" spans="55:55" ht="15.75" customHeight="1">
      <c r="BC8387" s="226"/>
    </row>
    <row r="8388" spans="55:55" ht="15.75" customHeight="1">
      <c r="BC8388" s="226"/>
    </row>
    <row r="8389" spans="55:55" ht="15.75" customHeight="1">
      <c r="BC8389" s="226"/>
    </row>
    <row r="8390" spans="55:55" ht="15.75" customHeight="1">
      <c r="BC8390" s="226"/>
    </row>
    <row r="8391" spans="55:55" ht="15.75" customHeight="1">
      <c r="BC8391" s="226"/>
    </row>
    <row r="8392" spans="55:55" ht="15.75" customHeight="1">
      <c r="BC8392" s="226"/>
    </row>
    <row r="8393" spans="55:55" ht="15.75" customHeight="1">
      <c r="BC8393" s="226"/>
    </row>
    <row r="8394" spans="55:55" ht="15.75" customHeight="1">
      <c r="BC8394" s="226"/>
    </row>
    <row r="8395" spans="55:55" ht="15.75" customHeight="1">
      <c r="BC8395" s="226"/>
    </row>
    <row r="8396" spans="55:55" ht="15.75" customHeight="1">
      <c r="BC8396" s="226"/>
    </row>
    <row r="8397" spans="55:55" ht="15.75" customHeight="1">
      <c r="BC8397" s="226"/>
    </row>
    <row r="8398" spans="55:55" ht="15.75" customHeight="1">
      <c r="BC8398" s="226"/>
    </row>
    <row r="8399" spans="55:55" ht="15.75" customHeight="1">
      <c r="BC8399" s="226"/>
    </row>
    <row r="8400" spans="55:55" ht="15.75" customHeight="1">
      <c r="BC8400" s="226"/>
    </row>
    <row r="8401" spans="55:55" ht="15.75" customHeight="1">
      <c r="BC8401" s="226"/>
    </row>
    <row r="8402" spans="55:55" ht="15.75" customHeight="1">
      <c r="BC8402" s="226"/>
    </row>
    <row r="8403" spans="55:55" ht="15.75" customHeight="1">
      <c r="BC8403" s="226"/>
    </row>
    <row r="8404" spans="55:55" ht="15.75" customHeight="1">
      <c r="BC8404" s="226"/>
    </row>
    <row r="8405" spans="55:55" ht="15.75" customHeight="1">
      <c r="BC8405" s="226"/>
    </row>
    <row r="8406" spans="55:55" ht="15.75" customHeight="1">
      <c r="BC8406" s="226"/>
    </row>
    <row r="8407" spans="55:55" ht="15.75" customHeight="1">
      <c r="BC8407" s="226"/>
    </row>
    <row r="8408" spans="55:55" ht="15.75" customHeight="1">
      <c r="BC8408" s="226"/>
    </row>
    <row r="8409" spans="55:55" ht="15.75" customHeight="1">
      <c r="BC8409" s="226"/>
    </row>
    <row r="8410" spans="55:55" ht="15.75" customHeight="1">
      <c r="BC8410" s="226"/>
    </row>
    <row r="8411" spans="55:55" ht="15.75" customHeight="1">
      <c r="BC8411" s="226"/>
    </row>
    <row r="8412" spans="55:55" ht="15.75" customHeight="1">
      <c r="BC8412" s="226"/>
    </row>
    <row r="8413" spans="55:55" ht="15.75" customHeight="1">
      <c r="BC8413" s="226"/>
    </row>
    <row r="8414" spans="55:55" ht="15.75" customHeight="1">
      <c r="BC8414" s="226"/>
    </row>
    <row r="8415" spans="55:55" ht="15.75" customHeight="1">
      <c r="BC8415" s="226"/>
    </row>
    <row r="8416" spans="55:55" ht="15.75" customHeight="1">
      <c r="BC8416" s="226"/>
    </row>
    <row r="8417" spans="55:55" ht="15.75" customHeight="1">
      <c r="BC8417" s="226"/>
    </row>
    <row r="8418" spans="55:55" ht="15.75" customHeight="1">
      <c r="BC8418" s="226"/>
    </row>
    <row r="8419" spans="55:55" ht="15.75" customHeight="1">
      <c r="BC8419" s="226"/>
    </row>
    <row r="8420" spans="55:55" ht="15.75" customHeight="1">
      <c r="BC8420" s="226"/>
    </row>
    <row r="8421" spans="55:55" ht="15.75" customHeight="1">
      <c r="BC8421" s="226"/>
    </row>
    <row r="8422" spans="55:55" ht="15.75" customHeight="1">
      <c r="BC8422" s="226"/>
    </row>
    <row r="8423" spans="55:55" ht="15.75" customHeight="1">
      <c r="BC8423" s="226"/>
    </row>
    <row r="8424" spans="55:55" ht="15.75" customHeight="1">
      <c r="BC8424" s="226"/>
    </row>
    <row r="8425" spans="55:55" ht="15.75" customHeight="1">
      <c r="BC8425" s="226"/>
    </row>
    <row r="8426" spans="55:55" ht="15.75" customHeight="1">
      <c r="BC8426" s="226"/>
    </row>
    <row r="8427" spans="55:55" ht="15.75" customHeight="1">
      <c r="BC8427" s="226"/>
    </row>
    <row r="8428" spans="55:55" ht="15.75" customHeight="1">
      <c r="BC8428" s="226"/>
    </row>
    <row r="8429" spans="55:55" ht="15.75" customHeight="1">
      <c r="BC8429" s="226"/>
    </row>
    <row r="8430" spans="55:55" ht="15.75" customHeight="1">
      <c r="BC8430" s="226"/>
    </row>
    <row r="8431" spans="55:55" ht="15.75" customHeight="1">
      <c r="BC8431" s="226"/>
    </row>
    <row r="8432" spans="55:55" ht="15.75" customHeight="1">
      <c r="BC8432" s="226"/>
    </row>
    <row r="8433" spans="55:55" ht="15.75" customHeight="1">
      <c r="BC8433" s="226"/>
    </row>
    <row r="8434" spans="55:55" ht="15.75" customHeight="1">
      <c r="BC8434" s="226"/>
    </row>
    <row r="8435" spans="55:55" ht="15.75" customHeight="1">
      <c r="BC8435" s="226"/>
    </row>
    <row r="8436" spans="55:55" ht="15.75" customHeight="1">
      <c r="BC8436" s="226"/>
    </row>
    <row r="8437" spans="55:55" ht="15.75" customHeight="1">
      <c r="BC8437" s="226"/>
    </row>
    <row r="8438" spans="55:55" ht="15.75" customHeight="1">
      <c r="BC8438" s="226"/>
    </row>
    <row r="8439" spans="55:55" ht="15.75" customHeight="1">
      <c r="BC8439" s="226"/>
    </row>
    <row r="8440" spans="55:55" ht="15.75" customHeight="1">
      <c r="BC8440" s="226"/>
    </row>
    <row r="8441" spans="55:55" ht="15.75" customHeight="1">
      <c r="BC8441" s="226"/>
    </row>
    <row r="8442" spans="55:55" ht="15.75" customHeight="1">
      <c r="BC8442" s="226"/>
    </row>
    <row r="8443" spans="55:55" ht="15.75" customHeight="1">
      <c r="BC8443" s="226"/>
    </row>
    <row r="8444" spans="55:55" ht="15.75" customHeight="1">
      <c r="BC8444" s="226"/>
    </row>
    <row r="8445" spans="55:55" ht="15.75" customHeight="1">
      <c r="BC8445" s="226"/>
    </row>
    <row r="8446" spans="55:55" ht="15.75" customHeight="1">
      <c r="BC8446" s="226"/>
    </row>
    <row r="8447" spans="55:55" ht="15.75" customHeight="1">
      <c r="BC8447" s="226"/>
    </row>
    <row r="8448" spans="55:55" ht="15.75" customHeight="1">
      <c r="BC8448" s="226"/>
    </row>
    <row r="8449" spans="55:55" ht="15.75" customHeight="1">
      <c r="BC8449" s="226"/>
    </row>
    <row r="8450" spans="55:55" ht="15.75" customHeight="1">
      <c r="BC8450" s="226"/>
    </row>
    <row r="8451" spans="55:55" ht="15.75" customHeight="1">
      <c r="BC8451" s="226"/>
    </row>
    <row r="8452" spans="55:55" ht="15.75" customHeight="1">
      <c r="BC8452" s="226"/>
    </row>
    <row r="8453" spans="55:55" ht="15.75" customHeight="1">
      <c r="BC8453" s="226"/>
    </row>
    <row r="8454" spans="55:55" ht="15.75" customHeight="1">
      <c r="BC8454" s="226"/>
    </row>
    <row r="8455" spans="55:55" ht="15.75" customHeight="1">
      <c r="BC8455" s="226"/>
    </row>
    <row r="8456" spans="55:55" ht="15.75" customHeight="1">
      <c r="BC8456" s="226"/>
    </row>
    <row r="8457" spans="55:55" ht="15.75" customHeight="1">
      <c r="BC8457" s="226"/>
    </row>
    <row r="8458" spans="55:55" ht="15.75" customHeight="1">
      <c r="BC8458" s="226"/>
    </row>
    <row r="8459" spans="55:55" ht="15.75" customHeight="1">
      <c r="BC8459" s="226"/>
    </row>
    <row r="8460" spans="55:55" ht="15.75" customHeight="1">
      <c r="BC8460" s="226"/>
    </row>
    <row r="8461" spans="55:55" ht="15.75" customHeight="1">
      <c r="BC8461" s="226"/>
    </row>
    <row r="8462" spans="55:55" ht="15.75" customHeight="1">
      <c r="BC8462" s="226"/>
    </row>
    <row r="8463" spans="55:55" ht="15.75" customHeight="1">
      <c r="BC8463" s="226"/>
    </row>
    <row r="8464" spans="55:55" ht="15.75" customHeight="1">
      <c r="BC8464" s="226"/>
    </row>
    <row r="8465" spans="55:55" ht="15.75" customHeight="1">
      <c r="BC8465" s="226"/>
    </row>
    <row r="8466" spans="55:55" ht="15.75" customHeight="1">
      <c r="BC8466" s="226"/>
    </row>
    <row r="8467" spans="55:55" ht="15.75" customHeight="1">
      <c r="BC8467" s="226"/>
    </row>
    <row r="8468" spans="55:55" ht="15.75" customHeight="1">
      <c r="BC8468" s="226"/>
    </row>
    <row r="8469" spans="55:55" ht="15.75" customHeight="1">
      <c r="BC8469" s="226"/>
    </row>
    <row r="8470" spans="55:55" ht="15.75" customHeight="1">
      <c r="BC8470" s="226"/>
    </row>
    <row r="8471" spans="55:55" ht="15.75" customHeight="1">
      <c r="BC8471" s="226"/>
    </row>
    <row r="8472" spans="55:55" ht="15.75" customHeight="1">
      <c r="BC8472" s="226"/>
    </row>
    <row r="8473" spans="55:55" ht="15.75" customHeight="1">
      <c r="BC8473" s="226"/>
    </row>
    <row r="8474" spans="55:55" ht="15.75" customHeight="1">
      <c r="BC8474" s="226"/>
    </row>
    <row r="8475" spans="55:55" ht="15.75" customHeight="1">
      <c r="BC8475" s="226"/>
    </row>
    <row r="8476" spans="55:55" ht="15.75" customHeight="1">
      <c r="BC8476" s="226"/>
    </row>
    <row r="8477" spans="55:55" ht="15.75" customHeight="1">
      <c r="BC8477" s="226"/>
    </row>
    <row r="8478" spans="55:55" ht="15.75" customHeight="1">
      <c r="BC8478" s="226"/>
    </row>
    <row r="8479" spans="55:55" ht="15.75" customHeight="1">
      <c r="BC8479" s="226"/>
    </row>
    <row r="8480" spans="55:55" ht="15.75" customHeight="1">
      <c r="BC8480" s="226"/>
    </row>
    <row r="8481" spans="55:55" ht="15.75" customHeight="1">
      <c r="BC8481" s="226"/>
    </row>
    <row r="8482" spans="55:55" ht="15.75" customHeight="1">
      <c r="BC8482" s="226"/>
    </row>
    <row r="8483" spans="55:55" ht="15.75" customHeight="1">
      <c r="BC8483" s="226"/>
    </row>
    <row r="8484" spans="55:55" ht="15.75" customHeight="1">
      <c r="BC8484" s="226"/>
    </row>
    <row r="8485" spans="55:55" ht="15.75" customHeight="1">
      <c r="BC8485" s="226"/>
    </row>
    <row r="8486" spans="55:55" ht="15.75" customHeight="1">
      <c r="BC8486" s="226"/>
    </row>
    <row r="8487" spans="55:55" ht="15.75" customHeight="1">
      <c r="BC8487" s="226"/>
    </row>
    <row r="8488" spans="55:55" ht="15.75" customHeight="1">
      <c r="BC8488" s="226"/>
    </row>
    <row r="8489" spans="55:55" ht="15.75" customHeight="1">
      <c r="BC8489" s="226"/>
    </row>
    <row r="8490" spans="55:55" ht="15.75" customHeight="1">
      <c r="BC8490" s="226"/>
    </row>
    <row r="8491" spans="55:55" ht="15.75" customHeight="1">
      <c r="BC8491" s="226"/>
    </row>
    <row r="8492" spans="55:55" ht="15.75" customHeight="1">
      <c r="BC8492" s="226"/>
    </row>
    <row r="8493" spans="55:55" ht="15.75" customHeight="1">
      <c r="BC8493" s="226"/>
    </row>
    <row r="8494" spans="55:55" ht="15.75" customHeight="1">
      <c r="BC8494" s="226"/>
    </row>
    <row r="8495" spans="55:55" ht="15.75" customHeight="1">
      <c r="BC8495" s="226"/>
    </row>
    <row r="8496" spans="55:55" ht="15.75" customHeight="1">
      <c r="BC8496" s="226"/>
    </row>
    <row r="8497" spans="55:55" ht="15.75" customHeight="1">
      <c r="BC8497" s="226"/>
    </row>
    <row r="8498" spans="55:55" ht="15.75" customHeight="1">
      <c r="BC8498" s="226"/>
    </row>
    <row r="8499" spans="55:55" ht="15.75" customHeight="1">
      <c r="BC8499" s="226"/>
    </row>
    <row r="8500" spans="55:55" ht="15.75" customHeight="1">
      <c r="BC8500" s="226"/>
    </row>
    <row r="8501" spans="55:55" ht="15.75" customHeight="1">
      <c r="BC8501" s="226"/>
    </row>
    <row r="8502" spans="55:55" ht="15.75" customHeight="1">
      <c r="BC8502" s="226"/>
    </row>
    <row r="8503" spans="55:55" ht="15.75" customHeight="1">
      <c r="BC8503" s="226"/>
    </row>
    <row r="8504" spans="55:55" ht="15.75" customHeight="1">
      <c r="BC8504" s="226"/>
    </row>
    <row r="8505" spans="55:55" ht="15.75" customHeight="1">
      <c r="BC8505" s="226"/>
    </row>
    <row r="8506" spans="55:55" ht="15.75" customHeight="1">
      <c r="BC8506" s="226"/>
    </row>
    <row r="8507" spans="55:55" ht="15.75" customHeight="1">
      <c r="BC8507" s="226"/>
    </row>
    <row r="8508" spans="55:55" ht="15.75" customHeight="1">
      <c r="BC8508" s="226"/>
    </row>
    <row r="8509" spans="55:55" ht="15.75" customHeight="1">
      <c r="BC8509" s="226"/>
    </row>
    <row r="8510" spans="55:55" ht="15.75" customHeight="1">
      <c r="BC8510" s="226"/>
    </row>
    <row r="8511" spans="55:55" ht="15.75" customHeight="1">
      <c r="BC8511" s="226"/>
    </row>
    <row r="8512" spans="55:55" ht="15.75" customHeight="1">
      <c r="BC8512" s="226"/>
    </row>
    <row r="8513" spans="55:55" ht="15.75" customHeight="1">
      <c r="BC8513" s="226"/>
    </row>
    <row r="8514" spans="55:55" ht="15.75" customHeight="1">
      <c r="BC8514" s="226"/>
    </row>
    <row r="8515" spans="55:55" ht="15.75" customHeight="1">
      <c r="BC8515" s="226"/>
    </row>
    <row r="8516" spans="55:55" ht="15.75" customHeight="1">
      <c r="BC8516" s="226"/>
    </row>
    <row r="8517" spans="55:55" ht="15.75" customHeight="1">
      <c r="BC8517" s="226"/>
    </row>
    <row r="8518" spans="55:55" ht="15.75" customHeight="1">
      <c r="BC8518" s="226"/>
    </row>
    <row r="8519" spans="55:55" ht="15.75" customHeight="1">
      <c r="BC8519" s="226"/>
    </row>
    <row r="8520" spans="55:55" ht="15.75" customHeight="1">
      <c r="BC8520" s="226"/>
    </row>
    <row r="8521" spans="55:55" ht="15.75" customHeight="1">
      <c r="BC8521" s="226"/>
    </row>
    <row r="8522" spans="55:55" ht="15.75" customHeight="1">
      <c r="BC8522" s="226"/>
    </row>
    <row r="8523" spans="55:55" ht="15.75" customHeight="1">
      <c r="BC8523" s="226"/>
    </row>
    <row r="8524" spans="55:55" ht="15.75" customHeight="1">
      <c r="BC8524" s="226"/>
    </row>
    <row r="8525" spans="55:55" ht="15.75" customHeight="1">
      <c r="BC8525" s="226"/>
    </row>
    <row r="8526" spans="55:55" ht="15.75" customHeight="1">
      <c r="BC8526" s="226"/>
    </row>
    <row r="8527" spans="55:55" ht="15.75" customHeight="1">
      <c r="BC8527" s="226"/>
    </row>
    <row r="8528" spans="55:55" ht="15.75" customHeight="1">
      <c r="BC8528" s="226"/>
    </row>
    <row r="8529" spans="55:55" ht="15.75" customHeight="1">
      <c r="BC8529" s="226"/>
    </row>
    <row r="8530" spans="55:55" ht="15.75" customHeight="1">
      <c r="BC8530" s="226"/>
    </row>
    <row r="8531" spans="55:55" ht="15.75" customHeight="1">
      <c r="BC8531" s="226"/>
    </row>
    <row r="8532" spans="55:55" ht="15.75" customHeight="1">
      <c r="BC8532" s="226"/>
    </row>
    <row r="8533" spans="55:55" ht="15.75" customHeight="1">
      <c r="BC8533" s="226"/>
    </row>
    <row r="8534" spans="55:55" ht="15.75" customHeight="1">
      <c r="BC8534" s="226"/>
    </row>
    <row r="8535" spans="55:55" ht="15.75" customHeight="1">
      <c r="BC8535" s="226"/>
    </row>
    <row r="8536" spans="55:55" ht="15.75" customHeight="1">
      <c r="BC8536" s="226"/>
    </row>
    <row r="8537" spans="55:55" ht="15.75" customHeight="1">
      <c r="BC8537" s="226"/>
    </row>
    <row r="8538" spans="55:55" ht="15.75" customHeight="1">
      <c r="BC8538" s="226"/>
    </row>
    <row r="8539" spans="55:55" ht="15.75" customHeight="1">
      <c r="BC8539" s="226"/>
    </row>
    <row r="8540" spans="55:55" ht="15.75" customHeight="1">
      <c r="BC8540" s="226"/>
    </row>
    <row r="8541" spans="55:55" ht="15.75" customHeight="1">
      <c r="BC8541" s="226"/>
    </row>
    <row r="8542" spans="55:55" ht="15.75" customHeight="1">
      <c r="BC8542" s="226"/>
    </row>
    <row r="8543" spans="55:55" ht="15.75" customHeight="1">
      <c r="BC8543" s="226"/>
    </row>
    <row r="8544" spans="55:55" ht="15.75" customHeight="1">
      <c r="BC8544" s="226"/>
    </row>
    <row r="8545" spans="55:55" ht="15.75" customHeight="1">
      <c r="BC8545" s="226"/>
    </row>
    <row r="8546" spans="55:55" ht="15.75" customHeight="1">
      <c r="BC8546" s="226"/>
    </row>
    <row r="8547" spans="55:55" ht="15.75" customHeight="1">
      <c r="BC8547" s="226"/>
    </row>
    <row r="8548" spans="55:55" ht="15.75" customHeight="1">
      <c r="BC8548" s="226"/>
    </row>
    <row r="8549" spans="55:55" ht="15.75" customHeight="1">
      <c r="BC8549" s="226"/>
    </row>
    <row r="8550" spans="55:55" ht="15.75" customHeight="1">
      <c r="BC8550" s="226"/>
    </row>
    <row r="8551" spans="55:55" ht="15.75" customHeight="1">
      <c r="BC8551" s="226"/>
    </row>
    <row r="8552" spans="55:55" ht="15.75" customHeight="1">
      <c r="BC8552" s="226"/>
    </row>
    <row r="8553" spans="55:55" ht="15.75" customHeight="1">
      <c r="BC8553" s="226"/>
    </row>
    <row r="8554" spans="55:55" ht="15.75" customHeight="1">
      <c r="BC8554" s="226"/>
    </row>
    <row r="8555" spans="55:55" ht="15.75" customHeight="1">
      <c r="BC8555" s="226"/>
    </row>
    <row r="8556" spans="55:55" ht="15.75" customHeight="1">
      <c r="BC8556" s="226"/>
    </row>
    <row r="8557" spans="55:55" ht="15.75" customHeight="1">
      <c r="BC8557" s="226"/>
    </row>
    <row r="8558" spans="55:55" ht="15.75" customHeight="1">
      <c r="BC8558" s="226"/>
    </row>
    <row r="8559" spans="55:55" ht="15.75" customHeight="1">
      <c r="BC8559" s="226"/>
    </row>
    <row r="8560" spans="55:55" ht="15.75" customHeight="1">
      <c r="BC8560" s="226"/>
    </row>
    <row r="8561" spans="55:55" ht="15.75" customHeight="1">
      <c r="BC8561" s="226"/>
    </row>
    <row r="8562" spans="55:55" ht="15.75" customHeight="1">
      <c r="BC8562" s="226"/>
    </row>
    <row r="8563" spans="55:55" ht="15.75" customHeight="1">
      <c r="BC8563" s="226"/>
    </row>
    <row r="8564" spans="55:55" ht="15.75" customHeight="1">
      <c r="BC8564" s="226"/>
    </row>
    <row r="8565" spans="55:55" ht="15.75" customHeight="1">
      <c r="BC8565" s="226"/>
    </row>
    <row r="8566" spans="55:55" ht="15.75" customHeight="1">
      <c r="BC8566" s="226"/>
    </row>
    <row r="8567" spans="55:55" ht="15.75" customHeight="1">
      <c r="BC8567" s="226"/>
    </row>
    <row r="8568" spans="55:55" ht="15.75" customHeight="1">
      <c r="BC8568" s="226"/>
    </row>
    <row r="8569" spans="55:55" ht="15.75" customHeight="1">
      <c r="BC8569" s="226"/>
    </row>
    <row r="8570" spans="55:55" ht="15.75" customHeight="1">
      <c r="BC8570" s="226"/>
    </row>
    <row r="8571" spans="55:55" ht="15.75" customHeight="1">
      <c r="BC8571" s="226"/>
    </row>
    <row r="8572" spans="55:55" ht="15.75" customHeight="1">
      <c r="BC8572" s="226"/>
    </row>
    <row r="8573" spans="55:55" ht="15.75" customHeight="1">
      <c r="BC8573" s="226"/>
    </row>
    <row r="8574" spans="55:55" ht="15.75" customHeight="1">
      <c r="BC8574" s="226"/>
    </row>
    <row r="8575" spans="55:55" ht="15.75" customHeight="1">
      <c r="BC8575" s="226"/>
    </row>
    <row r="8576" spans="55:55" ht="15.75" customHeight="1">
      <c r="BC8576" s="226"/>
    </row>
    <row r="8577" spans="55:55" ht="15.75" customHeight="1">
      <c r="BC8577" s="226"/>
    </row>
    <row r="8578" spans="55:55" ht="15.75" customHeight="1">
      <c r="BC8578" s="226"/>
    </row>
    <row r="8579" spans="55:55" ht="15.75" customHeight="1">
      <c r="BC8579" s="226"/>
    </row>
    <row r="8580" spans="55:55" ht="15.75" customHeight="1">
      <c r="BC8580" s="226"/>
    </row>
    <row r="8581" spans="55:55" ht="15.75" customHeight="1">
      <c r="BC8581" s="226"/>
    </row>
    <row r="8582" spans="55:55" ht="15.75" customHeight="1">
      <c r="BC8582" s="226"/>
    </row>
    <row r="8583" spans="55:55" ht="15.75" customHeight="1">
      <c r="BC8583" s="226"/>
    </row>
    <row r="8584" spans="55:55" ht="15.75" customHeight="1">
      <c r="BC8584" s="226"/>
    </row>
    <row r="8585" spans="55:55" ht="15.75" customHeight="1">
      <c r="BC8585" s="226"/>
    </row>
    <row r="8586" spans="55:55" ht="15.75" customHeight="1">
      <c r="BC8586" s="226"/>
    </row>
    <row r="8587" spans="55:55" ht="15.75" customHeight="1">
      <c r="BC8587" s="226"/>
    </row>
    <row r="8588" spans="55:55" ht="15.75" customHeight="1">
      <c r="BC8588" s="226"/>
    </row>
    <row r="8589" spans="55:55" ht="15.75" customHeight="1">
      <c r="BC8589" s="226"/>
    </row>
    <row r="8590" spans="55:55" ht="15.75" customHeight="1">
      <c r="BC8590" s="226"/>
    </row>
    <row r="8591" spans="55:55" ht="15.75" customHeight="1">
      <c r="BC8591" s="226"/>
    </row>
    <row r="8592" spans="55:55" ht="15.75" customHeight="1">
      <c r="BC8592" s="226"/>
    </row>
    <row r="8593" spans="55:55" ht="15.75" customHeight="1">
      <c r="BC8593" s="226"/>
    </row>
    <row r="8594" spans="55:55" ht="15.75" customHeight="1">
      <c r="BC8594" s="226"/>
    </row>
    <row r="8595" spans="55:55" ht="15.75" customHeight="1">
      <c r="BC8595" s="226"/>
    </row>
    <row r="8596" spans="55:55" ht="15.75" customHeight="1">
      <c r="BC8596" s="226"/>
    </row>
    <row r="8597" spans="55:55" ht="15.75" customHeight="1">
      <c r="BC8597" s="226"/>
    </row>
    <row r="8598" spans="55:55" ht="15.75" customHeight="1">
      <c r="BC8598" s="226"/>
    </row>
    <row r="8599" spans="55:55" ht="15.75" customHeight="1">
      <c r="BC8599" s="226"/>
    </row>
    <row r="8600" spans="55:55" ht="15.75" customHeight="1">
      <c r="BC8600" s="226"/>
    </row>
    <row r="8601" spans="55:55" ht="15.75" customHeight="1">
      <c r="BC8601" s="226"/>
    </row>
    <row r="8602" spans="55:55" ht="15.75" customHeight="1">
      <c r="BC8602" s="226"/>
    </row>
    <row r="8603" spans="55:55" ht="15.75" customHeight="1">
      <c r="BC8603" s="226"/>
    </row>
    <row r="8604" spans="55:55" ht="15.75" customHeight="1">
      <c r="BC8604" s="226"/>
    </row>
    <row r="8605" spans="55:55" ht="15.75" customHeight="1">
      <c r="BC8605" s="226"/>
    </row>
    <row r="8606" spans="55:55" ht="15.75" customHeight="1">
      <c r="BC8606" s="226"/>
    </row>
    <row r="8607" spans="55:55" ht="15.75" customHeight="1">
      <c r="BC8607" s="226"/>
    </row>
    <row r="8608" spans="55:55" ht="15.75" customHeight="1">
      <c r="BC8608" s="226"/>
    </row>
    <row r="8609" spans="55:55" ht="15.75" customHeight="1">
      <c r="BC8609" s="226"/>
    </row>
    <row r="8610" spans="55:55" ht="15.75" customHeight="1">
      <c r="BC8610" s="226"/>
    </row>
    <row r="8611" spans="55:55" ht="15.75" customHeight="1">
      <c r="BC8611" s="226"/>
    </row>
    <row r="8612" spans="55:55" ht="15.75" customHeight="1">
      <c r="BC8612" s="226"/>
    </row>
    <row r="8613" spans="55:55" ht="15.75" customHeight="1">
      <c r="BC8613" s="226"/>
    </row>
    <row r="8614" spans="55:55" ht="15.75" customHeight="1">
      <c r="BC8614" s="226"/>
    </row>
    <row r="8615" spans="55:55" ht="15.75" customHeight="1">
      <c r="BC8615" s="226"/>
    </row>
    <row r="8616" spans="55:55" ht="15.75" customHeight="1">
      <c r="BC8616" s="226"/>
    </row>
    <row r="8617" spans="55:55" ht="15.75" customHeight="1">
      <c r="BC8617" s="226"/>
    </row>
    <row r="8618" spans="55:55" ht="15.75" customHeight="1">
      <c r="BC8618" s="226"/>
    </row>
    <row r="8619" spans="55:55" ht="15.75" customHeight="1">
      <c r="BC8619" s="226"/>
    </row>
    <row r="8620" spans="55:55" ht="15.75" customHeight="1">
      <c r="BC8620" s="226"/>
    </row>
    <row r="8621" spans="55:55" ht="15.75" customHeight="1">
      <c r="BC8621" s="226"/>
    </row>
    <row r="8622" spans="55:55" ht="15.75" customHeight="1">
      <c r="BC8622" s="226"/>
    </row>
    <row r="8623" spans="55:55" ht="15.75" customHeight="1">
      <c r="BC8623" s="226"/>
    </row>
    <row r="8624" spans="55:55" ht="15.75" customHeight="1">
      <c r="BC8624" s="226"/>
    </row>
    <row r="8625" spans="55:55" ht="15.75" customHeight="1">
      <c r="BC8625" s="226"/>
    </row>
    <row r="8626" spans="55:55" ht="15.75" customHeight="1">
      <c r="BC8626" s="226"/>
    </row>
    <row r="8627" spans="55:55" ht="15.75" customHeight="1">
      <c r="BC8627" s="226"/>
    </row>
    <row r="8628" spans="55:55" ht="15.75" customHeight="1">
      <c r="BC8628" s="226"/>
    </row>
    <row r="8629" spans="55:55" ht="15.75" customHeight="1">
      <c r="BC8629" s="226"/>
    </row>
    <row r="8630" spans="55:55" ht="15.75" customHeight="1">
      <c r="BC8630" s="226"/>
    </row>
    <row r="8631" spans="55:55" ht="15.75" customHeight="1">
      <c r="BC8631" s="226"/>
    </row>
    <row r="8632" spans="55:55" ht="15.75" customHeight="1">
      <c r="BC8632" s="226"/>
    </row>
    <row r="8633" spans="55:55" ht="15.75" customHeight="1">
      <c r="BC8633" s="226"/>
    </row>
    <row r="8634" spans="55:55" ht="15.75" customHeight="1">
      <c r="BC8634" s="226"/>
    </row>
    <row r="8635" spans="55:55" ht="15.75" customHeight="1">
      <c r="BC8635" s="226"/>
    </row>
    <row r="8636" spans="55:55" ht="15.75" customHeight="1">
      <c r="BC8636" s="226"/>
    </row>
    <row r="8637" spans="55:55" ht="15.75" customHeight="1">
      <c r="BC8637" s="226"/>
    </row>
    <row r="8638" spans="55:55" ht="15.75" customHeight="1">
      <c r="BC8638" s="226"/>
    </row>
    <row r="8639" spans="55:55" ht="15.75" customHeight="1">
      <c r="BC8639" s="226"/>
    </row>
    <row r="8640" spans="55:55" ht="15.75" customHeight="1">
      <c r="BC8640" s="226"/>
    </row>
    <row r="8641" spans="55:55" ht="15.75" customHeight="1">
      <c r="BC8641" s="226"/>
    </row>
    <row r="8642" spans="55:55" ht="15.75" customHeight="1">
      <c r="BC8642" s="226"/>
    </row>
    <row r="8643" spans="55:55" ht="15.75" customHeight="1">
      <c r="BC8643" s="226"/>
    </row>
    <row r="8644" spans="55:55" ht="15.75" customHeight="1">
      <c r="BC8644" s="226"/>
    </row>
    <row r="8645" spans="55:55" ht="15.75" customHeight="1">
      <c r="BC8645" s="226"/>
    </row>
    <row r="8646" spans="55:55" ht="15.75" customHeight="1">
      <c r="BC8646" s="226"/>
    </row>
    <row r="8647" spans="55:55" ht="15.75" customHeight="1">
      <c r="BC8647" s="226"/>
    </row>
    <row r="8648" spans="55:55" ht="15.75" customHeight="1">
      <c r="BC8648" s="226"/>
    </row>
    <row r="8649" spans="55:55" ht="15.75" customHeight="1">
      <c r="BC8649" s="226"/>
    </row>
    <row r="8650" spans="55:55" ht="15.75" customHeight="1">
      <c r="BC8650" s="226"/>
    </row>
    <row r="8651" spans="55:55" ht="15.75" customHeight="1">
      <c r="BC8651" s="226"/>
    </row>
    <row r="8652" spans="55:55" ht="15.75" customHeight="1">
      <c r="BC8652" s="226"/>
    </row>
    <row r="8653" spans="55:55" ht="15.75" customHeight="1">
      <c r="BC8653" s="226"/>
    </row>
    <row r="8654" spans="55:55" ht="15.75" customHeight="1">
      <c r="BC8654" s="226"/>
    </row>
    <row r="8655" spans="55:55" ht="15.75" customHeight="1">
      <c r="BC8655" s="226"/>
    </row>
    <row r="8656" spans="55:55" ht="15.75" customHeight="1">
      <c r="BC8656" s="226"/>
    </row>
    <row r="8657" spans="55:55" ht="15.75" customHeight="1">
      <c r="BC8657" s="226"/>
    </row>
    <row r="8658" spans="55:55" ht="15.75" customHeight="1">
      <c r="BC8658" s="226"/>
    </row>
    <row r="8659" spans="55:55" ht="15.75" customHeight="1">
      <c r="BC8659" s="226"/>
    </row>
    <row r="8660" spans="55:55" ht="15.75" customHeight="1">
      <c r="BC8660" s="226"/>
    </row>
    <row r="8661" spans="55:55" ht="15.75" customHeight="1">
      <c r="BC8661" s="226"/>
    </row>
    <row r="8662" spans="55:55" ht="15.75" customHeight="1">
      <c r="BC8662" s="226"/>
    </row>
    <row r="8663" spans="55:55" ht="15.75" customHeight="1">
      <c r="BC8663" s="226"/>
    </row>
    <row r="8664" spans="55:55" ht="15.75" customHeight="1">
      <c r="BC8664" s="226"/>
    </row>
    <row r="8665" spans="55:55" ht="15.75" customHeight="1">
      <c r="BC8665" s="226"/>
    </row>
    <row r="8666" spans="55:55" ht="15.75" customHeight="1">
      <c r="BC8666" s="226"/>
    </row>
    <row r="8667" spans="55:55" ht="15.75" customHeight="1">
      <c r="BC8667" s="226"/>
    </row>
    <row r="8668" spans="55:55" ht="15.75" customHeight="1">
      <c r="BC8668" s="226"/>
    </row>
    <row r="8669" spans="55:55" ht="15.75" customHeight="1">
      <c r="BC8669" s="226"/>
    </row>
    <row r="8670" spans="55:55" ht="15.75" customHeight="1">
      <c r="BC8670" s="226"/>
    </row>
    <row r="8671" spans="55:55" ht="15.75" customHeight="1">
      <c r="BC8671" s="226"/>
    </row>
    <row r="8672" spans="55:55" ht="15.75" customHeight="1">
      <c r="BC8672" s="226"/>
    </row>
    <row r="8673" spans="55:55" ht="15.75" customHeight="1">
      <c r="BC8673" s="226"/>
    </row>
    <row r="8674" spans="55:55" ht="15.75" customHeight="1">
      <c r="BC8674" s="226"/>
    </row>
    <row r="8675" spans="55:55" ht="15.75" customHeight="1">
      <c r="BC8675" s="226"/>
    </row>
    <row r="8676" spans="55:55" ht="15.75" customHeight="1">
      <c r="BC8676" s="226"/>
    </row>
    <row r="8677" spans="55:55" ht="15.75" customHeight="1">
      <c r="BC8677" s="226"/>
    </row>
    <row r="8678" spans="55:55" ht="15.75" customHeight="1">
      <c r="BC8678" s="226"/>
    </row>
    <row r="8679" spans="55:55" ht="15.75" customHeight="1">
      <c r="BC8679" s="226"/>
    </row>
    <row r="8680" spans="55:55" ht="15.75" customHeight="1">
      <c r="BC8680" s="226"/>
    </row>
    <row r="8681" spans="55:55" ht="15.75" customHeight="1">
      <c r="BC8681" s="226"/>
    </row>
    <row r="8682" spans="55:55" ht="15.75" customHeight="1">
      <c r="BC8682" s="226"/>
    </row>
    <row r="8683" spans="55:55" ht="15.75" customHeight="1">
      <c r="BC8683" s="226"/>
    </row>
    <row r="8684" spans="55:55" ht="15.75" customHeight="1">
      <c r="BC8684" s="226"/>
    </row>
    <row r="8685" spans="55:55" ht="15.75" customHeight="1">
      <c r="BC8685" s="226"/>
    </row>
    <row r="8686" spans="55:55" ht="15.75" customHeight="1">
      <c r="BC8686" s="226"/>
    </row>
    <row r="8687" spans="55:55" ht="15.75" customHeight="1">
      <c r="BC8687" s="226"/>
    </row>
    <row r="8688" spans="55:55" ht="15.75" customHeight="1">
      <c r="BC8688" s="226"/>
    </row>
    <row r="8689" spans="55:55" ht="15.75" customHeight="1">
      <c r="BC8689" s="226"/>
    </row>
    <row r="8690" spans="55:55" ht="15.75" customHeight="1">
      <c r="BC8690" s="226"/>
    </row>
    <row r="8691" spans="55:55" ht="15.75" customHeight="1">
      <c r="BC8691" s="226"/>
    </row>
    <row r="8692" spans="55:55" ht="15.75" customHeight="1">
      <c r="BC8692" s="226"/>
    </row>
    <row r="8693" spans="55:55" ht="15.75" customHeight="1">
      <c r="BC8693" s="226"/>
    </row>
    <row r="8694" spans="55:55" ht="15.75" customHeight="1">
      <c r="BC8694" s="226"/>
    </row>
    <row r="8695" spans="55:55" ht="15.75" customHeight="1">
      <c r="BC8695" s="226"/>
    </row>
    <row r="8696" spans="55:55" ht="15.75" customHeight="1">
      <c r="BC8696" s="226"/>
    </row>
    <row r="8697" spans="55:55" ht="15.75" customHeight="1">
      <c r="BC8697" s="226"/>
    </row>
    <row r="8698" spans="55:55" ht="15.75" customHeight="1">
      <c r="BC8698" s="226"/>
    </row>
    <row r="8699" spans="55:55" ht="15.75" customHeight="1">
      <c r="BC8699" s="226"/>
    </row>
    <row r="8700" spans="55:55" ht="15.75" customHeight="1">
      <c r="BC8700" s="226"/>
    </row>
    <row r="8701" spans="55:55" ht="15.75" customHeight="1">
      <c r="BC8701" s="226"/>
    </row>
    <row r="8702" spans="55:55" ht="15.75" customHeight="1">
      <c r="BC8702" s="226"/>
    </row>
    <row r="8703" spans="55:55" ht="15.75" customHeight="1">
      <c r="BC8703" s="226"/>
    </row>
    <row r="8704" spans="55:55" ht="15.75" customHeight="1">
      <c r="BC8704" s="226"/>
    </row>
    <row r="8705" spans="55:55" ht="15.75" customHeight="1">
      <c r="BC8705" s="226"/>
    </row>
    <row r="8706" spans="55:55" ht="15.75" customHeight="1">
      <c r="BC8706" s="226"/>
    </row>
    <row r="8707" spans="55:55" ht="15.75" customHeight="1">
      <c r="BC8707" s="226"/>
    </row>
    <row r="8708" spans="55:55" ht="15.75" customHeight="1">
      <c r="BC8708" s="226"/>
    </row>
    <row r="8709" spans="55:55" ht="15.75" customHeight="1">
      <c r="BC8709" s="226"/>
    </row>
    <row r="8710" spans="55:55" ht="15.75" customHeight="1">
      <c r="BC8710" s="226"/>
    </row>
    <row r="8711" spans="55:55" ht="15.75" customHeight="1">
      <c r="BC8711" s="226"/>
    </row>
    <row r="8712" spans="55:55" ht="15.75" customHeight="1">
      <c r="BC8712" s="226"/>
    </row>
    <row r="8713" spans="55:55" ht="15.75" customHeight="1">
      <c r="BC8713" s="226"/>
    </row>
    <row r="8714" spans="55:55" ht="15.75" customHeight="1">
      <c r="BC8714" s="226"/>
    </row>
    <row r="8715" spans="55:55" ht="15.75" customHeight="1">
      <c r="BC8715" s="226"/>
    </row>
    <row r="8716" spans="55:55" ht="15.75" customHeight="1">
      <c r="BC8716" s="226"/>
    </row>
    <row r="8717" spans="55:55" ht="15.75" customHeight="1">
      <c r="BC8717" s="226"/>
    </row>
    <row r="8718" spans="55:55" ht="15.75" customHeight="1">
      <c r="BC8718" s="226"/>
    </row>
    <row r="8719" spans="55:55" ht="15.75" customHeight="1">
      <c r="BC8719" s="226"/>
    </row>
    <row r="8720" spans="55:55" ht="15.75" customHeight="1">
      <c r="BC8720" s="226"/>
    </row>
    <row r="8721" spans="55:55" ht="15.75" customHeight="1">
      <c r="BC8721" s="226"/>
    </row>
    <row r="8722" spans="55:55" ht="15.75" customHeight="1">
      <c r="BC8722" s="226"/>
    </row>
    <row r="8723" spans="55:55" ht="15.75" customHeight="1">
      <c r="BC8723" s="226"/>
    </row>
    <row r="8724" spans="55:55" ht="15.75" customHeight="1">
      <c r="BC8724" s="226"/>
    </row>
    <row r="8725" spans="55:55" ht="15.75" customHeight="1">
      <c r="BC8725" s="226"/>
    </row>
    <row r="8726" spans="55:55" ht="15.75" customHeight="1">
      <c r="BC8726" s="226"/>
    </row>
    <row r="8727" spans="55:55" ht="15.75" customHeight="1">
      <c r="BC8727" s="226"/>
    </row>
    <row r="8728" spans="55:55" ht="15.75" customHeight="1">
      <c r="BC8728" s="226"/>
    </row>
    <row r="8729" spans="55:55" ht="15.75" customHeight="1">
      <c r="BC8729" s="226"/>
    </row>
    <row r="8730" spans="55:55" ht="15.75" customHeight="1">
      <c r="BC8730" s="226"/>
    </row>
    <row r="8731" spans="55:55" ht="15.75" customHeight="1">
      <c r="BC8731" s="226"/>
    </row>
    <row r="8732" spans="55:55" ht="15.75" customHeight="1">
      <c r="BC8732" s="226"/>
    </row>
    <row r="8733" spans="55:55" ht="15.75" customHeight="1">
      <c r="BC8733" s="226"/>
    </row>
    <row r="8734" spans="55:55" ht="15.75" customHeight="1">
      <c r="BC8734" s="226"/>
    </row>
    <row r="8735" spans="55:55" ht="15.75" customHeight="1">
      <c r="BC8735" s="226"/>
    </row>
    <row r="8736" spans="55:55" ht="15.75" customHeight="1">
      <c r="BC8736" s="226"/>
    </row>
    <row r="8737" spans="55:55" ht="15.75" customHeight="1">
      <c r="BC8737" s="226"/>
    </row>
    <row r="8738" spans="55:55" ht="15.75" customHeight="1">
      <c r="BC8738" s="226"/>
    </row>
    <row r="8739" spans="55:55" ht="15.75" customHeight="1">
      <c r="BC8739" s="226"/>
    </row>
    <row r="8740" spans="55:55" ht="15.75" customHeight="1">
      <c r="BC8740" s="226"/>
    </row>
    <row r="8741" spans="55:55" ht="15.75" customHeight="1">
      <c r="BC8741" s="226"/>
    </row>
    <row r="8742" spans="55:55" ht="15.75" customHeight="1">
      <c r="BC8742" s="226"/>
    </row>
    <row r="8743" spans="55:55" ht="15.75" customHeight="1">
      <c r="BC8743" s="226"/>
    </row>
    <row r="8744" spans="55:55" ht="15.75" customHeight="1">
      <c r="BC8744" s="226"/>
    </row>
    <row r="8745" spans="55:55" ht="15.75" customHeight="1">
      <c r="BC8745" s="226"/>
    </row>
    <row r="8746" spans="55:55" ht="15.75" customHeight="1">
      <c r="BC8746" s="226"/>
    </row>
    <row r="8747" spans="55:55" ht="15.75" customHeight="1">
      <c r="BC8747" s="226"/>
    </row>
    <row r="8748" spans="55:55" ht="15.75" customHeight="1">
      <c r="BC8748" s="226"/>
    </row>
    <row r="8749" spans="55:55" ht="15.75" customHeight="1">
      <c r="BC8749" s="226"/>
    </row>
    <row r="8750" spans="55:55" ht="15.75" customHeight="1">
      <c r="BC8750" s="226"/>
    </row>
    <row r="8751" spans="55:55" ht="15.75" customHeight="1">
      <c r="BC8751" s="226"/>
    </row>
    <row r="8752" spans="55:55" ht="15.75" customHeight="1">
      <c r="BC8752" s="226"/>
    </row>
    <row r="8753" spans="55:55" ht="15.75" customHeight="1">
      <c r="BC8753" s="226"/>
    </row>
    <row r="8754" spans="55:55" ht="15.75" customHeight="1">
      <c r="BC8754" s="226"/>
    </row>
    <row r="8755" spans="55:55" ht="15.75" customHeight="1">
      <c r="BC8755" s="226"/>
    </row>
    <row r="8756" spans="55:55" ht="15.75" customHeight="1">
      <c r="BC8756" s="226"/>
    </row>
    <row r="8757" spans="55:55" ht="15.75" customHeight="1">
      <c r="BC8757" s="226"/>
    </row>
    <row r="8758" spans="55:55" ht="15.75" customHeight="1">
      <c r="BC8758" s="226"/>
    </row>
    <row r="8759" spans="55:55" ht="15.75" customHeight="1">
      <c r="BC8759" s="226"/>
    </row>
    <row r="8760" spans="55:55" ht="15.75" customHeight="1">
      <c r="BC8760" s="226"/>
    </row>
    <row r="8761" spans="55:55" ht="15.75" customHeight="1">
      <c r="BC8761" s="226"/>
    </row>
    <row r="8762" spans="55:55" ht="15.75" customHeight="1">
      <c r="BC8762" s="226"/>
    </row>
    <row r="8763" spans="55:55" ht="15.75" customHeight="1">
      <c r="BC8763" s="226"/>
    </row>
    <row r="8764" spans="55:55" ht="15.75" customHeight="1">
      <c r="BC8764" s="226"/>
    </row>
    <row r="8765" spans="55:55" ht="15.75" customHeight="1">
      <c r="BC8765" s="226"/>
    </row>
    <row r="8766" spans="55:55" ht="15.75" customHeight="1">
      <c r="BC8766" s="226"/>
    </row>
    <row r="8767" spans="55:55" ht="15.75" customHeight="1">
      <c r="BC8767" s="226"/>
    </row>
    <row r="8768" spans="55:55" ht="15.75" customHeight="1">
      <c r="BC8768" s="226"/>
    </row>
    <row r="8769" spans="55:55" ht="15.75" customHeight="1">
      <c r="BC8769" s="226"/>
    </row>
    <row r="8770" spans="55:55" ht="15.75" customHeight="1">
      <c r="BC8770" s="226"/>
    </row>
    <row r="8771" spans="55:55" ht="15.75" customHeight="1">
      <c r="BC8771" s="226"/>
    </row>
    <row r="8772" spans="55:55" ht="15.75" customHeight="1">
      <c r="BC8772" s="226"/>
    </row>
    <row r="8773" spans="55:55" ht="15.75" customHeight="1">
      <c r="BC8773" s="226"/>
    </row>
    <row r="8774" spans="55:55" ht="15.75" customHeight="1">
      <c r="BC8774" s="226"/>
    </row>
    <row r="8775" spans="55:55" ht="15.75" customHeight="1">
      <c r="BC8775" s="226"/>
    </row>
    <row r="8776" spans="55:55" ht="15.75" customHeight="1">
      <c r="BC8776" s="226"/>
    </row>
    <row r="8777" spans="55:55" ht="15.75" customHeight="1">
      <c r="BC8777" s="226"/>
    </row>
    <row r="8778" spans="55:55" ht="15.75" customHeight="1">
      <c r="BC8778" s="226"/>
    </row>
    <row r="8779" spans="55:55" ht="15.75" customHeight="1">
      <c r="BC8779" s="226"/>
    </row>
    <row r="8780" spans="55:55" ht="15.75" customHeight="1">
      <c r="BC8780" s="226"/>
    </row>
    <row r="8781" spans="55:55" ht="15.75" customHeight="1">
      <c r="BC8781" s="226"/>
    </row>
    <row r="8782" spans="55:55" ht="15.75" customHeight="1">
      <c r="BC8782" s="226"/>
    </row>
    <row r="8783" spans="55:55" ht="15.75" customHeight="1">
      <c r="BC8783" s="226"/>
    </row>
    <row r="8784" spans="55:55" ht="15.75" customHeight="1">
      <c r="BC8784" s="226"/>
    </row>
    <row r="8785" spans="55:55" ht="15.75" customHeight="1">
      <c r="BC8785" s="226"/>
    </row>
    <row r="8786" spans="55:55" ht="15.75" customHeight="1">
      <c r="BC8786" s="226"/>
    </row>
    <row r="8787" spans="55:55" ht="15.75" customHeight="1">
      <c r="BC8787" s="226"/>
    </row>
    <row r="8788" spans="55:55" ht="15.75" customHeight="1">
      <c r="BC8788" s="226"/>
    </row>
    <row r="8789" spans="55:55" ht="15.75" customHeight="1">
      <c r="BC8789" s="226"/>
    </row>
    <row r="8790" spans="55:55" ht="15.75" customHeight="1">
      <c r="BC8790" s="226"/>
    </row>
    <row r="8791" spans="55:55" ht="15.75" customHeight="1">
      <c r="BC8791" s="226"/>
    </row>
    <row r="8792" spans="55:55" ht="15.75" customHeight="1">
      <c r="BC8792" s="226"/>
    </row>
    <row r="8793" spans="55:55" ht="15.75" customHeight="1">
      <c r="BC8793" s="226"/>
    </row>
    <row r="8794" spans="55:55" ht="15.75" customHeight="1">
      <c r="BC8794" s="226"/>
    </row>
    <row r="8795" spans="55:55" ht="15.75" customHeight="1">
      <c r="BC8795" s="226"/>
    </row>
    <row r="8796" spans="55:55" ht="15.75" customHeight="1">
      <c r="BC8796" s="226"/>
    </row>
    <row r="8797" spans="55:55" ht="15.75" customHeight="1">
      <c r="BC8797" s="226"/>
    </row>
    <row r="8798" spans="55:55" ht="15.75" customHeight="1">
      <c r="BC8798" s="226"/>
    </row>
    <row r="8799" spans="55:55" ht="15.75" customHeight="1">
      <c r="BC8799" s="226"/>
    </row>
    <row r="8800" spans="55:55" ht="15.75" customHeight="1">
      <c r="BC8800" s="226"/>
    </row>
    <row r="8801" spans="55:55" ht="15.75" customHeight="1">
      <c r="BC8801" s="226"/>
    </row>
    <row r="8802" spans="55:55" ht="15.75" customHeight="1">
      <c r="BC8802" s="226"/>
    </row>
    <row r="8803" spans="55:55" ht="15.75" customHeight="1">
      <c r="BC8803" s="226"/>
    </row>
    <row r="8804" spans="55:55" ht="15.75" customHeight="1">
      <c r="BC8804" s="226"/>
    </row>
    <row r="8805" spans="55:55" ht="15.75" customHeight="1">
      <c r="BC8805" s="226"/>
    </row>
    <row r="8806" spans="55:55" ht="15.75" customHeight="1">
      <c r="BC8806" s="226"/>
    </row>
    <row r="8807" spans="55:55" ht="15.75" customHeight="1">
      <c r="BC8807" s="226"/>
    </row>
    <row r="8808" spans="55:55" ht="15.75" customHeight="1">
      <c r="BC8808" s="226"/>
    </row>
    <row r="8809" spans="55:55" ht="15.75" customHeight="1">
      <c r="BC8809" s="226"/>
    </row>
    <row r="8810" spans="55:55" ht="15.75" customHeight="1">
      <c r="BC8810" s="226"/>
    </row>
    <row r="8811" spans="55:55" ht="15.75" customHeight="1">
      <c r="BC8811" s="226"/>
    </row>
    <row r="8812" spans="55:55" ht="15.75" customHeight="1">
      <c r="BC8812" s="226"/>
    </row>
    <row r="8813" spans="55:55" ht="15.75" customHeight="1">
      <c r="BC8813" s="226"/>
    </row>
    <row r="8814" spans="55:55" ht="15.75" customHeight="1">
      <c r="BC8814" s="226"/>
    </row>
    <row r="8815" spans="55:55" ht="15.75" customHeight="1">
      <c r="BC8815" s="226"/>
    </row>
    <row r="8816" spans="55:55" ht="15.75" customHeight="1">
      <c r="BC8816" s="226"/>
    </row>
    <row r="8817" spans="55:55" ht="15.75" customHeight="1">
      <c r="BC8817" s="226"/>
    </row>
    <row r="8818" spans="55:55" ht="15.75" customHeight="1">
      <c r="BC8818" s="226"/>
    </row>
    <row r="8819" spans="55:55" ht="15.75" customHeight="1">
      <c r="BC8819" s="226"/>
    </row>
    <row r="8820" spans="55:55" ht="15.75" customHeight="1">
      <c r="BC8820" s="226"/>
    </row>
    <row r="8821" spans="55:55" ht="15.75" customHeight="1">
      <c r="BC8821" s="226"/>
    </row>
    <row r="8822" spans="55:55" ht="15.75" customHeight="1">
      <c r="BC8822" s="226"/>
    </row>
    <row r="8823" spans="55:55" ht="15.75" customHeight="1">
      <c r="BC8823" s="226"/>
    </row>
    <row r="8824" spans="55:55" ht="15.75" customHeight="1">
      <c r="BC8824" s="226"/>
    </row>
    <row r="8825" spans="55:55" ht="15.75" customHeight="1">
      <c r="BC8825" s="226"/>
    </row>
    <row r="8826" spans="55:55" ht="15.75" customHeight="1">
      <c r="BC8826" s="226"/>
    </row>
    <row r="8827" spans="55:55" ht="15.75" customHeight="1">
      <c r="BC8827" s="226"/>
    </row>
    <row r="8828" spans="55:55" ht="15.75" customHeight="1">
      <c r="BC8828" s="226"/>
    </row>
    <row r="8829" spans="55:55" ht="15.75" customHeight="1">
      <c r="BC8829" s="226"/>
    </row>
    <row r="8830" spans="55:55" ht="15.75" customHeight="1">
      <c r="BC8830" s="226"/>
    </row>
    <row r="8831" spans="55:55" ht="15.75" customHeight="1">
      <c r="BC8831" s="226"/>
    </row>
    <row r="8832" spans="55:55" ht="15.75" customHeight="1">
      <c r="BC8832" s="226"/>
    </row>
    <row r="8833" spans="55:55" ht="15.75" customHeight="1">
      <c r="BC8833" s="226"/>
    </row>
    <row r="8834" spans="55:55" ht="15.75" customHeight="1">
      <c r="BC8834" s="226"/>
    </row>
    <row r="8835" spans="55:55" ht="15.75" customHeight="1">
      <c r="BC8835" s="226"/>
    </row>
    <row r="8836" spans="55:55" ht="15.75" customHeight="1">
      <c r="BC8836" s="226"/>
    </row>
    <row r="8837" spans="55:55" ht="15.75" customHeight="1">
      <c r="BC8837" s="226"/>
    </row>
    <row r="8838" spans="55:55" ht="15.75" customHeight="1">
      <c r="BC8838" s="226"/>
    </row>
    <row r="8839" spans="55:55" ht="15.75" customHeight="1">
      <c r="BC8839" s="226"/>
    </row>
    <row r="8840" spans="55:55" ht="15.75" customHeight="1">
      <c r="BC8840" s="226"/>
    </row>
    <row r="8841" spans="55:55" ht="15.75" customHeight="1">
      <c r="BC8841" s="226"/>
    </row>
    <row r="8842" spans="55:55" ht="15.75" customHeight="1">
      <c r="BC8842" s="226"/>
    </row>
    <row r="8843" spans="55:55" ht="15.75" customHeight="1">
      <c r="BC8843" s="226"/>
    </row>
    <row r="8844" spans="55:55" ht="15.75" customHeight="1">
      <c r="BC8844" s="226"/>
    </row>
    <row r="8845" spans="55:55" ht="15.75" customHeight="1">
      <c r="BC8845" s="226"/>
    </row>
    <row r="8846" spans="55:55" ht="15.75" customHeight="1">
      <c r="BC8846" s="226"/>
    </row>
    <row r="8847" spans="55:55" ht="15.75" customHeight="1">
      <c r="BC8847" s="226"/>
    </row>
    <row r="8848" spans="55:55" ht="15.75" customHeight="1">
      <c r="BC8848" s="226"/>
    </row>
    <row r="8849" spans="55:55" ht="15.75" customHeight="1">
      <c r="BC8849" s="226"/>
    </row>
    <row r="8850" spans="55:55" ht="15.75" customHeight="1">
      <c r="BC8850" s="226"/>
    </row>
    <row r="8851" spans="55:55" ht="15.75" customHeight="1">
      <c r="BC8851" s="226"/>
    </row>
    <row r="8852" spans="55:55" ht="15.75" customHeight="1">
      <c r="BC8852" s="226"/>
    </row>
    <row r="8853" spans="55:55" ht="15.75" customHeight="1">
      <c r="BC8853" s="226"/>
    </row>
    <row r="8854" spans="55:55" ht="15.75" customHeight="1">
      <c r="BC8854" s="226"/>
    </row>
    <row r="8855" spans="55:55" ht="15.75" customHeight="1">
      <c r="BC8855" s="226"/>
    </row>
    <row r="8856" spans="55:55" ht="15.75" customHeight="1">
      <c r="BC8856" s="226"/>
    </row>
    <row r="8857" spans="55:55" ht="15.75" customHeight="1">
      <c r="BC8857" s="226"/>
    </row>
    <row r="8858" spans="55:55" ht="15.75" customHeight="1">
      <c r="BC8858" s="226"/>
    </row>
    <row r="8859" spans="55:55" ht="15.75" customHeight="1">
      <c r="BC8859" s="226"/>
    </row>
    <row r="8860" spans="55:55" ht="15.75" customHeight="1">
      <c r="BC8860" s="226"/>
    </row>
    <row r="8861" spans="55:55" ht="15.75" customHeight="1">
      <c r="BC8861" s="226"/>
    </row>
    <row r="8862" spans="55:55" ht="15.75" customHeight="1">
      <c r="BC8862" s="226"/>
    </row>
    <row r="8863" spans="55:55" ht="15.75" customHeight="1">
      <c r="BC8863" s="226"/>
    </row>
    <row r="8864" spans="55:55" ht="15.75" customHeight="1">
      <c r="BC8864" s="226"/>
    </row>
    <row r="8865" spans="55:55" ht="15.75" customHeight="1">
      <c r="BC8865" s="226"/>
    </row>
    <row r="8866" spans="55:55" ht="15.75" customHeight="1">
      <c r="BC8866" s="226"/>
    </row>
    <row r="8867" spans="55:55" ht="15.75" customHeight="1">
      <c r="BC8867" s="226"/>
    </row>
    <row r="8868" spans="55:55" ht="15.75" customHeight="1">
      <c r="BC8868" s="226"/>
    </row>
    <row r="8869" spans="55:55" ht="15.75" customHeight="1">
      <c r="BC8869" s="226"/>
    </row>
    <row r="8870" spans="55:55" ht="15.75" customHeight="1">
      <c r="BC8870" s="226"/>
    </row>
    <row r="8871" spans="55:55" ht="15.75" customHeight="1">
      <c r="BC8871" s="226"/>
    </row>
    <row r="8872" spans="55:55" ht="15.75" customHeight="1">
      <c r="BC8872" s="226"/>
    </row>
    <row r="8873" spans="55:55" ht="15.75" customHeight="1">
      <c r="BC8873" s="226"/>
    </row>
    <row r="8874" spans="55:55" ht="15.75" customHeight="1">
      <c r="BC8874" s="226"/>
    </row>
    <row r="8875" spans="55:55" ht="15.75" customHeight="1">
      <c r="BC8875" s="226"/>
    </row>
    <row r="8876" spans="55:55" ht="15.75" customHeight="1">
      <c r="BC8876" s="226"/>
    </row>
    <row r="8877" spans="55:55" ht="15.75" customHeight="1">
      <c r="BC8877" s="226"/>
    </row>
    <row r="8878" spans="55:55" ht="15.75" customHeight="1">
      <c r="BC8878" s="226"/>
    </row>
    <row r="8879" spans="55:55" ht="15.75" customHeight="1">
      <c r="BC8879" s="226"/>
    </row>
    <row r="8880" spans="55:55" ht="15.75" customHeight="1">
      <c r="BC8880" s="226"/>
    </row>
    <row r="8881" spans="55:55" ht="15.75" customHeight="1">
      <c r="BC8881" s="226"/>
    </row>
    <row r="8882" spans="55:55" ht="15.75" customHeight="1">
      <c r="BC8882" s="226"/>
    </row>
    <row r="8883" spans="55:55" ht="15.75" customHeight="1">
      <c r="BC8883" s="226"/>
    </row>
    <row r="8884" spans="55:55" ht="15.75" customHeight="1">
      <c r="BC8884" s="226"/>
    </row>
    <row r="8885" spans="55:55" ht="15.75" customHeight="1">
      <c r="BC8885" s="226"/>
    </row>
    <row r="8886" spans="55:55" ht="15.75" customHeight="1">
      <c r="BC8886" s="226"/>
    </row>
    <row r="8887" spans="55:55" ht="15.75" customHeight="1">
      <c r="BC8887" s="226"/>
    </row>
    <row r="8888" spans="55:55" ht="15.75" customHeight="1">
      <c r="BC8888" s="226"/>
    </row>
    <row r="8889" spans="55:55" ht="15.75" customHeight="1">
      <c r="BC8889" s="226"/>
    </row>
    <row r="8890" spans="55:55" ht="15.75" customHeight="1">
      <c r="BC8890" s="226"/>
    </row>
    <row r="8891" spans="55:55" ht="15.75" customHeight="1">
      <c r="BC8891" s="226"/>
    </row>
    <row r="8892" spans="55:55" ht="15.75" customHeight="1">
      <c r="BC8892" s="226"/>
    </row>
    <row r="8893" spans="55:55" ht="15.75" customHeight="1">
      <c r="BC8893" s="226"/>
    </row>
    <row r="8894" spans="55:55" ht="15.75" customHeight="1">
      <c r="BC8894" s="226"/>
    </row>
    <row r="8895" spans="55:55" ht="15.75" customHeight="1">
      <c r="BC8895" s="226"/>
    </row>
    <row r="8896" spans="55:55" ht="15.75" customHeight="1">
      <c r="BC8896" s="226"/>
    </row>
    <row r="8897" spans="55:55" ht="15.75" customHeight="1">
      <c r="BC8897" s="226"/>
    </row>
    <row r="8898" spans="55:55" ht="15.75" customHeight="1">
      <c r="BC8898" s="226"/>
    </row>
    <row r="8899" spans="55:55" ht="15.75" customHeight="1">
      <c r="BC8899" s="226"/>
    </row>
    <row r="8900" spans="55:55" ht="15.75" customHeight="1">
      <c r="BC8900" s="226"/>
    </row>
    <row r="8901" spans="55:55" ht="15.75" customHeight="1">
      <c r="BC8901" s="226"/>
    </row>
    <row r="8902" spans="55:55" ht="15.75" customHeight="1">
      <c r="BC8902" s="226"/>
    </row>
    <row r="8903" spans="55:55" ht="15.75" customHeight="1">
      <c r="BC8903" s="226"/>
    </row>
    <row r="8904" spans="55:55" ht="15.75" customHeight="1">
      <c r="BC8904" s="226"/>
    </row>
    <row r="8905" spans="55:55" ht="15.75" customHeight="1">
      <c r="BC8905" s="226"/>
    </row>
    <row r="8906" spans="55:55" ht="15.75" customHeight="1">
      <c r="BC8906" s="226"/>
    </row>
    <row r="8907" spans="55:55" ht="15.75" customHeight="1">
      <c r="BC8907" s="226"/>
    </row>
    <row r="8908" spans="55:55" ht="15.75" customHeight="1">
      <c r="BC8908" s="226"/>
    </row>
    <row r="8909" spans="55:55" ht="15.75" customHeight="1">
      <c r="BC8909" s="226"/>
    </row>
    <row r="8910" spans="55:55" ht="15.75" customHeight="1">
      <c r="BC8910" s="226"/>
    </row>
    <row r="8911" spans="55:55" ht="15.75" customHeight="1">
      <c r="BC8911" s="226"/>
    </row>
    <row r="8912" spans="55:55" ht="15.75" customHeight="1">
      <c r="BC8912" s="226"/>
    </row>
    <row r="8913" spans="55:55" ht="15.75" customHeight="1">
      <c r="BC8913" s="226"/>
    </row>
    <row r="8914" spans="55:55" ht="15.75" customHeight="1">
      <c r="BC8914" s="226"/>
    </row>
    <row r="8915" spans="55:55" ht="15.75" customHeight="1">
      <c r="BC8915" s="226"/>
    </row>
    <row r="8916" spans="55:55" ht="15.75" customHeight="1">
      <c r="BC8916" s="226"/>
    </row>
    <row r="8917" spans="55:55" ht="15.75" customHeight="1">
      <c r="BC8917" s="226"/>
    </row>
    <row r="8918" spans="55:55" ht="15.75" customHeight="1">
      <c r="BC8918" s="226"/>
    </row>
    <row r="8919" spans="55:55" ht="15.75" customHeight="1">
      <c r="BC8919" s="226"/>
    </row>
    <row r="8920" spans="55:55" ht="15.75" customHeight="1">
      <c r="BC8920" s="226"/>
    </row>
    <row r="8921" spans="55:55" ht="15.75" customHeight="1">
      <c r="BC8921" s="226"/>
    </row>
    <row r="8922" spans="55:55" ht="15.75" customHeight="1">
      <c r="BC8922" s="226"/>
    </row>
    <row r="8923" spans="55:55" ht="15.75" customHeight="1">
      <c r="BC8923" s="226"/>
    </row>
    <row r="8924" spans="55:55" ht="15.75" customHeight="1">
      <c r="BC8924" s="226"/>
    </row>
    <row r="8925" spans="55:55" ht="15.75" customHeight="1">
      <c r="BC8925" s="226"/>
    </row>
    <row r="8926" spans="55:55" ht="15.75" customHeight="1">
      <c r="BC8926" s="226"/>
    </row>
    <row r="8927" spans="55:55" ht="15.75" customHeight="1">
      <c r="BC8927" s="226"/>
    </row>
    <row r="8928" spans="55:55" ht="15.75" customHeight="1">
      <c r="BC8928" s="226"/>
    </row>
    <row r="8929" spans="55:55" ht="15.75" customHeight="1">
      <c r="BC8929" s="226"/>
    </row>
    <row r="8930" spans="55:55" ht="15.75" customHeight="1">
      <c r="BC8930" s="226"/>
    </row>
    <row r="8931" spans="55:55" ht="15.75" customHeight="1">
      <c r="BC8931" s="226"/>
    </row>
    <row r="8932" spans="55:55" ht="15.75" customHeight="1">
      <c r="BC8932" s="226"/>
    </row>
    <row r="8933" spans="55:55" ht="15.75" customHeight="1">
      <c r="BC8933" s="226"/>
    </row>
    <row r="8934" spans="55:55" ht="15.75" customHeight="1">
      <c r="BC8934" s="226"/>
    </row>
    <row r="8935" spans="55:55" ht="15.75" customHeight="1">
      <c r="BC8935" s="226"/>
    </row>
    <row r="8936" spans="55:55" ht="15.75" customHeight="1">
      <c r="BC8936" s="226"/>
    </row>
    <row r="8937" spans="55:55" ht="15.75" customHeight="1">
      <c r="BC8937" s="226"/>
    </row>
    <row r="8938" spans="55:55" ht="15.75" customHeight="1">
      <c r="BC8938" s="226"/>
    </row>
    <row r="8939" spans="55:55" ht="15.75" customHeight="1">
      <c r="BC8939" s="226"/>
    </row>
    <row r="8940" spans="55:55" ht="15.75" customHeight="1">
      <c r="BC8940" s="226"/>
    </row>
    <row r="8941" spans="55:55" ht="15.75" customHeight="1">
      <c r="BC8941" s="226"/>
    </row>
    <row r="8942" spans="55:55" ht="15.75" customHeight="1">
      <c r="BC8942" s="226"/>
    </row>
    <row r="8943" spans="55:55" ht="15.75" customHeight="1">
      <c r="BC8943" s="226"/>
    </row>
    <row r="8944" spans="55:55" ht="15.75" customHeight="1">
      <c r="BC8944" s="226"/>
    </row>
    <row r="8945" spans="55:55" ht="15.75" customHeight="1">
      <c r="BC8945" s="226"/>
    </row>
    <row r="8946" spans="55:55" ht="15.75" customHeight="1">
      <c r="BC8946" s="226"/>
    </row>
    <row r="8947" spans="55:55" ht="15.75" customHeight="1">
      <c r="BC8947" s="226"/>
    </row>
    <row r="8948" spans="55:55" ht="15.75" customHeight="1">
      <c r="BC8948" s="226"/>
    </row>
    <row r="8949" spans="55:55" ht="15.75" customHeight="1">
      <c r="BC8949" s="226"/>
    </row>
    <row r="8950" spans="55:55" ht="15.75" customHeight="1">
      <c r="BC8950" s="226"/>
    </row>
    <row r="8951" spans="55:55" ht="15.75" customHeight="1">
      <c r="BC8951" s="226"/>
    </row>
    <row r="8952" spans="55:55" ht="15.75" customHeight="1">
      <c r="BC8952" s="226"/>
    </row>
    <row r="8953" spans="55:55" ht="15.75" customHeight="1">
      <c r="BC8953" s="226"/>
    </row>
    <row r="8954" spans="55:55" ht="15.75" customHeight="1">
      <c r="BC8954" s="226"/>
    </row>
    <row r="8955" spans="55:55" ht="15.75" customHeight="1">
      <c r="BC8955" s="226"/>
    </row>
    <row r="8956" spans="55:55" ht="15.75" customHeight="1">
      <c r="BC8956" s="226"/>
    </row>
    <row r="8957" spans="55:55" ht="15.75" customHeight="1">
      <c r="BC8957" s="226"/>
    </row>
    <row r="8958" spans="55:55" ht="15.75" customHeight="1">
      <c r="BC8958" s="226"/>
    </row>
    <row r="8959" spans="55:55" ht="15.75" customHeight="1">
      <c r="BC8959" s="226"/>
    </row>
    <row r="8960" spans="55:55" ht="15.75" customHeight="1">
      <c r="BC8960" s="226"/>
    </row>
    <row r="8961" spans="55:55" ht="15.75" customHeight="1">
      <c r="BC8961" s="226"/>
    </row>
    <row r="8962" spans="55:55" ht="15.75" customHeight="1">
      <c r="BC8962" s="226"/>
    </row>
    <row r="8963" spans="55:55" ht="15.75" customHeight="1">
      <c r="BC8963" s="226"/>
    </row>
    <row r="8964" spans="55:55" ht="15.75" customHeight="1">
      <c r="BC8964" s="226"/>
    </row>
    <row r="8965" spans="55:55" ht="15.75" customHeight="1">
      <c r="BC8965" s="226"/>
    </row>
    <row r="8966" spans="55:55" ht="15.75" customHeight="1">
      <c r="BC8966" s="226"/>
    </row>
    <row r="8967" spans="55:55" ht="15.75" customHeight="1">
      <c r="BC8967" s="226"/>
    </row>
    <row r="8968" spans="55:55" ht="15.75" customHeight="1">
      <c r="BC8968" s="226"/>
    </row>
    <row r="8969" spans="55:55" ht="15.75" customHeight="1">
      <c r="BC8969" s="226"/>
    </row>
    <row r="8970" spans="55:55" ht="15.75" customHeight="1">
      <c r="BC8970" s="226"/>
    </row>
    <row r="8971" spans="55:55" ht="15.75" customHeight="1">
      <c r="BC8971" s="226"/>
    </row>
    <row r="8972" spans="55:55" ht="15.75" customHeight="1">
      <c r="BC8972" s="226"/>
    </row>
    <row r="8973" spans="55:55" ht="15.75" customHeight="1">
      <c r="BC8973" s="226"/>
    </row>
    <row r="8974" spans="55:55" ht="15.75" customHeight="1">
      <c r="BC8974" s="226"/>
    </row>
    <row r="8975" spans="55:55" ht="15.75" customHeight="1">
      <c r="BC8975" s="226"/>
    </row>
    <row r="8976" spans="55:55" ht="15.75" customHeight="1">
      <c r="BC8976" s="226"/>
    </row>
    <row r="8977" spans="55:55" ht="15.75" customHeight="1">
      <c r="BC8977" s="226"/>
    </row>
    <row r="8978" spans="55:55" ht="15.75" customHeight="1">
      <c r="BC8978" s="226"/>
    </row>
    <row r="8979" spans="55:55" ht="15.75" customHeight="1">
      <c r="BC8979" s="226"/>
    </row>
    <row r="8980" spans="55:55" ht="15.75" customHeight="1">
      <c r="BC8980" s="226"/>
    </row>
    <row r="8981" spans="55:55" ht="15.75" customHeight="1">
      <c r="BC8981" s="226"/>
    </row>
    <row r="8982" spans="55:55" ht="15.75" customHeight="1">
      <c r="BC8982" s="226"/>
    </row>
    <row r="8983" spans="55:55" ht="15.75" customHeight="1">
      <c r="BC8983" s="226"/>
    </row>
    <row r="8984" spans="55:55" ht="15.75" customHeight="1">
      <c r="BC8984" s="226"/>
    </row>
    <row r="8985" spans="55:55" ht="15.75" customHeight="1">
      <c r="BC8985" s="226"/>
    </row>
    <row r="8986" spans="55:55" ht="15.75" customHeight="1">
      <c r="BC8986" s="226"/>
    </row>
    <row r="8987" spans="55:55" ht="15.75" customHeight="1">
      <c r="BC8987" s="226"/>
    </row>
    <row r="8988" spans="55:55" ht="15.75" customHeight="1">
      <c r="BC8988" s="226"/>
    </row>
    <row r="8989" spans="55:55" ht="15.75" customHeight="1">
      <c r="BC8989" s="226"/>
    </row>
    <row r="8990" spans="55:55" ht="15.75" customHeight="1">
      <c r="BC8990" s="226"/>
    </row>
    <row r="8991" spans="55:55" ht="15.75" customHeight="1">
      <c r="BC8991" s="226"/>
    </row>
    <row r="8992" spans="55:55" ht="15.75" customHeight="1">
      <c r="BC8992" s="226"/>
    </row>
    <row r="8993" spans="55:55" ht="15.75" customHeight="1">
      <c r="BC8993" s="226"/>
    </row>
    <row r="8994" spans="55:55" ht="15.75" customHeight="1">
      <c r="BC8994" s="226"/>
    </row>
    <row r="8995" spans="55:55" ht="15.75" customHeight="1">
      <c r="BC8995" s="226"/>
    </row>
    <row r="8996" spans="55:55" ht="15.75" customHeight="1">
      <c r="BC8996" s="226"/>
    </row>
    <row r="8997" spans="55:55" ht="15.75" customHeight="1">
      <c r="BC8997" s="226"/>
    </row>
    <row r="8998" spans="55:55" ht="15.75" customHeight="1">
      <c r="BC8998" s="226"/>
    </row>
    <row r="8999" spans="55:55" ht="15.75" customHeight="1">
      <c r="BC8999" s="226"/>
    </row>
    <row r="9000" spans="55:55" ht="15.75" customHeight="1">
      <c r="BC9000" s="226"/>
    </row>
    <row r="9001" spans="55:55" ht="15.75" customHeight="1">
      <c r="BC9001" s="226"/>
    </row>
    <row r="9002" spans="55:55" ht="15.75" customHeight="1">
      <c r="BC9002" s="226"/>
    </row>
    <row r="9003" spans="55:55" ht="15.75" customHeight="1">
      <c r="BC9003" s="226"/>
    </row>
    <row r="9004" spans="55:55" ht="15.75" customHeight="1">
      <c r="BC9004" s="226"/>
    </row>
    <row r="9005" spans="55:55" ht="15.75" customHeight="1">
      <c r="BC9005" s="226"/>
    </row>
    <row r="9006" spans="55:55" ht="15.75" customHeight="1">
      <c r="BC9006" s="226"/>
    </row>
    <row r="9007" spans="55:55" ht="15.75" customHeight="1">
      <c r="BC9007" s="226"/>
    </row>
    <row r="9008" spans="55:55" ht="15.75" customHeight="1">
      <c r="BC9008" s="226"/>
    </row>
    <row r="9009" spans="55:55" ht="15.75" customHeight="1">
      <c r="BC9009" s="226"/>
    </row>
    <row r="9010" spans="55:55" ht="15.75" customHeight="1">
      <c r="BC9010" s="226"/>
    </row>
    <row r="9011" spans="55:55" ht="15.75" customHeight="1">
      <c r="BC9011" s="226"/>
    </row>
    <row r="9012" spans="55:55" ht="15.75" customHeight="1">
      <c r="BC9012" s="226"/>
    </row>
    <row r="9013" spans="55:55" ht="15.75" customHeight="1">
      <c r="BC9013" s="226"/>
    </row>
    <row r="9014" spans="55:55" ht="15.75" customHeight="1">
      <c r="BC9014" s="226"/>
    </row>
    <row r="9015" spans="55:55" ht="15.75" customHeight="1">
      <c r="BC9015" s="226"/>
    </row>
    <row r="9016" spans="55:55" ht="15.75" customHeight="1">
      <c r="BC9016" s="226"/>
    </row>
    <row r="9017" spans="55:55" ht="15.75" customHeight="1">
      <c r="BC9017" s="226"/>
    </row>
    <row r="9018" spans="55:55" ht="15.75" customHeight="1">
      <c r="BC9018" s="226"/>
    </row>
    <row r="9019" spans="55:55" ht="15.75" customHeight="1">
      <c r="BC9019" s="226"/>
    </row>
    <row r="9020" spans="55:55" ht="15.75" customHeight="1">
      <c r="BC9020" s="226"/>
    </row>
    <row r="9021" spans="55:55" ht="15.75" customHeight="1">
      <c r="BC9021" s="226"/>
    </row>
    <row r="9022" spans="55:55" ht="15.75" customHeight="1">
      <c r="BC9022" s="226"/>
    </row>
    <row r="9023" spans="55:55" ht="15.75" customHeight="1">
      <c r="BC9023" s="226"/>
    </row>
    <row r="9024" spans="55:55" ht="15.75" customHeight="1">
      <c r="BC9024" s="226"/>
    </row>
    <row r="9025" spans="55:55" ht="15.75" customHeight="1">
      <c r="BC9025" s="226"/>
    </row>
    <row r="9026" spans="55:55" ht="15.75" customHeight="1">
      <c r="BC9026" s="226"/>
    </row>
    <row r="9027" spans="55:55" ht="15.75" customHeight="1">
      <c r="BC9027" s="226"/>
    </row>
    <row r="9028" spans="55:55" ht="15.75" customHeight="1">
      <c r="BC9028" s="226"/>
    </row>
    <row r="9029" spans="55:55" ht="15.75" customHeight="1">
      <c r="BC9029" s="226"/>
    </row>
    <row r="9030" spans="55:55" ht="15.75" customHeight="1">
      <c r="BC9030" s="226"/>
    </row>
    <row r="9031" spans="55:55" ht="15.75" customHeight="1">
      <c r="BC9031" s="226"/>
    </row>
    <row r="9032" spans="55:55" ht="15.75" customHeight="1">
      <c r="BC9032" s="226"/>
    </row>
    <row r="9033" spans="55:55" ht="15.75" customHeight="1">
      <c r="BC9033" s="226"/>
    </row>
    <row r="9034" spans="55:55" ht="15.75" customHeight="1">
      <c r="BC9034" s="226"/>
    </row>
    <row r="9035" spans="55:55" ht="15.75" customHeight="1">
      <c r="BC9035" s="226"/>
    </row>
    <row r="9036" spans="55:55" ht="15.75" customHeight="1">
      <c r="BC9036" s="226"/>
    </row>
    <row r="9037" spans="55:55" ht="15.75" customHeight="1">
      <c r="BC9037" s="226"/>
    </row>
    <row r="9038" spans="55:55" ht="15.75" customHeight="1">
      <c r="BC9038" s="226"/>
    </row>
    <row r="9039" spans="55:55" ht="15.75" customHeight="1">
      <c r="BC9039" s="226"/>
    </row>
    <row r="9040" spans="55:55" ht="15.75" customHeight="1">
      <c r="BC9040" s="226"/>
    </row>
    <row r="9041" spans="55:55" ht="15.75" customHeight="1">
      <c r="BC9041" s="226"/>
    </row>
    <row r="9042" spans="55:55" ht="15.75" customHeight="1">
      <c r="BC9042" s="226"/>
    </row>
    <row r="9043" spans="55:55" ht="15.75" customHeight="1">
      <c r="BC9043" s="226"/>
    </row>
    <row r="9044" spans="55:55" ht="15.75" customHeight="1">
      <c r="BC9044" s="226"/>
    </row>
    <row r="9045" spans="55:55" ht="15.75" customHeight="1">
      <c r="BC9045" s="226"/>
    </row>
    <row r="9046" spans="55:55" ht="15.75" customHeight="1">
      <c r="BC9046" s="226"/>
    </row>
    <row r="9047" spans="55:55" ht="15.75" customHeight="1">
      <c r="BC9047" s="226"/>
    </row>
    <row r="9048" spans="55:55" ht="15.75" customHeight="1">
      <c r="BC9048" s="226"/>
    </row>
    <row r="9049" spans="55:55" ht="15.75" customHeight="1">
      <c r="BC9049" s="226"/>
    </row>
    <row r="9050" spans="55:55" ht="15.75" customHeight="1">
      <c r="BC9050" s="226"/>
    </row>
    <row r="9051" spans="55:55" ht="15.75" customHeight="1">
      <c r="BC9051" s="226"/>
    </row>
    <row r="9052" spans="55:55" ht="15.75" customHeight="1">
      <c r="BC9052" s="226"/>
    </row>
    <row r="9053" spans="55:55" ht="15.75" customHeight="1">
      <c r="BC9053" s="226"/>
    </row>
    <row r="9054" spans="55:55" ht="15.75" customHeight="1">
      <c r="BC9054" s="226"/>
    </row>
    <row r="9055" spans="55:55" ht="15.75" customHeight="1">
      <c r="BC9055" s="226"/>
    </row>
    <row r="9056" spans="55:55" ht="15.75" customHeight="1">
      <c r="BC9056" s="226"/>
    </row>
    <row r="9057" spans="55:55" ht="15.75" customHeight="1">
      <c r="BC9057" s="226"/>
    </row>
    <row r="9058" spans="55:55" ht="15.75" customHeight="1">
      <c r="BC9058" s="226"/>
    </row>
    <row r="9059" spans="55:55" ht="15.75" customHeight="1">
      <c r="BC9059" s="226"/>
    </row>
    <row r="9060" spans="55:55" ht="15.75" customHeight="1">
      <c r="BC9060" s="226"/>
    </row>
    <row r="9061" spans="55:55" ht="15.75" customHeight="1">
      <c r="BC9061" s="226"/>
    </row>
    <row r="9062" spans="55:55" ht="15.75" customHeight="1">
      <c r="BC9062" s="226"/>
    </row>
    <row r="9063" spans="55:55" ht="15.75" customHeight="1">
      <c r="BC9063" s="226"/>
    </row>
    <row r="9064" spans="55:55" ht="15.75" customHeight="1">
      <c r="BC9064" s="226"/>
    </row>
    <row r="9065" spans="55:55" ht="15.75" customHeight="1">
      <c r="BC9065" s="226"/>
    </row>
    <row r="9066" spans="55:55" ht="15.75" customHeight="1">
      <c r="BC9066" s="226"/>
    </row>
    <row r="9067" spans="55:55" ht="15.75" customHeight="1">
      <c r="BC9067" s="226"/>
    </row>
    <row r="9068" spans="55:55" ht="15.75" customHeight="1">
      <c r="BC9068" s="226"/>
    </row>
    <row r="9069" spans="55:55" ht="15.75" customHeight="1">
      <c r="BC9069" s="226"/>
    </row>
    <row r="9070" spans="55:55" ht="15.75" customHeight="1">
      <c r="BC9070" s="226"/>
    </row>
    <row r="9071" spans="55:55" ht="15.75" customHeight="1">
      <c r="BC9071" s="226"/>
    </row>
    <row r="9072" spans="55:55" ht="15.75" customHeight="1">
      <c r="BC9072" s="226"/>
    </row>
    <row r="9073" spans="55:55" ht="15.75" customHeight="1">
      <c r="BC9073" s="226"/>
    </row>
    <row r="9074" spans="55:55" ht="15.75" customHeight="1">
      <c r="BC9074" s="226"/>
    </row>
    <row r="9075" spans="55:55" ht="15.75" customHeight="1">
      <c r="BC9075" s="226"/>
    </row>
    <row r="9076" spans="55:55" ht="15.75" customHeight="1">
      <c r="BC9076" s="226"/>
    </row>
    <row r="9077" spans="55:55" ht="15.75" customHeight="1">
      <c r="BC9077" s="226"/>
    </row>
    <row r="9078" spans="55:55" ht="15.75" customHeight="1">
      <c r="BC9078" s="226"/>
    </row>
    <row r="9079" spans="55:55" ht="15.75" customHeight="1">
      <c r="BC9079" s="226"/>
    </row>
    <row r="9080" spans="55:55" ht="15.75" customHeight="1">
      <c r="BC9080" s="226"/>
    </row>
    <row r="9081" spans="55:55" ht="15.75" customHeight="1">
      <c r="BC9081" s="226"/>
    </row>
    <row r="9082" spans="55:55" ht="15.75" customHeight="1">
      <c r="BC9082" s="226"/>
    </row>
    <row r="9083" spans="55:55" ht="15.75" customHeight="1">
      <c r="BC9083" s="226"/>
    </row>
    <row r="9084" spans="55:55" ht="15.75" customHeight="1">
      <c r="BC9084" s="226"/>
    </row>
    <row r="9085" spans="55:55" ht="15.75" customHeight="1">
      <c r="BC9085" s="226"/>
    </row>
    <row r="9086" spans="55:55" ht="15.75" customHeight="1">
      <c r="BC9086" s="226"/>
    </row>
    <row r="9087" spans="55:55" ht="15.75" customHeight="1">
      <c r="BC9087" s="226"/>
    </row>
    <row r="9088" spans="55:55" ht="15.75" customHeight="1">
      <c r="BC9088" s="226"/>
    </row>
    <row r="9089" spans="55:55" ht="15.75" customHeight="1">
      <c r="BC9089" s="226"/>
    </row>
    <row r="9090" spans="55:55" ht="15.75" customHeight="1">
      <c r="BC9090" s="226"/>
    </row>
    <row r="9091" spans="55:55" ht="15.75" customHeight="1">
      <c r="BC9091" s="226"/>
    </row>
    <row r="9092" spans="55:55" ht="15.75" customHeight="1">
      <c r="BC9092" s="226"/>
    </row>
    <row r="9093" spans="55:55" ht="15.75" customHeight="1">
      <c r="BC9093" s="226"/>
    </row>
    <row r="9094" spans="55:55" ht="15.75" customHeight="1">
      <c r="BC9094" s="226"/>
    </row>
    <row r="9095" spans="55:55" ht="15.75" customHeight="1">
      <c r="BC9095" s="226"/>
    </row>
    <row r="9096" spans="55:55" ht="15.75" customHeight="1">
      <c r="BC9096" s="226"/>
    </row>
    <row r="9097" spans="55:55" ht="15.75" customHeight="1">
      <c r="BC9097" s="226"/>
    </row>
    <row r="9098" spans="55:55" ht="15.75" customHeight="1">
      <c r="BC9098" s="226"/>
    </row>
    <row r="9099" spans="55:55" ht="15.75" customHeight="1">
      <c r="BC9099" s="226"/>
    </row>
    <row r="9100" spans="55:55" ht="15.75" customHeight="1">
      <c r="BC9100" s="226"/>
    </row>
    <row r="9101" spans="55:55" ht="15.75" customHeight="1">
      <c r="BC9101" s="226"/>
    </row>
    <row r="9102" spans="55:55" ht="15.75" customHeight="1">
      <c r="BC9102" s="226"/>
    </row>
    <row r="9103" spans="55:55" ht="15.75" customHeight="1">
      <c r="BC9103" s="226"/>
    </row>
    <row r="9104" spans="55:55" ht="15.75" customHeight="1">
      <c r="BC9104" s="226"/>
    </row>
    <row r="9105" spans="55:55" ht="15.75" customHeight="1">
      <c r="BC9105" s="226"/>
    </row>
    <row r="9106" spans="55:55" ht="15.75" customHeight="1">
      <c r="BC9106" s="226"/>
    </row>
    <row r="9107" spans="55:55" ht="15.75" customHeight="1">
      <c r="BC9107" s="226"/>
    </row>
    <row r="9108" spans="55:55" ht="15.75" customHeight="1">
      <c r="BC9108" s="226"/>
    </row>
    <row r="9109" spans="55:55" ht="15.75" customHeight="1">
      <c r="BC9109" s="226"/>
    </row>
    <row r="9110" spans="55:55" ht="15.75" customHeight="1">
      <c r="BC9110" s="226"/>
    </row>
    <row r="9111" spans="55:55" ht="15.75" customHeight="1">
      <c r="BC9111" s="226"/>
    </row>
    <row r="9112" spans="55:55" ht="15.75" customHeight="1">
      <c r="BC9112" s="226"/>
    </row>
    <row r="9113" spans="55:55" ht="15.75" customHeight="1">
      <c r="BC9113" s="226"/>
    </row>
    <row r="9114" spans="55:55" ht="15.75" customHeight="1">
      <c r="BC9114" s="226"/>
    </row>
    <row r="9115" spans="55:55" ht="15.75" customHeight="1">
      <c r="BC9115" s="226"/>
    </row>
    <row r="9116" spans="55:55" ht="15.75" customHeight="1">
      <c r="BC9116" s="226"/>
    </row>
    <row r="9117" spans="55:55" ht="15.75" customHeight="1">
      <c r="BC9117" s="226"/>
    </row>
    <row r="9118" spans="55:55" ht="15.75" customHeight="1">
      <c r="BC9118" s="226"/>
    </row>
    <row r="9119" spans="55:55" ht="15.75" customHeight="1">
      <c r="BC9119" s="226"/>
    </row>
    <row r="9120" spans="55:55" ht="15.75" customHeight="1">
      <c r="BC9120" s="226"/>
    </row>
    <row r="9121" spans="55:55" ht="15.75" customHeight="1">
      <c r="BC9121" s="226"/>
    </row>
    <row r="9122" spans="55:55" ht="15.75" customHeight="1">
      <c r="BC9122" s="226"/>
    </row>
    <row r="9123" spans="55:55" ht="15.75" customHeight="1">
      <c r="BC9123" s="226"/>
    </row>
    <row r="9124" spans="55:55" ht="15.75" customHeight="1">
      <c r="BC9124" s="226"/>
    </row>
    <row r="9125" spans="55:55" ht="15.75" customHeight="1">
      <c r="BC9125" s="226"/>
    </row>
    <row r="9126" spans="55:55" ht="15.75" customHeight="1">
      <c r="BC9126" s="226"/>
    </row>
    <row r="9127" spans="55:55" ht="15.75" customHeight="1">
      <c r="BC9127" s="226"/>
    </row>
    <row r="9128" spans="55:55" ht="15.75" customHeight="1">
      <c r="BC9128" s="226"/>
    </row>
    <row r="9129" spans="55:55" ht="15.75" customHeight="1">
      <c r="BC9129" s="226"/>
    </row>
    <row r="9130" spans="55:55" ht="15.75" customHeight="1">
      <c r="BC9130" s="226"/>
    </row>
    <row r="9131" spans="55:55" ht="15.75" customHeight="1">
      <c r="BC9131" s="226"/>
    </row>
    <row r="9132" spans="55:55" ht="15.75" customHeight="1">
      <c r="BC9132" s="226"/>
    </row>
    <row r="9133" spans="55:55" ht="15.75" customHeight="1">
      <c r="BC9133" s="226"/>
    </row>
    <row r="9134" spans="55:55" ht="15.75" customHeight="1">
      <c r="BC9134" s="226"/>
    </row>
    <row r="9135" spans="55:55" ht="15.75" customHeight="1">
      <c r="BC9135" s="226"/>
    </row>
    <row r="9136" spans="55:55" ht="15.75" customHeight="1">
      <c r="BC9136" s="226"/>
    </row>
    <row r="9137" spans="55:55" ht="15.75" customHeight="1">
      <c r="BC9137" s="226"/>
    </row>
    <row r="9138" spans="55:55" ht="15.75" customHeight="1">
      <c r="BC9138" s="226"/>
    </row>
    <row r="9139" spans="55:55" ht="15.75" customHeight="1">
      <c r="BC9139" s="226"/>
    </row>
    <row r="9140" spans="55:55" ht="15.75" customHeight="1">
      <c r="BC9140" s="226"/>
    </row>
    <row r="9141" spans="55:55" ht="15.75" customHeight="1">
      <c r="BC9141" s="226"/>
    </row>
    <row r="9142" spans="55:55" ht="15.75" customHeight="1">
      <c r="BC9142" s="226"/>
    </row>
    <row r="9143" spans="55:55" ht="15.75" customHeight="1">
      <c r="BC9143" s="226"/>
    </row>
    <row r="9144" spans="55:55" ht="15.75" customHeight="1">
      <c r="BC9144" s="226"/>
    </row>
    <row r="9145" spans="55:55" ht="15.75" customHeight="1">
      <c r="BC9145" s="226"/>
    </row>
    <row r="9146" spans="55:55" ht="15.75" customHeight="1">
      <c r="BC9146" s="226"/>
    </row>
    <row r="9147" spans="55:55" ht="15.75" customHeight="1">
      <c r="BC9147" s="226"/>
    </row>
    <row r="9148" spans="55:55" ht="15.75" customHeight="1">
      <c r="BC9148" s="226"/>
    </row>
    <row r="9149" spans="55:55" ht="15.75" customHeight="1">
      <c r="BC9149" s="226"/>
    </row>
    <row r="9150" spans="55:55" ht="15.75" customHeight="1">
      <c r="BC9150" s="226"/>
    </row>
    <row r="9151" spans="55:55" ht="15.75" customHeight="1">
      <c r="BC9151" s="226"/>
    </row>
    <row r="9152" spans="55:55" ht="15.75" customHeight="1">
      <c r="BC9152" s="226"/>
    </row>
    <row r="9153" spans="55:55" ht="15.75" customHeight="1">
      <c r="BC9153" s="226"/>
    </row>
    <row r="9154" spans="55:55" ht="15.75" customHeight="1">
      <c r="BC9154" s="226"/>
    </row>
    <row r="9155" spans="55:55" ht="15.75" customHeight="1">
      <c r="BC9155" s="226"/>
    </row>
    <row r="9156" spans="55:55" ht="15.75" customHeight="1">
      <c r="BC9156" s="226"/>
    </row>
    <row r="9157" spans="55:55" ht="15.75" customHeight="1">
      <c r="BC9157" s="226"/>
    </row>
    <row r="9158" spans="55:55" ht="15.75" customHeight="1">
      <c r="BC9158" s="226"/>
    </row>
    <row r="9159" spans="55:55" ht="15.75" customHeight="1">
      <c r="BC9159" s="226"/>
    </row>
    <row r="9160" spans="55:55" ht="15.75" customHeight="1">
      <c r="BC9160" s="226"/>
    </row>
    <row r="9161" spans="55:55" ht="15.75" customHeight="1">
      <c r="BC9161" s="226"/>
    </row>
    <row r="9162" spans="55:55" ht="15.75" customHeight="1">
      <c r="BC9162" s="226"/>
    </row>
    <row r="9163" spans="55:55" ht="15.75" customHeight="1">
      <c r="BC9163" s="226"/>
    </row>
    <row r="9164" spans="55:55" ht="15.75" customHeight="1">
      <c r="BC9164" s="226"/>
    </row>
    <row r="9165" spans="55:55" ht="15.75" customHeight="1">
      <c r="BC9165" s="226"/>
    </row>
    <row r="9166" spans="55:55" ht="15.75" customHeight="1">
      <c r="BC9166" s="226"/>
    </row>
    <row r="9167" spans="55:55" ht="15.75" customHeight="1">
      <c r="BC9167" s="226"/>
    </row>
    <row r="9168" spans="55:55" ht="15.75" customHeight="1">
      <c r="BC9168" s="226"/>
    </row>
    <row r="9169" spans="55:55" ht="15.75" customHeight="1">
      <c r="BC9169" s="226"/>
    </row>
    <row r="9170" spans="55:55" ht="15.75" customHeight="1">
      <c r="BC9170" s="226"/>
    </row>
    <row r="9171" spans="55:55" ht="15.75" customHeight="1">
      <c r="BC9171" s="226"/>
    </row>
    <row r="9172" spans="55:55" ht="15.75" customHeight="1">
      <c r="BC9172" s="226"/>
    </row>
    <row r="9173" spans="55:55" ht="15.75" customHeight="1">
      <c r="BC9173" s="226"/>
    </row>
    <row r="9174" spans="55:55" ht="15.75" customHeight="1">
      <c r="BC9174" s="226"/>
    </row>
    <row r="9175" spans="55:55" ht="15.75" customHeight="1">
      <c r="BC9175" s="226"/>
    </row>
    <row r="9176" spans="55:55" ht="15.75" customHeight="1">
      <c r="BC9176" s="226"/>
    </row>
    <row r="9177" spans="55:55" ht="15.75" customHeight="1">
      <c r="BC9177" s="226"/>
    </row>
    <row r="9178" spans="55:55" ht="15.75" customHeight="1">
      <c r="BC9178" s="226"/>
    </row>
    <row r="9179" spans="55:55" ht="15.75" customHeight="1">
      <c r="BC9179" s="226"/>
    </row>
    <row r="9180" spans="55:55" ht="15.75" customHeight="1">
      <c r="BC9180" s="226"/>
    </row>
    <row r="9181" spans="55:55" ht="15.75" customHeight="1">
      <c r="BC9181" s="226"/>
    </row>
    <row r="9182" spans="55:55" ht="15.75" customHeight="1">
      <c r="BC9182" s="226"/>
    </row>
    <row r="9183" spans="55:55" ht="15.75" customHeight="1">
      <c r="BC9183" s="226"/>
    </row>
    <row r="9184" spans="55:55" ht="15.75" customHeight="1">
      <c r="BC9184" s="226"/>
    </row>
    <row r="9185" spans="55:55" ht="15.75" customHeight="1">
      <c r="BC9185" s="226"/>
    </row>
    <row r="9186" spans="55:55" ht="15.75" customHeight="1">
      <c r="BC9186" s="226"/>
    </row>
    <row r="9187" spans="55:55" ht="15.75" customHeight="1">
      <c r="BC9187" s="226"/>
    </row>
    <row r="9188" spans="55:55" ht="15.75" customHeight="1">
      <c r="BC9188" s="226"/>
    </row>
    <row r="9189" spans="55:55" ht="15.75" customHeight="1">
      <c r="BC9189" s="226"/>
    </row>
    <row r="9190" spans="55:55" ht="15.75" customHeight="1">
      <c r="BC9190" s="226"/>
    </row>
    <row r="9191" spans="55:55" ht="15.75" customHeight="1">
      <c r="BC9191" s="226"/>
    </row>
    <row r="9192" spans="55:55" ht="15.75" customHeight="1">
      <c r="BC9192" s="226"/>
    </row>
    <row r="9193" spans="55:55" ht="15.75" customHeight="1">
      <c r="BC9193" s="226"/>
    </row>
    <row r="9194" spans="55:55" ht="15.75" customHeight="1">
      <c r="BC9194" s="226"/>
    </row>
    <row r="9195" spans="55:55" ht="15.75" customHeight="1">
      <c r="BC9195" s="226"/>
    </row>
    <row r="9196" spans="55:55" ht="15.75" customHeight="1">
      <c r="BC9196" s="226"/>
    </row>
    <row r="9197" spans="55:55" ht="15.75" customHeight="1">
      <c r="BC9197" s="226"/>
    </row>
    <row r="9198" spans="55:55" ht="15.75" customHeight="1">
      <c r="BC9198" s="226"/>
    </row>
    <row r="9199" spans="55:55" ht="15.75" customHeight="1">
      <c r="BC9199" s="226"/>
    </row>
    <row r="9200" spans="55:55" ht="15.75" customHeight="1">
      <c r="BC9200" s="226"/>
    </row>
    <row r="9201" spans="55:55" ht="15.75" customHeight="1">
      <c r="BC9201" s="226"/>
    </row>
    <row r="9202" spans="55:55" ht="15.75" customHeight="1">
      <c r="BC9202" s="226"/>
    </row>
    <row r="9203" spans="55:55" ht="15.75" customHeight="1">
      <c r="BC9203" s="226"/>
    </row>
    <row r="9204" spans="55:55" ht="15.75" customHeight="1">
      <c r="BC9204" s="226"/>
    </row>
    <row r="9205" spans="55:55" ht="15.75" customHeight="1">
      <c r="BC9205" s="226"/>
    </row>
    <row r="9206" spans="55:55" ht="15.75" customHeight="1">
      <c r="BC9206" s="226"/>
    </row>
    <row r="9207" spans="55:55" ht="15.75" customHeight="1">
      <c r="BC9207" s="226"/>
    </row>
    <row r="9208" spans="55:55" ht="15.75" customHeight="1">
      <c r="BC9208" s="226"/>
    </row>
    <row r="9209" spans="55:55" ht="15.75" customHeight="1">
      <c r="BC9209" s="226"/>
    </row>
    <row r="9210" spans="55:55" ht="15.75" customHeight="1">
      <c r="BC9210" s="226"/>
    </row>
    <row r="9211" spans="55:55" ht="15.75" customHeight="1">
      <c r="BC9211" s="226"/>
    </row>
    <row r="9212" spans="55:55" ht="15.75" customHeight="1">
      <c r="BC9212" s="226"/>
    </row>
    <row r="9213" spans="55:55" ht="15.75" customHeight="1">
      <c r="BC9213" s="226"/>
    </row>
    <row r="9214" spans="55:55" ht="15.75" customHeight="1">
      <c r="BC9214" s="226"/>
    </row>
    <row r="9215" spans="55:55" ht="15.75" customHeight="1">
      <c r="BC9215" s="226"/>
    </row>
    <row r="9216" spans="55:55" ht="15.75" customHeight="1">
      <c r="BC9216" s="226"/>
    </row>
    <row r="9217" spans="55:55" ht="15.75" customHeight="1">
      <c r="BC9217" s="226"/>
    </row>
    <row r="9218" spans="55:55" ht="15.75" customHeight="1">
      <c r="BC9218" s="226"/>
    </row>
    <row r="9219" spans="55:55" ht="15.75" customHeight="1">
      <c r="BC9219" s="226"/>
    </row>
    <row r="9220" spans="55:55" ht="15.75" customHeight="1">
      <c r="BC9220" s="226"/>
    </row>
    <row r="9221" spans="55:55" ht="15.75" customHeight="1">
      <c r="BC9221" s="226"/>
    </row>
    <row r="9222" spans="55:55" ht="15.75" customHeight="1">
      <c r="BC9222" s="226"/>
    </row>
    <row r="9223" spans="55:55" ht="15.75" customHeight="1">
      <c r="BC9223" s="226"/>
    </row>
    <row r="9224" spans="55:55" ht="15.75" customHeight="1">
      <c r="BC9224" s="226"/>
    </row>
    <row r="9225" spans="55:55" ht="15.75" customHeight="1">
      <c r="BC9225" s="226"/>
    </row>
    <row r="9226" spans="55:55" ht="15.75" customHeight="1">
      <c r="BC9226" s="226"/>
    </row>
    <row r="9227" spans="55:55" ht="15.75" customHeight="1">
      <c r="BC9227" s="226"/>
    </row>
    <row r="9228" spans="55:55" ht="15.75" customHeight="1">
      <c r="BC9228" s="226"/>
    </row>
    <row r="9229" spans="55:55" ht="15.75" customHeight="1">
      <c r="BC9229" s="226"/>
    </row>
    <row r="9230" spans="55:55" ht="15.75" customHeight="1">
      <c r="BC9230" s="226"/>
    </row>
    <row r="9231" spans="55:55" ht="15.75" customHeight="1">
      <c r="BC9231" s="226"/>
    </row>
    <row r="9232" spans="55:55" ht="15.75" customHeight="1">
      <c r="BC9232" s="226"/>
    </row>
    <row r="9233" spans="55:55" ht="15.75" customHeight="1">
      <c r="BC9233" s="226"/>
    </row>
    <row r="9234" spans="55:55" ht="15.75" customHeight="1">
      <c r="BC9234" s="226"/>
    </row>
    <row r="9235" spans="55:55" ht="15.75" customHeight="1">
      <c r="BC9235" s="226"/>
    </row>
    <row r="9236" spans="55:55" ht="15.75" customHeight="1">
      <c r="BC9236" s="226"/>
    </row>
    <row r="9237" spans="55:55" ht="15.75" customHeight="1">
      <c r="BC9237" s="226"/>
    </row>
    <row r="9238" spans="55:55" ht="15.75" customHeight="1">
      <c r="BC9238" s="226"/>
    </row>
    <row r="9239" spans="55:55" ht="15.75" customHeight="1">
      <c r="BC9239" s="226"/>
    </row>
    <row r="9240" spans="55:55" ht="15.75" customHeight="1">
      <c r="BC9240" s="226"/>
    </row>
    <row r="9241" spans="55:55" ht="15.75" customHeight="1">
      <c r="BC9241" s="226"/>
    </row>
    <row r="9242" spans="55:55" ht="15.75" customHeight="1">
      <c r="BC9242" s="226"/>
    </row>
    <row r="9243" spans="55:55" ht="15.75" customHeight="1">
      <c r="BC9243" s="226"/>
    </row>
    <row r="9244" spans="55:55" ht="15.75" customHeight="1">
      <c r="BC9244" s="226"/>
    </row>
    <row r="9245" spans="55:55" ht="15.75" customHeight="1">
      <c r="BC9245" s="226"/>
    </row>
    <row r="9246" spans="55:55" ht="15.75" customHeight="1">
      <c r="BC9246" s="226"/>
    </row>
    <row r="9247" spans="55:55" ht="15.75" customHeight="1">
      <c r="BC9247" s="226"/>
    </row>
    <row r="9248" spans="55:55" ht="15.75" customHeight="1">
      <c r="BC9248" s="226"/>
    </row>
    <row r="9249" spans="55:55" ht="15.75" customHeight="1">
      <c r="BC9249" s="226"/>
    </row>
    <row r="9250" spans="55:55" ht="15.75" customHeight="1">
      <c r="BC9250" s="226"/>
    </row>
    <row r="9251" spans="55:55" ht="15.75" customHeight="1">
      <c r="BC9251" s="226"/>
    </row>
    <row r="9252" spans="55:55" ht="15.75" customHeight="1">
      <c r="BC9252" s="226"/>
    </row>
    <row r="9253" spans="55:55" ht="15.75" customHeight="1">
      <c r="BC9253" s="226"/>
    </row>
    <row r="9254" spans="55:55" ht="15.75" customHeight="1">
      <c r="BC9254" s="226"/>
    </row>
    <row r="9255" spans="55:55" ht="15.75" customHeight="1">
      <c r="BC9255" s="226"/>
    </row>
    <row r="9256" spans="55:55" ht="15.75" customHeight="1">
      <c r="BC9256" s="226"/>
    </row>
    <row r="9257" spans="55:55" ht="15.75" customHeight="1">
      <c r="BC9257" s="226"/>
    </row>
    <row r="9258" spans="55:55" ht="15.75" customHeight="1">
      <c r="BC9258" s="226"/>
    </row>
    <row r="9259" spans="55:55" ht="15.75" customHeight="1">
      <c r="BC9259" s="226"/>
    </row>
    <row r="9260" spans="55:55" ht="15.75" customHeight="1">
      <c r="BC9260" s="226"/>
    </row>
    <row r="9261" spans="55:55" ht="15.75" customHeight="1">
      <c r="BC9261" s="226"/>
    </row>
    <row r="9262" spans="55:55" ht="15.75" customHeight="1">
      <c r="BC9262" s="226"/>
    </row>
    <row r="9263" spans="55:55" ht="15.75" customHeight="1">
      <c r="BC9263" s="226"/>
    </row>
    <row r="9264" spans="55:55" ht="15.75" customHeight="1">
      <c r="BC9264" s="226"/>
    </row>
    <row r="9265" spans="55:55" ht="15.75" customHeight="1">
      <c r="BC9265" s="226"/>
    </row>
    <row r="9266" spans="55:55" ht="15.75" customHeight="1">
      <c r="BC9266" s="226"/>
    </row>
    <row r="9267" spans="55:55" ht="15.75" customHeight="1">
      <c r="BC9267" s="226"/>
    </row>
    <row r="9268" spans="55:55" ht="15.75" customHeight="1">
      <c r="BC9268" s="226"/>
    </row>
    <row r="9269" spans="55:55" ht="15.75" customHeight="1">
      <c r="BC9269" s="226"/>
    </row>
    <row r="9270" spans="55:55" ht="15.75" customHeight="1">
      <c r="BC9270" s="226"/>
    </row>
    <row r="9271" spans="55:55" ht="15.75" customHeight="1">
      <c r="BC9271" s="226"/>
    </row>
    <row r="9272" spans="55:55" ht="15.75" customHeight="1">
      <c r="BC9272" s="226"/>
    </row>
    <row r="9273" spans="55:55" ht="15.75" customHeight="1">
      <c r="BC9273" s="226"/>
    </row>
    <row r="9274" spans="55:55" ht="15.75" customHeight="1">
      <c r="BC9274" s="226"/>
    </row>
    <row r="9275" spans="55:55" ht="15.75" customHeight="1">
      <c r="BC9275" s="226"/>
    </row>
    <row r="9276" spans="55:55" ht="15.75" customHeight="1">
      <c r="BC9276" s="226"/>
    </row>
    <row r="9277" spans="55:55" ht="15.75" customHeight="1">
      <c r="BC9277" s="226"/>
    </row>
    <row r="9278" spans="55:55" ht="15.75" customHeight="1">
      <c r="BC9278" s="226"/>
    </row>
    <row r="9279" spans="55:55" ht="15.75" customHeight="1">
      <c r="BC9279" s="226"/>
    </row>
    <row r="9280" spans="55:55" ht="15.75" customHeight="1">
      <c r="BC9280" s="226"/>
    </row>
    <row r="9281" spans="55:55" ht="15.75" customHeight="1">
      <c r="BC9281" s="226"/>
    </row>
    <row r="9282" spans="55:55" ht="15.75" customHeight="1">
      <c r="BC9282" s="226"/>
    </row>
    <row r="9283" spans="55:55" ht="15.75" customHeight="1">
      <c r="BC9283" s="226"/>
    </row>
    <row r="9284" spans="55:55" ht="15.75" customHeight="1">
      <c r="BC9284" s="226"/>
    </row>
    <row r="9285" spans="55:55" ht="15.75" customHeight="1">
      <c r="BC9285" s="226"/>
    </row>
    <row r="9286" spans="55:55" ht="15.75" customHeight="1">
      <c r="BC9286" s="226"/>
    </row>
    <row r="9287" spans="55:55" ht="15.75" customHeight="1">
      <c r="BC9287" s="226"/>
    </row>
    <row r="9288" spans="55:55" ht="15.75" customHeight="1">
      <c r="BC9288" s="226"/>
    </row>
    <row r="9289" spans="55:55" ht="15.75" customHeight="1">
      <c r="BC9289" s="226"/>
    </row>
    <row r="9290" spans="55:55" ht="15.75" customHeight="1">
      <c r="BC9290" s="226"/>
    </row>
    <row r="9291" spans="55:55" ht="15.75" customHeight="1">
      <c r="BC9291" s="226"/>
    </row>
    <row r="9292" spans="55:55" ht="15.75" customHeight="1">
      <c r="BC9292" s="226"/>
    </row>
    <row r="9293" spans="55:55" ht="15.75" customHeight="1">
      <c r="BC9293" s="226"/>
    </row>
    <row r="9294" spans="55:55" ht="15.75" customHeight="1">
      <c r="BC9294" s="226"/>
    </row>
    <row r="9295" spans="55:55" ht="15.75" customHeight="1">
      <c r="BC9295" s="226"/>
    </row>
    <row r="9296" spans="55:55" ht="15.75" customHeight="1">
      <c r="BC9296" s="226"/>
    </row>
    <row r="9297" spans="55:55" ht="15.75" customHeight="1">
      <c r="BC9297" s="226"/>
    </row>
    <row r="9298" spans="55:55" ht="15.75" customHeight="1">
      <c r="BC9298" s="226"/>
    </row>
    <row r="9299" spans="55:55" ht="15.75" customHeight="1">
      <c r="BC9299" s="226"/>
    </row>
    <row r="9300" spans="55:55" ht="15.75" customHeight="1">
      <c r="BC9300" s="226"/>
    </row>
    <row r="9301" spans="55:55" ht="15.75" customHeight="1">
      <c r="BC9301" s="226"/>
    </row>
    <row r="9302" spans="55:55" ht="15.75" customHeight="1">
      <c r="BC9302" s="226"/>
    </row>
    <row r="9303" spans="55:55" ht="15.75" customHeight="1">
      <c r="BC9303" s="226"/>
    </row>
    <row r="9304" spans="55:55" ht="15.75" customHeight="1">
      <c r="BC9304" s="226"/>
    </row>
    <row r="9305" spans="55:55" ht="15.75" customHeight="1">
      <c r="BC9305" s="226"/>
    </row>
    <row r="9306" spans="55:55" ht="15.75" customHeight="1">
      <c r="BC9306" s="226"/>
    </row>
    <row r="9307" spans="55:55" ht="15.75" customHeight="1">
      <c r="BC9307" s="226"/>
    </row>
    <row r="9308" spans="55:55" ht="15.75" customHeight="1">
      <c r="BC9308" s="226"/>
    </row>
    <row r="9309" spans="55:55" ht="15.75" customHeight="1">
      <c r="BC9309" s="226"/>
    </row>
    <row r="9310" spans="55:55" ht="15.75" customHeight="1">
      <c r="BC9310" s="226"/>
    </row>
    <row r="9311" spans="55:55" ht="15.75" customHeight="1">
      <c r="BC9311" s="226"/>
    </row>
    <row r="9312" spans="55:55" ht="15.75" customHeight="1">
      <c r="BC9312" s="226"/>
    </row>
    <row r="9313" spans="55:55" ht="15.75" customHeight="1">
      <c r="BC9313" s="226"/>
    </row>
    <row r="9314" spans="55:55" ht="15.75" customHeight="1">
      <c r="BC9314" s="226"/>
    </row>
    <row r="9315" spans="55:55" ht="15.75" customHeight="1">
      <c r="BC9315" s="226"/>
    </row>
    <row r="9316" spans="55:55" ht="15.75" customHeight="1">
      <c r="BC9316" s="226"/>
    </row>
    <row r="9317" spans="55:55" ht="15.75" customHeight="1">
      <c r="BC9317" s="226"/>
    </row>
    <row r="9318" spans="55:55" ht="15.75" customHeight="1">
      <c r="BC9318" s="226"/>
    </row>
    <row r="9319" spans="55:55" ht="15.75" customHeight="1">
      <c r="BC9319" s="226"/>
    </row>
    <row r="9320" spans="55:55" ht="15.75" customHeight="1">
      <c r="BC9320" s="226"/>
    </row>
    <row r="9321" spans="55:55" ht="15.75" customHeight="1">
      <c r="BC9321" s="226"/>
    </row>
    <row r="9322" spans="55:55" ht="15.75" customHeight="1">
      <c r="BC9322" s="226"/>
    </row>
    <row r="9323" spans="55:55" ht="15.75" customHeight="1">
      <c r="BC9323" s="226"/>
    </row>
    <row r="9324" spans="55:55" ht="15.75" customHeight="1">
      <c r="BC9324" s="226"/>
    </row>
    <row r="9325" spans="55:55" ht="15.75" customHeight="1">
      <c r="BC9325" s="226"/>
    </row>
    <row r="9326" spans="55:55" ht="15.75" customHeight="1">
      <c r="BC9326" s="226"/>
    </row>
    <row r="9327" spans="55:55" ht="15.75" customHeight="1">
      <c r="BC9327" s="226"/>
    </row>
    <row r="9328" spans="55:55" ht="15.75" customHeight="1">
      <c r="BC9328" s="226"/>
    </row>
    <row r="9329" spans="55:55" ht="15.75" customHeight="1">
      <c r="BC9329" s="226"/>
    </row>
    <row r="9330" spans="55:55" ht="15.75" customHeight="1">
      <c r="BC9330" s="226"/>
    </row>
    <row r="9331" spans="55:55" ht="15.75" customHeight="1">
      <c r="BC9331" s="226"/>
    </row>
    <row r="9332" spans="55:55" ht="15.75" customHeight="1">
      <c r="BC9332" s="226"/>
    </row>
    <row r="9333" spans="55:55" ht="15.75" customHeight="1">
      <c r="BC9333" s="226"/>
    </row>
    <row r="9334" spans="55:55" ht="15.75" customHeight="1">
      <c r="BC9334" s="226"/>
    </row>
    <row r="9335" spans="55:55" ht="15.75" customHeight="1">
      <c r="BC9335" s="226"/>
    </row>
    <row r="9336" spans="55:55" ht="15.75" customHeight="1">
      <c r="BC9336" s="226"/>
    </row>
    <row r="9337" spans="55:55" ht="15.75" customHeight="1">
      <c r="BC9337" s="226"/>
    </row>
    <row r="9338" spans="55:55" ht="15.75" customHeight="1">
      <c r="BC9338" s="226"/>
    </row>
    <row r="9339" spans="55:55" ht="15.75" customHeight="1">
      <c r="BC9339" s="226"/>
    </row>
    <row r="9340" spans="55:55" ht="15.75" customHeight="1">
      <c r="BC9340" s="226"/>
    </row>
    <row r="9341" spans="55:55" ht="15.75" customHeight="1">
      <c r="BC9341" s="226"/>
    </row>
    <row r="9342" spans="55:55" ht="15.75" customHeight="1">
      <c r="BC9342" s="226"/>
    </row>
    <row r="9343" spans="55:55" ht="15.75" customHeight="1">
      <c r="BC9343" s="226"/>
    </row>
    <row r="9344" spans="55:55" ht="15.75" customHeight="1">
      <c r="BC9344" s="226"/>
    </row>
    <row r="9345" spans="55:55" ht="15.75" customHeight="1">
      <c r="BC9345" s="226"/>
    </row>
    <row r="9346" spans="55:55" ht="15.75" customHeight="1">
      <c r="BC9346" s="226"/>
    </row>
    <row r="9347" spans="55:55" ht="15.75" customHeight="1">
      <c r="BC9347" s="226"/>
    </row>
    <row r="9348" spans="55:55" ht="15.75" customHeight="1">
      <c r="BC9348" s="226"/>
    </row>
    <row r="9349" spans="55:55" ht="15.75" customHeight="1">
      <c r="BC9349" s="226"/>
    </row>
    <row r="9350" spans="55:55" ht="15.75" customHeight="1">
      <c r="BC9350" s="226"/>
    </row>
    <row r="9351" spans="55:55" ht="15.75" customHeight="1">
      <c r="BC9351" s="226"/>
    </row>
    <row r="9352" spans="55:55" ht="15.75" customHeight="1">
      <c r="BC9352" s="226"/>
    </row>
    <row r="9353" spans="55:55" ht="15.75" customHeight="1">
      <c r="BC9353" s="226"/>
    </row>
    <row r="9354" spans="55:55" ht="15.75" customHeight="1">
      <c r="BC9354" s="226"/>
    </row>
    <row r="9355" spans="55:55" ht="15.75" customHeight="1">
      <c r="BC9355" s="226"/>
    </row>
    <row r="9356" spans="55:55" ht="15.75" customHeight="1">
      <c r="BC9356" s="226"/>
    </row>
    <row r="9357" spans="55:55" ht="15.75" customHeight="1">
      <c r="BC9357" s="226"/>
    </row>
    <row r="9358" spans="55:55" ht="15.75" customHeight="1">
      <c r="BC9358" s="226"/>
    </row>
    <row r="9359" spans="55:55" ht="15.75" customHeight="1">
      <c r="BC9359" s="226"/>
    </row>
    <row r="9360" spans="55:55" ht="15.75" customHeight="1">
      <c r="BC9360" s="226"/>
    </row>
    <row r="9361" spans="55:55" ht="15.75" customHeight="1">
      <c r="BC9361" s="226"/>
    </row>
    <row r="9362" spans="55:55" ht="15.75" customHeight="1">
      <c r="BC9362" s="226"/>
    </row>
    <row r="9363" spans="55:55" ht="15.75" customHeight="1">
      <c r="BC9363" s="226"/>
    </row>
    <row r="9364" spans="55:55" ht="15.75" customHeight="1">
      <c r="BC9364" s="226"/>
    </row>
    <row r="9365" spans="55:55" ht="15.75" customHeight="1">
      <c r="BC9365" s="226"/>
    </row>
    <row r="9366" spans="55:55" ht="15.75" customHeight="1">
      <c r="BC9366" s="226"/>
    </row>
    <row r="9367" spans="55:55" ht="15.75" customHeight="1">
      <c r="BC9367" s="226"/>
    </row>
    <row r="9368" spans="55:55" ht="15.75" customHeight="1">
      <c r="BC9368" s="226"/>
    </row>
    <row r="9369" spans="55:55" ht="15.75" customHeight="1">
      <c r="BC9369" s="226"/>
    </row>
    <row r="9370" spans="55:55" ht="15.75" customHeight="1">
      <c r="BC9370" s="226"/>
    </row>
    <row r="9371" spans="55:55" ht="15.75" customHeight="1">
      <c r="BC9371" s="226"/>
    </row>
    <row r="9372" spans="55:55" ht="15.75" customHeight="1">
      <c r="BC9372" s="226"/>
    </row>
    <row r="9373" spans="55:55" ht="15.75" customHeight="1">
      <c r="BC9373" s="226"/>
    </row>
    <row r="9374" spans="55:55" ht="15.75" customHeight="1">
      <c r="BC9374" s="226"/>
    </row>
    <row r="9375" spans="55:55" ht="15.75" customHeight="1">
      <c r="BC9375" s="226"/>
    </row>
    <row r="9376" spans="55:55" ht="15.75" customHeight="1">
      <c r="BC9376" s="226"/>
    </row>
    <row r="9377" spans="55:55" ht="15.75" customHeight="1">
      <c r="BC9377" s="226"/>
    </row>
    <row r="9378" spans="55:55" ht="15.75" customHeight="1">
      <c r="BC9378" s="226"/>
    </row>
    <row r="9379" spans="55:55" ht="15.75" customHeight="1">
      <c r="BC9379" s="226"/>
    </row>
    <row r="9380" spans="55:55" ht="15.75" customHeight="1">
      <c r="BC9380" s="226"/>
    </row>
    <row r="9381" spans="55:55" ht="15.75" customHeight="1">
      <c r="BC9381" s="226"/>
    </row>
    <row r="9382" spans="55:55" ht="15.75" customHeight="1">
      <c r="BC9382" s="226"/>
    </row>
    <row r="9383" spans="55:55" ht="15.75" customHeight="1">
      <c r="BC9383" s="226"/>
    </row>
    <row r="9384" spans="55:55" ht="15.75" customHeight="1">
      <c r="BC9384" s="226"/>
    </row>
    <row r="9385" spans="55:55" ht="15.75" customHeight="1">
      <c r="BC9385" s="226"/>
    </row>
    <row r="9386" spans="55:55" ht="15.75" customHeight="1">
      <c r="BC9386" s="226"/>
    </row>
    <row r="9387" spans="55:55" ht="15.75" customHeight="1">
      <c r="BC9387" s="226"/>
    </row>
    <row r="9388" spans="55:55" ht="15.75" customHeight="1">
      <c r="BC9388" s="226"/>
    </row>
    <row r="9389" spans="55:55" ht="15.75" customHeight="1">
      <c r="BC9389" s="226"/>
    </row>
    <row r="9390" spans="55:55" ht="15.75" customHeight="1">
      <c r="BC9390" s="226"/>
    </row>
    <row r="9391" spans="55:55" ht="15.75" customHeight="1">
      <c r="BC9391" s="226"/>
    </row>
    <row r="9392" spans="55:55" ht="15.75" customHeight="1">
      <c r="BC9392" s="226"/>
    </row>
    <row r="9393" spans="55:55" ht="15.75" customHeight="1">
      <c r="BC9393" s="226"/>
    </row>
    <row r="9394" spans="55:55" ht="15.75" customHeight="1">
      <c r="BC9394" s="226"/>
    </row>
    <row r="9395" spans="55:55" ht="15.75" customHeight="1">
      <c r="BC9395" s="226"/>
    </row>
    <row r="9396" spans="55:55" ht="15.75" customHeight="1">
      <c r="BC9396" s="226"/>
    </row>
    <row r="9397" spans="55:55" ht="15.75" customHeight="1">
      <c r="BC9397" s="226"/>
    </row>
    <row r="9398" spans="55:55" ht="15.75" customHeight="1">
      <c r="BC9398" s="226"/>
    </row>
    <row r="9399" spans="55:55" ht="15.75" customHeight="1">
      <c r="BC9399" s="226"/>
    </row>
    <row r="9400" spans="55:55" ht="15.75" customHeight="1">
      <c r="BC9400" s="226"/>
    </row>
    <row r="9401" spans="55:55" ht="15.75" customHeight="1">
      <c r="BC9401" s="226"/>
    </row>
    <row r="9402" spans="55:55" ht="15.75" customHeight="1">
      <c r="BC9402" s="226"/>
    </row>
    <row r="9403" spans="55:55" ht="15.75" customHeight="1">
      <c r="BC9403" s="226"/>
    </row>
    <row r="9404" spans="55:55" ht="15.75" customHeight="1">
      <c r="BC9404" s="226"/>
    </row>
    <row r="9405" spans="55:55" ht="15.75" customHeight="1">
      <c r="BC9405" s="226"/>
    </row>
    <row r="9406" spans="55:55" ht="15.75" customHeight="1">
      <c r="BC9406" s="226"/>
    </row>
    <row r="9407" spans="55:55" ht="15.75" customHeight="1">
      <c r="BC9407" s="226"/>
    </row>
    <row r="9408" spans="55:55" ht="15.75" customHeight="1">
      <c r="BC9408" s="226"/>
    </row>
    <row r="9409" spans="55:55" ht="15.75" customHeight="1">
      <c r="BC9409" s="226"/>
    </row>
    <row r="9410" spans="55:55" ht="15.75" customHeight="1">
      <c r="BC9410" s="226"/>
    </row>
    <row r="9411" spans="55:55" ht="15.75" customHeight="1">
      <c r="BC9411" s="226"/>
    </row>
    <row r="9412" spans="55:55" ht="15.75" customHeight="1">
      <c r="BC9412" s="226"/>
    </row>
    <row r="9413" spans="55:55" ht="15.75" customHeight="1">
      <c r="BC9413" s="226"/>
    </row>
    <row r="9414" spans="55:55" ht="15.75" customHeight="1">
      <c r="BC9414" s="226"/>
    </row>
    <row r="9415" spans="55:55" ht="15.75" customHeight="1">
      <c r="BC9415" s="226"/>
    </row>
    <row r="9416" spans="55:55" ht="15.75" customHeight="1">
      <c r="BC9416" s="226"/>
    </row>
    <row r="9417" spans="55:55" ht="15.75" customHeight="1">
      <c r="BC9417" s="226"/>
    </row>
    <row r="9418" spans="55:55" ht="15.75" customHeight="1">
      <c r="BC9418" s="226"/>
    </row>
    <row r="9419" spans="55:55" ht="15.75" customHeight="1">
      <c r="BC9419" s="226"/>
    </row>
    <row r="9420" spans="55:55" ht="15.75" customHeight="1">
      <c r="BC9420" s="226"/>
    </row>
    <row r="9421" spans="55:55" ht="15.75" customHeight="1">
      <c r="BC9421" s="226"/>
    </row>
    <row r="9422" spans="55:55" ht="15.75" customHeight="1">
      <c r="BC9422" s="226"/>
    </row>
    <row r="9423" spans="55:55" ht="15.75" customHeight="1">
      <c r="BC9423" s="226"/>
    </row>
    <row r="9424" spans="55:55" ht="15.75" customHeight="1">
      <c r="BC9424" s="226"/>
    </row>
    <row r="9425" spans="55:55" ht="15.75" customHeight="1">
      <c r="BC9425" s="226"/>
    </row>
    <row r="9426" spans="55:55" ht="15.75" customHeight="1">
      <c r="BC9426" s="226"/>
    </row>
    <row r="9427" spans="55:55" ht="15.75" customHeight="1">
      <c r="BC9427" s="226"/>
    </row>
    <row r="9428" spans="55:55" ht="15.75" customHeight="1">
      <c r="BC9428" s="226"/>
    </row>
    <row r="9429" spans="55:55" ht="15.75" customHeight="1">
      <c r="BC9429" s="226"/>
    </row>
    <row r="9430" spans="55:55" ht="15.75" customHeight="1">
      <c r="BC9430" s="226"/>
    </row>
    <row r="9431" spans="55:55" ht="15.75" customHeight="1">
      <c r="BC9431" s="226"/>
    </row>
    <row r="9432" spans="55:55" ht="15.75" customHeight="1">
      <c r="BC9432" s="226"/>
    </row>
    <row r="9433" spans="55:55" ht="15.75" customHeight="1">
      <c r="BC9433" s="226"/>
    </row>
    <row r="9434" spans="55:55" ht="15.75" customHeight="1">
      <c r="BC9434" s="226"/>
    </row>
    <row r="9435" spans="55:55" ht="15.75" customHeight="1">
      <c r="BC9435" s="226"/>
    </row>
    <row r="9436" spans="55:55" ht="15.75" customHeight="1">
      <c r="BC9436" s="226"/>
    </row>
    <row r="9437" spans="55:55" ht="15.75" customHeight="1">
      <c r="BC9437" s="226"/>
    </row>
    <row r="9438" spans="55:55" ht="15.75" customHeight="1">
      <c r="BC9438" s="226"/>
    </row>
    <row r="9439" spans="55:55" ht="15.75" customHeight="1">
      <c r="BC9439" s="226"/>
    </row>
    <row r="9440" spans="55:55" ht="15.75" customHeight="1">
      <c r="BC9440" s="226"/>
    </row>
    <row r="9441" spans="55:55" ht="15.75" customHeight="1">
      <c r="BC9441" s="226"/>
    </row>
    <row r="9442" spans="55:55" ht="15.75" customHeight="1">
      <c r="BC9442" s="226"/>
    </row>
    <row r="9443" spans="55:55" ht="15.75" customHeight="1">
      <c r="BC9443" s="226"/>
    </row>
    <row r="9444" spans="55:55" ht="15.75" customHeight="1">
      <c r="BC9444" s="226"/>
    </row>
    <row r="9445" spans="55:55" ht="15.75" customHeight="1">
      <c r="BC9445" s="226"/>
    </row>
    <row r="9446" spans="55:55" ht="15.75" customHeight="1">
      <c r="BC9446" s="226"/>
    </row>
    <row r="9447" spans="55:55" ht="15.75" customHeight="1">
      <c r="BC9447" s="226"/>
    </row>
    <row r="9448" spans="55:55" ht="15.75" customHeight="1">
      <c r="BC9448" s="226"/>
    </row>
    <row r="9449" spans="55:55" ht="15.75" customHeight="1">
      <c r="BC9449" s="226"/>
    </row>
    <row r="9450" spans="55:55" ht="15.75" customHeight="1">
      <c r="BC9450" s="226"/>
    </row>
    <row r="9451" spans="55:55" ht="15.75" customHeight="1">
      <c r="BC9451" s="226"/>
    </row>
    <row r="9452" spans="55:55" ht="15.75" customHeight="1">
      <c r="BC9452" s="226"/>
    </row>
    <row r="9453" spans="55:55" ht="15.75" customHeight="1">
      <c r="BC9453" s="226"/>
    </row>
    <row r="9454" spans="55:55" ht="15.75" customHeight="1">
      <c r="BC9454" s="226"/>
    </row>
    <row r="9455" spans="55:55" ht="15.75" customHeight="1">
      <c r="BC9455" s="226"/>
    </row>
    <row r="9456" spans="55:55" ht="15.75" customHeight="1">
      <c r="BC9456" s="226"/>
    </row>
    <row r="9457" spans="55:55" ht="15.75" customHeight="1">
      <c r="BC9457" s="226"/>
    </row>
    <row r="9458" spans="55:55" ht="15.75" customHeight="1">
      <c r="BC9458" s="226"/>
    </row>
    <row r="9459" spans="55:55" ht="15.75" customHeight="1">
      <c r="BC9459" s="226"/>
    </row>
    <row r="9460" spans="55:55" ht="15.75" customHeight="1">
      <c r="BC9460" s="226"/>
    </row>
    <row r="9461" spans="55:55" ht="15.75" customHeight="1">
      <c r="BC9461" s="226"/>
    </row>
    <row r="9462" spans="55:55" ht="15.75" customHeight="1">
      <c r="BC9462" s="226"/>
    </row>
    <row r="9463" spans="55:55" ht="15.75" customHeight="1">
      <c r="BC9463" s="226"/>
    </row>
    <row r="9464" spans="55:55" ht="15.75" customHeight="1">
      <c r="BC9464" s="226"/>
    </row>
    <row r="9465" spans="55:55" ht="15.75" customHeight="1">
      <c r="BC9465" s="226"/>
    </row>
    <row r="9466" spans="55:55" ht="15.75" customHeight="1">
      <c r="BC9466" s="226"/>
    </row>
    <row r="9467" spans="55:55" ht="15.75" customHeight="1">
      <c r="BC9467" s="226"/>
    </row>
    <row r="9468" spans="55:55" ht="15.75" customHeight="1">
      <c r="BC9468" s="226"/>
    </row>
    <row r="9469" spans="55:55" ht="15.75" customHeight="1">
      <c r="BC9469" s="226"/>
    </row>
    <row r="9470" spans="55:55" ht="15.75" customHeight="1">
      <c r="BC9470" s="226"/>
    </row>
    <row r="9471" spans="55:55" ht="15.75" customHeight="1">
      <c r="BC9471" s="226"/>
    </row>
    <row r="9472" spans="55:55" ht="15.75" customHeight="1">
      <c r="BC9472" s="226"/>
    </row>
    <row r="9473" spans="55:55" ht="15.75" customHeight="1">
      <c r="BC9473" s="226"/>
    </row>
    <row r="9474" spans="55:55" ht="15.75" customHeight="1">
      <c r="BC9474" s="226"/>
    </row>
    <row r="9475" spans="55:55" ht="15.75" customHeight="1">
      <c r="BC9475" s="226"/>
    </row>
    <row r="9476" spans="55:55" ht="15.75" customHeight="1">
      <c r="BC9476" s="226"/>
    </row>
    <row r="9477" spans="55:55" ht="15.75" customHeight="1">
      <c r="BC9477" s="226"/>
    </row>
    <row r="9478" spans="55:55" ht="15.75" customHeight="1">
      <c r="BC9478" s="226"/>
    </row>
    <row r="9479" spans="55:55" ht="15.75" customHeight="1">
      <c r="BC9479" s="226"/>
    </row>
    <row r="9480" spans="55:55" ht="15.75" customHeight="1">
      <c r="BC9480" s="226"/>
    </row>
    <row r="9481" spans="55:55" ht="15.75" customHeight="1">
      <c r="BC9481" s="226"/>
    </row>
    <row r="9482" spans="55:55" ht="15.75" customHeight="1">
      <c r="BC9482" s="226"/>
    </row>
    <row r="9483" spans="55:55" ht="15.75" customHeight="1">
      <c r="BC9483" s="226"/>
    </row>
    <row r="9484" spans="55:55" ht="15.75" customHeight="1">
      <c r="BC9484" s="226"/>
    </row>
    <row r="9485" spans="55:55" ht="15.75" customHeight="1">
      <c r="BC9485" s="226"/>
    </row>
    <row r="9486" spans="55:55" ht="15.75" customHeight="1">
      <c r="BC9486" s="226"/>
    </row>
    <row r="9487" spans="55:55" ht="15.75" customHeight="1">
      <c r="BC9487" s="226"/>
    </row>
    <row r="9488" spans="55:55" ht="15.75" customHeight="1">
      <c r="BC9488" s="226"/>
    </row>
    <row r="9489" spans="55:55" ht="15.75" customHeight="1">
      <c r="BC9489" s="226"/>
    </row>
    <row r="9490" spans="55:55" ht="15.75" customHeight="1">
      <c r="BC9490" s="226"/>
    </row>
    <row r="9491" spans="55:55" ht="15.75" customHeight="1">
      <c r="BC9491" s="226"/>
    </row>
    <row r="9492" spans="55:55" ht="15.75" customHeight="1">
      <c r="BC9492" s="226"/>
    </row>
    <row r="9493" spans="55:55" ht="15.75" customHeight="1">
      <c r="BC9493" s="226"/>
    </row>
    <row r="9494" spans="55:55" ht="15.75" customHeight="1">
      <c r="BC9494" s="226"/>
    </row>
    <row r="9495" spans="55:55" ht="15.75" customHeight="1">
      <c r="BC9495" s="226"/>
    </row>
    <row r="9496" spans="55:55" ht="15.75" customHeight="1">
      <c r="BC9496" s="226"/>
    </row>
    <row r="9497" spans="55:55" ht="15.75" customHeight="1">
      <c r="BC9497" s="226"/>
    </row>
    <row r="9498" spans="55:55" ht="15.75" customHeight="1">
      <c r="BC9498" s="226"/>
    </row>
    <row r="9499" spans="55:55" ht="15.75" customHeight="1">
      <c r="BC9499" s="226"/>
    </row>
    <row r="9500" spans="55:55" ht="15.75" customHeight="1">
      <c r="BC9500" s="226"/>
    </row>
    <row r="9501" spans="55:55" ht="15.75" customHeight="1">
      <c r="BC9501" s="226"/>
    </row>
    <row r="9502" spans="55:55" ht="15.75" customHeight="1">
      <c r="BC9502" s="226"/>
    </row>
    <row r="9503" spans="55:55" ht="15.75" customHeight="1">
      <c r="BC9503" s="226"/>
    </row>
    <row r="9504" spans="55:55" ht="15.75" customHeight="1">
      <c r="BC9504" s="226"/>
    </row>
    <row r="9505" spans="55:55" ht="15.75" customHeight="1">
      <c r="BC9505" s="226"/>
    </row>
    <row r="9506" spans="55:55" ht="15.75" customHeight="1">
      <c r="BC9506" s="226"/>
    </row>
    <row r="9507" spans="55:55" ht="15.75" customHeight="1">
      <c r="BC9507" s="226"/>
    </row>
    <row r="9508" spans="55:55" ht="15.75" customHeight="1">
      <c r="BC9508" s="226"/>
    </row>
    <row r="9509" spans="55:55" ht="15.75" customHeight="1">
      <c r="BC9509" s="226"/>
    </row>
    <row r="9510" spans="55:55" ht="15.75" customHeight="1">
      <c r="BC9510" s="226"/>
    </row>
    <row r="9511" spans="55:55" ht="15.75" customHeight="1">
      <c r="BC9511" s="226"/>
    </row>
    <row r="9512" spans="55:55" ht="15.75" customHeight="1">
      <c r="BC9512" s="226"/>
    </row>
    <row r="9513" spans="55:55" ht="15.75" customHeight="1">
      <c r="BC9513" s="226"/>
    </row>
    <row r="9514" spans="55:55" ht="15.75" customHeight="1">
      <c r="BC9514" s="226"/>
    </row>
    <row r="9515" spans="55:55" ht="15.75" customHeight="1">
      <c r="BC9515" s="226"/>
    </row>
    <row r="9516" spans="55:55" ht="15.75" customHeight="1">
      <c r="BC9516" s="226"/>
    </row>
    <row r="9517" spans="55:55" ht="15.75" customHeight="1">
      <c r="BC9517" s="226"/>
    </row>
    <row r="9518" spans="55:55" ht="15.75" customHeight="1">
      <c r="BC9518" s="226"/>
    </row>
    <row r="9519" spans="55:55" ht="15.75" customHeight="1">
      <c r="BC9519" s="226"/>
    </row>
    <row r="9520" spans="55:55" ht="15.75" customHeight="1">
      <c r="BC9520" s="226"/>
    </row>
    <row r="9521" spans="55:55" ht="15.75" customHeight="1">
      <c r="BC9521" s="226"/>
    </row>
    <row r="9522" spans="55:55" ht="15.75" customHeight="1">
      <c r="BC9522" s="226"/>
    </row>
    <row r="9523" spans="55:55" ht="15.75" customHeight="1">
      <c r="BC9523" s="226"/>
    </row>
    <row r="9524" spans="55:55" ht="15.75" customHeight="1">
      <c r="BC9524" s="226"/>
    </row>
    <row r="9525" spans="55:55" ht="15.75" customHeight="1">
      <c r="BC9525" s="226"/>
    </row>
    <row r="9526" spans="55:55" ht="15.75" customHeight="1">
      <c r="BC9526" s="226"/>
    </row>
    <row r="9527" spans="55:55" ht="15.75" customHeight="1">
      <c r="BC9527" s="226"/>
    </row>
    <row r="9528" spans="55:55" ht="15.75" customHeight="1">
      <c r="BC9528" s="226"/>
    </row>
    <row r="9529" spans="55:55" ht="15.75" customHeight="1">
      <c r="BC9529" s="226"/>
    </row>
    <row r="9530" spans="55:55" ht="15.75" customHeight="1">
      <c r="BC9530" s="226"/>
    </row>
    <row r="9531" spans="55:55" ht="15.75" customHeight="1">
      <c r="BC9531" s="226"/>
    </row>
    <row r="9532" spans="55:55" ht="15.75" customHeight="1">
      <c r="BC9532" s="226"/>
    </row>
    <row r="9533" spans="55:55" ht="15.75" customHeight="1">
      <c r="BC9533" s="226"/>
    </row>
    <row r="9534" spans="55:55" ht="15.75" customHeight="1">
      <c r="BC9534" s="226"/>
    </row>
    <row r="9535" spans="55:55" ht="15.75" customHeight="1">
      <c r="BC9535" s="226"/>
    </row>
    <row r="9536" spans="55:55" ht="15.75" customHeight="1">
      <c r="BC9536" s="226"/>
    </row>
    <row r="9537" spans="55:55" ht="15.75" customHeight="1">
      <c r="BC9537" s="226"/>
    </row>
    <row r="9538" spans="55:55" ht="15.75" customHeight="1">
      <c r="BC9538" s="226"/>
    </row>
    <row r="9539" spans="55:55" ht="15.75" customHeight="1">
      <c r="BC9539" s="226"/>
    </row>
    <row r="9540" spans="55:55" ht="15.75" customHeight="1">
      <c r="BC9540" s="226"/>
    </row>
    <row r="9541" spans="55:55" ht="15.75" customHeight="1">
      <c r="BC9541" s="226"/>
    </row>
    <row r="9542" spans="55:55" ht="15.75" customHeight="1">
      <c r="BC9542" s="226"/>
    </row>
    <row r="9543" spans="55:55" ht="15.75" customHeight="1">
      <c r="BC9543" s="226"/>
    </row>
    <row r="9544" spans="55:55" ht="15.75" customHeight="1">
      <c r="BC9544" s="226"/>
    </row>
    <row r="9545" spans="55:55" ht="15.75" customHeight="1">
      <c r="BC9545" s="226"/>
    </row>
    <row r="9546" spans="55:55" ht="15.75" customHeight="1">
      <c r="BC9546" s="226"/>
    </row>
    <row r="9547" spans="55:55" ht="15.75" customHeight="1">
      <c r="BC9547" s="226"/>
    </row>
    <row r="9548" spans="55:55" ht="15.75" customHeight="1">
      <c r="BC9548" s="226"/>
    </row>
    <row r="9549" spans="55:55" ht="15.75" customHeight="1">
      <c r="BC9549" s="226"/>
    </row>
    <row r="9550" spans="55:55" ht="15.75" customHeight="1">
      <c r="BC9550" s="226"/>
    </row>
    <row r="9551" spans="55:55" ht="15.75" customHeight="1">
      <c r="BC9551" s="226"/>
    </row>
    <row r="9552" spans="55:55" ht="15.75" customHeight="1">
      <c r="BC9552" s="226"/>
    </row>
    <row r="9553" spans="55:55" ht="15.75" customHeight="1">
      <c r="BC9553" s="226"/>
    </row>
    <row r="9554" spans="55:55" ht="15.75" customHeight="1">
      <c r="BC9554" s="226"/>
    </row>
    <row r="9555" spans="55:55" ht="15.75" customHeight="1">
      <c r="BC9555" s="226"/>
    </row>
    <row r="9556" spans="55:55" ht="15.75" customHeight="1">
      <c r="BC9556" s="226"/>
    </row>
    <row r="9557" spans="55:55" ht="15.75" customHeight="1">
      <c r="BC9557" s="226"/>
    </row>
    <row r="9558" spans="55:55" ht="15.75" customHeight="1">
      <c r="BC9558" s="226"/>
    </row>
    <row r="9559" spans="55:55" ht="15.75" customHeight="1">
      <c r="BC9559" s="226"/>
    </row>
    <row r="9560" spans="55:55" ht="15.75" customHeight="1">
      <c r="BC9560" s="226"/>
    </row>
    <row r="9561" spans="55:55" ht="15.75" customHeight="1">
      <c r="BC9561" s="226"/>
    </row>
    <row r="9562" spans="55:55" ht="15.75" customHeight="1">
      <c r="BC9562" s="226"/>
    </row>
    <row r="9563" spans="55:55" ht="15.75" customHeight="1">
      <c r="BC9563" s="226"/>
    </row>
    <row r="9564" spans="55:55" ht="15.75" customHeight="1">
      <c r="BC9564" s="226"/>
    </row>
    <row r="9565" spans="55:55" ht="15.75" customHeight="1">
      <c r="BC9565" s="226"/>
    </row>
    <row r="9566" spans="55:55" ht="15.75" customHeight="1">
      <c r="BC9566" s="226"/>
    </row>
    <row r="9567" spans="55:55" ht="15.75" customHeight="1">
      <c r="BC9567" s="226"/>
    </row>
    <row r="9568" spans="55:55" ht="15.75" customHeight="1">
      <c r="BC9568" s="226"/>
    </row>
    <row r="9569" spans="55:55" ht="15.75" customHeight="1">
      <c r="BC9569" s="226"/>
    </row>
    <row r="9570" spans="55:55" ht="15.75" customHeight="1">
      <c r="BC9570" s="226"/>
    </row>
    <row r="9571" spans="55:55" ht="15.75" customHeight="1">
      <c r="BC9571" s="226"/>
    </row>
    <row r="9572" spans="55:55" ht="15.75" customHeight="1">
      <c r="BC9572" s="226"/>
    </row>
    <row r="9573" spans="55:55" ht="15.75" customHeight="1">
      <c r="BC9573" s="226"/>
    </row>
    <row r="9574" spans="55:55" ht="15.75" customHeight="1">
      <c r="BC9574" s="226"/>
    </row>
    <row r="9575" spans="55:55" ht="15.75" customHeight="1">
      <c r="BC9575" s="226"/>
    </row>
    <row r="9576" spans="55:55" ht="15.75" customHeight="1">
      <c r="BC9576" s="226"/>
    </row>
    <row r="9577" spans="55:55" ht="15.75" customHeight="1">
      <c r="BC9577" s="226"/>
    </row>
    <row r="9578" spans="55:55" ht="15.75" customHeight="1">
      <c r="BC9578" s="226"/>
    </row>
    <row r="9579" spans="55:55" ht="15.75" customHeight="1">
      <c r="BC9579" s="226"/>
    </row>
    <row r="9580" spans="55:55" ht="15.75" customHeight="1">
      <c r="BC9580" s="226"/>
    </row>
    <row r="9581" spans="55:55" ht="15.75" customHeight="1">
      <c r="BC9581" s="226"/>
    </row>
    <row r="9582" spans="55:55" ht="15.75" customHeight="1">
      <c r="BC9582" s="226"/>
    </row>
    <row r="9583" spans="55:55" ht="15.75" customHeight="1">
      <c r="BC9583" s="226"/>
    </row>
    <row r="9584" spans="55:55" ht="15.75" customHeight="1">
      <c r="BC9584" s="226"/>
    </row>
    <row r="9585" spans="55:55" ht="15.75" customHeight="1">
      <c r="BC9585" s="226"/>
    </row>
    <row r="9586" spans="55:55" ht="15.75" customHeight="1">
      <c r="BC9586" s="226"/>
    </row>
    <row r="9587" spans="55:55" ht="15.75" customHeight="1">
      <c r="BC9587" s="226"/>
    </row>
    <row r="9588" spans="55:55" ht="15.75" customHeight="1">
      <c r="BC9588" s="226"/>
    </row>
    <row r="9589" spans="55:55" ht="15.75" customHeight="1">
      <c r="BC9589" s="226"/>
    </row>
    <row r="9590" spans="55:55" ht="15.75" customHeight="1">
      <c r="BC9590" s="226"/>
    </row>
    <row r="9591" spans="55:55" ht="15.75" customHeight="1">
      <c r="BC9591" s="226"/>
    </row>
    <row r="9592" spans="55:55" ht="15.75" customHeight="1">
      <c r="BC9592" s="226"/>
    </row>
    <row r="9593" spans="55:55" ht="15.75" customHeight="1">
      <c r="BC9593" s="226"/>
    </row>
    <row r="9594" spans="55:55" ht="15.75" customHeight="1">
      <c r="BC9594" s="226"/>
    </row>
    <row r="9595" spans="55:55" ht="15.75" customHeight="1">
      <c r="BC9595" s="226"/>
    </row>
    <row r="9596" spans="55:55" ht="15.75" customHeight="1">
      <c r="BC9596" s="226"/>
    </row>
    <row r="9597" spans="55:55" ht="15.75" customHeight="1">
      <c r="BC9597" s="226"/>
    </row>
    <row r="9598" spans="55:55" ht="15.75" customHeight="1">
      <c r="BC9598" s="226"/>
    </row>
    <row r="9599" spans="55:55" ht="15.75" customHeight="1">
      <c r="BC9599" s="226"/>
    </row>
    <row r="9600" spans="55:55" ht="15.75" customHeight="1">
      <c r="BC9600" s="226"/>
    </row>
    <row r="9601" spans="55:55" ht="15.75" customHeight="1">
      <c r="BC9601" s="226"/>
    </row>
    <row r="9602" spans="55:55" ht="15.75" customHeight="1">
      <c r="BC9602" s="226"/>
    </row>
    <row r="9603" spans="55:55" ht="15.75" customHeight="1">
      <c r="BC9603" s="226"/>
    </row>
    <row r="9604" spans="55:55" ht="15.75" customHeight="1">
      <c r="BC9604" s="226"/>
    </row>
    <row r="9605" spans="55:55" ht="15.75" customHeight="1">
      <c r="BC9605" s="226"/>
    </row>
    <row r="9606" spans="55:55" ht="15.75" customHeight="1">
      <c r="BC9606" s="226"/>
    </row>
    <row r="9607" spans="55:55" ht="15.75" customHeight="1">
      <c r="BC9607" s="226"/>
    </row>
    <row r="9608" spans="55:55" ht="15.75" customHeight="1">
      <c r="BC9608" s="226"/>
    </row>
    <row r="9609" spans="55:55" ht="15.75" customHeight="1">
      <c r="BC9609" s="226"/>
    </row>
    <row r="9610" spans="55:55" ht="15.75" customHeight="1">
      <c r="BC9610" s="226"/>
    </row>
    <row r="9611" spans="55:55" ht="15.75" customHeight="1">
      <c r="BC9611" s="226"/>
    </row>
    <row r="9612" spans="55:55" ht="15.75" customHeight="1">
      <c r="BC9612" s="226"/>
    </row>
    <row r="9613" spans="55:55" ht="15.75" customHeight="1">
      <c r="BC9613" s="226"/>
    </row>
    <row r="9614" spans="55:55" ht="15.75" customHeight="1">
      <c r="BC9614" s="226"/>
    </row>
    <row r="9615" spans="55:55" ht="15.75" customHeight="1">
      <c r="BC9615" s="226"/>
    </row>
    <row r="9616" spans="55:55" ht="15.75" customHeight="1">
      <c r="BC9616" s="226"/>
    </row>
    <row r="9617" spans="55:55" ht="15.75" customHeight="1">
      <c r="BC9617" s="226"/>
    </row>
    <row r="9618" spans="55:55" ht="15.75" customHeight="1">
      <c r="BC9618" s="226"/>
    </row>
    <row r="9619" spans="55:55" ht="15.75" customHeight="1">
      <c r="BC9619" s="226"/>
    </row>
    <row r="9620" spans="55:55" ht="15.75" customHeight="1">
      <c r="BC9620" s="226"/>
    </row>
    <row r="9621" spans="55:55" ht="15.75" customHeight="1">
      <c r="BC9621" s="226"/>
    </row>
    <row r="9622" spans="55:55" ht="15.75" customHeight="1">
      <c r="BC9622" s="226"/>
    </row>
    <row r="9623" spans="55:55" ht="15.75" customHeight="1">
      <c r="BC9623" s="226"/>
    </row>
    <row r="9624" spans="55:55" ht="15.75" customHeight="1">
      <c r="BC9624" s="226"/>
    </row>
    <row r="9625" spans="55:55" ht="15.75" customHeight="1">
      <c r="BC9625" s="226"/>
    </row>
    <row r="9626" spans="55:55" ht="15.75" customHeight="1">
      <c r="BC9626" s="226"/>
    </row>
    <row r="9627" spans="55:55" ht="15.75" customHeight="1">
      <c r="BC9627" s="226"/>
    </row>
    <row r="9628" spans="55:55" ht="15.75" customHeight="1">
      <c r="BC9628" s="226"/>
    </row>
    <row r="9629" spans="55:55" ht="15.75" customHeight="1">
      <c r="BC9629" s="226"/>
    </row>
    <row r="9630" spans="55:55" ht="15.75" customHeight="1">
      <c r="BC9630" s="226"/>
    </row>
    <row r="9631" spans="55:55" ht="15.75" customHeight="1">
      <c r="BC9631" s="226"/>
    </row>
    <row r="9632" spans="55:55" ht="15.75" customHeight="1">
      <c r="BC9632" s="226"/>
    </row>
    <row r="9633" spans="55:55" ht="15.75" customHeight="1">
      <c r="BC9633" s="226"/>
    </row>
    <row r="9634" spans="55:55" ht="15.75" customHeight="1">
      <c r="BC9634" s="226"/>
    </row>
    <row r="9635" spans="55:55" ht="15.75" customHeight="1">
      <c r="BC9635" s="226"/>
    </row>
    <row r="9636" spans="55:55" ht="15.75" customHeight="1">
      <c r="BC9636" s="226"/>
    </row>
    <row r="9637" spans="55:55" ht="15.75" customHeight="1">
      <c r="BC9637" s="226"/>
    </row>
    <row r="9638" spans="55:55" ht="15.75" customHeight="1">
      <c r="BC9638" s="226"/>
    </row>
    <row r="9639" spans="55:55" ht="15.75" customHeight="1">
      <c r="BC9639" s="226"/>
    </row>
    <row r="9640" spans="55:55" ht="15.75" customHeight="1">
      <c r="BC9640" s="226"/>
    </row>
    <row r="9641" spans="55:55" ht="15.75" customHeight="1">
      <c r="BC9641" s="226"/>
    </row>
    <row r="9642" spans="55:55" ht="15.75" customHeight="1">
      <c r="BC9642" s="226"/>
    </row>
    <row r="9643" spans="55:55" ht="15.75" customHeight="1">
      <c r="BC9643" s="226"/>
    </row>
    <row r="9644" spans="55:55" ht="15.75" customHeight="1">
      <c r="BC9644" s="226"/>
    </row>
    <row r="9645" spans="55:55" ht="15.75" customHeight="1">
      <c r="BC9645" s="226"/>
    </row>
    <row r="9646" spans="55:55" ht="15.75" customHeight="1">
      <c r="BC9646" s="226"/>
    </row>
    <row r="9647" spans="55:55" ht="15.75" customHeight="1">
      <c r="BC9647" s="226"/>
    </row>
    <row r="9648" spans="55:55" ht="15.75" customHeight="1">
      <c r="BC9648" s="226"/>
    </row>
    <row r="9649" spans="55:55" ht="15.75" customHeight="1">
      <c r="BC9649" s="226"/>
    </row>
    <row r="9650" spans="55:55" ht="15.75" customHeight="1">
      <c r="BC9650" s="226"/>
    </row>
    <row r="9651" spans="55:55" ht="15.75" customHeight="1">
      <c r="BC9651" s="226"/>
    </row>
    <row r="9652" spans="55:55" ht="15.75" customHeight="1">
      <c r="BC9652" s="226"/>
    </row>
    <row r="9653" spans="55:55" ht="15.75" customHeight="1">
      <c r="BC9653" s="226"/>
    </row>
    <row r="9654" spans="55:55" ht="15.75" customHeight="1">
      <c r="BC9654" s="226"/>
    </row>
    <row r="9655" spans="55:55" ht="15.75" customHeight="1">
      <c r="BC9655" s="226"/>
    </row>
    <row r="9656" spans="55:55" ht="15.75" customHeight="1">
      <c r="BC9656" s="226"/>
    </row>
    <row r="9657" spans="55:55" ht="15.75" customHeight="1">
      <c r="BC9657" s="226"/>
    </row>
    <row r="9658" spans="55:55" ht="15.75" customHeight="1">
      <c r="BC9658" s="226"/>
    </row>
    <row r="9659" spans="55:55" ht="15.75" customHeight="1">
      <c r="BC9659" s="226"/>
    </row>
    <row r="9660" spans="55:55" ht="15.75" customHeight="1">
      <c r="BC9660" s="226"/>
    </row>
    <row r="9661" spans="55:55" ht="15.75" customHeight="1">
      <c r="BC9661" s="226"/>
    </row>
    <row r="9662" spans="55:55" ht="15.75" customHeight="1">
      <c r="BC9662" s="226"/>
    </row>
    <row r="9663" spans="55:55" ht="15.75" customHeight="1">
      <c r="BC9663" s="226"/>
    </row>
    <row r="9664" spans="55:55" ht="15.75" customHeight="1">
      <c r="BC9664" s="226"/>
    </row>
    <row r="9665" spans="55:55" ht="15.75" customHeight="1">
      <c r="BC9665" s="226"/>
    </row>
    <row r="9666" spans="55:55" ht="15.75" customHeight="1">
      <c r="BC9666" s="226"/>
    </row>
    <row r="9667" spans="55:55" ht="15.75" customHeight="1">
      <c r="BC9667" s="226"/>
    </row>
    <row r="9668" spans="55:55" ht="15.75" customHeight="1">
      <c r="BC9668" s="226"/>
    </row>
    <row r="9669" spans="55:55" ht="15.75" customHeight="1">
      <c r="BC9669" s="226"/>
    </row>
    <row r="9670" spans="55:55" ht="15.75" customHeight="1">
      <c r="BC9670" s="226"/>
    </row>
    <row r="9671" spans="55:55" ht="15.75" customHeight="1">
      <c r="BC9671" s="226"/>
    </row>
    <row r="9672" spans="55:55" ht="15.75" customHeight="1">
      <c r="BC9672" s="226"/>
    </row>
    <row r="9673" spans="55:55" ht="15.75" customHeight="1">
      <c r="BC9673" s="226"/>
    </row>
    <row r="9674" spans="55:55" ht="15.75" customHeight="1">
      <c r="BC9674" s="226"/>
    </row>
    <row r="9675" spans="55:55" ht="15.75" customHeight="1">
      <c r="BC9675" s="226"/>
    </row>
    <row r="9676" spans="55:55" ht="15.75" customHeight="1">
      <c r="BC9676" s="226"/>
    </row>
    <row r="9677" spans="55:55" ht="15.75" customHeight="1">
      <c r="BC9677" s="226"/>
    </row>
    <row r="9678" spans="55:55" ht="15.75" customHeight="1">
      <c r="BC9678" s="226"/>
    </row>
    <row r="9679" spans="55:55" ht="15.75" customHeight="1">
      <c r="BC9679" s="226"/>
    </row>
    <row r="9680" spans="55:55" ht="15.75" customHeight="1">
      <c r="BC9680" s="226"/>
    </row>
    <row r="9681" spans="55:55" ht="15.75" customHeight="1">
      <c r="BC9681" s="226"/>
    </row>
    <row r="9682" spans="55:55" ht="15.75" customHeight="1">
      <c r="BC9682" s="226"/>
    </row>
    <row r="9683" spans="55:55" ht="15.75" customHeight="1">
      <c r="BC9683" s="226"/>
    </row>
    <row r="9684" spans="55:55" ht="15.75" customHeight="1">
      <c r="BC9684" s="226"/>
    </row>
    <row r="9685" spans="55:55" ht="15.75" customHeight="1">
      <c r="BC9685" s="226"/>
    </row>
    <row r="9686" spans="55:55" ht="15.75" customHeight="1">
      <c r="BC9686" s="226"/>
    </row>
    <row r="9687" spans="55:55" ht="15.75" customHeight="1">
      <c r="BC9687" s="226"/>
    </row>
    <row r="9688" spans="55:55" ht="15.75" customHeight="1">
      <c r="BC9688" s="226"/>
    </row>
    <row r="9689" spans="55:55" ht="15.75" customHeight="1">
      <c r="BC9689" s="226"/>
    </row>
    <row r="9690" spans="55:55" ht="15.75" customHeight="1">
      <c r="BC9690" s="226"/>
    </row>
    <row r="9691" spans="55:55" ht="15.75" customHeight="1">
      <c r="BC9691" s="226"/>
    </row>
    <row r="9692" spans="55:55" ht="15.75" customHeight="1">
      <c r="BC9692" s="226"/>
    </row>
    <row r="9693" spans="55:55" ht="15.75" customHeight="1">
      <c r="BC9693" s="226"/>
    </row>
    <row r="9694" spans="55:55" ht="15.75" customHeight="1">
      <c r="BC9694" s="226"/>
    </row>
    <row r="9695" spans="55:55" ht="15.75" customHeight="1">
      <c r="BC9695" s="226"/>
    </row>
    <row r="9696" spans="55:55" ht="15.75" customHeight="1">
      <c r="BC9696" s="226"/>
    </row>
    <row r="9697" spans="55:55" ht="15.75" customHeight="1">
      <c r="BC9697" s="226"/>
    </row>
    <row r="9698" spans="55:55" ht="15.75" customHeight="1">
      <c r="BC9698" s="226"/>
    </row>
    <row r="9699" spans="55:55" ht="15.75" customHeight="1">
      <c r="BC9699" s="226"/>
    </row>
    <row r="9700" spans="55:55" ht="15.75" customHeight="1">
      <c r="BC9700" s="226"/>
    </row>
    <row r="9701" spans="55:55" ht="15.75" customHeight="1">
      <c r="BC9701" s="226"/>
    </row>
    <row r="9702" spans="55:55" ht="15.75" customHeight="1">
      <c r="BC9702" s="226"/>
    </row>
    <row r="9703" spans="55:55" ht="15.75" customHeight="1">
      <c r="BC9703" s="226"/>
    </row>
    <row r="9704" spans="55:55" ht="15.75" customHeight="1">
      <c r="BC9704" s="226"/>
    </row>
    <row r="9705" spans="55:55" ht="15.75" customHeight="1">
      <c r="BC9705" s="226"/>
    </row>
    <row r="9706" spans="55:55" ht="15.75" customHeight="1">
      <c r="BC9706" s="226"/>
    </row>
    <row r="9707" spans="55:55" ht="15.75" customHeight="1">
      <c r="BC9707" s="226"/>
    </row>
    <row r="9708" spans="55:55" ht="15.75" customHeight="1">
      <c r="BC9708" s="226"/>
    </row>
    <row r="9709" spans="55:55" ht="15.75" customHeight="1">
      <c r="BC9709" s="226"/>
    </row>
    <row r="9710" spans="55:55" ht="15.75" customHeight="1">
      <c r="BC9710" s="226"/>
    </row>
    <row r="9711" spans="55:55" ht="15.75" customHeight="1">
      <c r="BC9711" s="226"/>
    </row>
    <row r="9712" spans="55:55" ht="15.75" customHeight="1">
      <c r="BC9712" s="226"/>
    </row>
    <row r="9713" spans="55:55" ht="15.75" customHeight="1">
      <c r="BC9713" s="226"/>
    </row>
    <row r="9714" spans="55:55" ht="15.75" customHeight="1">
      <c r="BC9714" s="226"/>
    </row>
    <row r="9715" spans="55:55" ht="15.75" customHeight="1">
      <c r="BC9715" s="226"/>
    </row>
    <row r="9716" spans="55:55" ht="15.75" customHeight="1">
      <c r="BC9716" s="226"/>
    </row>
    <row r="9717" spans="55:55" ht="15.75" customHeight="1">
      <c r="BC9717" s="226"/>
    </row>
    <row r="9718" spans="55:55" ht="15.75" customHeight="1">
      <c r="BC9718" s="226"/>
    </row>
    <row r="9719" spans="55:55" ht="15.75" customHeight="1">
      <c r="BC9719" s="226"/>
    </row>
    <row r="9720" spans="55:55" ht="15.75" customHeight="1">
      <c r="BC9720" s="226"/>
    </row>
    <row r="9721" spans="55:55" ht="15.75" customHeight="1">
      <c r="BC9721" s="226"/>
    </row>
    <row r="9722" spans="55:55" ht="15.75" customHeight="1">
      <c r="BC9722" s="226"/>
    </row>
    <row r="9723" spans="55:55" ht="15.75" customHeight="1">
      <c r="BC9723" s="226"/>
    </row>
    <row r="9724" spans="55:55" ht="15.75" customHeight="1">
      <c r="BC9724" s="226"/>
    </row>
    <row r="9725" spans="55:55" ht="15.75" customHeight="1">
      <c r="BC9725" s="226"/>
    </row>
    <row r="9726" spans="55:55" ht="15.75" customHeight="1">
      <c r="BC9726" s="226"/>
    </row>
    <row r="9727" spans="55:55" ht="15.75" customHeight="1">
      <c r="BC9727" s="226"/>
    </row>
    <row r="9728" spans="55:55" ht="15.75" customHeight="1">
      <c r="BC9728" s="226"/>
    </row>
    <row r="9729" spans="55:55" ht="15.75" customHeight="1">
      <c r="BC9729" s="226"/>
    </row>
    <row r="9730" spans="55:55" ht="15.75" customHeight="1">
      <c r="BC9730" s="226"/>
    </row>
    <row r="9731" spans="55:55" ht="15.75" customHeight="1">
      <c r="BC9731" s="226"/>
    </row>
    <row r="9732" spans="55:55" ht="15.75" customHeight="1">
      <c r="BC9732" s="226"/>
    </row>
    <row r="9733" spans="55:55" ht="15.75" customHeight="1">
      <c r="BC9733" s="226"/>
    </row>
    <row r="9734" spans="55:55" ht="15.75" customHeight="1">
      <c r="BC9734" s="226"/>
    </row>
    <row r="9735" spans="55:55" ht="15.75" customHeight="1">
      <c r="BC9735" s="226"/>
    </row>
    <row r="9736" spans="55:55" ht="15.75" customHeight="1">
      <c r="BC9736" s="226"/>
    </row>
    <row r="9737" spans="55:55" ht="15.75" customHeight="1">
      <c r="BC9737" s="226"/>
    </row>
    <row r="9738" spans="55:55" ht="15.75" customHeight="1">
      <c r="BC9738" s="226"/>
    </row>
    <row r="9739" spans="55:55" ht="15.75" customHeight="1">
      <c r="BC9739" s="226"/>
    </row>
    <row r="9740" spans="55:55" ht="15.75" customHeight="1">
      <c r="BC9740" s="226"/>
    </row>
    <row r="9741" spans="55:55" ht="15.75" customHeight="1">
      <c r="BC9741" s="226"/>
    </row>
    <row r="9742" spans="55:55" ht="15.75" customHeight="1">
      <c r="BC9742" s="226"/>
    </row>
    <row r="9743" spans="55:55" ht="15.75" customHeight="1">
      <c r="BC9743" s="226"/>
    </row>
    <row r="9744" spans="55:55" ht="15.75" customHeight="1">
      <c r="BC9744" s="226"/>
    </row>
    <row r="9745" spans="55:55" ht="15.75" customHeight="1">
      <c r="BC9745" s="226"/>
    </row>
    <row r="9746" spans="55:55" ht="15.75" customHeight="1">
      <c r="BC9746" s="226"/>
    </row>
    <row r="9747" spans="55:55" ht="15.75" customHeight="1">
      <c r="BC9747" s="226"/>
    </row>
    <row r="9748" spans="55:55" ht="15.75" customHeight="1">
      <c r="BC9748" s="226"/>
    </row>
    <row r="9749" spans="55:55" ht="15.75" customHeight="1">
      <c r="BC9749" s="226"/>
    </row>
    <row r="9750" spans="55:55" ht="15.75" customHeight="1">
      <c r="BC9750" s="226"/>
    </row>
    <row r="9751" spans="55:55" ht="15.75" customHeight="1">
      <c r="BC9751" s="226"/>
    </row>
    <row r="9752" spans="55:55" ht="15.75" customHeight="1">
      <c r="BC9752" s="226"/>
    </row>
    <row r="9753" spans="55:55" ht="15.75" customHeight="1">
      <c r="BC9753" s="226"/>
    </row>
    <row r="9754" spans="55:55" ht="15.75" customHeight="1">
      <c r="BC9754" s="226"/>
    </row>
    <row r="9755" spans="55:55" ht="15.75" customHeight="1">
      <c r="BC9755" s="226"/>
    </row>
    <row r="9756" spans="55:55" ht="15.75" customHeight="1">
      <c r="BC9756" s="226"/>
    </row>
    <row r="9757" spans="55:55" ht="15.75" customHeight="1">
      <c r="BC9757" s="226"/>
    </row>
    <row r="9758" spans="55:55" ht="15.75" customHeight="1">
      <c r="BC9758" s="226"/>
    </row>
    <row r="9759" spans="55:55" ht="15.75" customHeight="1">
      <c r="BC9759" s="226"/>
    </row>
    <row r="9760" spans="55:55" ht="15.75" customHeight="1">
      <c r="BC9760" s="226"/>
    </row>
    <row r="9761" spans="55:55" ht="15.75" customHeight="1">
      <c r="BC9761" s="226"/>
    </row>
    <row r="9762" spans="55:55" ht="15.75" customHeight="1">
      <c r="BC9762" s="226"/>
    </row>
    <row r="9763" spans="55:55" ht="15.75" customHeight="1">
      <c r="BC9763" s="226"/>
    </row>
    <row r="9764" spans="55:55" ht="15.75" customHeight="1">
      <c r="BC9764" s="226"/>
    </row>
    <row r="9765" spans="55:55" ht="15.75" customHeight="1">
      <c r="BC9765" s="226"/>
    </row>
    <row r="9766" spans="55:55" ht="15.75" customHeight="1">
      <c r="BC9766" s="226"/>
    </row>
    <row r="9767" spans="55:55" ht="15.75" customHeight="1">
      <c r="BC9767" s="226"/>
    </row>
    <row r="9768" spans="55:55" ht="15.75" customHeight="1">
      <c r="BC9768" s="226"/>
    </row>
    <row r="9769" spans="55:55" ht="15.75" customHeight="1">
      <c r="BC9769" s="226"/>
    </row>
    <row r="9770" spans="55:55" ht="15.75" customHeight="1">
      <c r="BC9770" s="226"/>
    </row>
    <row r="9771" spans="55:55" ht="15.75" customHeight="1">
      <c r="BC9771" s="226"/>
    </row>
    <row r="9772" spans="55:55" ht="15.75" customHeight="1">
      <c r="BC9772" s="226"/>
    </row>
    <row r="9773" spans="55:55" ht="15.75" customHeight="1">
      <c r="BC9773" s="226"/>
    </row>
    <row r="9774" spans="55:55" ht="15.75" customHeight="1">
      <c r="BC9774" s="226"/>
    </row>
    <row r="9775" spans="55:55" ht="15.75" customHeight="1">
      <c r="BC9775" s="226"/>
    </row>
    <row r="9776" spans="55:55" ht="15.75" customHeight="1">
      <c r="BC9776" s="226"/>
    </row>
    <row r="9777" spans="55:55" ht="15.75" customHeight="1">
      <c r="BC9777" s="226"/>
    </row>
    <row r="9778" spans="55:55" ht="15.75" customHeight="1">
      <c r="BC9778" s="226"/>
    </row>
    <row r="9779" spans="55:55" ht="15.75" customHeight="1">
      <c r="BC9779" s="226"/>
    </row>
    <row r="9780" spans="55:55" ht="15.75" customHeight="1">
      <c r="BC9780" s="226"/>
    </row>
    <row r="9781" spans="55:55" ht="15.75" customHeight="1">
      <c r="BC9781" s="226"/>
    </row>
    <row r="9782" spans="55:55" ht="15.75" customHeight="1">
      <c r="BC9782" s="226"/>
    </row>
    <row r="9783" spans="55:55" ht="15.75" customHeight="1">
      <c r="BC9783" s="226"/>
    </row>
    <row r="9784" spans="55:55" ht="15.75" customHeight="1">
      <c r="BC9784" s="226"/>
    </row>
    <row r="9785" spans="55:55" ht="15.75" customHeight="1">
      <c r="BC9785" s="226"/>
    </row>
    <row r="9786" spans="55:55" ht="15.75" customHeight="1">
      <c r="BC9786" s="226"/>
    </row>
    <row r="9787" spans="55:55" ht="15.75" customHeight="1">
      <c r="BC9787" s="226"/>
    </row>
    <row r="9788" spans="55:55" ht="15.75" customHeight="1">
      <c r="BC9788" s="226"/>
    </row>
    <row r="9789" spans="55:55" ht="15.75" customHeight="1">
      <c r="BC9789" s="226"/>
    </row>
    <row r="9790" spans="55:55" ht="15.75" customHeight="1">
      <c r="BC9790" s="226"/>
    </row>
    <row r="9791" spans="55:55" ht="15.75" customHeight="1">
      <c r="BC9791" s="226"/>
    </row>
    <row r="9792" spans="55:55" ht="15.75" customHeight="1">
      <c r="BC9792" s="226"/>
    </row>
    <row r="9793" spans="55:55" ht="15.75" customHeight="1">
      <c r="BC9793" s="226"/>
    </row>
    <row r="9794" spans="55:55" ht="15.75" customHeight="1">
      <c r="BC9794" s="226"/>
    </row>
    <row r="9795" spans="55:55" ht="15.75" customHeight="1">
      <c r="BC9795" s="226"/>
    </row>
    <row r="9796" spans="55:55" ht="15.75" customHeight="1">
      <c r="BC9796" s="226"/>
    </row>
    <row r="9797" spans="55:55" ht="15.75" customHeight="1">
      <c r="BC9797" s="226"/>
    </row>
    <row r="9798" spans="55:55" ht="15.75" customHeight="1">
      <c r="BC9798" s="226"/>
    </row>
    <row r="9799" spans="55:55" ht="15.75" customHeight="1">
      <c r="BC9799" s="226"/>
    </row>
    <row r="9800" spans="55:55" ht="15.75" customHeight="1">
      <c r="BC9800" s="226"/>
    </row>
    <row r="9801" spans="55:55" ht="15.75" customHeight="1">
      <c r="BC9801" s="226"/>
    </row>
    <row r="9802" spans="55:55" ht="15.75" customHeight="1">
      <c r="BC9802" s="226"/>
    </row>
    <row r="9803" spans="55:55" ht="15.75" customHeight="1">
      <c r="BC9803" s="226"/>
    </row>
    <row r="9804" spans="55:55" ht="15.75" customHeight="1">
      <c r="BC9804" s="226"/>
    </row>
    <row r="9805" spans="55:55" ht="15.75" customHeight="1">
      <c r="BC9805" s="226"/>
    </row>
    <row r="9806" spans="55:55" ht="15.75" customHeight="1">
      <c r="BC9806" s="226"/>
    </row>
    <row r="9807" spans="55:55" ht="15.75" customHeight="1">
      <c r="BC9807" s="226"/>
    </row>
    <row r="9808" spans="55:55" ht="15.75" customHeight="1">
      <c r="BC9808" s="226"/>
    </row>
    <row r="9809" spans="55:55" ht="15.75" customHeight="1">
      <c r="BC9809" s="226"/>
    </row>
    <row r="9810" spans="55:55" ht="15.75" customHeight="1">
      <c r="BC9810" s="226"/>
    </row>
    <row r="9811" spans="55:55" ht="15.75" customHeight="1">
      <c r="BC9811" s="226"/>
    </row>
    <row r="9812" spans="55:55" ht="15.75" customHeight="1">
      <c r="BC9812" s="226"/>
    </row>
    <row r="9813" spans="55:55" ht="15.75" customHeight="1">
      <c r="BC9813" s="226"/>
    </row>
    <row r="9814" spans="55:55" ht="15.75" customHeight="1">
      <c r="BC9814" s="226"/>
    </row>
    <row r="9815" spans="55:55" ht="15.75" customHeight="1">
      <c r="BC9815" s="226"/>
    </row>
    <row r="9816" spans="55:55" ht="15.75" customHeight="1">
      <c r="BC9816" s="226"/>
    </row>
    <row r="9817" spans="55:55" ht="15.75" customHeight="1">
      <c r="BC9817" s="226"/>
    </row>
    <row r="9818" spans="55:55" ht="15.75" customHeight="1">
      <c r="BC9818" s="226"/>
    </row>
    <row r="9819" spans="55:55" ht="15.75" customHeight="1">
      <c r="BC9819" s="226"/>
    </row>
    <row r="9820" spans="55:55" ht="15.75" customHeight="1">
      <c r="BC9820" s="226"/>
    </row>
    <row r="9821" spans="55:55" ht="15.75" customHeight="1">
      <c r="BC9821" s="226"/>
    </row>
    <row r="9822" spans="55:55" ht="15.75" customHeight="1">
      <c r="BC9822" s="226"/>
    </row>
    <row r="9823" spans="55:55" ht="15.75" customHeight="1">
      <c r="BC9823" s="226"/>
    </row>
    <row r="9824" spans="55:55" ht="15.75" customHeight="1">
      <c r="BC9824" s="226"/>
    </row>
    <row r="9825" spans="55:55" ht="15.75" customHeight="1">
      <c r="BC9825" s="226"/>
    </row>
    <row r="9826" spans="55:55" ht="15.75" customHeight="1">
      <c r="BC9826" s="226"/>
    </row>
    <row r="9827" spans="55:55" ht="15.75" customHeight="1">
      <c r="BC9827" s="226"/>
    </row>
    <row r="9828" spans="55:55" ht="15.75" customHeight="1">
      <c r="BC9828" s="226"/>
    </row>
    <row r="9829" spans="55:55" ht="15.75" customHeight="1">
      <c r="BC9829" s="226"/>
    </row>
    <row r="9830" spans="55:55" ht="15.75" customHeight="1">
      <c r="BC9830" s="226"/>
    </row>
    <row r="9831" spans="55:55" ht="15.75" customHeight="1">
      <c r="BC9831" s="226"/>
    </row>
    <row r="9832" spans="55:55" ht="15.75" customHeight="1">
      <c r="BC9832" s="226"/>
    </row>
    <row r="9833" spans="55:55" ht="15.75" customHeight="1">
      <c r="BC9833" s="226"/>
    </row>
    <row r="9834" spans="55:55" ht="15.75" customHeight="1">
      <c r="BC9834" s="226"/>
    </row>
    <row r="9835" spans="55:55" ht="15.75" customHeight="1">
      <c r="BC9835" s="226"/>
    </row>
    <row r="9836" spans="55:55" ht="15.75" customHeight="1">
      <c r="BC9836" s="226"/>
    </row>
    <row r="9837" spans="55:55" ht="15.75" customHeight="1">
      <c r="BC9837" s="226"/>
    </row>
    <row r="9838" spans="55:55" ht="15.75" customHeight="1">
      <c r="BC9838" s="226"/>
    </row>
    <row r="9839" spans="55:55" ht="15.75" customHeight="1">
      <c r="BC9839" s="226"/>
    </row>
    <row r="9840" spans="55:55" ht="15.75" customHeight="1">
      <c r="BC9840" s="226"/>
    </row>
    <row r="9841" spans="55:55" ht="15.75" customHeight="1">
      <c r="BC9841" s="226"/>
    </row>
    <row r="9842" spans="55:55" ht="15.75" customHeight="1">
      <c r="BC9842" s="226"/>
    </row>
    <row r="9843" spans="55:55" ht="15.75" customHeight="1">
      <c r="BC9843" s="226"/>
    </row>
    <row r="9844" spans="55:55" ht="15.75" customHeight="1">
      <c r="BC9844" s="226"/>
    </row>
    <row r="9845" spans="55:55" ht="15.75" customHeight="1">
      <c r="BC9845" s="226"/>
    </row>
    <row r="9846" spans="55:55" ht="15.75" customHeight="1">
      <c r="BC9846" s="226"/>
    </row>
    <row r="9847" spans="55:55" ht="15.75" customHeight="1">
      <c r="BC9847" s="226"/>
    </row>
    <row r="9848" spans="55:55" ht="15.75" customHeight="1">
      <c r="BC9848" s="226"/>
    </row>
    <row r="9849" spans="55:55" ht="15.75" customHeight="1">
      <c r="BC9849" s="226"/>
    </row>
    <row r="9850" spans="55:55" ht="15.75" customHeight="1">
      <c r="BC9850" s="226"/>
    </row>
    <row r="9851" spans="55:55" ht="15.75" customHeight="1">
      <c r="BC9851" s="226"/>
    </row>
    <row r="9852" spans="55:55" ht="15.75" customHeight="1">
      <c r="BC9852" s="226"/>
    </row>
    <row r="9853" spans="55:55" ht="15.75" customHeight="1">
      <c r="BC9853" s="226"/>
    </row>
    <row r="9854" spans="55:55" ht="15.75" customHeight="1">
      <c r="BC9854" s="226"/>
    </row>
    <row r="9855" spans="55:55" ht="15.75" customHeight="1">
      <c r="BC9855" s="226"/>
    </row>
    <row r="9856" spans="55:55" ht="15.75" customHeight="1">
      <c r="BC9856" s="226"/>
    </row>
    <row r="9857" spans="55:55" ht="15.75" customHeight="1">
      <c r="BC9857" s="226"/>
    </row>
    <row r="9858" spans="55:55" ht="15.75" customHeight="1">
      <c r="BC9858" s="226"/>
    </row>
    <row r="9859" spans="55:55" ht="15.75" customHeight="1">
      <c r="BC9859" s="226"/>
    </row>
    <row r="9860" spans="55:55" ht="15.75" customHeight="1">
      <c r="BC9860" s="226"/>
    </row>
    <row r="9861" spans="55:55" ht="15.75" customHeight="1">
      <c r="BC9861" s="226"/>
    </row>
    <row r="9862" spans="55:55" ht="15.75" customHeight="1">
      <c r="BC9862" s="226"/>
    </row>
    <row r="9863" spans="55:55" ht="15.75" customHeight="1">
      <c r="BC9863" s="226"/>
    </row>
    <row r="9864" spans="55:55" ht="15.75" customHeight="1">
      <c r="BC9864" s="226"/>
    </row>
    <row r="9865" spans="55:55" ht="15.75" customHeight="1">
      <c r="BC9865" s="226"/>
    </row>
    <row r="9866" spans="55:55" ht="15.75" customHeight="1">
      <c r="BC9866" s="226"/>
    </row>
    <row r="9867" spans="55:55" ht="15.75" customHeight="1">
      <c r="BC9867" s="226"/>
    </row>
    <row r="9868" spans="55:55" ht="15.75" customHeight="1">
      <c r="BC9868" s="226"/>
    </row>
    <row r="9869" spans="55:55" ht="15.75" customHeight="1">
      <c r="BC9869" s="226"/>
    </row>
    <row r="9870" spans="55:55" ht="15.75" customHeight="1">
      <c r="BC9870" s="226"/>
    </row>
    <row r="9871" spans="55:55" ht="15.75" customHeight="1">
      <c r="BC9871" s="226"/>
    </row>
    <row r="9872" spans="55:55" ht="15.75" customHeight="1">
      <c r="BC9872" s="226"/>
    </row>
    <row r="9873" spans="55:55" ht="15.75" customHeight="1">
      <c r="BC9873" s="226"/>
    </row>
    <row r="9874" spans="55:55" ht="15.75" customHeight="1">
      <c r="BC9874" s="226"/>
    </row>
    <row r="9875" spans="55:55" ht="15.75" customHeight="1">
      <c r="BC9875" s="226"/>
    </row>
    <row r="9876" spans="55:55" ht="15.75" customHeight="1">
      <c r="BC9876" s="226"/>
    </row>
    <row r="9877" spans="55:55" ht="15.75" customHeight="1">
      <c r="BC9877" s="226"/>
    </row>
    <row r="9878" spans="55:55" ht="15.75" customHeight="1">
      <c r="BC9878" s="226"/>
    </row>
    <row r="9879" spans="55:55" ht="15.75" customHeight="1">
      <c r="BC9879" s="226"/>
    </row>
    <row r="9880" spans="55:55" ht="15.75" customHeight="1">
      <c r="BC9880" s="226"/>
    </row>
    <row r="9881" spans="55:55" ht="15.75" customHeight="1">
      <c r="BC9881" s="226"/>
    </row>
    <row r="9882" spans="55:55" ht="15.75" customHeight="1">
      <c r="BC9882" s="226"/>
    </row>
    <row r="9883" spans="55:55" ht="15.75" customHeight="1">
      <c r="BC9883" s="226"/>
    </row>
    <row r="9884" spans="55:55" ht="15.75" customHeight="1">
      <c r="BC9884" s="226"/>
    </row>
    <row r="9885" spans="55:55" ht="15.75" customHeight="1">
      <c r="BC9885" s="226"/>
    </row>
    <row r="9886" spans="55:55" ht="15.75" customHeight="1">
      <c r="BC9886" s="226"/>
    </row>
    <row r="9887" spans="55:55" ht="15.75" customHeight="1">
      <c r="BC9887" s="226"/>
    </row>
    <row r="9888" spans="55:55" ht="15.75" customHeight="1">
      <c r="BC9888" s="226"/>
    </row>
    <row r="9889" spans="55:55" ht="15.75" customHeight="1">
      <c r="BC9889" s="226"/>
    </row>
    <row r="9890" spans="55:55" ht="15.75" customHeight="1">
      <c r="BC9890" s="226"/>
    </row>
    <row r="9891" spans="55:55" ht="15.75" customHeight="1">
      <c r="BC9891" s="226"/>
    </row>
    <row r="9892" spans="55:55" ht="15.75" customHeight="1">
      <c r="BC9892" s="226"/>
    </row>
    <row r="9893" spans="55:55" ht="15.75" customHeight="1">
      <c r="BC9893" s="226"/>
    </row>
    <row r="9894" spans="55:55" ht="15.75" customHeight="1">
      <c r="BC9894" s="226"/>
    </row>
    <row r="9895" spans="55:55" ht="15.75" customHeight="1">
      <c r="BC9895" s="226"/>
    </row>
    <row r="9896" spans="55:55" ht="15.75" customHeight="1">
      <c r="BC9896" s="226"/>
    </row>
    <row r="9897" spans="55:55" ht="15.75" customHeight="1">
      <c r="BC9897" s="226"/>
    </row>
    <row r="9898" spans="55:55" ht="15.75" customHeight="1">
      <c r="BC9898" s="226"/>
    </row>
    <row r="9899" spans="55:55" ht="15.75" customHeight="1">
      <c r="BC9899" s="226"/>
    </row>
    <row r="9900" spans="55:55" ht="15.75" customHeight="1">
      <c r="BC9900" s="226"/>
    </row>
    <row r="9901" spans="55:55" ht="15.75" customHeight="1">
      <c r="BC9901" s="226"/>
    </row>
    <row r="9902" spans="55:55" ht="15.75" customHeight="1">
      <c r="BC9902" s="226"/>
    </row>
    <row r="9903" spans="55:55" ht="15.75" customHeight="1">
      <c r="BC9903" s="226"/>
    </row>
    <row r="9904" spans="55:55" ht="15.75" customHeight="1">
      <c r="BC9904" s="226"/>
    </row>
    <row r="9905" spans="55:55" ht="15.75" customHeight="1">
      <c r="BC9905" s="226"/>
    </row>
    <row r="9906" spans="55:55" ht="15.75" customHeight="1">
      <c r="BC9906" s="226"/>
    </row>
    <row r="9907" spans="55:55" ht="15.75" customHeight="1">
      <c r="BC9907" s="226"/>
    </row>
    <row r="9908" spans="55:55" ht="15.75" customHeight="1">
      <c r="BC9908" s="226"/>
    </row>
    <row r="9909" spans="55:55" ht="15.75" customHeight="1">
      <c r="BC9909" s="226"/>
    </row>
    <row r="9910" spans="55:55" ht="15.75" customHeight="1">
      <c r="BC9910" s="226"/>
    </row>
    <row r="9911" spans="55:55" ht="15.75" customHeight="1">
      <c r="BC9911" s="226"/>
    </row>
    <row r="9912" spans="55:55" ht="15.75" customHeight="1">
      <c r="BC9912" s="226"/>
    </row>
    <row r="9913" spans="55:55" ht="15.75" customHeight="1">
      <c r="BC9913" s="226"/>
    </row>
    <row r="9914" spans="55:55" ht="15.75" customHeight="1">
      <c r="BC9914" s="226"/>
    </row>
    <row r="9915" spans="55:55" ht="15.75" customHeight="1">
      <c r="BC9915" s="226"/>
    </row>
    <row r="9916" spans="55:55" ht="15.75" customHeight="1">
      <c r="BC9916" s="226"/>
    </row>
    <row r="9917" spans="55:55" ht="15.75" customHeight="1">
      <c r="BC9917" s="226"/>
    </row>
    <row r="9918" spans="55:55" ht="15.75" customHeight="1">
      <c r="BC9918" s="226"/>
    </row>
    <row r="9919" spans="55:55" ht="15.75" customHeight="1">
      <c r="BC9919" s="226"/>
    </row>
    <row r="9920" spans="55:55" ht="15.75" customHeight="1">
      <c r="BC9920" s="226"/>
    </row>
    <row r="9921" spans="55:55" ht="15.75" customHeight="1">
      <c r="BC9921" s="226"/>
    </row>
    <row r="9922" spans="55:55" ht="15.75" customHeight="1">
      <c r="BC9922" s="226"/>
    </row>
    <row r="9923" spans="55:55" ht="15.75" customHeight="1">
      <c r="BC9923" s="226"/>
    </row>
    <row r="9924" spans="55:55" ht="15.75" customHeight="1">
      <c r="BC9924" s="226"/>
    </row>
    <row r="9925" spans="55:55" ht="15.75" customHeight="1">
      <c r="BC9925" s="226"/>
    </row>
    <row r="9926" spans="55:55" ht="15.75" customHeight="1">
      <c r="BC9926" s="226"/>
    </row>
    <row r="9927" spans="55:55" ht="15.75" customHeight="1">
      <c r="BC9927" s="226"/>
    </row>
    <row r="9928" spans="55:55" ht="15.75" customHeight="1">
      <c r="BC9928" s="226"/>
    </row>
    <row r="9929" spans="55:55" ht="15.75" customHeight="1">
      <c r="BC9929" s="226"/>
    </row>
    <row r="9930" spans="55:55" ht="15.75" customHeight="1">
      <c r="BC9930" s="226"/>
    </row>
    <row r="9931" spans="55:55" ht="15.75" customHeight="1">
      <c r="BC9931" s="226"/>
    </row>
    <row r="9932" spans="55:55" ht="15.75" customHeight="1">
      <c r="BC9932" s="226"/>
    </row>
    <row r="9933" spans="55:55" ht="15.75" customHeight="1">
      <c r="BC9933" s="226"/>
    </row>
    <row r="9934" spans="55:55" ht="15.75" customHeight="1">
      <c r="BC9934" s="226"/>
    </row>
    <row r="9935" spans="55:55" ht="15.75" customHeight="1">
      <c r="BC9935" s="226"/>
    </row>
    <row r="9936" spans="55:55" ht="15.75" customHeight="1">
      <c r="BC9936" s="226"/>
    </row>
    <row r="9937" spans="55:55" ht="15.75" customHeight="1">
      <c r="BC9937" s="226"/>
    </row>
    <row r="9938" spans="55:55" ht="15.75" customHeight="1">
      <c r="BC9938" s="226"/>
    </row>
    <row r="9939" spans="55:55" ht="15.75" customHeight="1">
      <c r="BC9939" s="226"/>
    </row>
    <row r="9940" spans="55:55" ht="15.75" customHeight="1">
      <c r="BC9940" s="226"/>
    </row>
    <row r="9941" spans="55:55" ht="15.75" customHeight="1">
      <c r="BC9941" s="226"/>
    </row>
    <row r="9942" spans="55:55" ht="15.75" customHeight="1">
      <c r="BC9942" s="226"/>
    </row>
    <row r="9943" spans="55:55" ht="15.75" customHeight="1">
      <c r="BC9943" s="226"/>
    </row>
    <row r="9944" spans="55:55" ht="15.75" customHeight="1">
      <c r="BC9944" s="226"/>
    </row>
    <row r="9945" spans="55:55" ht="15.75" customHeight="1">
      <c r="BC9945" s="226"/>
    </row>
    <row r="9946" spans="55:55" ht="15.75" customHeight="1">
      <c r="BC9946" s="226"/>
    </row>
    <row r="9947" spans="55:55" ht="15.75" customHeight="1">
      <c r="BC9947" s="226"/>
    </row>
    <row r="9948" spans="55:55" ht="15.75" customHeight="1">
      <c r="BC9948" s="226"/>
    </row>
    <row r="9949" spans="55:55" ht="15.75" customHeight="1">
      <c r="BC9949" s="226"/>
    </row>
    <row r="9950" spans="55:55" ht="15.75" customHeight="1">
      <c r="BC9950" s="226"/>
    </row>
    <row r="9951" spans="55:55" ht="15.75" customHeight="1">
      <c r="BC9951" s="226"/>
    </row>
    <row r="9952" spans="55:55" ht="15.75" customHeight="1">
      <c r="BC9952" s="226"/>
    </row>
    <row r="9953" spans="55:55" ht="15.75" customHeight="1">
      <c r="BC9953" s="226"/>
    </row>
    <row r="9954" spans="55:55" ht="15.75" customHeight="1">
      <c r="BC9954" s="226"/>
    </row>
    <row r="9955" spans="55:55" ht="15.75" customHeight="1">
      <c r="BC9955" s="226"/>
    </row>
    <row r="9956" spans="55:55" ht="15.75" customHeight="1">
      <c r="BC9956" s="226"/>
    </row>
    <row r="9957" spans="55:55" ht="15.75" customHeight="1">
      <c r="BC9957" s="226"/>
    </row>
    <row r="9958" spans="55:55" ht="15.75" customHeight="1">
      <c r="BC9958" s="226"/>
    </row>
    <row r="9959" spans="55:55" ht="15.75" customHeight="1">
      <c r="BC9959" s="226"/>
    </row>
    <row r="9960" spans="55:55" ht="15.75" customHeight="1">
      <c r="BC9960" s="226"/>
    </row>
    <row r="9961" spans="55:55" ht="15.75" customHeight="1">
      <c r="BC9961" s="226"/>
    </row>
    <row r="9962" spans="55:55" ht="15.75" customHeight="1">
      <c r="BC9962" s="226"/>
    </row>
    <row r="9963" spans="55:55" ht="15.75" customHeight="1">
      <c r="BC9963" s="226"/>
    </row>
    <row r="9964" spans="55:55" ht="15.75" customHeight="1">
      <c r="BC9964" s="226"/>
    </row>
    <row r="9965" spans="55:55" ht="15.75" customHeight="1">
      <c r="BC9965" s="226"/>
    </row>
    <row r="9966" spans="55:55" ht="15.75" customHeight="1">
      <c r="BC9966" s="226"/>
    </row>
    <row r="9967" spans="55:55" ht="15.75" customHeight="1">
      <c r="BC9967" s="226"/>
    </row>
    <row r="9968" spans="55:55" ht="15.75" customHeight="1">
      <c r="BC9968" s="226"/>
    </row>
    <row r="9969" spans="55:55" ht="15.75" customHeight="1">
      <c r="BC9969" s="226"/>
    </row>
    <row r="9970" spans="55:55" ht="15.75" customHeight="1">
      <c r="BC9970" s="226"/>
    </row>
    <row r="9971" spans="55:55" ht="15.75" customHeight="1">
      <c r="BC9971" s="226"/>
    </row>
    <row r="9972" spans="55:55" ht="15.75" customHeight="1">
      <c r="BC9972" s="226"/>
    </row>
    <row r="9973" spans="55:55" ht="15.75" customHeight="1">
      <c r="BC9973" s="226"/>
    </row>
    <row r="9974" spans="55:55" ht="15.75" customHeight="1">
      <c r="BC9974" s="226"/>
    </row>
    <row r="9975" spans="55:55" ht="15.75" customHeight="1">
      <c r="BC9975" s="226"/>
    </row>
    <row r="9976" spans="55:55" ht="15.75" customHeight="1">
      <c r="BC9976" s="226"/>
    </row>
    <row r="9977" spans="55:55" ht="15.75" customHeight="1">
      <c r="BC9977" s="226"/>
    </row>
    <row r="9978" spans="55:55" ht="15.75" customHeight="1">
      <c r="BC9978" s="226"/>
    </row>
    <row r="9979" spans="55:55" ht="15.75" customHeight="1">
      <c r="BC9979" s="226"/>
    </row>
    <row r="9980" spans="55:55" ht="15.75" customHeight="1">
      <c r="BC9980" s="226"/>
    </row>
    <row r="9981" spans="55:55" ht="15.75" customHeight="1">
      <c r="BC9981" s="226"/>
    </row>
    <row r="9982" spans="55:55" ht="15.75" customHeight="1">
      <c r="BC9982" s="226"/>
    </row>
    <row r="9983" spans="55:55" ht="15.75" customHeight="1">
      <c r="BC9983" s="226"/>
    </row>
    <row r="9984" spans="55:55" ht="15.75" customHeight="1">
      <c r="BC9984" s="226"/>
    </row>
    <row r="9985" spans="55:55" ht="15.75" customHeight="1">
      <c r="BC9985" s="226"/>
    </row>
    <row r="9986" spans="55:55" ht="15.75" customHeight="1">
      <c r="BC9986" s="226"/>
    </row>
    <row r="9987" spans="55:55" ht="15.75" customHeight="1">
      <c r="BC9987" s="226"/>
    </row>
    <row r="9988" spans="55:55" ht="15.75" customHeight="1">
      <c r="BC9988" s="226"/>
    </row>
    <row r="9989" spans="55:55" ht="15.75" customHeight="1">
      <c r="BC9989" s="226"/>
    </row>
    <row r="9990" spans="55:55" ht="15.75" customHeight="1">
      <c r="BC9990" s="226"/>
    </row>
    <row r="9991" spans="55:55" ht="15.75" customHeight="1">
      <c r="BC9991" s="226"/>
    </row>
    <row r="9992" spans="55:55" ht="15.75" customHeight="1">
      <c r="BC9992" s="226"/>
    </row>
    <row r="9993" spans="55:55" ht="15.75" customHeight="1">
      <c r="BC9993" s="226"/>
    </row>
    <row r="9994" spans="55:55" ht="15.75" customHeight="1">
      <c r="BC9994" s="226"/>
    </row>
    <row r="9995" spans="55:55" ht="15.75" customHeight="1">
      <c r="BC9995" s="226"/>
    </row>
    <row r="9996" spans="55:55" ht="15.75" customHeight="1">
      <c r="BC9996" s="226"/>
    </row>
    <row r="9997" spans="55:55" ht="15.75" customHeight="1">
      <c r="BC9997" s="226"/>
    </row>
    <row r="9998" spans="55:55" ht="15.75" customHeight="1">
      <c r="BC9998" s="226"/>
    </row>
    <row r="9999" spans="55:55" ht="15.75" customHeight="1">
      <c r="BC9999" s="226"/>
    </row>
    <row r="10000" spans="55:55" ht="15.75" customHeight="1">
      <c r="BC10000" s="226"/>
    </row>
    <row r="10001" spans="55:55" ht="15.75" customHeight="1">
      <c r="BC10001" s="226"/>
    </row>
  </sheetData>
  <sheetProtection password="821A" sheet="1" objects="1" scenarios="1" selectLockedCells="1"/>
  <sortState ref="BZ3:CA18">
    <sortCondition ref="BZ3"/>
  </sortState>
  <mergeCells count="14">
    <mergeCell ref="AP8:AS8"/>
    <mergeCell ref="AT8:BB8"/>
    <mergeCell ref="AP9:AS9"/>
    <mergeCell ref="AT9:BB9"/>
    <mergeCell ref="AP11:AS11"/>
    <mergeCell ref="AP15:AQ15"/>
    <mergeCell ref="AR15:AS15"/>
    <mergeCell ref="AP16:AQ16"/>
    <mergeCell ref="AR16:AS16"/>
    <mergeCell ref="AP12:AS12"/>
    <mergeCell ref="AP13:AQ13"/>
    <mergeCell ref="AR13:AS13"/>
    <mergeCell ref="AP14:AQ14"/>
    <mergeCell ref="AR14:AS14"/>
  </mergeCells>
  <conditionalFormatting sqref="AP14">
    <cfRule type="expression" dxfId="1870" priority="14">
      <formula>VLOOKUP(AP14,Grade_Conv2,2,FALSE)-VLOOKUP(AP16,Grade_Conv2,2,FALSE)&gt;0</formula>
    </cfRule>
    <cfRule type="expression" dxfId="1869" priority="15">
      <formula>VLOOKUP(AP14,Grade_Conv2,2,FALSE)-VLOOKUP(AP16,Grade_Conv2,2,FALSE)=0</formula>
    </cfRule>
    <cfRule type="expression" dxfId="1868" priority="16">
      <formula>VLOOKUP(AP14,Grade_Conv2,2,FALSE)-VLOOKUP(AP16,Grade_Conv2,2,FALSE)&lt;0</formula>
    </cfRule>
  </conditionalFormatting>
  <conditionalFormatting sqref="AR16">
    <cfRule type="containsText" dxfId="1867" priority="17" operator="containsText" text="L">
      <formula>NOT(ISERROR(SEARCH("L",AR16)))</formula>
    </cfRule>
    <cfRule type="containsText" dxfId="1866" priority="18" operator="containsText" text="M">
      <formula>NOT(ISERROR(SEARCH("M",AR16)))</formula>
    </cfRule>
    <cfRule type="cellIs" dxfId="1865" priority="19" operator="equal">
      <formula>"H"</formula>
    </cfRule>
  </conditionalFormatting>
  <conditionalFormatting sqref="C2:O4 A2:A15 B2:B22">
    <cfRule type="containsText" dxfId="1864" priority="10" operator="containsText" text="Blank">
      <formula>NOT(ISERROR(SEARCH("Blank",A2)))</formula>
    </cfRule>
  </conditionalFormatting>
  <conditionalFormatting sqref="AP12">
    <cfRule type="containsText" dxfId="1863" priority="9" operator="containsText" text="Blank">
      <formula>NOT(ISERROR(SEARCH("Blank",AP12)))</formula>
    </cfRule>
  </conditionalFormatting>
  <conditionalFormatting sqref="A2:A10000">
    <cfRule type="expression" dxfId="1862" priority="7">
      <formula>A1&lt;&gt;""</formula>
    </cfRule>
  </conditionalFormatting>
  <conditionalFormatting sqref="A2:A14">
    <cfRule type="expression" dxfId="1861" priority="2">
      <formula>L2=28</formula>
    </cfRule>
  </conditionalFormatting>
  <conditionalFormatting sqref="B2:B14">
    <cfRule type="expression" dxfId="1860" priority="1">
      <formula>M2=28</formula>
    </cfRule>
  </conditionalFormatting>
  <dataValidations disablePrompts="1" count="2">
    <dataValidation type="list" allowBlank="1" showInputMessage="1" showErrorMessage="1" sqref="BK5">
      <formula1>Removeblanks</formula1>
    </dataValidation>
    <dataValidation type="list" allowBlank="1" showInputMessage="1" showErrorMessage="1" sqref="AP11">
      <formula1>OFFSET($BY$12,0,0,COUNTA($BY:$BY)-11)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98" r:id="rId4" name="Button 115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5" name="Button 115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6" name="Button 115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7" name="Button 115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8" name="Button 115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9" name="Button 115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0" name="Button 115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" name="Button 115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2" name="Button 115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3" name="Button 115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4" name="Button 116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5" name="Button 116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6" name="Button 116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7" name="Button 116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8" name="Button 116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9" name="Button 116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20" name="Button 116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21" name="Button 116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22" name="Button 116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23" name="Button 116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24" name="Button 117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35</xdr:col>
                    <xdr:colOff>428625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25" name="Button 117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26" name="Button 117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27" name="Button 117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28" name="Button 117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29" name="Button 117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30" name="Button 117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31" name="Button 117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35</xdr:col>
                    <xdr:colOff>428625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32" name="Button 117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33" name="Button 117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34" name="Button 118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35" name="Button 118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36" name="Button 118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37" name="Button 118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38" name="Button 118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39" name="Button 118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40" name="Button 118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41" name="Button 118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42" name="Button 118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43" name="Button 118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44" name="Button 119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45" name="Button 119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46" name="Button 119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47" name="Button 119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48" name="Button 119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49" name="Button 119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50" name="Button 119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51" name="Button 119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52" name="Button 119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53" name="Button 119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54" name="Button 120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55" name="Button 120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56" name="Button 120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57" name="Button 120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58" name="Button 120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59" name="Button 120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60" name="Button 120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61" name="Button 120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62" name="Button 120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63" name="Button 120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64" name="Button 121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65" name="Button 121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66" name="Button 121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67" name="Button 1213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68" name="Button 1214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69" name="Button 1215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70" name="Button 1216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71" name="Button 1217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72" name="Button 1218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73" name="Button 1219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74" name="Button 1220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75" name="Button 1221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76" name="Button 1222">
              <controlPr defaultSize="0" print="0" autoFill="0" autoPict="0">
                <anchor moveWithCells="1" sizeWithCells="1">
                  <from>
                    <xdr:col>35</xdr:col>
                    <xdr:colOff>85725</xdr:colOff>
                    <xdr:row>19283</xdr:row>
                    <xdr:rowOff>0</xdr:rowOff>
                  </from>
                  <to>
                    <xdr:col>36</xdr:col>
                    <xdr:colOff>0</xdr:colOff>
                    <xdr:row>19283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1">
    <pageSetUpPr fitToPage="1"/>
  </sheetPr>
  <dimension ref="A1:JC15163"/>
  <sheetViews>
    <sheetView showGridLines="0" topLeftCell="H11" zoomScale="115" zoomScaleNormal="115" workbookViewId="0">
      <selection activeCell="AZ23" sqref="AZ23:AZ24"/>
    </sheetView>
  </sheetViews>
  <sheetFormatPr defaultColWidth="5" defaultRowHeight="15"/>
  <cols>
    <col min="1" max="1" width="2.140625" style="290" hidden="1" customWidth="1"/>
    <col min="2" max="2" width="8.7109375" style="290" hidden="1" customWidth="1"/>
    <col min="3" max="7" width="5" style="290" hidden="1" customWidth="1"/>
    <col min="8" max="11" width="5" style="290" customWidth="1"/>
    <col min="12" max="12" width="5" style="290"/>
    <col min="13" max="13" width="5" style="290" customWidth="1"/>
    <col min="14" max="14" width="5" style="290"/>
    <col min="15" max="15" width="5" style="290" customWidth="1"/>
    <col min="16" max="16" width="5" style="290"/>
    <col min="17" max="17" width="4.7109375" style="290" customWidth="1"/>
    <col min="18" max="22" width="5" style="290"/>
    <col min="23" max="23" width="5" style="290" customWidth="1"/>
    <col min="24" max="24" width="4.85546875" style="290" bestFit="1" customWidth="1"/>
    <col min="25" max="51" width="5" style="290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0" customWidth="1"/>
    <col min="225" max="16384" width="5" style="290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0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8A-RE</v>
      </c>
      <c r="BQ10" s="287" t="s">
        <v>7241</v>
      </c>
      <c r="BY10" s="287" t="s">
        <v>7241</v>
      </c>
      <c r="CA10" s="287" t="str">
        <f>CONCATENATE(I2,AZ14)</f>
        <v>8A-RE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61" ca="1" si="0">IF($BA$10="","",IFERROR(INDEX(name,BT12,1),""))</f>
        <v>Francis</v>
      </c>
      <c r="BR12" s="287" t="s">
        <v>2756</v>
      </c>
      <c r="BS12" s="287" t="str">
        <f t="array" aca="1" ref="BS12" ca="1">IFERROR(INDEX(indexdatabase,MATCH(BQ12&amp;$AZ$14,name&amp;Group2,0),MATCH("PPI",Sheet2rng!$A$1:$AK$1,0)),"")</f>
        <v>Y</v>
      </c>
      <c r="BT12" s="287">
        <f t="array" aca="1" ref="BT12" ca="1">IFERROR(SMALL(IF(LEFT(Group2,LEN(class2!$BA$10))=class2!$BA$10,ROW(Group2)),ROW(A1)),"")</f>
        <v>9</v>
      </c>
      <c r="BY12" s="287" t="s">
        <v>7246</v>
      </c>
      <c r="CK12" s="287" t="s">
        <v>7342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Kristine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IFERROR(SMALL(IF(LEFT(Group2,LEN(class2!$BA$10))=class2!$BA$10,ROW(Group2)),ROW(A2)),"")</f>
        <v>14</v>
      </c>
      <c r="BY13" s="287" t="s">
        <v>7251</v>
      </c>
      <c r="CK13" s="287" t="s">
        <v>7489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7566</v>
      </c>
      <c r="BA14" s="252"/>
      <c r="BB14" s="252"/>
      <c r="BN14" s="287" t="s">
        <v>7247</v>
      </c>
      <c r="BQ14" s="287" t="str">
        <f t="shared" ca="1" si="0"/>
        <v>Crystal</v>
      </c>
      <c r="BR14" s="287" t="s">
        <v>2756</v>
      </c>
      <c r="BS14" s="287">
        <f t="array" aca="1" ref="BS14" ca="1">IFERROR(INDEX(indexdatabase,MATCH(BQ14&amp;$AZ$14,name&amp;Group2,0),MATCH("PPI",Sheet2rng!$A$1:$AK$1,0)),"")</f>
        <v>0</v>
      </c>
      <c r="BT14" s="287">
        <f t="array" aca="1" ref="BT14" ca="1">IFERROR(SMALL(IF(LEFT(Group2,LEN(class2!$BA$10))=class2!$BA$10,ROW(Group2)),ROW(A3)),"")</f>
        <v>15</v>
      </c>
      <c r="BY14" s="287" t="s">
        <v>7257</v>
      </c>
      <c r="CK14" s="287" t="s">
        <v>7344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Priscilla</v>
      </c>
      <c r="BR15" s="287" t="s">
        <v>2756</v>
      </c>
      <c r="BS15" s="287" t="str">
        <f t="array" aca="1" ref="BS15" ca="1">IFERROR(INDEX(indexdatabase,MATCH(BQ15&amp;$AZ$14,name&amp;Group2,0),MATCH("PPI",Sheet2rng!$A$1:$AK$1,0)),"")</f>
        <v>Y</v>
      </c>
      <c r="BT15" s="287">
        <f t="array" aca="1" ref="BT15" ca="1">IFERROR(SMALL(IF(LEFT(Group2,LEN(class2!$BA$10))=class2!$BA$10,ROW(Group2)),ROW(A4)),"")</f>
        <v>27</v>
      </c>
      <c r="BY15" s="287" t="s">
        <v>7258</v>
      </c>
      <c r="CK15" s="287" t="s">
        <v>7347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tr">
        <f>IFERROR(IF(SEARCH("11",BV25)=1,11),"")</f>
        <v/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">
        <v>7339</v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>
        <f t="array" aca="1" ref="BA16" ca="1">IFERROR(INDEX(indexdatabase,MATCH(BQ12&amp;$AZ$14,name&amp;Group2,0),MATCH("AR",Sheet2rng!$A$1:$AK$1,0)),"")</f>
        <v>0</v>
      </c>
      <c r="BB16" s="252" t="str">
        <f ca="1">BQ12</f>
        <v>Francis</v>
      </c>
      <c r="BC16" s="287">
        <f t="array" aca="1" ref="BC16" ca="1">IFERROR(INDEX(indexdatabase,MATCH($BB16&amp;$AZ$14,name&amp;Group2,0),MATCH("SEND",Sheet2rng!$A$1:$AO$1,0)),"")</f>
        <v>0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OTH</v>
      </c>
      <c r="BF16" s="287" t="str">
        <f ca="1">IF($BC16=0,"",IF($BC16="","",IF($BC16="N","",$BF$15&amp;$BC16)))</f>
        <v/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EAL/OTH</v>
      </c>
      <c r="BI16" s="287" t="str">
        <f ca="1">CONCATENATE(BF16,"  ",BG16,"  ",BH16)</f>
        <v xml:space="preserve">    EAL/OTH</v>
      </c>
      <c r="BN16" s="287" t="s">
        <v>7253</v>
      </c>
      <c r="BQ16" s="287" t="str">
        <f t="shared" ca="1" si="0"/>
        <v>Elsie</v>
      </c>
      <c r="BR16" s="287" t="s">
        <v>2756</v>
      </c>
      <c r="BS16" s="287" t="str">
        <f t="array" aca="1" ref="BS16" ca="1">IFERROR(INDEX(indexdatabase,MATCH(BQ16&amp;$AZ$14,name&amp;Group2,0),MATCH("PPI",Sheet2rng!$A$1:$AK$1,0)),"")</f>
        <v>Y</v>
      </c>
      <c r="BT16" s="287">
        <f t="array" aca="1" ref="BT16" ca="1">IFERROR(SMALL(IF(LEFT(Group2,LEN(class2!$BA$10))=class2!$BA$10,ROW(Group2)),ROW(A5)),"")</f>
        <v>28</v>
      </c>
      <c r="BY16" s="287" t="s">
        <v>7260</v>
      </c>
      <c r="CK16" s="287" t="s">
        <v>7484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8A-RE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Kristine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Darlene</v>
      </c>
      <c r="BR17" s="287" t="s">
        <v>2756</v>
      </c>
      <c r="BS17" s="287">
        <f t="array" aca="1" ref="BS17" ca="1">IFERROR(INDEX(indexdatabase,MATCH(BQ17&amp;$AZ$14,name&amp;Group2,0),MATCH("PPI",Sheet2rng!$A$1:$AK$1,0)),"")</f>
        <v>0</v>
      </c>
      <c r="BT17" s="287">
        <f t="array" aca="1" ref="BT17" ca="1">IFERROR(SMALL(IF(LEFT(Group2,LEN(class2!$BA$10))=class2!$BA$10,ROW(Group2)),ROW(A6)),"")</f>
        <v>37</v>
      </c>
      <c r="BY17" s="287" t="s">
        <v>7264</v>
      </c>
      <c r="CK17" s="287" t="s">
        <v>7353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/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Crystal</v>
      </c>
      <c r="BC18" s="287">
        <f t="array" aca="1" ref="BC18" ca="1">IFERROR(INDEX(indexdatabase,MATCH($BB18&amp;$AZ$14,name&amp;Group2,0),MATCH("SEND",Sheet2rng!$A$1:$AO$1,0)),"")</f>
        <v>0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OTH</v>
      </c>
      <c r="BF18" s="287" t="str">
        <f t="shared" ca="1" si="2"/>
        <v/>
      </c>
      <c r="BG18" s="287" t="str">
        <f t="shared" ca="1" si="3"/>
        <v/>
      </c>
      <c r="BH18" s="287" t="str">
        <f t="shared" ca="1" si="4"/>
        <v>EAL/OTH</v>
      </c>
      <c r="BI18" s="287" t="str">
        <f t="shared" ca="1" si="5"/>
        <v xml:space="preserve">    EAL/OTH</v>
      </c>
      <c r="BQ18" s="287" t="str">
        <f t="shared" ca="1" si="0"/>
        <v>Glenda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IFERROR(SMALL(IF(LEFT(Group2,LEN(class2!$BA$10))=class2!$BA$10,ROW(Group2)),ROW(A7)),"")</f>
        <v>45</v>
      </c>
      <c r="BY18" s="287" t="s">
        <v>7265</v>
      </c>
      <c r="CK18" s="287" t="s">
        <v>7501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88"/>
      <c r="HW18" s="288"/>
      <c r="HX18" s="288"/>
      <c r="HY18" s="288"/>
      <c r="HZ18" s="288"/>
      <c r="IA18" s="288"/>
      <c r="IB18" s="29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Priscilla</v>
      </c>
      <c r="BC19" s="287">
        <f t="array" aca="1" ref="BC19" ca="1">IFERROR(INDEX(indexdatabase,MATCH($BB19&amp;$AZ$14,name&amp;Group2,0),MATCH("SEND",Sheet2rng!$A$1:$AO$1,0)),"")</f>
        <v>0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OTH</v>
      </c>
      <c r="BF19" s="287" t="str">
        <f t="shared" ca="1" si="2"/>
        <v/>
      </c>
      <c r="BG19" s="287" t="str">
        <f t="shared" ca="1" si="3"/>
        <v/>
      </c>
      <c r="BH19" s="287" t="str">
        <f t="shared" ca="1" si="4"/>
        <v>EAL/OTH</v>
      </c>
      <c r="BI19" s="287" t="str">
        <f t="shared" ca="1" si="5"/>
        <v xml:space="preserve">    EAL/OTH</v>
      </c>
      <c r="BQ19" s="287" t="str">
        <f t="shared" ca="1" si="0"/>
        <v>Vickie</v>
      </c>
      <c r="BR19" s="287" t="s">
        <v>2756</v>
      </c>
      <c r="BS19" s="287">
        <f t="array" aca="1" ref="BS19" ca="1">IFERROR(INDEX(indexdatabase,MATCH(BQ19&amp;$AZ$14,name&amp;Group2,0),MATCH("PPI",Sheet2rng!$A$1:$AK$1,0)),"")</f>
        <v>0</v>
      </c>
      <c r="BT19" s="287">
        <f t="array" aca="1" ref="BT19" ca="1">IFERROR(SMALL(IF(LEFT(Group2,LEN(class2!$BA$10))=class2!$BA$10,ROW(Group2)),ROW(A8)),"")</f>
        <v>49</v>
      </c>
      <c r="BY19" s="287" t="s">
        <v>7266</v>
      </c>
      <c r="CK19" s="287" t="s">
        <v>7358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 t="str">
        <f t="array" aca="1" ref="AD20" ca="1">IFERROR(IF($Y$2=2,"",IF($Y$2=3,INDEX(indexdatabase,MATCH(AD16&amp;$AZ$14,name&amp;Group2,0),MATCH($AZ$23,Sheet2rng!$A$1:$AK$1,0)))),"")</f>
        <v/>
      </c>
      <c r="AE20" s="348"/>
      <c r="AF20" s="347" t="str">
        <f t="array" aca="1" ref="AF20" ca="1">IFERROR(IF($Y$3=4,"",IF($Y$3=5,INDEX(indexdatabase,MATCH(AD16&amp;$AZ$14,name&amp;Group2,0),MATCH($P$4,Sheet2rng!$A$1:$AK$1,0)))),"")</f>
        <v/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 t="str">
        <f t="array" aca="1" ref="AQ20" ca="1">IFERROR(IF($Y$2=2,"",IF($Y$2=3,INDEX(indexdatabase,MATCH(AQ16&amp;$AZ$14,name&amp;Group2,0),MATCH($AZ$23,Sheet2rng!$A$1:$AK$1,0)))),"")</f>
        <v/>
      </c>
      <c r="AR20" s="348"/>
      <c r="AS20" s="347" t="str">
        <f t="array" aca="1" ref="AS20" ca="1">IFERROR(IF($Y$3=4,"",IF($Y$3=5,INDEX(indexdatabase,MATCH(AQ16&amp;$AZ$14,name&amp;Group2,0),MATCH($P$4,Sheet2rng!$A$1:$AK$1,0)))),"")</f>
        <v/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Elsie</v>
      </c>
      <c r="BC20" s="287">
        <f t="array" aca="1" ref="BC20" ca="1">IFERROR(INDEX(indexdatabase,MATCH($BB20&amp;$AZ$14,name&amp;Group2,0),MATCH("SEND",Sheet2rng!$A$1:$AO$1,0)),"")</f>
        <v>0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NOT/kn</v>
      </c>
      <c r="BF20" s="287" t="str">
        <f t="shared" ca="1" si="2"/>
        <v/>
      </c>
      <c r="BG20" s="287" t="str">
        <f t="shared" ca="1" si="3"/>
        <v/>
      </c>
      <c r="BH20" s="287" t="str">
        <f t="shared" ca="1" si="4"/>
        <v>EAL/NOT/kn</v>
      </c>
      <c r="BI20" s="287" t="str">
        <f t="shared" ca="1" si="5"/>
        <v xml:space="preserve">    EAL/NOT/kn</v>
      </c>
      <c r="BQ20" s="287" t="str">
        <f t="shared" ca="1" si="0"/>
        <v>Allan</v>
      </c>
      <c r="BR20" s="287" t="s">
        <v>2756</v>
      </c>
      <c r="BS20" s="287">
        <f t="array" aca="1" ref="BS20" ca="1">IFERROR(INDEX(indexdatabase,MATCH(BQ20&amp;$AZ$14,name&amp;Group2,0),MATCH("PPI",Sheet2rng!$A$1:$AK$1,0)),"")</f>
        <v>0</v>
      </c>
      <c r="BT20" s="287">
        <f t="array" aca="1" ref="BT20" ca="1">IFERROR(SMALL(IF(LEFT(Group2,LEN(class2!$BA$10))=class2!$BA$10,ROW(Group2)),ROW(A9)),"")</f>
        <v>51</v>
      </c>
      <c r="BY20" s="287" t="s">
        <v>7267</v>
      </c>
      <c r="CK20" s="287" t="s">
        <v>7359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Darlene</v>
      </c>
      <c r="BC21" s="287">
        <f t="array" aca="1" ref="BC21" ca="1">IFERROR(INDEX(indexdatabase,MATCH($BB21&amp;$AZ$14,name&amp;Group2,0),MATCH("SEND",Sheet2rng!$A$1:$AO$1,0)),"")</f>
        <v>0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ENG</v>
      </c>
      <c r="BF21" s="287" t="str">
        <f t="shared" ca="1" si="2"/>
        <v/>
      </c>
      <c r="BG21" s="287" t="str">
        <f t="shared" ca="1" si="3"/>
        <v/>
      </c>
      <c r="BH21" s="287" t="str">
        <f t="shared" ca="1" si="4"/>
        <v>EAL/ENG</v>
      </c>
      <c r="BI21" s="287" t="str">
        <f t="shared" ca="1" si="5"/>
        <v xml:space="preserve">    EAL/ENG</v>
      </c>
      <c r="BQ21" s="287" t="str">
        <f t="shared" ca="1" si="0"/>
        <v>Calvin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IFERROR(SMALL(IF(LEFT(Group2,LEN(class2!$BA$10))=class2!$BA$10,ROW(Group2)),ROW(A10)),"")</f>
        <v>56</v>
      </c>
      <c r="BY21" s="287" t="s">
        <v>7270</v>
      </c>
      <c r="CK21" s="287" t="s">
        <v>7504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 t="str">
        <f t="array" aca="1" ref="AD22" ca="1">IFERROR(IF($Y$4=6,"",IF($Y$4=7,INDEX(indexdatabase,MATCH(AD16&amp;$AZ$14,name&amp;Group2,0),MATCH($N$6,Sheet2rng!$A$1:$AK$1,0)))),"")</f>
        <v/>
      </c>
      <c r="AE22" s="348"/>
      <c r="AF22" s="343" t="str">
        <f t="array" aca="1" ref="AF22" ca="1">IFERROR(IF($Y$5=8,"",IF($Y$5=9,INDEX(Sheet2rng,MATCH(AD16&amp;$AZ$14,name&amp;Group2,0),MATCH($P$6,sheet2columns,0)))),"")</f>
        <v/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/>
      </c>
      <c r="AR22" s="348"/>
      <c r="AS22" s="343" t="str">
        <f t="array" aca="1" ref="AS22" ca="1">IFERROR(IF($Y$5=8,"",IF($Y$5=9,INDEX(Sheet2rng,MATCH(AQ16&amp;$AZ$14,name&amp;Group2,0),MATCH($P$6,sheet2columns,0)))),"")</f>
        <v/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Glenda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NOT/kn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EAL/NOT/kn</v>
      </c>
      <c r="BI22" s="287" t="str">
        <f t="shared" ca="1" si="5"/>
        <v xml:space="preserve">    EAL/NOT/kn</v>
      </c>
      <c r="BQ22" s="287" t="str">
        <f t="shared" ca="1" si="0"/>
        <v>Faye</v>
      </c>
      <c r="BR22" s="287" t="s">
        <v>2756</v>
      </c>
      <c r="BS22" s="287">
        <f t="array" aca="1" ref="BS22" ca="1">IFERROR(INDEX(indexdatabase,MATCH(BQ22&amp;$AZ$14,name&amp;Group2,0),MATCH("PPI",Sheet2rng!$A$1:$AK$1,0)),"")</f>
        <v>0</v>
      </c>
      <c r="BT22" s="287">
        <f t="array" aca="1" ref="BT22" ca="1">IFERROR(SMALL(IF(LEFT(Group2,LEN(class2!$BA$10))=class2!$BA$10,ROW(Group2)),ROW(A11)),"")</f>
        <v>63</v>
      </c>
      <c r="BY22" s="287" t="s">
        <v>7274</v>
      </c>
      <c r="CK22" s="287" t="s">
        <v>7511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Vickie</v>
      </c>
      <c r="BC23" s="287">
        <f t="array" aca="1" ref="BC23" ca="1">IFERROR(INDEX(indexdatabase,MATCH($BB23&amp;$AZ$14,name&amp;Group2,0),MATCH("SEND",Sheet2rng!$A$1:$AO$1,0)),"")</f>
        <v>0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OTH</v>
      </c>
      <c r="BF23" s="287" t="str">
        <f t="shared" ca="1" si="2"/>
        <v/>
      </c>
      <c r="BG23" s="287" t="str">
        <f t="shared" ca="1" si="3"/>
        <v/>
      </c>
      <c r="BH23" s="287" t="str">
        <f t="shared" ca="1" si="4"/>
        <v>EAL/OTH</v>
      </c>
      <c r="BI23" s="287" t="str">
        <f t="shared" ca="1" si="5"/>
        <v xml:space="preserve">    EAL/OTH</v>
      </c>
      <c r="BQ23" s="287" t="str">
        <f t="shared" ca="1" si="0"/>
        <v>Jennifer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IFERROR(SMALL(IF(LEFT(Group2,LEN(class2!$BA$10))=class2!$BA$10,ROW(Group2)),ROW(A12)),"")</f>
        <v>69</v>
      </c>
      <c r="BY23" s="287" t="s">
        <v>7278</v>
      </c>
      <c r="CK23" s="287" t="s">
        <v>7515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Allan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OTH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EAL/OTH</v>
      </c>
      <c r="BI24" s="287" t="str">
        <f t="shared" ca="1" si="5"/>
        <v xml:space="preserve">    EAL/OTH</v>
      </c>
      <c r="BQ24" s="287" t="str">
        <f t="shared" ca="1" si="0"/>
        <v>Danny</v>
      </c>
      <c r="BR24" s="287" t="s">
        <v>2756</v>
      </c>
      <c r="BS24" s="287" t="str">
        <f t="array" aca="1" ref="BS24" ca="1">IFERROR(INDEX(indexdatabase,MATCH(BQ24&amp;$AZ$14,name&amp;Group2,0),MATCH("PPI",Sheet2rng!$A$1:$AK$1,0)),"")</f>
        <v>Y</v>
      </c>
      <c r="BT24" s="287">
        <f t="array" aca="1" ref="BT24" ca="1">IFERROR(SMALL(IF(LEFT(Group2,LEN(class2!$BA$10))=class2!$BA$10,ROW(Group2)),ROW(A13)),"")</f>
        <v>79</v>
      </c>
      <c r="BY24" s="287" t="s">
        <v>7279</v>
      </c>
      <c r="CK24" s="287" t="s">
        <v>2866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Calvin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OTH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EAL/OTH</v>
      </c>
      <c r="BI25" s="287" t="str">
        <f t="shared" ca="1" si="5"/>
        <v xml:space="preserve">    EAL/OTH</v>
      </c>
      <c r="BQ25" s="287" t="str">
        <f t="shared" ca="1" si="0"/>
        <v>Alice</v>
      </c>
      <c r="BR25" s="287" t="s">
        <v>2756</v>
      </c>
      <c r="BS25" s="287" t="str">
        <f t="array" aca="1" ref="BS25" ca="1">IFERROR(INDEX(indexdatabase,MATCH(BQ25&amp;$AZ$14,name&amp;Group2,0),MATCH("PPI",Sheet2rng!$A$1:$AK$1,0)),"")</f>
        <v>Y</v>
      </c>
      <c r="BT25" s="287">
        <f t="array" aca="1" ref="BT25" ca="1">IFERROR(SMALL(IF(LEFT(Group2,LEN(class2!$BA$10))=class2!$BA$10,ROW(Group2)),ROW(A14)),"")</f>
        <v>81</v>
      </c>
      <c r="BY25" s="287" t="s">
        <v>7280</v>
      </c>
      <c r="CK25" s="287" t="s">
        <v>7521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Faye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NOT/kn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EAL/NOT/kn</v>
      </c>
      <c r="BI26" s="287" t="str">
        <f t="shared" ca="1" si="5"/>
        <v xml:space="preserve">    EAL/NOT/kn</v>
      </c>
      <c r="BQ26" s="287" t="str">
        <f t="shared" ca="1" si="0"/>
        <v>Martin</v>
      </c>
      <c r="BR26" s="287" t="s">
        <v>2756</v>
      </c>
      <c r="BS26" s="287" t="str">
        <f t="array" aca="1" ref="BS26" ca="1">IFERROR(INDEX(indexdatabase,MATCH(BQ26&amp;$AZ$14,name&amp;Group2,0),MATCH("PPI",Sheet2rng!$A$1:$AK$1,0)),"")</f>
        <v>Y</v>
      </c>
      <c r="BT26" s="287">
        <f t="array" aca="1" ref="BT26" ca="1">IFERROR(SMALL(IF(LEFT(Group2,LEN(class2!$BA$10))=class2!$BA$10,ROW(Group2)),ROW(A15)),"")</f>
        <v>94</v>
      </c>
      <c r="BY26" s="287" t="s">
        <v>7285</v>
      </c>
      <c r="CK26" s="287" t="s">
        <v>7526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Jennifer</v>
      </c>
      <c r="BC27" s="287" t="str">
        <f t="array" aca="1" ref="BC27" ca="1">IFERROR(INDEX(indexdatabase,MATCH($BB27&amp;$AZ$14,name&amp;Group2,0),MATCH("SEND",Sheet2rng!$A$1:$AO$1,0)),"")</f>
        <v>E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NOT/kn</v>
      </c>
      <c r="BF27" s="287" t="str">
        <f t="shared" ca="1" si="2"/>
        <v>SEND/E</v>
      </c>
      <c r="BG27" s="287" t="str">
        <f t="shared" ca="1" si="3"/>
        <v/>
      </c>
      <c r="BH27" s="287" t="str">
        <f t="shared" ca="1" si="4"/>
        <v>EAL/NOT/kn</v>
      </c>
      <c r="BI27" s="287" t="str">
        <f t="shared" ca="1" si="5"/>
        <v>SEND/E    EAL/NOT/kn</v>
      </c>
      <c r="BQ27" s="287" t="str">
        <f t="shared" ca="1" si="0"/>
        <v>Jessica</v>
      </c>
      <c r="BR27" s="287" t="s">
        <v>2756</v>
      </c>
      <c r="BS27" s="287">
        <f t="array" aca="1" ref="BS27" ca="1">IFERROR(INDEX(indexdatabase,MATCH(BQ27&amp;$AZ$14,name&amp;Group2,0),MATCH("PPI",Sheet2rng!$A$1:$AK$1,0)),"")</f>
        <v>0</v>
      </c>
      <c r="BT27" s="287">
        <f t="array" aca="1" ref="BT27" ca="1">IFERROR(SMALL(IF(LEFT(Group2,LEN(class2!$BA$10))=class2!$BA$10,ROW(Group2)),ROW(A16)),"")</f>
        <v>96</v>
      </c>
      <c r="BY27" s="287" t="s">
        <v>7287</v>
      </c>
      <c r="CK27" s="287" t="s">
        <v>7502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Danny</v>
      </c>
      <c r="BC28" s="287">
        <f t="array" aca="1" ref="BC28" ca="1">IFERROR(INDEX(indexdatabase,MATCH($BB28&amp;$AZ$14,name&amp;Group2,0),MATCH("SEND",Sheet2rng!$A$1:$AO$1,0)),"")</f>
        <v>0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NOT/kn</v>
      </c>
      <c r="BF28" s="287" t="str">
        <f t="shared" ca="1" si="2"/>
        <v/>
      </c>
      <c r="BG28" s="287" t="str">
        <f t="shared" ca="1" si="3"/>
        <v/>
      </c>
      <c r="BH28" s="287" t="str">
        <f t="shared" ca="1" si="4"/>
        <v>EAL/NOT/kn</v>
      </c>
      <c r="BI28" s="287" t="str">
        <f t="shared" ca="1" si="5"/>
        <v xml:space="preserve">    EAL/NOT/kn</v>
      </c>
      <c r="BQ28" s="287" t="str">
        <f t="shared" ca="1" si="0"/>
        <v>Raymond</v>
      </c>
      <c r="BR28" s="287" t="s">
        <v>2756</v>
      </c>
      <c r="BS28" s="287">
        <f t="array" aca="1" ref="BS28" ca="1">IFERROR(INDEX(indexdatabase,MATCH(BQ28&amp;$AZ$14,name&amp;Group2,0),MATCH("PPI",Sheet2rng!$A$1:$AK$1,0)),"")</f>
        <v>0</v>
      </c>
      <c r="BT28" s="287">
        <f t="array" aca="1" ref="BT28" ca="1">IFERROR(SMALL(IF(LEFT(Group2,LEN(class2!$BA$10))=class2!$BA$10,ROW(Group2)),ROW(A17)),"")</f>
        <v>105</v>
      </c>
      <c r="BY28" s="287" t="s">
        <v>7288</v>
      </c>
      <c r="CK28" s="287" t="s">
        <v>7529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Alice</v>
      </c>
      <c r="BC29" s="287" t="str">
        <f t="array" aca="1" ref="BC29" ca="1">IFERROR(INDEX(indexdatabase,MATCH($BB29&amp;$AZ$14,name&amp;Group2,0),MATCH("SEND",Sheet2rng!$A$1:$AO$1,0)),"")</f>
        <v>K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OTH</v>
      </c>
      <c r="BF29" s="287" t="str">
        <f t="shared" ca="1" si="2"/>
        <v>SEND/K</v>
      </c>
      <c r="BG29" s="287" t="str">
        <f t="shared" ca="1" si="3"/>
        <v/>
      </c>
      <c r="BH29" s="287" t="str">
        <f t="shared" ca="1" si="4"/>
        <v>EAL/OTH</v>
      </c>
      <c r="BI29" s="287" t="str">
        <f t="shared" ca="1" si="5"/>
        <v>SEND/K    EAL/OTH</v>
      </c>
      <c r="BQ29" s="287" t="str">
        <f t="shared" ca="1" si="0"/>
        <v>Tracey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IFERROR(SMALL(IF(LEFT(Group2,LEN(class2!$BA$10))=class2!$BA$10,ROW(Group2)),ROW(A18)),"")</f>
        <v>130</v>
      </c>
      <c r="BY29" s="287" t="s">
        <v>7289</v>
      </c>
      <c r="CK29" s="287" t="s">
        <v>7380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Martin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ENG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EAL/ENG</v>
      </c>
      <c r="BI30" s="287" t="str">
        <f t="shared" ca="1" si="5"/>
        <v xml:space="preserve">    EAL/ENG</v>
      </c>
      <c r="BQ30" s="287" t="str">
        <f t="shared" ca="1" si="0"/>
        <v>Leo</v>
      </c>
      <c r="BR30" s="287" t="s">
        <v>2756</v>
      </c>
      <c r="BS30" s="287">
        <f t="array" aca="1" ref="BS30" ca="1">IFERROR(INDEX(indexdatabase,MATCH(BQ30&amp;$AZ$14,name&amp;Group2,0),MATCH("PPI",Sheet2rng!$A$1:$AK$1,0)),"")</f>
        <v>0</v>
      </c>
      <c r="BT30" s="287">
        <f t="array" aca="1" ref="BT30" ca="1">IFERROR(SMALL(IF(LEFT(Group2,LEN(class2!$BA$10))=class2!$BA$10,ROW(Group2)),ROW(A19)),"")</f>
        <v>133</v>
      </c>
      <c r="BY30" s="287" t="s">
        <v>7292</v>
      </c>
      <c r="CK30" s="287" t="s">
        <v>7539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Jessica</v>
      </c>
      <c r="BC31" s="287">
        <f t="array" aca="1" ref="BC31" ca="1">IFERROR(INDEX(indexdatabase,MATCH($BB31&amp;$AZ$14,name&amp;Group2,0),MATCH("SEND",Sheet2rng!$A$1:$AO$1,0)),"")</f>
        <v>0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OTH</v>
      </c>
      <c r="BF31" s="287" t="str">
        <f t="shared" ca="1" si="2"/>
        <v/>
      </c>
      <c r="BG31" s="287" t="str">
        <f t="shared" ca="1" si="3"/>
        <v/>
      </c>
      <c r="BH31" s="287" t="str">
        <f t="shared" ca="1" si="4"/>
        <v>EAL/OTH</v>
      </c>
      <c r="BI31" s="287" t="str">
        <f t="shared" ca="1" si="5"/>
        <v xml:space="preserve">    EAL/OTH</v>
      </c>
      <c r="BQ31" s="287" t="str">
        <f t="shared" ca="1" si="0"/>
        <v>Gregory</v>
      </c>
      <c r="BR31" s="287" t="s">
        <v>2756</v>
      </c>
      <c r="BS31" s="287">
        <f t="array" aca="1" ref="BS31" ca="1">IFERROR(INDEX(indexdatabase,MATCH(BQ31&amp;$AZ$14,name&amp;Group2,0),MATCH("PPI",Sheet2rng!$A$1:$AK$1,0)),"")</f>
        <v>0</v>
      </c>
      <c r="BT31" s="287">
        <f t="array" aca="1" ref="BT31" ca="1">IFERROR(SMALL(IF(LEFT(Group2,LEN(class2!$BA$10))=class2!$BA$10,ROW(Group2)),ROW(A20)),"")</f>
        <v>160</v>
      </c>
      <c r="BY31" s="287" t="s">
        <v>7294</v>
      </c>
      <c r="CK31" s="287" t="s">
        <v>7391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Raymond</v>
      </c>
      <c r="BC32" s="287">
        <f t="array" aca="1" ref="BC32" ca="1">IFERROR(INDEX(indexdatabase,MATCH($BB32&amp;$AZ$14,name&amp;Group2,0),MATCH("SEND",Sheet2rng!$A$1:$AO$1,0)),"")</f>
        <v>0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OTH</v>
      </c>
      <c r="BF32" s="287" t="str">
        <f t="shared" ca="1" si="2"/>
        <v/>
      </c>
      <c r="BG32" s="287" t="str">
        <f t="shared" ca="1" si="3"/>
        <v/>
      </c>
      <c r="BH32" s="287" t="str">
        <f t="shared" ca="1" si="4"/>
        <v>EAL/OTH</v>
      </c>
      <c r="BI32" s="287" t="str">
        <f t="shared" ca="1" si="5"/>
        <v xml:space="preserve">    EAL/OTH</v>
      </c>
      <c r="BQ32" s="287" t="str">
        <f t="shared" ca="1" si="0"/>
        <v>Randy</v>
      </c>
      <c r="BR32" s="287" t="s">
        <v>2756</v>
      </c>
      <c r="BS32" s="287">
        <f t="array" aca="1" ref="BS32" ca="1">IFERROR(INDEX(indexdatabase,MATCH(BQ32&amp;$AZ$14,name&amp;Group2,0),MATCH("PPI",Sheet2rng!$A$1:$AK$1,0)),"")</f>
        <v>0</v>
      </c>
      <c r="BT32" s="287">
        <f t="array" aca="1" ref="BT32" ca="1">IFERROR(SMALL(IF(LEFT(Group2,LEN(class2!$BA$10))=class2!$BA$10,ROW(Group2)),ROW(A21)),"")</f>
        <v>161</v>
      </c>
      <c r="BY32" s="287" t="s">
        <v>7295</v>
      </c>
      <c r="CK32" s="287" t="s">
        <v>7392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Tracey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ENB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EAL/ENB</v>
      </c>
      <c r="BI33" s="287" t="str">
        <f t="shared" ca="1" si="5"/>
        <v xml:space="preserve">    EAL/ENB</v>
      </c>
      <c r="BQ33" s="287" t="str">
        <f t="shared" ca="1" si="0"/>
        <v/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/>
      </c>
      <c r="BT33" s="287" t="str">
        <f t="array" aca="1" ref="BT33" ca="1">IFERROR(SMALL(IF(LEFT(Group2,LEN(class2!$BA$10))=class2!$BA$10,ROW(Group2)),ROW(A22)),"")</f>
        <v/>
      </c>
      <c r="BY33" s="287" t="s">
        <v>7298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tr">
        <f ca="1">IFERROR(IF(SEARCH("11",BE43)=1,11),"")</f>
        <v/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Leo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ENG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EAL/ENG</v>
      </c>
      <c r="BI34" s="287" t="str">
        <f t="shared" ca="1" si="5"/>
        <v xml:space="preserve">    EAL/ENG</v>
      </c>
      <c r="BQ34" s="287" t="str">
        <f t="shared" ca="1" si="0"/>
        <v/>
      </c>
      <c r="BR34" s="287" t="s">
        <v>2756</v>
      </c>
      <c r="BS34" s="287" t="str">
        <f t="array" aca="1" ref="BS34" ca="1">IFERROR(INDEX(indexdatabase,MATCH(BQ34&amp;$AZ$14,name&amp;Group2,0),MATCH("PPI",Sheet2rng!$A$1:$AK$1,0)),"")</f>
        <v/>
      </c>
      <c r="BT34" s="287" t="str">
        <f t="array" aca="1" ref="BT34" ca="1">IFERROR(SMALL(IF(LEFT(Group2,LEN(class2!$BA$10))=class2!$BA$10,ROW(Group2)),ROW(A23)),"")</f>
        <v/>
      </c>
      <c r="BY34" s="287" t="s">
        <v>7299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Gregory</v>
      </c>
      <c r="BC35" s="287">
        <f t="array" aca="1" ref="BC35" ca="1">IFERROR(INDEX(indexdatabase,MATCH($BB35&amp;$AZ$14,name&amp;Group2,0),MATCH("SEND",Sheet2rng!$A$1:$AO$1,0)),"")</f>
        <v>0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ENG</v>
      </c>
      <c r="BF35" s="287" t="str">
        <f t="shared" ca="1" si="2"/>
        <v/>
      </c>
      <c r="BG35" s="287" t="str">
        <f t="shared" ca="1" si="3"/>
        <v/>
      </c>
      <c r="BH35" s="287" t="str">
        <f t="shared" ca="1" si="4"/>
        <v>EAL/ENG</v>
      </c>
      <c r="BI35" s="287" t="str">
        <f t="shared" ca="1" si="5"/>
        <v xml:space="preserve">    EAL/ENG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IFERROR(SMALL(IF(LEFT(Group2,LEN(class2!$BA$10))=class2!$BA$10,ROW(Group2)),ROW(A24)),"")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Randy</v>
      </c>
      <c r="BC36" s="287">
        <f t="array" aca="1" ref="BC36" ca="1">IFERROR(INDEX(indexdatabase,MATCH($BB36&amp;$AZ$14,name&amp;Group2,0),MATCH("SEND",Sheet2rng!$A$1:$AO$1,0)),"")</f>
        <v>0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OTH</v>
      </c>
      <c r="BF36" s="287" t="str">
        <f t="shared" ca="1" si="2"/>
        <v/>
      </c>
      <c r="BG36" s="287" t="str">
        <f t="shared" ca="1" si="3"/>
        <v/>
      </c>
      <c r="BH36" s="287" t="str">
        <f t="shared" ca="1" si="4"/>
        <v>EAL/OTH</v>
      </c>
      <c r="BI36" s="287" t="str">
        <f t="shared" ca="1" si="5"/>
        <v xml:space="preserve">    EAL/OTH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IFERROR(SMALL(IF(LEFT(Group2,LEN(class2!$BA$10))=class2!$BA$10,ROW(Group2)),ROW(A25)),"")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 t="str">
        <f t="array" aca="1" ref="BA37" ca="1">IFERROR(INDEX(indexdatabase,MATCH(BQ33&amp;$AZ$14,name&amp;Group2,0),MATCH("AR",Sheet2rng!$A$1:$AK$1,0)),"")</f>
        <v/>
      </c>
      <c r="BB37" s="252" t="str">
        <f t="shared" ca="1" si="1"/>
        <v/>
      </c>
      <c r="BC37" s="287" t="str">
        <f t="array" aca="1" ref="BC37" ca="1">IFERROR(INDEX(indexdatabase,MATCH($BB37&amp;$AZ$14,name&amp;Group2,0),MATCH("SEND",Sheet2rng!$A$1:$AO$1,0)),"")</f>
        <v/>
      </c>
      <c r="BD37" s="287" t="str">
        <f t="array" aca="1" ref="BD37" ca="1">IFERROR(INDEX(indexdatabase,MATCH($BB37&amp;$AZ$14,name&amp;Group2,0),MATCH("MAT",Sheet2rng!$A$1:$AO$1,0)),"")</f>
        <v/>
      </c>
      <c r="BE37" s="287" t="str">
        <f t="array" aca="1" ref="BE37" ca="1">IFERROR(INDEX(indexdatabase,MATCH($BB37&amp;$AZ$14,name&amp;Group2,0),MATCH("EAL",Sheet2rng!$A$1:$AO$1,0)),"")</f>
        <v/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/>
      </c>
      <c r="BI37" s="287" t="str">
        <f t="shared" ca="1" si="5"/>
        <v xml:space="preserve">    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IFERROR(SMALL(IF(LEFT(Group2,LEN(class2!$BA$10))=class2!$BA$10,ROW(Group2)),ROW(A26)),"")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 t="str">
        <f t="array" aca="1" ref="M38" ca="1">IFERROR(IF($Y$2=2,"",IF($Y$2=3,INDEX(indexdatabase,MATCH(M34&amp;$AZ$14,name&amp;Group2,0),MATCH($AZ$23,Sheet2rng!$A$1:$AK$1,0)))),"")</f>
        <v/>
      </c>
      <c r="N38" s="348"/>
      <c r="O38" s="347" t="str">
        <f t="array" aca="1" ref="O38" ca="1">IFERROR(IF($Y$3=4,"",IF($Y$3=5,INDEX(indexdatabase,MATCH(M34&amp;$AZ$14,name&amp;Group2,0),MATCH($P$4,Sheet2rng!$A$1:$AK$1,0)))),"")</f>
        <v/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 t="str">
        <f t="array" aca="1" ref="BA38" ca="1">IFERROR(INDEX(indexdatabase,MATCH(BQ34&amp;$AZ$14,name&amp;Group2,0),MATCH("AR",Sheet2rng!$A$1:$AK$1,0)),"")</f>
        <v/>
      </c>
      <c r="BB38" s="252" t="str">
        <f t="shared" ca="1" si="1"/>
        <v/>
      </c>
      <c r="BC38" s="287" t="str">
        <f t="array" aca="1" ref="BC38" ca="1">IFERROR(INDEX(indexdatabase,MATCH($BB38&amp;$AZ$14,name&amp;Group2,0),MATCH("SEND",Sheet2rng!$A$1:$AO$1,0)),"")</f>
        <v/>
      </c>
      <c r="BD38" s="287" t="str">
        <f t="array" aca="1" ref="BD38" ca="1">IFERROR(INDEX(indexdatabase,MATCH($BB38&amp;$AZ$14,name&amp;Group2,0),MATCH("MAT",Sheet2rng!$A$1:$AO$1,0)),"")</f>
        <v/>
      </c>
      <c r="BE38" s="287" t="str">
        <f t="array" aca="1" ref="BE38" ca="1">IFERROR(INDEX(indexdatabase,MATCH($BB38&amp;$AZ$14,name&amp;Group2,0),MATCH("EAL",Sheet2rng!$A$1:$AO$1,0)),"")</f>
        <v/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/>
      </c>
      <c r="BI38" s="287" t="str">
        <f t="shared" ca="1" si="5"/>
        <v xml:space="preserve">    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IFERROR(SMALL(IF(LEFT(Group2,LEN(class2!$BA$10))=class2!$BA$10,ROW(Group2)),ROW(A27)),"")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IFERROR(SMALL(IF(LEFT(Group2,LEN(class2!$BA$10))=class2!$BA$10,ROW(Group2)),ROW(A28)),"")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/>
      </c>
      <c r="N40" s="348"/>
      <c r="O40" s="343" t="str">
        <f t="array" aca="1" ref="O40" ca="1">IFERROR(IF($Y$5=8,"",IF($Y$5=9,INDEX(Sheet2rng,MATCH(M34&amp;$AZ$14,name&amp;Group2,0),MATCH($P$6,sheet2columns,0)))),"")</f>
        <v/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IFERROR(SMALL(IF(LEFT(Group2,LEN(class2!$BA$10))=class2!$BA$10,ROW(Group2)),ROW(A29)),"")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IFERROR(SMALL(IF(LEFT(Group2,LEN(class2!$BA$10))=class2!$BA$10,ROW(Group2)),ROW(A30)),"")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IFERROR(SMALL(IF(LEFT(Group2,LEN(class2!$BA$10))=class2!$BA$10,ROW(Group2)),ROW(A31)),"")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IFERROR(SMALL(IF(LEFT(Group2,LEN(class2!$BA$10))=class2!$BA$10,ROW(Group2)),ROW(A32)),"")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IFERROR(SMALL(IF(LEFT(Group2,LEN(class2!$BA$10))=class2!$BA$10,ROW(Group2)),ROW(A33)),"")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IFERROR(SMALL(IF(LEFT(Group2,LEN(class2!$BA$10))=class2!$BA$10,ROW(Group2)),ROW(A34)),"")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IFERROR(SMALL(IF(LEFT(Group2,LEN(class2!$BA$10))=class2!$BA$10,ROW(Group2)),ROW(A35)),"")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ca="1" si="0"/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IFERROR(SMALL(IF(LEFT(Group2,LEN(class2!$BA$10))=class2!$BA$10,ROW(Group2)),ROW(A36)),"")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0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IFERROR(SMALL(IF(LEFT(Group2,LEN(class2!$BA$10))=class2!$BA$10,ROW(Group2)),ROW(A37)),"")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0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IFERROR(SMALL(IF(LEFT(Group2,LEN(class2!$BA$10))=class2!$BA$10,ROW(Group2)),ROW(A38)),"")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0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IFERROR(SMALL(IF(LEFT(Group2,LEN(class2!$BA$10))=class2!$BA$10,ROW(Group2)),ROW(A39)),"")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0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IFERROR(SMALL(IF(LEFT(Group2,LEN(class2!$BA$10))=class2!$BA$10,ROW(Group2)),ROW(A40)),"")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0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IFERROR(SMALL(IF(LEFT(Group2,LEN(class2!$BA$10))=class2!$BA$10,ROW(Group2)),ROW(A41)),"")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0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IFERROR(SMALL(IF(LEFT(Group2,LEN(class2!$BA$10))=class2!$BA$10,ROW(Group2)),ROW(A42)),"")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0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IFERROR(SMALL(IF(LEFT(Group2,LEN(class2!$BA$10))=class2!$BA$10,ROW(Group2)),ROW(A43)),"")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0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IFERROR(SMALL(IF(LEFT(Group2,LEN(class2!$BA$10))=class2!$BA$10,ROW(Group2)),ROW(A44)),"")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0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IFERROR(SMALL(IF(LEFT(Group2,LEN(class2!$BA$10))=class2!$BA$10,ROW(Group2)),ROW(A45)),"")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0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IFERROR(SMALL(IF(LEFT(Group2,LEN(class2!$BA$10))=class2!$BA$10,ROW(Group2)),ROW(A46)),"")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0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IFERROR(SMALL(IF(LEFT(Group2,LEN(class2!$BA$10))=class2!$BA$10,ROW(Group2)),ROW(A47)),"")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0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IFERROR(SMALL(IF(LEFT(Group2,LEN(class2!$BA$10))=class2!$BA$10,ROW(Group2)),ROW(A48)),"")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0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IFERROR(SMALL(IF(LEFT(Group2,LEN(class2!$BA$10))=class2!$BA$10,ROW(Group2)),ROW(A49)),"")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0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IFERROR(SMALL(IF(LEFT(Group2,LEN(class2!$BA$10))=class2!$BA$10,ROW(Group2)),ROW(A50)),"")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89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89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289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89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89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89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89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89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password="821A" sheet="1" objects="1" scenarios="1" selectLockedCells="1"/>
  <mergeCells count="358">
    <mergeCell ref="T1213:AA1215"/>
    <mergeCell ref="AB1213:AE1215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S663:Z665"/>
    <mergeCell ref="AA663:AD665"/>
    <mergeCell ref="S729:Z731"/>
    <mergeCell ref="AA729:AD731"/>
    <mergeCell ref="T816:AA818"/>
    <mergeCell ref="AB816:AE818"/>
    <mergeCell ref="S340:Z342"/>
    <mergeCell ref="AA340:AD342"/>
    <mergeCell ref="S445:Z447"/>
    <mergeCell ref="AA445:AD447"/>
    <mergeCell ref="S552:Z554"/>
    <mergeCell ref="AA552:AD554"/>
    <mergeCell ref="AR57:AW60"/>
    <mergeCell ref="S75:Z77"/>
    <mergeCell ref="AA75:AD77"/>
    <mergeCell ref="S155:Z157"/>
    <mergeCell ref="AA155:AD157"/>
    <mergeCell ref="S254:Z256"/>
    <mergeCell ref="AA254:AD256"/>
    <mergeCell ref="AD54:AE54"/>
    <mergeCell ref="AF54:AG54"/>
    <mergeCell ref="AM54:AN54"/>
    <mergeCell ref="AO54:AP54"/>
    <mergeCell ref="AQ54:AR54"/>
    <mergeCell ref="AS54:AT54"/>
    <mergeCell ref="HU52:IB52"/>
    <mergeCell ref="M53:N53"/>
    <mergeCell ref="O53:P53"/>
    <mergeCell ref="Q53:R53"/>
    <mergeCell ref="S53:T53"/>
    <mergeCell ref="Z53:AA53"/>
    <mergeCell ref="AB53:AC53"/>
    <mergeCell ref="M54:N54"/>
    <mergeCell ref="O54:P54"/>
    <mergeCell ref="Q54:R54"/>
    <mergeCell ref="S54:T54"/>
    <mergeCell ref="Z54:AA54"/>
    <mergeCell ref="AB54:AC54"/>
    <mergeCell ref="AD53:AE53"/>
    <mergeCell ref="AF53:AG53"/>
    <mergeCell ref="AM53:AN53"/>
    <mergeCell ref="O51:P51"/>
    <mergeCell ref="Q51:R51"/>
    <mergeCell ref="S51:T51"/>
    <mergeCell ref="Z51:AA51"/>
    <mergeCell ref="AB51:AC51"/>
    <mergeCell ref="AO53:AP53"/>
    <mergeCell ref="AQ53:AR53"/>
    <mergeCell ref="AS53:AT53"/>
    <mergeCell ref="AO52:AP52"/>
    <mergeCell ref="AQ52:AR52"/>
    <mergeCell ref="AS52:AT52"/>
    <mergeCell ref="M50:P50"/>
    <mergeCell ref="Q50:T50"/>
    <mergeCell ref="Z50:AC50"/>
    <mergeCell ref="AD50:AG50"/>
    <mergeCell ref="AM50:AP50"/>
    <mergeCell ref="AQ50:AT50"/>
    <mergeCell ref="HU50:IB50"/>
    <mergeCell ref="HU51:IB51"/>
    <mergeCell ref="M52:N52"/>
    <mergeCell ref="O52:P52"/>
    <mergeCell ref="Q52:R52"/>
    <mergeCell ref="S52:T52"/>
    <mergeCell ref="Z52:AA52"/>
    <mergeCell ref="AB52:AC52"/>
    <mergeCell ref="AD52:AE52"/>
    <mergeCell ref="AF52:AG52"/>
    <mergeCell ref="AM52:AN52"/>
    <mergeCell ref="AD51:AE51"/>
    <mergeCell ref="AF51:AG51"/>
    <mergeCell ref="AM51:AN51"/>
    <mergeCell ref="AO51:AP51"/>
    <mergeCell ref="AQ51:AR51"/>
    <mergeCell ref="AS51:AT51"/>
    <mergeCell ref="M51:N51"/>
    <mergeCell ref="AS47:AT47"/>
    <mergeCell ref="HU47:IB47"/>
    <mergeCell ref="M48:P49"/>
    <mergeCell ref="Q48:T49"/>
    <mergeCell ref="Z48:AC49"/>
    <mergeCell ref="AD48:AG49"/>
    <mergeCell ref="AM48:AP49"/>
    <mergeCell ref="AQ48:AT49"/>
    <mergeCell ref="HU48:IB48"/>
    <mergeCell ref="HU49:IB49"/>
    <mergeCell ref="M46:N46"/>
    <mergeCell ref="O46:P46"/>
    <mergeCell ref="Q46:R46"/>
    <mergeCell ref="S46:T46"/>
    <mergeCell ref="Z46:AA46"/>
    <mergeCell ref="AB46:AC46"/>
    <mergeCell ref="HU46:IB46"/>
    <mergeCell ref="M47:N47"/>
    <mergeCell ref="O47:P47"/>
    <mergeCell ref="Q47:R47"/>
    <mergeCell ref="S47:T47"/>
    <mergeCell ref="Z47:AA47"/>
    <mergeCell ref="AB47:AC47"/>
    <mergeCell ref="AD47:AE47"/>
    <mergeCell ref="AF47:AG47"/>
    <mergeCell ref="AM47:AN47"/>
    <mergeCell ref="AD46:AE46"/>
    <mergeCell ref="AF46:AG46"/>
    <mergeCell ref="AM46:AN46"/>
    <mergeCell ref="AO46:AP46"/>
    <mergeCell ref="AQ46:AR46"/>
    <mergeCell ref="AS46:AT46"/>
    <mergeCell ref="AO47:AP47"/>
    <mergeCell ref="AQ47:AR47"/>
    <mergeCell ref="O44:P44"/>
    <mergeCell ref="Q44:R44"/>
    <mergeCell ref="S44:T44"/>
    <mergeCell ref="Z44:AA44"/>
    <mergeCell ref="AB44:AC44"/>
    <mergeCell ref="AO45:AP45"/>
    <mergeCell ref="AQ45:AR45"/>
    <mergeCell ref="AS45:AT45"/>
    <mergeCell ref="HU45:IB45"/>
    <mergeCell ref="M43:P43"/>
    <mergeCell ref="Q43:T43"/>
    <mergeCell ref="Z43:AC43"/>
    <mergeCell ref="AD43:AG43"/>
    <mergeCell ref="AM43:AP43"/>
    <mergeCell ref="AQ43:AT43"/>
    <mergeCell ref="HU43:IB43"/>
    <mergeCell ref="HU44:IB44"/>
    <mergeCell ref="M45:N45"/>
    <mergeCell ref="O45:P45"/>
    <mergeCell ref="Q45:R45"/>
    <mergeCell ref="S45:T45"/>
    <mergeCell ref="Z45:AA45"/>
    <mergeCell ref="AB45:AC45"/>
    <mergeCell ref="AD45:AE45"/>
    <mergeCell ref="AF45:AG45"/>
    <mergeCell ref="AM45:AN45"/>
    <mergeCell ref="AD44:AE44"/>
    <mergeCell ref="AF44:AG44"/>
    <mergeCell ref="AM44:AN44"/>
    <mergeCell ref="AO44:AP44"/>
    <mergeCell ref="AQ44:AR44"/>
    <mergeCell ref="AS44:AT44"/>
    <mergeCell ref="M44:N44"/>
    <mergeCell ref="AS40:AT40"/>
    <mergeCell ref="HU40:IB40"/>
    <mergeCell ref="M41:P42"/>
    <mergeCell ref="Q41:T42"/>
    <mergeCell ref="Z41:AC42"/>
    <mergeCell ref="AD41:AG42"/>
    <mergeCell ref="AM41:AP42"/>
    <mergeCell ref="AQ41:AT42"/>
    <mergeCell ref="HU41:IB41"/>
    <mergeCell ref="HU42:IB42"/>
    <mergeCell ref="M39:N39"/>
    <mergeCell ref="O39:P39"/>
    <mergeCell ref="Q39:R39"/>
    <mergeCell ref="S39:T39"/>
    <mergeCell ref="Z39:AA39"/>
    <mergeCell ref="AB39:AC39"/>
    <mergeCell ref="HU39:IB39"/>
    <mergeCell ref="M40:N40"/>
    <mergeCell ref="O40:P40"/>
    <mergeCell ref="Q40:R40"/>
    <mergeCell ref="S40:T40"/>
    <mergeCell ref="Z40:AA40"/>
    <mergeCell ref="AB40:AC40"/>
    <mergeCell ref="AD40:AE40"/>
    <mergeCell ref="AF40:AG40"/>
    <mergeCell ref="AM40:AN40"/>
    <mergeCell ref="AD39:AE39"/>
    <mergeCell ref="AF39:AG39"/>
    <mergeCell ref="AM39:AN39"/>
    <mergeCell ref="AO39:AP39"/>
    <mergeCell ref="AQ39:AR39"/>
    <mergeCell ref="AS39:AT39"/>
    <mergeCell ref="AO40:AP40"/>
    <mergeCell ref="AQ40:AR40"/>
    <mergeCell ref="O37:P37"/>
    <mergeCell ref="Q37:R37"/>
    <mergeCell ref="S37:T37"/>
    <mergeCell ref="Z37:AA37"/>
    <mergeCell ref="AB37:AC37"/>
    <mergeCell ref="AO38:AP38"/>
    <mergeCell ref="AQ38:AR38"/>
    <mergeCell ref="AS38:AT38"/>
    <mergeCell ref="HU38:IB38"/>
    <mergeCell ref="M36:P36"/>
    <mergeCell ref="Q36:T36"/>
    <mergeCell ref="Z36:AC36"/>
    <mergeCell ref="AD36:AG36"/>
    <mergeCell ref="AM36:AP36"/>
    <mergeCell ref="AQ36:AT36"/>
    <mergeCell ref="HU36:IB36"/>
    <mergeCell ref="HU37:IB37"/>
    <mergeCell ref="M38:N38"/>
    <mergeCell ref="O38:P38"/>
    <mergeCell ref="Q38:R38"/>
    <mergeCell ref="S38:T38"/>
    <mergeCell ref="Z38:AA38"/>
    <mergeCell ref="AB38:AC38"/>
    <mergeCell ref="AD38:AE38"/>
    <mergeCell ref="AF38:AG38"/>
    <mergeCell ref="AM38:AN38"/>
    <mergeCell ref="AD37:AE37"/>
    <mergeCell ref="AF37:AG37"/>
    <mergeCell ref="AM37:AN37"/>
    <mergeCell ref="AO37:AP37"/>
    <mergeCell ref="AQ37:AR37"/>
    <mergeCell ref="AS37:AT37"/>
    <mergeCell ref="M37:N37"/>
    <mergeCell ref="HU30:IB30"/>
    <mergeCell ref="HU31:IB31"/>
    <mergeCell ref="HU32:IB32"/>
    <mergeCell ref="HU33:IB33"/>
    <mergeCell ref="M34:P35"/>
    <mergeCell ref="Q34:T35"/>
    <mergeCell ref="Z34:AC35"/>
    <mergeCell ref="AD34:AG35"/>
    <mergeCell ref="AM34:AP35"/>
    <mergeCell ref="AQ34:AT35"/>
    <mergeCell ref="HU34:IB34"/>
    <mergeCell ref="HU35:IB35"/>
    <mergeCell ref="Z29:AA29"/>
    <mergeCell ref="AB29:AC29"/>
    <mergeCell ref="AD29:AE29"/>
    <mergeCell ref="AF29:AG29"/>
    <mergeCell ref="AM29:AN29"/>
    <mergeCell ref="AO29:AP29"/>
    <mergeCell ref="AQ29:AR29"/>
    <mergeCell ref="AS29:AT29"/>
    <mergeCell ref="HU29:IB29"/>
    <mergeCell ref="Z28:AA28"/>
    <mergeCell ref="AB28:AC28"/>
    <mergeCell ref="AD28:AE28"/>
    <mergeCell ref="AF28:AG28"/>
    <mergeCell ref="AM28:AN28"/>
    <mergeCell ref="AO28:AP28"/>
    <mergeCell ref="AQ28:AR28"/>
    <mergeCell ref="AS28:AT28"/>
    <mergeCell ref="HU28:IB28"/>
    <mergeCell ref="Z27:AA27"/>
    <mergeCell ref="AB27:AC27"/>
    <mergeCell ref="AD27:AE27"/>
    <mergeCell ref="AF27:AG27"/>
    <mergeCell ref="AM27:AN27"/>
    <mergeCell ref="AO27:AP27"/>
    <mergeCell ref="AQ27:AR27"/>
    <mergeCell ref="AS27:AT27"/>
    <mergeCell ref="HU27:IB27"/>
    <mergeCell ref="Z25:AC25"/>
    <mergeCell ref="AD25:AG25"/>
    <mergeCell ref="AM25:AP25"/>
    <mergeCell ref="AQ25:AT25"/>
    <mergeCell ref="HU25:IB25"/>
    <mergeCell ref="Z26:AA26"/>
    <mergeCell ref="AB26:AC26"/>
    <mergeCell ref="AD26:AE26"/>
    <mergeCell ref="AF26:AG26"/>
    <mergeCell ref="AM26:AN26"/>
    <mergeCell ref="AO26:AP26"/>
    <mergeCell ref="AQ26:AR26"/>
    <mergeCell ref="AS26:AT26"/>
    <mergeCell ref="HU26:IB26"/>
    <mergeCell ref="AO21:AP21"/>
    <mergeCell ref="AQ21:AR21"/>
    <mergeCell ref="HU22:IB22"/>
    <mergeCell ref="Z23:AC24"/>
    <mergeCell ref="AD23:AG24"/>
    <mergeCell ref="AM23:AP24"/>
    <mergeCell ref="AQ23:AT24"/>
    <mergeCell ref="AZ23:AZ24"/>
    <mergeCell ref="HU23:IB23"/>
    <mergeCell ref="HU24:IB24"/>
    <mergeCell ref="AS21:AT21"/>
    <mergeCell ref="HU21:IB21"/>
    <mergeCell ref="Z22:AA22"/>
    <mergeCell ref="AB22:AC22"/>
    <mergeCell ref="AD22:AE22"/>
    <mergeCell ref="AF22:AG22"/>
    <mergeCell ref="AM22:AN22"/>
    <mergeCell ref="AO22:AP22"/>
    <mergeCell ref="AQ22:AR22"/>
    <mergeCell ref="AS22:AT22"/>
    <mergeCell ref="AQ19:AR19"/>
    <mergeCell ref="AS19:AT19"/>
    <mergeCell ref="HU19:IB19"/>
    <mergeCell ref="Z20:AA20"/>
    <mergeCell ref="AB20:AC20"/>
    <mergeCell ref="AD20:AE20"/>
    <mergeCell ref="AF20:AG20"/>
    <mergeCell ref="AM20:AN20"/>
    <mergeCell ref="AO20:AP20"/>
    <mergeCell ref="AQ20:AR20"/>
    <mergeCell ref="Z19:AA19"/>
    <mergeCell ref="AB19:AC19"/>
    <mergeCell ref="AD19:AE19"/>
    <mergeCell ref="AF19:AG19"/>
    <mergeCell ref="AM19:AN19"/>
    <mergeCell ref="AO19:AP19"/>
    <mergeCell ref="AS20:AT20"/>
    <mergeCell ref="AZ20:AZ22"/>
    <mergeCell ref="HU20:IB20"/>
    <mergeCell ref="Z21:AA21"/>
    <mergeCell ref="AB21:AC21"/>
    <mergeCell ref="AD21:AE21"/>
    <mergeCell ref="AF21:AG21"/>
    <mergeCell ref="AM21:AN21"/>
    <mergeCell ref="I7:J7"/>
    <mergeCell ref="K7:L7"/>
    <mergeCell ref="N7:O7"/>
    <mergeCell ref="P7:Q7"/>
    <mergeCell ref="U7:W7"/>
    <mergeCell ref="HT16:IB16"/>
    <mergeCell ref="HT17:IB17"/>
    <mergeCell ref="Z18:AC18"/>
    <mergeCell ref="AD18:AG18"/>
    <mergeCell ref="AM18:AP18"/>
    <mergeCell ref="AQ18:AT18"/>
    <mergeCell ref="U8:W8"/>
    <mergeCell ref="U9:W9"/>
    <mergeCell ref="AZ12:AZ13"/>
    <mergeCell ref="AZ14:AZ15"/>
    <mergeCell ref="Z16:AC17"/>
    <mergeCell ref="AD16:AG17"/>
    <mergeCell ref="AM16:AP17"/>
    <mergeCell ref="AQ16:AT17"/>
    <mergeCell ref="I5:J5"/>
    <mergeCell ref="K5:L5"/>
    <mergeCell ref="N5:O5"/>
    <mergeCell ref="P5:Q5"/>
    <mergeCell ref="U5:W5"/>
    <mergeCell ref="I6:J6"/>
    <mergeCell ref="K6:L6"/>
    <mergeCell ref="N6:O6"/>
    <mergeCell ref="P6:Q6"/>
    <mergeCell ref="U6:W6"/>
    <mergeCell ref="I1:L2"/>
    <mergeCell ref="U1:W1"/>
    <mergeCell ref="N2:Q2"/>
    <mergeCell ref="U2:W2"/>
    <mergeCell ref="I3:L3"/>
    <mergeCell ref="N3:Q3"/>
    <mergeCell ref="U3:W3"/>
    <mergeCell ref="I4:J4"/>
    <mergeCell ref="K4:L4"/>
    <mergeCell ref="N4:O4"/>
    <mergeCell ref="P4:Q4"/>
    <mergeCell ref="U4:W4"/>
  </mergeCells>
  <conditionalFormatting sqref="A1 HT19:HT52">
    <cfRule type="cellIs" dxfId="1859" priority="370" operator="greaterThan">
      <formula>3</formula>
    </cfRule>
    <cfRule type="cellIs" dxfId="1858" priority="371" operator="equal">
      <formula>0</formula>
    </cfRule>
  </conditionalFormatting>
  <conditionalFormatting sqref="HV18:IA18 HU19:HU51">
    <cfRule type="cellIs" dxfId="1857" priority="369" operator="equal">
      <formula>0</formula>
    </cfRule>
  </conditionalFormatting>
  <conditionalFormatting sqref="HU19:HU51">
    <cfRule type="expression" dxfId="1856" priority="368">
      <formula>HT19&gt;3</formula>
    </cfRule>
  </conditionalFormatting>
  <conditionalFormatting sqref="HV18:IA18">
    <cfRule type="expression" dxfId="1855" priority="372">
      <formula>HU19&gt;3</formula>
    </cfRule>
  </conditionalFormatting>
  <conditionalFormatting sqref="HT18">
    <cfRule type="cellIs" dxfId="1854" priority="366" operator="greaterThan">
      <formula>3</formula>
    </cfRule>
    <cfRule type="cellIs" dxfId="1853" priority="367" operator="equal">
      <formula>0</formula>
    </cfRule>
  </conditionalFormatting>
  <conditionalFormatting sqref="HU19:HU51">
    <cfRule type="expression" dxfId="1852" priority="363">
      <formula>HT19=3</formula>
    </cfRule>
    <cfRule type="expression" dxfId="1851" priority="364">
      <formula>HT19=2</formula>
    </cfRule>
    <cfRule type="expression" dxfId="1850" priority="365">
      <formula>HT19=1</formula>
    </cfRule>
  </conditionalFormatting>
  <conditionalFormatting sqref="HT19:HT52">
    <cfRule type="cellIs" dxfId="1849" priority="360" operator="equal">
      <formula>3</formula>
    </cfRule>
    <cfRule type="cellIs" dxfId="1848" priority="361" operator="equal">
      <formula>2</formula>
    </cfRule>
    <cfRule type="cellIs" dxfId="1847" priority="362" operator="equal">
      <formula>1</formula>
    </cfRule>
  </conditionalFormatting>
  <conditionalFormatting sqref="HU19:IB19 HU20:HU52">
    <cfRule type="expression" dxfId="1846" priority="359">
      <formula>HT19=0</formula>
    </cfRule>
  </conditionalFormatting>
  <conditionalFormatting sqref="K7">
    <cfRule type="containsText" dxfId="1845" priority="356" operator="containsText" text="L">
      <formula>NOT(ISERROR(SEARCH("L",K7)))</formula>
    </cfRule>
    <cfRule type="containsText" dxfId="1844" priority="357" operator="containsText" text="M">
      <formula>NOT(ISERROR(SEARCH("M",K7)))</formula>
    </cfRule>
    <cfRule type="cellIs" dxfId="1843" priority="358" operator="equal">
      <formula>"H"</formula>
    </cfRule>
  </conditionalFormatting>
  <conditionalFormatting sqref="I5">
    <cfRule type="expression" dxfId="1842" priority="353">
      <formula>VLOOKUP(I5,Grade_Conv2,2,FALSE)-VLOOKUP(I7,Grade_Conv2,2,FALSE)&gt;0</formula>
    </cfRule>
    <cfRule type="expression" dxfId="1841" priority="354">
      <formula>VLOOKUP(I5,Grade_Conv2,2,FALSE)-VLOOKUP(I7,Grade_Conv2,2,FALSE)=0</formula>
    </cfRule>
    <cfRule type="expression" dxfId="1840" priority="355">
      <formula>VLOOKUP(I5,Grade_Conv2,2,FALSE)-VLOOKUP(I7,Grade_Conv2,2,FALSE)&lt;0</formula>
    </cfRule>
  </conditionalFormatting>
  <conditionalFormatting sqref="N2:Q2">
    <cfRule type="expression" dxfId="1839" priority="352">
      <formula>VLOOKUP(N2,$BQ$12:$BS$55,3,FALSE)="Y"</formula>
    </cfRule>
  </conditionalFormatting>
  <conditionalFormatting sqref="P7">
    <cfRule type="containsText" dxfId="1838" priority="349" operator="containsText" text="L">
      <formula>NOT(ISERROR(SEARCH("L",P7)))</formula>
    </cfRule>
    <cfRule type="containsText" dxfId="1837" priority="350" operator="containsText" text="M">
      <formula>NOT(ISERROR(SEARCH("M",P7)))</formula>
    </cfRule>
    <cfRule type="cellIs" dxfId="1836" priority="351" operator="equal">
      <formula>"H"</formula>
    </cfRule>
  </conditionalFormatting>
  <conditionalFormatting sqref="N5">
    <cfRule type="expression" dxfId="1835" priority="346">
      <formula>VLOOKUP(N5,Grade_Conv2,2,FALSE)-VLOOKUP(N7,Grade_Conv2,2,FALSE)&gt;0</formula>
    </cfRule>
    <cfRule type="expression" dxfId="1834" priority="347">
      <formula>VLOOKUP(N5,Grade_Conv2,2,FALSE)-VLOOKUP(N7,Grade_Conv2,2,FALSE)=0</formula>
    </cfRule>
    <cfRule type="expression" dxfId="1833" priority="348">
      <formula>VLOOKUP(N5,Grade_Conv2,2,FALSE)-VLOOKUP(N7,Grade_Conv2,2,FALSE)&lt;0</formula>
    </cfRule>
  </conditionalFormatting>
  <conditionalFormatting sqref="I1:L2">
    <cfRule type="expression" dxfId="1832" priority="345">
      <formula>VLOOKUP(I1,$BQ$12:$BS$55,3,FALSE)="Y"</formula>
    </cfRule>
  </conditionalFormatting>
  <conditionalFormatting sqref="K5:L5">
    <cfRule type="cellIs" dxfId="1831" priority="344" operator="equal">
      <formula>0</formula>
    </cfRule>
  </conditionalFormatting>
  <conditionalFormatting sqref="K7:L7">
    <cfRule type="cellIs" dxfId="1830" priority="343" operator="equal">
      <formula>0</formula>
    </cfRule>
  </conditionalFormatting>
  <conditionalFormatting sqref="I7:J7">
    <cfRule type="cellIs" dxfId="1829" priority="339" operator="equal">
      <formula>0</formula>
    </cfRule>
    <cfRule type="cellIs" dxfId="1828" priority="340" operator="equal">
      <formula>0</formula>
    </cfRule>
    <cfRule type="cellIs" dxfId="1827" priority="341" operator="equal">
      <formula>0</formula>
    </cfRule>
    <cfRule type="cellIs" dxfId="1826" priority="342" operator="equal">
      <formula>0</formula>
    </cfRule>
  </conditionalFormatting>
  <conditionalFormatting sqref="AB22">
    <cfRule type="containsText" dxfId="1825" priority="336" operator="containsText" text="L">
      <formula>NOT(ISERROR(SEARCH("L",AB22)))</formula>
    </cfRule>
    <cfRule type="containsText" dxfId="1824" priority="337" operator="containsText" text="M">
      <formula>NOT(ISERROR(SEARCH("M",AB22)))</formula>
    </cfRule>
    <cfRule type="cellIs" dxfId="1823" priority="338" operator="equal">
      <formula>"H"</formula>
    </cfRule>
  </conditionalFormatting>
  <conditionalFormatting sqref="Z20">
    <cfRule type="expression" dxfId="1822" priority="333">
      <formula>VLOOKUP(Z20,Grade_Conv2,2,FALSE)-VLOOKUP(Z22,Grade_Conv2,2,FALSE)&gt;0</formula>
    </cfRule>
    <cfRule type="expression" dxfId="1821" priority="334">
      <formula>VLOOKUP(Z20,Grade_Conv2,2,FALSE)-VLOOKUP(Z22,Grade_Conv2,2,FALSE)=0</formula>
    </cfRule>
    <cfRule type="expression" dxfId="1820" priority="335">
      <formula>VLOOKUP(Z20,Grade_Conv2,2,FALSE)-VLOOKUP(Z22,Grade_Conv2,2,FALSE)&lt;0</formula>
    </cfRule>
  </conditionalFormatting>
  <conditionalFormatting sqref="Z16:AC17">
    <cfRule type="expression" dxfId="1819" priority="332">
      <formula>VLOOKUP(Z16,$BQ$12:$BS$55,3,FALSE)="Y"</formula>
    </cfRule>
  </conditionalFormatting>
  <conditionalFormatting sqref="AB20:AC20">
    <cfRule type="cellIs" dxfId="1818" priority="331" operator="equal">
      <formula>0</formula>
    </cfRule>
  </conditionalFormatting>
  <conditionalFormatting sqref="AB22:AC22">
    <cfRule type="cellIs" dxfId="1817" priority="330" operator="equal">
      <formula>0</formula>
    </cfRule>
  </conditionalFormatting>
  <conditionalFormatting sqref="Z22:AA22">
    <cfRule type="cellIs" dxfId="1816" priority="326" operator="equal">
      <formula>0</formula>
    </cfRule>
    <cfRule type="cellIs" dxfId="1815" priority="327" operator="equal">
      <formula>0</formula>
    </cfRule>
    <cfRule type="cellIs" dxfId="1814" priority="328" operator="equal">
      <formula>0</formula>
    </cfRule>
    <cfRule type="cellIs" dxfId="1813" priority="329" operator="equal">
      <formula>0</formula>
    </cfRule>
  </conditionalFormatting>
  <conditionalFormatting sqref="AF22">
    <cfRule type="containsText" dxfId="1812" priority="323" operator="containsText" text="L">
      <formula>NOT(ISERROR(SEARCH("L",AF22)))</formula>
    </cfRule>
    <cfRule type="containsText" dxfId="1811" priority="324" operator="containsText" text="M">
      <formula>NOT(ISERROR(SEARCH("M",AF22)))</formula>
    </cfRule>
    <cfRule type="cellIs" dxfId="1810" priority="325" operator="equal">
      <formula>"H"</formula>
    </cfRule>
  </conditionalFormatting>
  <conditionalFormatting sqref="AD20">
    <cfRule type="expression" dxfId="1809" priority="320">
      <formula>VLOOKUP(AD20,Grade_Conv2,2,FALSE)-VLOOKUP(AD22,Grade_Conv2,2,FALSE)&gt;0</formula>
    </cfRule>
    <cfRule type="expression" dxfId="1808" priority="321">
      <formula>VLOOKUP(AD20,Grade_Conv2,2,FALSE)-VLOOKUP(AD22,Grade_Conv2,2,FALSE)=0</formula>
    </cfRule>
    <cfRule type="expression" dxfId="1807" priority="322">
      <formula>VLOOKUP(AD20,Grade_Conv2,2,FALSE)-VLOOKUP(AD22,Grade_Conv2,2,FALSE)&lt;0</formula>
    </cfRule>
  </conditionalFormatting>
  <conditionalFormatting sqref="AD16:AG17">
    <cfRule type="expression" dxfId="1806" priority="319">
      <formula>VLOOKUP(AD16,$BQ$12:$BS$55,3,FALSE)="Y"</formula>
    </cfRule>
  </conditionalFormatting>
  <conditionalFormatting sqref="AF20:AG20">
    <cfRule type="cellIs" dxfId="1805" priority="318" operator="equal">
      <formula>0</formula>
    </cfRule>
  </conditionalFormatting>
  <conditionalFormatting sqref="AF22:AG22">
    <cfRule type="cellIs" dxfId="1804" priority="317" operator="equal">
      <formula>0</formula>
    </cfRule>
  </conditionalFormatting>
  <conditionalFormatting sqref="AD22:AE22">
    <cfRule type="cellIs" dxfId="1803" priority="313" operator="equal">
      <formula>0</formula>
    </cfRule>
    <cfRule type="cellIs" dxfId="1802" priority="314" operator="equal">
      <formula>0</formula>
    </cfRule>
    <cfRule type="cellIs" dxfId="1801" priority="315" operator="equal">
      <formula>0</formula>
    </cfRule>
    <cfRule type="cellIs" dxfId="1800" priority="316" operator="equal">
      <formula>0</formula>
    </cfRule>
  </conditionalFormatting>
  <conditionalFormatting sqref="AB29">
    <cfRule type="containsText" dxfId="1799" priority="310" operator="containsText" text="L">
      <formula>NOT(ISERROR(SEARCH("L",AB29)))</formula>
    </cfRule>
    <cfRule type="containsText" dxfId="1798" priority="311" operator="containsText" text="M">
      <formula>NOT(ISERROR(SEARCH("M",AB29)))</formula>
    </cfRule>
    <cfRule type="cellIs" dxfId="1797" priority="312" operator="equal">
      <formula>"H"</formula>
    </cfRule>
  </conditionalFormatting>
  <conditionalFormatting sqref="Z27">
    <cfRule type="expression" dxfId="1796" priority="307">
      <formula>VLOOKUP(Z27,Grade_Conv2,2,FALSE)-VLOOKUP(Z29,Grade_Conv2,2,FALSE)&gt;0</formula>
    </cfRule>
    <cfRule type="expression" dxfId="1795" priority="308">
      <formula>VLOOKUP(Z27,Grade_Conv2,2,FALSE)-VLOOKUP(Z29,Grade_Conv2,2,FALSE)=0</formula>
    </cfRule>
    <cfRule type="expression" dxfId="1794" priority="309">
      <formula>VLOOKUP(Z27,Grade_Conv2,2,FALSE)-VLOOKUP(Z29,Grade_Conv2,2,FALSE)&lt;0</formula>
    </cfRule>
  </conditionalFormatting>
  <conditionalFormatting sqref="Z23:AC24">
    <cfRule type="expression" dxfId="1793" priority="306">
      <formula>VLOOKUP(Z23,$BQ$12:$BS$55,3,FALSE)="Y"</formula>
    </cfRule>
  </conditionalFormatting>
  <conditionalFormatting sqref="AB27:AC27">
    <cfRule type="cellIs" dxfId="1792" priority="305" operator="equal">
      <formula>0</formula>
    </cfRule>
  </conditionalFormatting>
  <conditionalFormatting sqref="AB29:AC29">
    <cfRule type="cellIs" dxfId="1791" priority="304" operator="equal">
      <formula>0</formula>
    </cfRule>
  </conditionalFormatting>
  <conditionalFormatting sqref="Z29:AA29">
    <cfRule type="cellIs" dxfId="1790" priority="300" operator="equal">
      <formula>0</formula>
    </cfRule>
    <cfRule type="cellIs" dxfId="1789" priority="301" operator="equal">
      <formula>0</formula>
    </cfRule>
    <cfRule type="cellIs" dxfId="1788" priority="302" operator="equal">
      <formula>0</formula>
    </cfRule>
    <cfRule type="cellIs" dxfId="1787" priority="303" operator="equal">
      <formula>0</formula>
    </cfRule>
  </conditionalFormatting>
  <conditionalFormatting sqref="AF29">
    <cfRule type="containsText" dxfId="1786" priority="297" operator="containsText" text="L">
      <formula>NOT(ISERROR(SEARCH("L",AF29)))</formula>
    </cfRule>
    <cfRule type="containsText" dxfId="1785" priority="298" operator="containsText" text="M">
      <formula>NOT(ISERROR(SEARCH("M",AF29)))</formula>
    </cfRule>
    <cfRule type="cellIs" dxfId="1784" priority="299" operator="equal">
      <formula>"H"</formula>
    </cfRule>
  </conditionalFormatting>
  <conditionalFormatting sqref="AD27">
    <cfRule type="expression" dxfId="1783" priority="294">
      <formula>VLOOKUP(AD27,Grade_Conv2,2,FALSE)-VLOOKUP(AD29,Grade_Conv2,2,FALSE)&gt;0</formula>
    </cfRule>
    <cfRule type="expression" dxfId="1782" priority="295">
      <formula>VLOOKUP(AD27,Grade_Conv2,2,FALSE)-VLOOKUP(AD29,Grade_Conv2,2,FALSE)=0</formula>
    </cfRule>
    <cfRule type="expression" dxfId="1781" priority="296">
      <formula>VLOOKUP(AD27,Grade_Conv2,2,FALSE)-VLOOKUP(AD29,Grade_Conv2,2,FALSE)&lt;0</formula>
    </cfRule>
  </conditionalFormatting>
  <conditionalFormatting sqref="AD23:AG24">
    <cfRule type="expression" dxfId="1780" priority="293">
      <formula>VLOOKUP(AD23,$BQ$12:$BS$55,3,FALSE)="Y"</formula>
    </cfRule>
  </conditionalFormatting>
  <conditionalFormatting sqref="AF27:AG27">
    <cfRule type="cellIs" dxfId="1779" priority="292" operator="equal">
      <formula>0</formula>
    </cfRule>
  </conditionalFormatting>
  <conditionalFormatting sqref="AF29:AG29">
    <cfRule type="cellIs" dxfId="1778" priority="291" operator="equal">
      <formula>0</formula>
    </cfRule>
  </conditionalFormatting>
  <conditionalFormatting sqref="AD29:AE29">
    <cfRule type="cellIs" dxfId="1777" priority="287" operator="equal">
      <formula>0</formula>
    </cfRule>
    <cfRule type="cellIs" dxfId="1776" priority="288" operator="equal">
      <formula>0</formula>
    </cfRule>
    <cfRule type="cellIs" dxfId="1775" priority="289" operator="equal">
      <formula>0</formula>
    </cfRule>
    <cfRule type="cellIs" dxfId="1774" priority="290" operator="equal">
      <formula>0</formula>
    </cfRule>
  </conditionalFormatting>
  <conditionalFormatting sqref="AO22">
    <cfRule type="containsText" dxfId="1773" priority="284" operator="containsText" text="L">
      <formula>NOT(ISERROR(SEARCH("L",AO22)))</formula>
    </cfRule>
    <cfRule type="containsText" dxfId="1772" priority="285" operator="containsText" text="M">
      <formula>NOT(ISERROR(SEARCH("M",AO22)))</formula>
    </cfRule>
    <cfRule type="cellIs" dxfId="1771" priority="286" operator="equal">
      <formula>"H"</formula>
    </cfRule>
  </conditionalFormatting>
  <conditionalFormatting sqref="AM20">
    <cfRule type="expression" dxfId="1770" priority="281">
      <formula>VLOOKUP(AM20,Grade_Conv2,2,FALSE)-VLOOKUP(AM22,Grade_Conv2,2,FALSE)&gt;0</formula>
    </cfRule>
    <cfRule type="expression" dxfId="1769" priority="282">
      <formula>VLOOKUP(AM20,Grade_Conv2,2,FALSE)-VLOOKUP(AM22,Grade_Conv2,2,FALSE)=0</formula>
    </cfRule>
    <cfRule type="expression" dxfId="1768" priority="283">
      <formula>VLOOKUP(AM20,Grade_Conv2,2,FALSE)-VLOOKUP(AM22,Grade_Conv2,2,FALSE)&lt;0</formula>
    </cfRule>
  </conditionalFormatting>
  <conditionalFormatting sqref="AM16:AP17">
    <cfRule type="expression" dxfId="1767" priority="280">
      <formula>VLOOKUP(AM16,$BQ$12:$BS$55,3,FALSE)="Y"</formula>
    </cfRule>
  </conditionalFormatting>
  <conditionalFormatting sqref="AO20:AP20">
    <cfRule type="cellIs" dxfId="1766" priority="279" operator="equal">
      <formula>0</formula>
    </cfRule>
  </conditionalFormatting>
  <conditionalFormatting sqref="AO22:AP22">
    <cfRule type="cellIs" dxfId="1765" priority="278" operator="equal">
      <formula>0</formula>
    </cfRule>
  </conditionalFormatting>
  <conditionalFormatting sqref="AM22:AN22">
    <cfRule type="cellIs" dxfId="1764" priority="274" operator="equal">
      <formula>0</formula>
    </cfRule>
    <cfRule type="cellIs" dxfId="1763" priority="275" operator="equal">
      <formula>0</formula>
    </cfRule>
    <cfRule type="cellIs" dxfId="1762" priority="276" operator="equal">
      <formula>0</formula>
    </cfRule>
    <cfRule type="cellIs" dxfId="1761" priority="277" operator="equal">
      <formula>0</formula>
    </cfRule>
  </conditionalFormatting>
  <conditionalFormatting sqref="AS22">
    <cfRule type="containsText" dxfId="1760" priority="271" operator="containsText" text="L">
      <formula>NOT(ISERROR(SEARCH("L",AS22)))</formula>
    </cfRule>
    <cfRule type="containsText" dxfId="1759" priority="272" operator="containsText" text="M">
      <formula>NOT(ISERROR(SEARCH("M",AS22)))</formula>
    </cfRule>
    <cfRule type="cellIs" dxfId="1758" priority="273" operator="equal">
      <formula>"H"</formula>
    </cfRule>
  </conditionalFormatting>
  <conditionalFormatting sqref="AQ20">
    <cfRule type="expression" dxfId="1757" priority="268">
      <formula>VLOOKUP(AQ20,Grade_Conv2,2,FALSE)-VLOOKUP(AQ22,Grade_Conv2,2,FALSE)&gt;0</formula>
    </cfRule>
    <cfRule type="expression" dxfId="1756" priority="269">
      <formula>VLOOKUP(AQ20,Grade_Conv2,2,FALSE)-VLOOKUP(AQ22,Grade_Conv2,2,FALSE)=0</formula>
    </cfRule>
    <cfRule type="expression" dxfId="1755" priority="270">
      <formula>VLOOKUP(AQ20,Grade_Conv2,2,FALSE)-VLOOKUP(AQ22,Grade_Conv2,2,FALSE)&lt;0</formula>
    </cfRule>
  </conditionalFormatting>
  <conditionalFormatting sqref="AQ16:AT17">
    <cfRule type="expression" dxfId="1754" priority="267">
      <formula>VLOOKUP(AQ16,$BQ$12:$BS$55,3,FALSE)="Y"</formula>
    </cfRule>
  </conditionalFormatting>
  <conditionalFormatting sqref="AS20:AT20">
    <cfRule type="cellIs" dxfId="1753" priority="266" operator="equal">
      <formula>0</formula>
    </cfRule>
  </conditionalFormatting>
  <conditionalFormatting sqref="AS22:AT22">
    <cfRule type="cellIs" dxfId="1752" priority="265" operator="equal">
      <formula>0</formula>
    </cfRule>
  </conditionalFormatting>
  <conditionalFormatting sqref="AQ22:AR22">
    <cfRule type="cellIs" dxfId="1751" priority="261" operator="equal">
      <formula>0</formula>
    </cfRule>
    <cfRule type="cellIs" dxfId="1750" priority="262" operator="equal">
      <formula>0</formula>
    </cfRule>
    <cfRule type="cellIs" dxfId="1749" priority="263" operator="equal">
      <formula>0</formula>
    </cfRule>
    <cfRule type="cellIs" dxfId="1748" priority="264" operator="equal">
      <formula>0</formula>
    </cfRule>
  </conditionalFormatting>
  <conditionalFormatting sqref="AO29">
    <cfRule type="containsText" dxfId="1747" priority="258" operator="containsText" text="L">
      <formula>NOT(ISERROR(SEARCH("L",AO29)))</formula>
    </cfRule>
    <cfRule type="containsText" dxfId="1746" priority="259" operator="containsText" text="M">
      <formula>NOT(ISERROR(SEARCH("M",AO29)))</formula>
    </cfRule>
    <cfRule type="cellIs" dxfId="1745" priority="260" operator="equal">
      <formula>"H"</formula>
    </cfRule>
  </conditionalFormatting>
  <conditionalFormatting sqref="AM27">
    <cfRule type="expression" dxfId="1744" priority="255">
      <formula>VLOOKUP(AM27,Grade_Conv2,2,FALSE)-VLOOKUP(AM29,Grade_Conv2,2,FALSE)&gt;0</formula>
    </cfRule>
    <cfRule type="expression" dxfId="1743" priority="256">
      <formula>VLOOKUP(AM27,Grade_Conv2,2,FALSE)-VLOOKUP(AM29,Grade_Conv2,2,FALSE)=0</formula>
    </cfRule>
    <cfRule type="expression" dxfId="1742" priority="257">
      <formula>VLOOKUP(AM27,Grade_Conv2,2,FALSE)-VLOOKUP(AM29,Grade_Conv2,2,FALSE)&lt;0</formula>
    </cfRule>
  </conditionalFormatting>
  <conditionalFormatting sqref="AM23:AP24">
    <cfRule type="expression" dxfId="1741" priority="254">
      <formula>VLOOKUP(AM23,$BQ$12:$BS$55,3,FALSE)="Y"</formula>
    </cfRule>
  </conditionalFormatting>
  <conditionalFormatting sqref="AO27:AP27">
    <cfRule type="cellIs" dxfId="1740" priority="253" operator="equal">
      <formula>0</formula>
    </cfRule>
  </conditionalFormatting>
  <conditionalFormatting sqref="AO29:AP29">
    <cfRule type="cellIs" dxfId="1739" priority="252" operator="equal">
      <formula>0</formula>
    </cfRule>
  </conditionalFormatting>
  <conditionalFormatting sqref="AM29:AN29">
    <cfRule type="cellIs" dxfId="1738" priority="248" operator="equal">
      <formula>0</formula>
    </cfRule>
    <cfRule type="cellIs" dxfId="1737" priority="249" operator="equal">
      <formula>0</formula>
    </cfRule>
    <cfRule type="cellIs" dxfId="1736" priority="250" operator="equal">
      <formula>0</formula>
    </cfRule>
    <cfRule type="cellIs" dxfId="1735" priority="251" operator="equal">
      <formula>0</formula>
    </cfRule>
  </conditionalFormatting>
  <conditionalFormatting sqref="AS29">
    <cfRule type="containsText" dxfId="1734" priority="245" operator="containsText" text="L">
      <formula>NOT(ISERROR(SEARCH("L",AS29)))</formula>
    </cfRule>
    <cfRule type="containsText" dxfId="1733" priority="246" operator="containsText" text="M">
      <formula>NOT(ISERROR(SEARCH("M",AS29)))</formula>
    </cfRule>
    <cfRule type="cellIs" dxfId="1732" priority="247" operator="equal">
      <formula>"H"</formula>
    </cfRule>
  </conditionalFormatting>
  <conditionalFormatting sqref="AQ27">
    <cfRule type="expression" dxfId="1731" priority="242">
      <formula>VLOOKUP(AQ27,Grade_Conv2,2,FALSE)-VLOOKUP(AQ29,Grade_Conv2,2,FALSE)&gt;0</formula>
    </cfRule>
    <cfRule type="expression" dxfId="1730" priority="243">
      <formula>VLOOKUP(AQ27,Grade_Conv2,2,FALSE)-VLOOKUP(AQ29,Grade_Conv2,2,FALSE)=0</formula>
    </cfRule>
    <cfRule type="expression" dxfId="1729" priority="244">
      <formula>VLOOKUP(AQ27,Grade_Conv2,2,FALSE)-VLOOKUP(AQ29,Grade_Conv2,2,FALSE)&lt;0</formula>
    </cfRule>
  </conditionalFormatting>
  <conditionalFormatting sqref="AQ23:AT24">
    <cfRule type="expression" dxfId="1728" priority="241">
      <formula>VLOOKUP(AQ23,$BQ$12:$BS$55,3,FALSE)="Y"</formula>
    </cfRule>
  </conditionalFormatting>
  <conditionalFormatting sqref="AS27:AT27">
    <cfRule type="cellIs" dxfId="1727" priority="240" operator="equal">
      <formula>0</formula>
    </cfRule>
  </conditionalFormatting>
  <conditionalFormatting sqref="AS29:AT29">
    <cfRule type="cellIs" dxfId="1726" priority="239" operator="equal">
      <formula>0</formula>
    </cfRule>
  </conditionalFormatting>
  <conditionalFormatting sqref="AQ29:AR29">
    <cfRule type="cellIs" dxfId="1725" priority="235" operator="equal">
      <formula>0</formula>
    </cfRule>
    <cfRule type="cellIs" dxfId="1724" priority="236" operator="equal">
      <formula>0</formula>
    </cfRule>
    <cfRule type="cellIs" dxfId="1723" priority="237" operator="equal">
      <formula>0</formula>
    </cfRule>
    <cfRule type="cellIs" dxfId="1722" priority="238" operator="equal">
      <formula>0</formula>
    </cfRule>
  </conditionalFormatting>
  <conditionalFormatting sqref="O40">
    <cfRule type="containsText" dxfId="1721" priority="232" operator="containsText" text="L">
      <formula>NOT(ISERROR(SEARCH("L",O40)))</formula>
    </cfRule>
    <cfRule type="containsText" dxfId="1720" priority="233" operator="containsText" text="M">
      <formula>NOT(ISERROR(SEARCH("M",O40)))</formula>
    </cfRule>
    <cfRule type="cellIs" dxfId="1719" priority="234" operator="equal">
      <formula>"H"</formula>
    </cfRule>
  </conditionalFormatting>
  <conditionalFormatting sqref="M38">
    <cfRule type="expression" dxfId="1718" priority="229">
      <formula>VLOOKUP(M38,Grade_Conv2,2,FALSE)-VLOOKUP(M40,Grade_Conv2,2,FALSE)&gt;0</formula>
    </cfRule>
    <cfRule type="expression" dxfId="1717" priority="230">
      <formula>VLOOKUP(M38,Grade_Conv2,2,FALSE)-VLOOKUP(M40,Grade_Conv2,2,FALSE)=0</formula>
    </cfRule>
    <cfRule type="expression" dxfId="1716" priority="231">
      <formula>VLOOKUP(M38,Grade_Conv2,2,FALSE)-VLOOKUP(M40,Grade_Conv2,2,FALSE)&lt;0</formula>
    </cfRule>
  </conditionalFormatting>
  <conditionalFormatting sqref="M34:P35">
    <cfRule type="expression" dxfId="1715" priority="228">
      <formula>VLOOKUP(M34,$BQ$12:$BS$55,3,FALSE)="Y"</formula>
    </cfRule>
  </conditionalFormatting>
  <conditionalFormatting sqref="O38:P38">
    <cfRule type="cellIs" dxfId="1714" priority="227" operator="equal">
      <formula>0</formula>
    </cfRule>
  </conditionalFormatting>
  <conditionalFormatting sqref="O40:P40">
    <cfRule type="cellIs" dxfId="1713" priority="226" operator="equal">
      <formula>0</formula>
    </cfRule>
  </conditionalFormatting>
  <conditionalFormatting sqref="M40:N40">
    <cfRule type="cellIs" dxfId="1712" priority="222" operator="equal">
      <formula>0</formula>
    </cfRule>
    <cfRule type="cellIs" dxfId="1711" priority="223" operator="equal">
      <formula>0</formula>
    </cfRule>
    <cfRule type="cellIs" dxfId="1710" priority="224" operator="equal">
      <formula>0</formula>
    </cfRule>
    <cfRule type="cellIs" dxfId="1709" priority="225" operator="equal">
      <formula>0</formula>
    </cfRule>
  </conditionalFormatting>
  <conditionalFormatting sqref="S40">
    <cfRule type="containsText" dxfId="1708" priority="219" operator="containsText" text="L">
      <formula>NOT(ISERROR(SEARCH("L",S40)))</formula>
    </cfRule>
    <cfRule type="containsText" dxfId="1707" priority="220" operator="containsText" text="M">
      <formula>NOT(ISERROR(SEARCH("M",S40)))</formula>
    </cfRule>
    <cfRule type="cellIs" dxfId="1706" priority="221" operator="equal">
      <formula>"H"</formula>
    </cfRule>
  </conditionalFormatting>
  <conditionalFormatting sqref="Q38">
    <cfRule type="expression" dxfId="1705" priority="216">
      <formula>VLOOKUP(Q38,Grade_Conv2,2,FALSE)-VLOOKUP(Q40,Grade_Conv2,2,FALSE)&gt;0</formula>
    </cfRule>
    <cfRule type="expression" dxfId="1704" priority="217">
      <formula>VLOOKUP(Q38,Grade_Conv2,2,FALSE)-VLOOKUP(Q40,Grade_Conv2,2,FALSE)=0</formula>
    </cfRule>
    <cfRule type="expression" dxfId="1703" priority="218">
      <formula>VLOOKUP(Q38,Grade_Conv2,2,FALSE)-VLOOKUP(Q40,Grade_Conv2,2,FALSE)&lt;0</formula>
    </cfRule>
  </conditionalFormatting>
  <conditionalFormatting sqref="Q34:T35">
    <cfRule type="expression" dxfId="1702" priority="215">
      <formula>VLOOKUP(Q34,$BQ$12:$BS$55,3,FALSE)="Y"</formula>
    </cfRule>
  </conditionalFormatting>
  <conditionalFormatting sqref="S38:T38">
    <cfRule type="cellIs" dxfId="1701" priority="214" operator="equal">
      <formula>0</formula>
    </cfRule>
  </conditionalFormatting>
  <conditionalFormatting sqref="S40:T40">
    <cfRule type="cellIs" dxfId="1700" priority="213" operator="equal">
      <formula>0</formula>
    </cfRule>
  </conditionalFormatting>
  <conditionalFormatting sqref="Q40:R40">
    <cfRule type="cellIs" dxfId="1699" priority="209" operator="equal">
      <formula>0</formula>
    </cfRule>
    <cfRule type="cellIs" dxfId="1698" priority="210" operator="equal">
      <formula>0</formula>
    </cfRule>
    <cfRule type="cellIs" dxfId="1697" priority="211" operator="equal">
      <formula>0</formula>
    </cfRule>
    <cfRule type="cellIs" dxfId="1696" priority="212" operator="equal">
      <formula>0</formula>
    </cfRule>
  </conditionalFormatting>
  <conditionalFormatting sqref="O47">
    <cfRule type="containsText" dxfId="1695" priority="206" operator="containsText" text="L">
      <formula>NOT(ISERROR(SEARCH("L",O47)))</formula>
    </cfRule>
    <cfRule type="containsText" dxfId="1694" priority="207" operator="containsText" text="M">
      <formula>NOT(ISERROR(SEARCH("M",O47)))</formula>
    </cfRule>
    <cfRule type="cellIs" dxfId="1693" priority="208" operator="equal">
      <formula>"H"</formula>
    </cfRule>
  </conditionalFormatting>
  <conditionalFormatting sqref="M45">
    <cfRule type="expression" dxfId="1692" priority="203">
      <formula>VLOOKUP(M45,Grade_Conv2,2,FALSE)-VLOOKUP(M47,Grade_Conv2,2,FALSE)&gt;0</formula>
    </cfRule>
    <cfRule type="expression" dxfId="1691" priority="204">
      <formula>VLOOKUP(M45,Grade_Conv2,2,FALSE)-VLOOKUP(M47,Grade_Conv2,2,FALSE)=0</formula>
    </cfRule>
    <cfRule type="expression" dxfId="1690" priority="205">
      <formula>VLOOKUP(M45,Grade_Conv2,2,FALSE)-VLOOKUP(M47,Grade_Conv2,2,FALSE)&lt;0</formula>
    </cfRule>
  </conditionalFormatting>
  <conditionalFormatting sqref="M41:P42">
    <cfRule type="expression" dxfId="1689" priority="202">
      <formula>VLOOKUP(M41,$BQ$12:$BS$55,3,FALSE)="Y"</formula>
    </cfRule>
  </conditionalFormatting>
  <conditionalFormatting sqref="O45:P45">
    <cfRule type="cellIs" dxfId="1688" priority="201" operator="equal">
      <formula>0</formula>
    </cfRule>
  </conditionalFormatting>
  <conditionalFormatting sqref="O47:P47">
    <cfRule type="cellIs" dxfId="1687" priority="200" operator="equal">
      <formula>0</formula>
    </cfRule>
  </conditionalFormatting>
  <conditionalFormatting sqref="M47:N47">
    <cfRule type="cellIs" dxfId="1686" priority="196" operator="equal">
      <formula>0</formula>
    </cfRule>
    <cfRule type="cellIs" dxfId="1685" priority="197" operator="equal">
      <formula>0</formula>
    </cfRule>
    <cfRule type="cellIs" dxfId="1684" priority="198" operator="equal">
      <formula>0</formula>
    </cfRule>
    <cfRule type="cellIs" dxfId="1683" priority="199" operator="equal">
      <formula>0</formula>
    </cfRule>
  </conditionalFormatting>
  <conditionalFormatting sqref="S47">
    <cfRule type="containsText" dxfId="1682" priority="193" operator="containsText" text="L">
      <formula>NOT(ISERROR(SEARCH("L",S47)))</formula>
    </cfRule>
    <cfRule type="containsText" dxfId="1681" priority="194" operator="containsText" text="M">
      <formula>NOT(ISERROR(SEARCH("M",S47)))</formula>
    </cfRule>
    <cfRule type="cellIs" dxfId="1680" priority="195" operator="equal">
      <formula>"H"</formula>
    </cfRule>
  </conditionalFormatting>
  <conditionalFormatting sqref="Q45">
    <cfRule type="expression" dxfId="1679" priority="190">
      <formula>VLOOKUP(Q45,Grade_Conv2,2,FALSE)-VLOOKUP(Q47,Grade_Conv2,2,FALSE)&gt;0</formula>
    </cfRule>
    <cfRule type="expression" dxfId="1678" priority="191">
      <formula>VLOOKUP(Q45,Grade_Conv2,2,FALSE)-VLOOKUP(Q47,Grade_Conv2,2,FALSE)=0</formula>
    </cfRule>
    <cfRule type="expression" dxfId="1677" priority="192">
      <formula>VLOOKUP(Q45,Grade_Conv2,2,FALSE)-VLOOKUP(Q47,Grade_Conv2,2,FALSE)&lt;0</formula>
    </cfRule>
  </conditionalFormatting>
  <conditionalFormatting sqref="Q41:T42">
    <cfRule type="expression" dxfId="1676" priority="189">
      <formula>VLOOKUP(Q41,$BQ$12:$BS$55,3,FALSE)="Y"</formula>
    </cfRule>
  </conditionalFormatting>
  <conditionalFormatting sqref="S45:T45">
    <cfRule type="cellIs" dxfId="1675" priority="188" operator="equal">
      <formula>0</formula>
    </cfRule>
  </conditionalFormatting>
  <conditionalFormatting sqref="S47:T47">
    <cfRule type="cellIs" dxfId="1674" priority="187" operator="equal">
      <formula>0</formula>
    </cfRule>
  </conditionalFormatting>
  <conditionalFormatting sqref="Q47:R47">
    <cfRule type="cellIs" dxfId="1673" priority="183" operator="equal">
      <formula>0</formula>
    </cfRule>
    <cfRule type="cellIs" dxfId="1672" priority="184" operator="equal">
      <formula>0</formula>
    </cfRule>
    <cfRule type="cellIs" dxfId="1671" priority="185" operator="equal">
      <formula>0</formula>
    </cfRule>
    <cfRule type="cellIs" dxfId="1670" priority="186" operator="equal">
      <formula>0</formula>
    </cfRule>
  </conditionalFormatting>
  <conditionalFormatting sqref="O54">
    <cfRule type="containsText" dxfId="1669" priority="180" operator="containsText" text="L">
      <formula>NOT(ISERROR(SEARCH("L",O54)))</formula>
    </cfRule>
    <cfRule type="containsText" dxfId="1668" priority="181" operator="containsText" text="M">
      <formula>NOT(ISERROR(SEARCH("M",O54)))</formula>
    </cfRule>
    <cfRule type="cellIs" dxfId="1667" priority="182" operator="equal">
      <formula>"H"</formula>
    </cfRule>
  </conditionalFormatting>
  <conditionalFormatting sqref="M52">
    <cfRule type="expression" dxfId="1666" priority="177">
      <formula>VLOOKUP(M52,Grade_Conv2,2,FALSE)-VLOOKUP(M54,Grade_Conv2,2,FALSE)&gt;0</formula>
    </cfRule>
    <cfRule type="expression" dxfId="1665" priority="178">
      <formula>VLOOKUP(M52,Grade_Conv2,2,FALSE)-VLOOKUP(M54,Grade_Conv2,2,FALSE)=0</formula>
    </cfRule>
    <cfRule type="expression" dxfId="1664" priority="179">
      <formula>VLOOKUP(M52,Grade_Conv2,2,FALSE)-VLOOKUP(M54,Grade_Conv2,2,FALSE)&lt;0</formula>
    </cfRule>
  </conditionalFormatting>
  <conditionalFormatting sqref="M48:P49">
    <cfRule type="expression" dxfId="1663" priority="176">
      <formula>VLOOKUP(M48,$BQ$12:$BS$55,3,FALSE)="Y"</formula>
    </cfRule>
  </conditionalFormatting>
  <conditionalFormatting sqref="O52:P52">
    <cfRule type="cellIs" dxfId="1662" priority="175" operator="equal">
      <formula>0</formula>
    </cfRule>
  </conditionalFormatting>
  <conditionalFormatting sqref="O54:P54">
    <cfRule type="cellIs" dxfId="1661" priority="174" operator="equal">
      <formula>0</formula>
    </cfRule>
  </conditionalFormatting>
  <conditionalFormatting sqref="M54:N54">
    <cfRule type="cellIs" dxfId="1660" priority="170" operator="equal">
      <formula>0</formula>
    </cfRule>
    <cfRule type="cellIs" dxfId="1659" priority="171" operator="equal">
      <formula>0</formula>
    </cfRule>
    <cfRule type="cellIs" dxfId="1658" priority="172" operator="equal">
      <formula>0</formula>
    </cfRule>
    <cfRule type="cellIs" dxfId="1657" priority="173" operator="equal">
      <formula>0</formula>
    </cfRule>
  </conditionalFormatting>
  <conditionalFormatting sqref="S54">
    <cfRule type="containsText" dxfId="1656" priority="167" operator="containsText" text="L">
      <formula>NOT(ISERROR(SEARCH("L",S54)))</formula>
    </cfRule>
    <cfRule type="containsText" dxfId="1655" priority="168" operator="containsText" text="M">
      <formula>NOT(ISERROR(SEARCH("M",S54)))</formula>
    </cfRule>
    <cfRule type="cellIs" dxfId="1654" priority="169" operator="equal">
      <formula>"H"</formula>
    </cfRule>
  </conditionalFormatting>
  <conditionalFormatting sqref="Q52">
    <cfRule type="expression" dxfId="1653" priority="164">
      <formula>VLOOKUP(Q52,Grade_Conv2,2,FALSE)-VLOOKUP(Q54,Grade_Conv2,2,FALSE)&gt;0</formula>
    </cfRule>
    <cfRule type="expression" dxfId="1652" priority="165">
      <formula>VLOOKUP(Q52,Grade_Conv2,2,FALSE)-VLOOKUP(Q54,Grade_Conv2,2,FALSE)=0</formula>
    </cfRule>
    <cfRule type="expression" dxfId="1651" priority="166">
      <formula>VLOOKUP(Q52,Grade_Conv2,2,FALSE)-VLOOKUP(Q54,Grade_Conv2,2,FALSE)&lt;0</formula>
    </cfRule>
  </conditionalFormatting>
  <conditionalFormatting sqref="Q48:T49">
    <cfRule type="expression" dxfId="1650" priority="163">
      <formula>VLOOKUP(Q48,$BQ$12:$BS$55,3,FALSE)="Y"</formula>
    </cfRule>
  </conditionalFormatting>
  <conditionalFormatting sqref="S52:T52">
    <cfRule type="cellIs" dxfId="1649" priority="162" operator="equal">
      <formula>0</formula>
    </cfRule>
  </conditionalFormatting>
  <conditionalFormatting sqref="S54:T54">
    <cfRule type="cellIs" dxfId="1648" priority="161" operator="equal">
      <formula>0</formula>
    </cfRule>
  </conditionalFormatting>
  <conditionalFormatting sqref="Q54:R54">
    <cfRule type="cellIs" dxfId="1647" priority="157" operator="equal">
      <formula>0</formula>
    </cfRule>
    <cfRule type="cellIs" dxfId="1646" priority="158" operator="equal">
      <formula>0</formula>
    </cfRule>
    <cfRule type="cellIs" dxfId="1645" priority="159" operator="equal">
      <formula>0</formula>
    </cfRule>
    <cfRule type="cellIs" dxfId="1644" priority="160" operator="equal">
      <formula>0</formula>
    </cfRule>
  </conditionalFormatting>
  <conditionalFormatting sqref="AB40">
    <cfRule type="containsText" dxfId="1643" priority="154" operator="containsText" text="L">
      <formula>NOT(ISERROR(SEARCH("L",AB40)))</formula>
    </cfRule>
    <cfRule type="containsText" dxfId="1642" priority="155" operator="containsText" text="M">
      <formula>NOT(ISERROR(SEARCH("M",AB40)))</formula>
    </cfRule>
    <cfRule type="cellIs" dxfId="1641" priority="156" operator="equal">
      <formula>"H"</formula>
    </cfRule>
  </conditionalFormatting>
  <conditionalFormatting sqref="Z38">
    <cfRule type="expression" dxfId="1640" priority="151">
      <formula>VLOOKUP(Z38,Grade_Conv2,2,FALSE)-VLOOKUP(Z40,Grade_Conv2,2,FALSE)&gt;0</formula>
    </cfRule>
    <cfRule type="expression" dxfId="1639" priority="152">
      <formula>VLOOKUP(Z38,Grade_Conv2,2,FALSE)-VLOOKUP(Z40,Grade_Conv2,2,FALSE)=0</formula>
    </cfRule>
    <cfRule type="expression" dxfId="1638" priority="153">
      <formula>VLOOKUP(Z38,Grade_Conv2,2,FALSE)-VLOOKUP(Z40,Grade_Conv2,2,FALSE)&lt;0</formula>
    </cfRule>
  </conditionalFormatting>
  <conditionalFormatting sqref="Z34:AC35">
    <cfRule type="expression" dxfId="1637" priority="150">
      <formula>VLOOKUP(Z34,$BQ$12:$BS$55,3,FALSE)="Y"</formula>
    </cfRule>
  </conditionalFormatting>
  <conditionalFormatting sqref="AB38:AC38">
    <cfRule type="cellIs" dxfId="1636" priority="149" operator="equal">
      <formula>0</formula>
    </cfRule>
  </conditionalFormatting>
  <conditionalFormatting sqref="AB40:AC40">
    <cfRule type="cellIs" dxfId="1635" priority="148" operator="equal">
      <formula>0</formula>
    </cfRule>
  </conditionalFormatting>
  <conditionalFormatting sqref="Z40:AA40">
    <cfRule type="cellIs" dxfId="1634" priority="144" operator="equal">
      <formula>0</formula>
    </cfRule>
    <cfRule type="cellIs" dxfId="1633" priority="145" operator="equal">
      <formula>0</formula>
    </cfRule>
    <cfRule type="cellIs" dxfId="1632" priority="146" operator="equal">
      <formula>0</formula>
    </cfRule>
    <cfRule type="cellIs" dxfId="1631" priority="147" operator="equal">
      <formula>0</formula>
    </cfRule>
  </conditionalFormatting>
  <conditionalFormatting sqref="AF40">
    <cfRule type="containsText" dxfId="1630" priority="141" operator="containsText" text="L">
      <formula>NOT(ISERROR(SEARCH("L",AF40)))</formula>
    </cfRule>
    <cfRule type="containsText" dxfId="1629" priority="142" operator="containsText" text="M">
      <formula>NOT(ISERROR(SEARCH("M",AF40)))</formula>
    </cfRule>
    <cfRule type="cellIs" dxfId="1628" priority="143" operator="equal">
      <formula>"H"</formula>
    </cfRule>
  </conditionalFormatting>
  <conditionalFormatting sqref="AD38">
    <cfRule type="expression" dxfId="1627" priority="138">
      <formula>VLOOKUP(AD38,Grade_Conv2,2,FALSE)-VLOOKUP(AD40,Grade_Conv2,2,FALSE)&gt;0</formula>
    </cfRule>
    <cfRule type="expression" dxfId="1626" priority="139">
      <formula>VLOOKUP(AD38,Grade_Conv2,2,FALSE)-VLOOKUP(AD40,Grade_Conv2,2,FALSE)=0</formula>
    </cfRule>
    <cfRule type="expression" dxfId="1625" priority="140">
      <formula>VLOOKUP(AD38,Grade_Conv2,2,FALSE)-VLOOKUP(AD40,Grade_Conv2,2,FALSE)&lt;0</formula>
    </cfRule>
  </conditionalFormatting>
  <conditionalFormatting sqref="AD34:AG35">
    <cfRule type="expression" dxfId="1624" priority="137">
      <formula>VLOOKUP(AD34,$BQ$12:$BS$55,3,FALSE)="Y"</formula>
    </cfRule>
  </conditionalFormatting>
  <conditionalFormatting sqref="AF38:AG38">
    <cfRule type="cellIs" dxfId="1623" priority="136" operator="equal">
      <formula>0</formula>
    </cfRule>
  </conditionalFormatting>
  <conditionalFormatting sqref="AF40:AG40">
    <cfRule type="cellIs" dxfId="1622" priority="135" operator="equal">
      <formula>0</formula>
    </cfRule>
  </conditionalFormatting>
  <conditionalFormatting sqref="AD40:AE40">
    <cfRule type="cellIs" dxfId="1621" priority="131" operator="equal">
      <formula>0</formula>
    </cfRule>
    <cfRule type="cellIs" dxfId="1620" priority="132" operator="equal">
      <formula>0</formula>
    </cfRule>
    <cfRule type="cellIs" dxfId="1619" priority="133" operator="equal">
      <formula>0</formula>
    </cfRule>
    <cfRule type="cellIs" dxfId="1618" priority="134" operator="equal">
      <formula>0</formula>
    </cfRule>
  </conditionalFormatting>
  <conditionalFormatting sqref="AB47">
    <cfRule type="containsText" dxfId="1617" priority="128" operator="containsText" text="L">
      <formula>NOT(ISERROR(SEARCH("L",AB47)))</formula>
    </cfRule>
    <cfRule type="containsText" dxfId="1616" priority="129" operator="containsText" text="M">
      <formula>NOT(ISERROR(SEARCH("M",AB47)))</formula>
    </cfRule>
    <cfRule type="cellIs" dxfId="1615" priority="130" operator="equal">
      <formula>"H"</formula>
    </cfRule>
  </conditionalFormatting>
  <conditionalFormatting sqref="Z45">
    <cfRule type="expression" dxfId="1614" priority="125">
      <formula>VLOOKUP(Z45,Grade_Conv2,2,FALSE)-VLOOKUP(Z47,Grade_Conv2,2,FALSE)&gt;0</formula>
    </cfRule>
    <cfRule type="expression" dxfId="1613" priority="126">
      <formula>VLOOKUP(Z45,Grade_Conv2,2,FALSE)-VLOOKUP(Z47,Grade_Conv2,2,FALSE)=0</formula>
    </cfRule>
    <cfRule type="expression" dxfId="1612" priority="127">
      <formula>VLOOKUP(Z45,Grade_Conv2,2,FALSE)-VLOOKUP(Z47,Grade_Conv2,2,FALSE)&lt;0</formula>
    </cfRule>
  </conditionalFormatting>
  <conditionalFormatting sqref="Z41:AC42">
    <cfRule type="expression" dxfId="1611" priority="124">
      <formula>VLOOKUP(Z41,$BQ$12:$BS$55,3,FALSE)="Y"</formula>
    </cfRule>
  </conditionalFormatting>
  <conditionalFormatting sqref="AB45:AC45">
    <cfRule type="cellIs" dxfId="1610" priority="123" operator="equal">
      <formula>0</formula>
    </cfRule>
  </conditionalFormatting>
  <conditionalFormatting sqref="AB47:AC47">
    <cfRule type="cellIs" dxfId="1609" priority="122" operator="equal">
      <formula>0</formula>
    </cfRule>
  </conditionalFormatting>
  <conditionalFormatting sqref="Z47:AA47">
    <cfRule type="cellIs" dxfId="1608" priority="118" operator="equal">
      <formula>0</formula>
    </cfRule>
    <cfRule type="cellIs" dxfId="1607" priority="119" operator="equal">
      <formula>0</formula>
    </cfRule>
    <cfRule type="cellIs" dxfId="1606" priority="120" operator="equal">
      <formula>0</formula>
    </cfRule>
    <cfRule type="cellIs" dxfId="1605" priority="121" operator="equal">
      <formula>0</formula>
    </cfRule>
  </conditionalFormatting>
  <conditionalFormatting sqref="AF47">
    <cfRule type="containsText" dxfId="1604" priority="115" operator="containsText" text="L">
      <formula>NOT(ISERROR(SEARCH("L",AF47)))</formula>
    </cfRule>
    <cfRule type="containsText" dxfId="1603" priority="116" operator="containsText" text="M">
      <formula>NOT(ISERROR(SEARCH("M",AF47)))</formula>
    </cfRule>
    <cfRule type="cellIs" dxfId="1602" priority="117" operator="equal">
      <formula>"H"</formula>
    </cfRule>
  </conditionalFormatting>
  <conditionalFormatting sqref="AD45">
    <cfRule type="expression" dxfId="1601" priority="112">
      <formula>VLOOKUP(AD45,Grade_Conv2,2,FALSE)-VLOOKUP(AD47,Grade_Conv2,2,FALSE)&gt;0</formula>
    </cfRule>
    <cfRule type="expression" dxfId="1600" priority="113">
      <formula>VLOOKUP(AD45,Grade_Conv2,2,FALSE)-VLOOKUP(AD47,Grade_Conv2,2,FALSE)=0</formula>
    </cfRule>
    <cfRule type="expression" dxfId="1599" priority="114">
      <formula>VLOOKUP(AD45,Grade_Conv2,2,FALSE)-VLOOKUP(AD47,Grade_Conv2,2,FALSE)&lt;0</formula>
    </cfRule>
  </conditionalFormatting>
  <conditionalFormatting sqref="AD41:AG42">
    <cfRule type="expression" dxfId="1598" priority="111">
      <formula>VLOOKUP(AD41,$BQ$12:$BS$55,3,FALSE)="Y"</formula>
    </cfRule>
  </conditionalFormatting>
  <conditionalFormatting sqref="AF45:AG45">
    <cfRule type="cellIs" dxfId="1597" priority="110" operator="equal">
      <formula>0</formula>
    </cfRule>
  </conditionalFormatting>
  <conditionalFormatting sqref="AF47:AG47">
    <cfRule type="cellIs" dxfId="1596" priority="109" operator="equal">
      <formula>0</formula>
    </cfRule>
  </conditionalFormatting>
  <conditionalFormatting sqref="AD47:AE47">
    <cfRule type="cellIs" dxfId="1595" priority="105" operator="equal">
      <formula>0</formula>
    </cfRule>
    <cfRule type="cellIs" dxfId="1594" priority="106" operator="equal">
      <formula>0</formula>
    </cfRule>
    <cfRule type="cellIs" dxfId="1593" priority="107" operator="equal">
      <formula>0</formula>
    </cfRule>
    <cfRule type="cellIs" dxfId="1592" priority="108" operator="equal">
      <formula>0</formula>
    </cfRule>
  </conditionalFormatting>
  <conditionalFormatting sqref="AB54">
    <cfRule type="containsText" dxfId="1591" priority="102" operator="containsText" text="L">
      <formula>NOT(ISERROR(SEARCH("L",AB54)))</formula>
    </cfRule>
    <cfRule type="containsText" dxfId="1590" priority="103" operator="containsText" text="M">
      <formula>NOT(ISERROR(SEARCH("M",AB54)))</formula>
    </cfRule>
    <cfRule type="cellIs" dxfId="1589" priority="104" operator="equal">
      <formula>"H"</formula>
    </cfRule>
  </conditionalFormatting>
  <conditionalFormatting sqref="Z52">
    <cfRule type="expression" dxfId="1588" priority="99">
      <formula>VLOOKUP(Z52,Grade_Conv2,2,FALSE)-VLOOKUP(Z54,Grade_Conv2,2,FALSE)&gt;0</formula>
    </cfRule>
    <cfRule type="expression" dxfId="1587" priority="100">
      <formula>VLOOKUP(Z52,Grade_Conv2,2,FALSE)-VLOOKUP(Z54,Grade_Conv2,2,FALSE)=0</formula>
    </cfRule>
    <cfRule type="expression" dxfId="1586" priority="101">
      <formula>VLOOKUP(Z52,Grade_Conv2,2,FALSE)-VLOOKUP(Z54,Grade_Conv2,2,FALSE)&lt;0</formula>
    </cfRule>
  </conditionalFormatting>
  <conditionalFormatting sqref="Z48:AC49">
    <cfRule type="expression" dxfId="1585" priority="98">
      <formula>VLOOKUP(Z48,$BQ$12:$BS$55,3,FALSE)="Y"</formula>
    </cfRule>
  </conditionalFormatting>
  <conditionalFormatting sqref="AB52:AC52">
    <cfRule type="cellIs" dxfId="1584" priority="97" operator="equal">
      <formula>0</formula>
    </cfRule>
  </conditionalFormatting>
  <conditionalFormatting sqref="AB54:AC54">
    <cfRule type="cellIs" dxfId="1583" priority="96" operator="equal">
      <formula>0</formula>
    </cfRule>
  </conditionalFormatting>
  <conditionalFormatting sqref="Z54:AA54">
    <cfRule type="cellIs" dxfId="1582" priority="92" operator="equal">
      <formula>0</formula>
    </cfRule>
    <cfRule type="cellIs" dxfId="1581" priority="93" operator="equal">
      <formula>0</formula>
    </cfRule>
    <cfRule type="cellIs" dxfId="1580" priority="94" operator="equal">
      <formula>0</formula>
    </cfRule>
    <cfRule type="cellIs" dxfId="1579" priority="95" operator="equal">
      <formula>0</formula>
    </cfRule>
  </conditionalFormatting>
  <conditionalFormatting sqref="AF54">
    <cfRule type="containsText" dxfId="1578" priority="89" operator="containsText" text="L">
      <formula>NOT(ISERROR(SEARCH("L",AF54)))</formula>
    </cfRule>
    <cfRule type="containsText" dxfId="1577" priority="90" operator="containsText" text="M">
      <formula>NOT(ISERROR(SEARCH("M",AF54)))</formula>
    </cfRule>
    <cfRule type="cellIs" dxfId="1576" priority="91" operator="equal">
      <formula>"H"</formula>
    </cfRule>
  </conditionalFormatting>
  <conditionalFormatting sqref="AD52">
    <cfRule type="expression" dxfId="1575" priority="86">
      <formula>VLOOKUP(AD52,Grade_Conv2,2,FALSE)-VLOOKUP(AD54,Grade_Conv2,2,FALSE)&gt;0</formula>
    </cfRule>
    <cfRule type="expression" dxfId="1574" priority="87">
      <formula>VLOOKUP(AD52,Grade_Conv2,2,FALSE)-VLOOKUP(AD54,Grade_Conv2,2,FALSE)=0</formula>
    </cfRule>
    <cfRule type="expression" dxfId="1573" priority="88">
      <formula>VLOOKUP(AD52,Grade_Conv2,2,FALSE)-VLOOKUP(AD54,Grade_Conv2,2,FALSE)&lt;0</formula>
    </cfRule>
  </conditionalFormatting>
  <conditionalFormatting sqref="AD48:AG49">
    <cfRule type="expression" dxfId="1572" priority="85">
      <formula>VLOOKUP(AD48,$BQ$12:$BS$55,3,FALSE)="Y"</formula>
    </cfRule>
  </conditionalFormatting>
  <conditionalFormatting sqref="AF52:AG52">
    <cfRule type="cellIs" dxfId="1571" priority="84" operator="equal">
      <formula>0</formula>
    </cfRule>
  </conditionalFormatting>
  <conditionalFormatting sqref="AF54:AG54">
    <cfRule type="cellIs" dxfId="1570" priority="83" operator="equal">
      <formula>0</formula>
    </cfRule>
  </conditionalFormatting>
  <conditionalFormatting sqref="AD54:AE54">
    <cfRule type="cellIs" dxfId="1569" priority="79" operator="equal">
      <formula>0</formula>
    </cfRule>
    <cfRule type="cellIs" dxfId="1568" priority="80" operator="equal">
      <formula>0</formula>
    </cfRule>
    <cfRule type="cellIs" dxfId="1567" priority="81" operator="equal">
      <formula>0</formula>
    </cfRule>
    <cfRule type="cellIs" dxfId="1566" priority="82" operator="equal">
      <formula>0</formula>
    </cfRule>
  </conditionalFormatting>
  <conditionalFormatting sqref="AO40">
    <cfRule type="containsText" dxfId="1565" priority="76" operator="containsText" text="L">
      <formula>NOT(ISERROR(SEARCH("L",AO40)))</formula>
    </cfRule>
    <cfRule type="containsText" dxfId="1564" priority="77" operator="containsText" text="M">
      <formula>NOT(ISERROR(SEARCH("M",AO40)))</formula>
    </cfRule>
    <cfRule type="cellIs" dxfId="1563" priority="78" operator="equal">
      <formula>"H"</formula>
    </cfRule>
  </conditionalFormatting>
  <conditionalFormatting sqref="AM38">
    <cfRule type="expression" dxfId="1562" priority="73">
      <formula>VLOOKUP(AM38,Grade_Conv2,2,FALSE)-VLOOKUP(AM40,Grade_Conv2,2,FALSE)&gt;0</formula>
    </cfRule>
    <cfRule type="expression" dxfId="1561" priority="74">
      <formula>VLOOKUP(AM38,Grade_Conv2,2,FALSE)-VLOOKUP(AM40,Grade_Conv2,2,FALSE)=0</formula>
    </cfRule>
    <cfRule type="expression" dxfId="1560" priority="75">
      <formula>VLOOKUP(AM38,Grade_Conv2,2,FALSE)-VLOOKUP(AM40,Grade_Conv2,2,FALSE)&lt;0</formula>
    </cfRule>
  </conditionalFormatting>
  <conditionalFormatting sqref="AM34:AP35">
    <cfRule type="expression" dxfId="1559" priority="72">
      <formula>VLOOKUP(AM34,$BQ$12:$BS$55,3,FALSE)="Y"</formula>
    </cfRule>
  </conditionalFormatting>
  <conditionalFormatting sqref="AO38:AP38">
    <cfRule type="cellIs" dxfId="1558" priority="71" operator="equal">
      <formula>0</formula>
    </cfRule>
  </conditionalFormatting>
  <conditionalFormatting sqref="AO40:AP40">
    <cfRule type="cellIs" dxfId="1557" priority="70" operator="equal">
      <formula>0</formula>
    </cfRule>
  </conditionalFormatting>
  <conditionalFormatting sqref="AM40:AN40">
    <cfRule type="cellIs" dxfId="1556" priority="66" operator="equal">
      <formula>0</formula>
    </cfRule>
    <cfRule type="cellIs" dxfId="1555" priority="67" operator="equal">
      <formula>0</formula>
    </cfRule>
    <cfRule type="cellIs" dxfId="1554" priority="68" operator="equal">
      <formula>0</formula>
    </cfRule>
    <cfRule type="cellIs" dxfId="1553" priority="69" operator="equal">
      <formula>0</formula>
    </cfRule>
  </conditionalFormatting>
  <conditionalFormatting sqref="AS40">
    <cfRule type="containsText" dxfId="1552" priority="63" operator="containsText" text="L">
      <formula>NOT(ISERROR(SEARCH("L",AS40)))</formula>
    </cfRule>
    <cfRule type="containsText" dxfId="1551" priority="64" operator="containsText" text="M">
      <formula>NOT(ISERROR(SEARCH("M",AS40)))</formula>
    </cfRule>
    <cfRule type="cellIs" dxfId="1550" priority="65" operator="equal">
      <formula>"H"</formula>
    </cfRule>
  </conditionalFormatting>
  <conditionalFormatting sqref="AQ38">
    <cfRule type="expression" dxfId="1549" priority="60">
      <formula>VLOOKUP(AQ38,Grade_Conv2,2,FALSE)-VLOOKUP(AQ40,Grade_Conv2,2,FALSE)&gt;0</formula>
    </cfRule>
    <cfRule type="expression" dxfId="1548" priority="61">
      <formula>VLOOKUP(AQ38,Grade_Conv2,2,FALSE)-VLOOKUP(AQ40,Grade_Conv2,2,FALSE)=0</formula>
    </cfRule>
    <cfRule type="expression" dxfId="1547" priority="62">
      <formula>VLOOKUP(AQ38,Grade_Conv2,2,FALSE)-VLOOKUP(AQ40,Grade_Conv2,2,FALSE)&lt;0</formula>
    </cfRule>
  </conditionalFormatting>
  <conditionalFormatting sqref="AQ34:AT35">
    <cfRule type="expression" dxfId="1546" priority="59">
      <formula>VLOOKUP(AQ34,$BQ$12:$BS$55,3,FALSE)="Y"</formula>
    </cfRule>
  </conditionalFormatting>
  <conditionalFormatting sqref="AS38:AT38">
    <cfRule type="cellIs" dxfId="1545" priority="58" operator="equal">
      <formula>0</formula>
    </cfRule>
  </conditionalFormatting>
  <conditionalFormatting sqref="AS40:AT40">
    <cfRule type="cellIs" dxfId="1544" priority="57" operator="equal">
      <formula>0</formula>
    </cfRule>
  </conditionalFormatting>
  <conditionalFormatting sqref="AQ40:AR40">
    <cfRule type="cellIs" dxfId="1543" priority="53" operator="equal">
      <formula>0</formula>
    </cfRule>
    <cfRule type="cellIs" dxfId="1542" priority="54" operator="equal">
      <formula>0</formula>
    </cfRule>
    <cfRule type="cellIs" dxfId="1541" priority="55" operator="equal">
      <formula>0</formula>
    </cfRule>
    <cfRule type="cellIs" dxfId="1540" priority="56" operator="equal">
      <formula>0</formula>
    </cfRule>
  </conditionalFormatting>
  <conditionalFormatting sqref="AO47">
    <cfRule type="containsText" dxfId="1539" priority="50" operator="containsText" text="L">
      <formula>NOT(ISERROR(SEARCH("L",AO47)))</formula>
    </cfRule>
    <cfRule type="containsText" dxfId="1538" priority="51" operator="containsText" text="M">
      <formula>NOT(ISERROR(SEARCH("M",AO47)))</formula>
    </cfRule>
    <cfRule type="cellIs" dxfId="1537" priority="52" operator="equal">
      <formula>"H"</formula>
    </cfRule>
  </conditionalFormatting>
  <conditionalFormatting sqref="AM45">
    <cfRule type="expression" dxfId="1536" priority="47">
      <formula>VLOOKUP(AM45,Grade_Conv2,2,FALSE)-VLOOKUP(AM47,Grade_Conv2,2,FALSE)&gt;0</formula>
    </cfRule>
    <cfRule type="expression" dxfId="1535" priority="48">
      <formula>VLOOKUP(AM45,Grade_Conv2,2,FALSE)-VLOOKUP(AM47,Grade_Conv2,2,FALSE)=0</formula>
    </cfRule>
    <cfRule type="expression" dxfId="1534" priority="49">
      <formula>VLOOKUP(AM45,Grade_Conv2,2,FALSE)-VLOOKUP(AM47,Grade_Conv2,2,FALSE)&lt;0</formula>
    </cfRule>
  </conditionalFormatting>
  <conditionalFormatting sqref="AM41:AP42">
    <cfRule type="expression" dxfId="1533" priority="46">
      <formula>VLOOKUP(AM41,$BQ$12:$BS$55,3,FALSE)="Y"</formula>
    </cfRule>
  </conditionalFormatting>
  <conditionalFormatting sqref="AO45:AP45">
    <cfRule type="cellIs" dxfId="1532" priority="45" operator="equal">
      <formula>0</formula>
    </cfRule>
  </conditionalFormatting>
  <conditionalFormatting sqref="AO47:AP47">
    <cfRule type="cellIs" dxfId="1531" priority="44" operator="equal">
      <formula>0</formula>
    </cfRule>
  </conditionalFormatting>
  <conditionalFormatting sqref="AM47:AN47">
    <cfRule type="cellIs" dxfId="1530" priority="40" operator="equal">
      <formula>0</formula>
    </cfRule>
    <cfRule type="cellIs" dxfId="1529" priority="41" operator="equal">
      <formula>0</formula>
    </cfRule>
    <cfRule type="cellIs" dxfId="1528" priority="42" operator="equal">
      <formula>0</formula>
    </cfRule>
    <cfRule type="cellIs" dxfId="1527" priority="43" operator="equal">
      <formula>0</formula>
    </cfRule>
  </conditionalFormatting>
  <conditionalFormatting sqref="AS47">
    <cfRule type="containsText" dxfId="1526" priority="37" operator="containsText" text="L">
      <formula>NOT(ISERROR(SEARCH("L",AS47)))</formula>
    </cfRule>
    <cfRule type="containsText" dxfId="1525" priority="38" operator="containsText" text="M">
      <formula>NOT(ISERROR(SEARCH("M",AS47)))</formula>
    </cfRule>
    <cfRule type="cellIs" dxfId="1524" priority="39" operator="equal">
      <formula>"H"</formula>
    </cfRule>
  </conditionalFormatting>
  <conditionalFormatting sqref="AQ45">
    <cfRule type="expression" dxfId="1523" priority="34">
      <formula>VLOOKUP(AQ45,Grade_Conv2,2,FALSE)-VLOOKUP(AQ47,Grade_Conv2,2,FALSE)&gt;0</formula>
    </cfRule>
    <cfRule type="expression" dxfId="1522" priority="35">
      <formula>VLOOKUP(AQ45,Grade_Conv2,2,FALSE)-VLOOKUP(AQ47,Grade_Conv2,2,FALSE)=0</formula>
    </cfRule>
    <cfRule type="expression" dxfId="1521" priority="36">
      <formula>VLOOKUP(AQ45,Grade_Conv2,2,FALSE)-VLOOKUP(AQ47,Grade_Conv2,2,FALSE)&lt;0</formula>
    </cfRule>
  </conditionalFormatting>
  <conditionalFormatting sqref="AQ41:AT42">
    <cfRule type="expression" dxfId="1520" priority="33">
      <formula>VLOOKUP(AQ41,$BQ$12:$BS$55,3,FALSE)="Y"</formula>
    </cfRule>
  </conditionalFormatting>
  <conditionalFormatting sqref="AS45:AT45">
    <cfRule type="cellIs" dxfId="1519" priority="32" operator="equal">
      <formula>0</formula>
    </cfRule>
  </conditionalFormatting>
  <conditionalFormatting sqref="AS47:AT47">
    <cfRule type="cellIs" dxfId="1518" priority="31" operator="equal">
      <formula>0</formula>
    </cfRule>
  </conditionalFormatting>
  <conditionalFormatting sqref="AQ47:AR47">
    <cfRule type="cellIs" dxfId="1517" priority="27" operator="equal">
      <formula>0</formula>
    </cfRule>
    <cfRule type="cellIs" dxfId="1516" priority="28" operator="equal">
      <formula>0</formula>
    </cfRule>
    <cfRule type="cellIs" dxfId="1515" priority="29" operator="equal">
      <formula>0</formula>
    </cfRule>
    <cfRule type="cellIs" dxfId="1514" priority="30" operator="equal">
      <formula>0</formula>
    </cfRule>
  </conditionalFormatting>
  <conditionalFormatting sqref="AO54">
    <cfRule type="containsText" dxfId="1513" priority="24" operator="containsText" text="L">
      <formula>NOT(ISERROR(SEARCH("L",AO54)))</formula>
    </cfRule>
    <cfRule type="containsText" dxfId="1512" priority="25" operator="containsText" text="M">
      <formula>NOT(ISERROR(SEARCH("M",AO54)))</formula>
    </cfRule>
    <cfRule type="cellIs" dxfId="1511" priority="26" operator="equal">
      <formula>"H"</formula>
    </cfRule>
  </conditionalFormatting>
  <conditionalFormatting sqref="AM52">
    <cfRule type="expression" dxfId="1510" priority="21">
      <formula>VLOOKUP(AM52,Grade_Conv2,2,FALSE)-VLOOKUP(AM54,Grade_Conv2,2,FALSE)&gt;0</formula>
    </cfRule>
    <cfRule type="expression" dxfId="1509" priority="22">
      <formula>VLOOKUP(AM52,Grade_Conv2,2,FALSE)-VLOOKUP(AM54,Grade_Conv2,2,FALSE)=0</formula>
    </cfRule>
    <cfRule type="expression" dxfId="1508" priority="23">
      <formula>VLOOKUP(AM52,Grade_Conv2,2,FALSE)-VLOOKUP(AM54,Grade_Conv2,2,FALSE)&lt;0</formula>
    </cfRule>
  </conditionalFormatting>
  <conditionalFormatting sqref="AM48:AP49">
    <cfRule type="expression" dxfId="1507" priority="20">
      <formula>VLOOKUP(AM48,$BQ$12:$BS$55,3,FALSE)="Y"</formula>
    </cfRule>
  </conditionalFormatting>
  <conditionalFormatting sqref="AO52:AP52">
    <cfRule type="cellIs" dxfId="1506" priority="19" operator="equal">
      <formula>0</formula>
    </cfRule>
  </conditionalFormatting>
  <conditionalFormatting sqref="AO54:AP54">
    <cfRule type="cellIs" dxfId="1505" priority="18" operator="equal">
      <formula>0</formula>
    </cfRule>
  </conditionalFormatting>
  <conditionalFormatting sqref="AM54:AN54">
    <cfRule type="cellIs" dxfId="1504" priority="14" operator="equal">
      <formula>0</formula>
    </cfRule>
    <cfRule type="cellIs" dxfId="1503" priority="15" operator="equal">
      <formula>0</formula>
    </cfRule>
    <cfRule type="cellIs" dxfId="1502" priority="16" operator="equal">
      <formula>0</formula>
    </cfRule>
    <cfRule type="cellIs" dxfId="1501" priority="17" operator="equal">
      <formula>0</formula>
    </cfRule>
  </conditionalFormatting>
  <conditionalFormatting sqref="AS54">
    <cfRule type="containsText" dxfId="1500" priority="11" operator="containsText" text="L">
      <formula>NOT(ISERROR(SEARCH("L",AS54)))</formula>
    </cfRule>
    <cfRule type="containsText" dxfId="1499" priority="12" operator="containsText" text="M">
      <formula>NOT(ISERROR(SEARCH("M",AS54)))</formula>
    </cfRule>
    <cfRule type="cellIs" dxfId="1498" priority="13" operator="equal">
      <formula>"H"</formula>
    </cfRule>
  </conditionalFormatting>
  <conditionalFormatting sqref="AQ52">
    <cfRule type="expression" dxfId="1497" priority="8">
      <formula>VLOOKUP(AQ52,Grade_Conv2,2,FALSE)-VLOOKUP(AQ54,Grade_Conv2,2,FALSE)&gt;0</formula>
    </cfRule>
    <cfRule type="expression" dxfId="1496" priority="9">
      <formula>VLOOKUP(AQ52,Grade_Conv2,2,FALSE)-VLOOKUP(AQ54,Grade_Conv2,2,FALSE)=0</formula>
    </cfRule>
    <cfRule type="expression" dxfId="1495" priority="10">
      <formula>VLOOKUP(AQ52,Grade_Conv2,2,FALSE)-VLOOKUP(AQ54,Grade_Conv2,2,FALSE)&lt;0</formula>
    </cfRule>
  </conditionalFormatting>
  <conditionalFormatting sqref="AQ48:AT49">
    <cfRule type="expression" dxfId="1494" priority="7">
      <formula>VLOOKUP(AQ48,$BQ$12:$BS$55,3,FALSE)="Y"</formula>
    </cfRule>
  </conditionalFormatting>
  <conditionalFormatting sqref="AS52:AT52">
    <cfRule type="cellIs" dxfId="1493" priority="6" operator="equal">
      <formula>0</formula>
    </cfRule>
  </conditionalFormatting>
  <conditionalFormatting sqref="AS54:AT54">
    <cfRule type="cellIs" dxfId="1492" priority="5" operator="equal">
      <formula>0</formula>
    </cfRule>
  </conditionalFormatting>
  <conditionalFormatting sqref="AQ54:AR54">
    <cfRule type="cellIs" dxfId="1491" priority="1" operator="equal">
      <formula>0</formula>
    </cfRule>
    <cfRule type="cellIs" dxfId="1490" priority="2" operator="equal">
      <formula>0</formula>
    </cfRule>
    <cfRule type="cellIs" dxfId="1489" priority="3" operator="equal">
      <formula>0</formula>
    </cfRule>
    <cfRule type="cellIs" dxfId="1488" priority="4" operator="equal">
      <formula>0</formula>
    </cfRule>
  </conditionalFormatting>
  <dataValidations count="2"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  <dataValidation type="list" allowBlank="1" showInputMessage="1" showErrorMessage="1" sqref="AZ23:AZ24">
      <formula1>halftermperiods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SPTemplate2">
    <pageSetUpPr fitToPage="1"/>
  </sheetPr>
  <dimension ref="A1:JC15163"/>
  <sheetViews>
    <sheetView showGridLines="0" topLeftCell="H11" zoomScale="85" zoomScaleNormal="85" workbookViewId="0">
      <selection activeCell="AQ16" sqref="AQ16:AT17"/>
    </sheetView>
  </sheetViews>
  <sheetFormatPr defaultColWidth="5" defaultRowHeight="15"/>
  <cols>
    <col min="1" max="1" width="2.140625" style="290" hidden="1" customWidth="1"/>
    <col min="2" max="2" width="8.7109375" style="290" hidden="1" customWidth="1"/>
    <col min="3" max="7" width="5" style="290" hidden="1" customWidth="1"/>
    <col min="8" max="11" width="5" style="290" customWidth="1"/>
    <col min="12" max="12" width="5" style="290"/>
    <col min="13" max="13" width="5" style="290" customWidth="1"/>
    <col min="14" max="14" width="5" style="290"/>
    <col min="15" max="15" width="5" style="290" customWidth="1"/>
    <col min="16" max="16" width="5" style="290"/>
    <col min="17" max="17" width="4.7109375" style="290" customWidth="1"/>
    <col min="18" max="22" width="5" style="290"/>
    <col min="23" max="23" width="5" style="290" customWidth="1"/>
    <col min="24" max="24" width="4.85546875" style="290" bestFit="1" customWidth="1"/>
    <col min="25" max="51" width="5" style="290"/>
    <col min="52" max="52" width="24.7109375" style="35" customWidth="1"/>
    <col min="53" max="53" width="3.42578125" style="28" customWidth="1"/>
    <col min="54" max="54" width="19.140625" style="28" bestFit="1" customWidth="1"/>
    <col min="55" max="55" width="5.7109375" style="287" customWidth="1"/>
    <col min="56" max="57" width="5" style="287" customWidth="1"/>
    <col min="58" max="58" width="10.5703125" style="287" customWidth="1"/>
    <col min="59" max="59" width="8.42578125" style="287" customWidth="1"/>
    <col min="60" max="60" width="8.28515625" style="287" customWidth="1"/>
    <col min="61" max="61" width="5.28515625" style="287" customWidth="1"/>
    <col min="62" max="65" width="5" style="287" customWidth="1"/>
    <col min="66" max="66" width="8.85546875" style="287" customWidth="1"/>
    <col min="67" max="67" width="5" style="287" customWidth="1"/>
    <col min="68" max="68" width="5.5703125" style="287" customWidth="1"/>
    <col min="69" max="69" width="30" style="287" customWidth="1"/>
    <col min="70" max="70" width="112.28515625" style="287" customWidth="1"/>
    <col min="71" max="71" width="7.140625" style="287" customWidth="1"/>
    <col min="72" max="72" width="6.85546875" style="287" customWidth="1"/>
    <col min="73" max="73" width="5.42578125" style="287" customWidth="1"/>
    <col min="74" max="74" width="8.28515625" style="287" customWidth="1"/>
    <col min="75" max="75" width="7.7109375" style="287" customWidth="1"/>
    <col min="76" max="76" width="8.140625" style="287" customWidth="1"/>
    <col min="77" max="77" width="33.5703125" style="287" customWidth="1"/>
    <col min="78" max="78" width="8.7109375" style="287" customWidth="1"/>
    <col min="79" max="79" width="14.5703125" style="287" customWidth="1"/>
    <col min="80" max="88" width="5" style="287" customWidth="1"/>
    <col min="89" max="89" width="33.5703125" style="287" customWidth="1"/>
    <col min="90" max="90" width="10" style="287" bestFit="1" customWidth="1"/>
    <col min="91" max="91" width="7.85546875" style="287" bestFit="1" customWidth="1"/>
    <col min="92" max="93" width="5" style="287" customWidth="1"/>
    <col min="94" max="94" width="33.5703125" style="287" customWidth="1"/>
    <col min="95" max="98" width="5" style="287" customWidth="1"/>
    <col min="99" max="99" width="33.5703125" style="287" customWidth="1"/>
    <col min="100" max="103" width="5" style="225" customWidth="1"/>
    <col min="104" max="104" width="33.5703125" style="225" customWidth="1"/>
    <col min="105" max="105" width="5" style="198" customWidth="1"/>
    <col min="106" max="106" width="8.5703125" style="198" customWidth="1"/>
    <col min="107" max="108" width="5" style="198" customWidth="1"/>
    <col min="109" max="109" width="33.5703125" style="198" customWidth="1"/>
    <col min="110" max="110" width="5" style="198" customWidth="1"/>
    <col min="111" max="111" width="8.5703125" style="198" customWidth="1"/>
    <col min="112" max="113" width="5" style="198" customWidth="1"/>
    <col min="114" max="114" width="33.5703125" style="198" customWidth="1"/>
    <col min="115" max="115" width="5" style="198" customWidth="1"/>
    <col min="116" max="116" width="8.5703125" style="198" customWidth="1"/>
    <col min="117" max="121" width="5" style="198" customWidth="1"/>
    <col min="122" max="122" width="3.28515625" style="198" customWidth="1"/>
    <col min="123" max="123" width="5" style="198" customWidth="1"/>
    <col min="124" max="124" width="2" style="198" bestFit="1" customWidth="1"/>
    <col min="125" max="125" width="21.85546875" style="198" bestFit="1" customWidth="1"/>
    <col min="126" max="126" width="5" style="198" customWidth="1"/>
    <col min="127" max="130" width="3.7109375" style="198" bestFit="1" customWidth="1"/>
    <col min="131" max="131" width="5.5703125" style="198" bestFit="1" customWidth="1"/>
    <col min="132" max="132" width="3.7109375" style="198" bestFit="1" customWidth="1"/>
    <col min="133" max="133" width="6.140625" style="198" bestFit="1" customWidth="1"/>
    <col min="134" max="134" width="2" style="198" bestFit="1" customWidth="1"/>
    <col min="135" max="135" width="3.7109375" style="198" bestFit="1" customWidth="1"/>
    <col min="136" max="136" width="36.5703125" style="198" bestFit="1" customWidth="1"/>
    <col min="137" max="141" width="3.7109375" style="198" bestFit="1" customWidth="1"/>
    <col min="142" max="142" width="3" style="198" bestFit="1" customWidth="1"/>
    <col min="143" max="143" width="21.85546875" style="198" bestFit="1" customWidth="1"/>
    <col min="144" max="144" width="36.5703125" style="198" bestFit="1" customWidth="1"/>
    <col min="145" max="151" width="3.140625" style="198" bestFit="1" customWidth="1"/>
    <col min="152" max="152" width="33.85546875" style="198" bestFit="1" customWidth="1"/>
    <col min="153" max="153" width="2" style="198" bestFit="1" customWidth="1"/>
    <col min="154" max="154" width="5" style="198" customWidth="1"/>
    <col min="155" max="155" width="21.85546875" style="198" bestFit="1" customWidth="1"/>
    <col min="156" max="157" width="3.140625" style="198" bestFit="1" customWidth="1"/>
    <col min="158" max="158" width="3.7109375" style="198" bestFit="1" customWidth="1"/>
    <col min="159" max="159" width="2.7109375" style="198" bestFit="1" customWidth="1"/>
    <col min="160" max="160" width="33.85546875" style="198" bestFit="1" customWidth="1"/>
    <col min="161" max="162" width="3.140625" style="198" bestFit="1" customWidth="1"/>
    <col min="163" max="163" width="3.7109375" style="198" bestFit="1" customWidth="1"/>
    <col min="164" max="164" width="2" style="198" bestFit="1" customWidth="1"/>
    <col min="165" max="165" width="21.85546875" style="198" bestFit="1" customWidth="1"/>
    <col min="166" max="167" width="3.140625" style="198" bestFit="1" customWidth="1"/>
    <col min="168" max="168" width="37.42578125" style="198" bestFit="1" customWidth="1"/>
    <col min="169" max="169" width="2" style="198" bestFit="1" customWidth="1"/>
    <col min="170" max="170" width="21.85546875" style="198" bestFit="1" customWidth="1"/>
    <col min="171" max="172" width="3.140625" style="198" bestFit="1" customWidth="1"/>
    <col min="173" max="173" width="3.7109375" style="198" bestFit="1" customWidth="1"/>
    <col min="174" max="174" width="2" style="198" bestFit="1" customWidth="1"/>
    <col min="175" max="175" width="21.85546875" style="198" bestFit="1" customWidth="1"/>
    <col min="176" max="176" width="37.42578125" style="198" bestFit="1" customWidth="1"/>
    <col min="177" max="177" width="3.140625" style="198" bestFit="1" customWidth="1"/>
    <col min="178" max="178" width="3.7109375" style="198" bestFit="1" customWidth="1"/>
    <col min="179" max="179" width="3.140625" style="198" bestFit="1" customWidth="1"/>
    <col min="180" max="180" width="21.85546875" style="198" bestFit="1" customWidth="1"/>
    <col min="181" max="181" width="3.140625" style="198" bestFit="1" customWidth="1"/>
    <col min="182" max="182" width="21.85546875" style="198" bestFit="1" customWidth="1"/>
    <col min="183" max="183" width="3.7109375" style="198" bestFit="1" customWidth="1"/>
    <col min="184" max="184" width="2" style="198" bestFit="1" customWidth="1"/>
    <col min="185" max="186" width="5" style="198" customWidth="1"/>
    <col min="187" max="212" width="5" customWidth="1"/>
    <col min="213" max="224" width="5" style="290" customWidth="1"/>
    <col min="225" max="16384" width="5" style="290"/>
  </cols>
  <sheetData>
    <row r="1" spans="1:263" ht="15" hidden="1" customHeight="1" thickTop="1" thickBot="1">
      <c r="A1" s="256" t="str">
        <f>Main!H2</f>
        <v>SPR 1</v>
      </c>
      <c r="B1" s="253">
        <v>0</v>
      </c>
      <c r="C1" s="253">
        <v>1</v>
      </c>
      <c r="D1" s="253"/>
      <c r="E1" s="257" t="str">
        <f>IFERROR(IF(SEARCH("7",BA10)=1,7),"")</f>
        <v/>
      </c>
      <c r="F1" s="257">
        <f>IFERROR(IF(SEARCH("8",BA10)=1,8),"")</f>
        <v>8</v>
      </c>
      <c r="G1" s="251" t="str">
        <f>IFERROR(IF(SEARCH("9",BA10)=1,9),"")</f>
        <v/>
      </c>
      <c r="H1" s="257" t="str">
        <f>IFERROR(IF(SEARCH("10",BA10)=1,10),"")</f>
        <v/>
      </c>
      <c r="I1" s="358" t="str">
        <f>IFERROR(IF(SEARCH("11",BA10)=1,11),"")</f>
        <v/>
      </c>
      <c r="J1" s="359"/>
      <c r="K1" s="359"/>
      <c r="L1" s="360"/>
      <c r="M1" s="28">
        <v>64</v>
      </c>
      <c r="N1" s="30" t="str">
        <f>IF(ISODD(M1),"Disable Table Creation","Enable Table Creation")</f>
        <v>Enable Table Creation</v>
      </c>
      <c r="O1" s="28">
        <v>1</v>
      </c>
      <c r="U1" s="402" t="s">
        <v>6939</v>
      </c>
      <c r="V1" s="402"/>
      <c r="W1" s="402"/>
      <c r="X1" s="223" t="s">
        <v>6940</v>
      </c>
      <c r="Y1" s="223">
        <v>0</v>
      </c>
      <c r="Z1" s="192"/>
      <c r="AA1" s="192"/>
      <c r="AB1" s="192"/>
      <c r="AC1" s="192"/>
      <c r="BC1" s="287" t="s">
        <v>32</v>
      </c>
      <c r="BQ1" s="287" t="s">
        <v>7241</v>
      </c>
      <c r="BY1" s="287" t="s">
        <v>7241</v>
      </c>
      <c r="CK1" s="287" t="s">
        <v>7241</v>
      </c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</row>
    <row r="2" spans="1:263" ht="15" hidden="1" customHeight="1" thickTop="1" thickBot="1">
      <c r="A2" s="258"/>
      <c r="B2" s="252"/>
      <c r="C2" s="252"/>
      <c r="D2" s="253"/>
      <c r="E2" s="258"/>
      <c r="F2" s="254"/>
      <c r="G2" s="254"/>
      <c r="H2" s="254"/>
      <c r="I2" s="361"/>
      <c r="J2" s="362"/>
      <c r="K2" s="362"/>
      <c r="L2" s="363"/>
      <c r="N2" s="351"/>
      <c r="O2" s="352"/>
      <c r="P2" s="352"/>
      <c r="Q2" s="353"/>
      <c r="R2"/>
      <c r="S2"/>
      <c r="T2"/>
      <c r="U2" s="349" t="s">
        <v>6932</v>
      </c>
      <c r="V2" s="349"/>
      <c r="W2" s="349"/>
      <c r="X2" s="223" t="s">
        <v>6931</v>
      </c>
      <c r="Y2" s="223">
        <v>3</v>
      </c>
      <c r="Z2" s="192"/>
      <c r="AA2" s="192"/>
      <c r="AB2" s="192"/>
      <c r="AC2" s="192"/>
      <c r="BA2" s="278"/>
      <c r="BC2" s="287" t="s">
        <v>43</v>
      </c>
      <c r="BQ2" s="287" t="s">
        <v>7241</v>
      </c>
      <c r="BY2" s="287" t="s">
        <v>7241</v>
      </c>
      <c r="CK2" s="287" t="s">
        <v>7241</v>
      </c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</row>
    <row r="3" spans="1:263" ht="15" hidden="1" customHeight="1" thickTop="1" thickBot="1">
      <c r="A3" s="258"/>
      <c r="B3" s="253"/>
      <c r="C3" s="253" t="e">
        <f t="array" aca="1" ref="C3" ca="1">MATCH(I2&amp;$AZ$14,name&amp;Group2,0)</f>
        <v>#N/A</v>
      </c>
      <c r="D3" s="253"/>
      <c r="E3" s="258"/>
      <c r="F3" s="254"/>
      <c r="G3" s="254"/>
      <c r="H3" s="254"/>
      <c r="I3" s="354" t="str">
        <f ca="1">IFERROR(IF($Y$1=1,"",VLOOKUP(I1,needstable,8,FALSE)),"")</f>
        <v xml:space="preserve">    </v>
      </c>
      <c r="J3" s="355"/>
      <c r="K3" s="355"/>
      <c r="L3" s="356"/>
      <c r="N3" s="354" t="s">
        <v>628</v>
      </c>
      <c r="O3" s="355"/>
      <c r="P3" s="355"/>
      <c r="Q3" s="356"/>
      <c r="R3"/>
      <c r="S3"/>
      <c r="T3"/>
      <c r="U3" s="350" t="s">
        <v>6933</v>
      </c>
      <c r="V3" s="350"/>
      <c r="W3" s="350"/>
      <c r="X3" s="223" t="s">
        <v>6934</v>
      </c>
      <c r="Y3" s="223">
        <v>5</v>
      </c>
      <c r="BC3" s="287" t="s">
        <v>54</v>
      </c>
      <c r="BQ3" s="287" t="s">
        <v>7241</v>
      </c>
      <c r="BY3" s="287" t="s">
        <v>7241</v>
      </c>
      <c r="CK3" s="287" t="s">
        <v>7241</v>
      </c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</row>
    <row r="4" spans="1:263" ht="15" hidden="1" customHeight="1" thickTop="1" thickBot="1">
      <c r="A4" s="258"/>
      <c r="B4" s="253"/>
      <c r="C4" s="253"/>
      <c r="D4" s="253"/>
      <c r="E4" s="258"/>
      <c r="F4" s="254"/>
      <c r="G4" s="254"/>
      <c r="H4" s="254"/>
      <c r="I4" s="357" t="s">
        <v>6925</v>
      </c>
      <c r="J4" s="357"/>
      <c r="K4" s="357" t="str">
        <f>Sheet2rng!$D$1</f>
        <v>KS2</v>
      </c>
      <c r="L4" s="357"/>
      <c r="N4" s="357" t="s">
        <v>6925</v>
      </c>
      <c r="O4" s="357"/>
      <c r="P4" s="357" t="s">
        <v>6923</v>
      </c>
      <c r="Q4" s="357"/>
      <c r="R4"/>
      <c r="S4"/>
      <c r="T4"/>
      <c r="U4" s="350" t="s">
        <v>6935</v>
      </c>
      <c r="V4" s="350"/>
      <c r="W4" s="350"/>
      <c r="X4" s="223" t="s">
        <v>6936</v>
      </c>
      <c r="Y4" s="223">
        <v>7</v>
      </c>
      <c r="BC4" s="287" t="s">
        <v>65</v>
      </c>
      <c r="BQ4" s="287" t="s">
        <v>7241</v>
      </c>
      <c r="BY4" s="287" t="s">
        <v>7241</v>
      </c>
      <c r="CK4" s="287" t="s">
        <v>7241</v>
      </c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</row>
    <row r="5" spans="1:263" ht="15" hidden="1" customHeight="1" thickTop="1" thickBot="1">
      <c r="A5" s="258"/>
      <c r="B5" s="253"/>
      <c r="C5" s="253"/>
      <c r="D5" s="253"/>
      <c r="E5" s="258"/>
      <c r="F5" s="254"/>
      <c r="G5" s="254"/>
      <c r="H5" s="254"/>
      <c r="I5" s="347" t="str">
        <f t="array" aca="1" ref="I5" ca="1">IFERROR(IF($Y$2=2,"",IF($Y$2=3,INDEX(indexdatabase,MATCH(I1&amp;$AZ$14,name&amp;Group2,0),MATCH($AZ$23,Sheet2rng!$A$1:$AK$1,0)))),"")</f>
        <v/>
      </c>
      <c r="J5" s="348"/>
      <c r="K5" s="347" t="str">
        <f t="array" aca="1" ref="K5" ca="1">IFERROR(IF($Y$3=4,"",IF($Y$3=5,INDEX(indexdatabase,MATCH(I1&amp;$AZ$14,name&amp;Group2,0),MATCH($P$4,Sheet2rng!$A$1:$AK$1,0)))),"")</f>
        <v/>
      </c>
      <c r="L5" s="348"/>
      <c r="N5" s="347" t="s">
        <v>628</v>
      </c>
      <c r="O5" s="348"/>
      <c r="P5" s="347" t="s">
        <v>628</v>
      </c>
      <c r="Q5" s="348"/>
      <c r="R5"/>
      <c r="S5"/>
      <c r="T5"/>
      <c r="U5" s="350" t="s">
        <v>6937</v>
      </c>
      <c r="V5" s="350"/>
      <c r="W5" s="350"/>
      <c r="X5" s="224" t="s">
        <v>6938</v>
      </c>
      <c r="Y5" s="223">
        <v>9</v>
      </c>
      <c r="BC5" s="287" t="s">
        <v>75</v>
      </c>
      <c r="BQ5" s="287" t="s">
        <v>7241</v>
      </c>
      <c r="BY5" s="287" t="s">
        <v>7241</v>
      </c>
      <c r="CK5" s="287" t="s">
        <v>7241</v>
      </c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</row>
    <row r="6" spans="1:263" ht="15" hidden="1" customHeight="1" thickTop="1" thickBot="1">
      <c r="A6" s="258"/>
      <c r="B6" s="253"/>
      <c r="C6" s="253"/>
      <c r="D6" s="253"/>
      <c r="E6" s="258"/>
      <c r="F6" s="254"/>
      <c r="G6" s="254"/>
      <c r="H6" s="254"/>
      <c r="I6" s="345" t="str">
        <f>Sheet2rng!$C$1</f>
        <v>Target</v>
      </c>
      <c r="J6" s="346"/>
      <c r="K6" s="345" t="str">
        <f>Sheet2rng!$E$1</f>
        <v>AR</v>
      </c>
      <c r="L6" s="346"/>
      <c r="N6" s="345" t="s">
        <v>617</v>
      </c>
      <c r="O6" s="346"/>
      <c r="P6" s="345" t="s">
        <v>6921</v>
      </c>
      <c r="Q6" s="346"/>
      <c r="R6"/>
      <c r="S6"/>
      <c r="T6"/>
      <c r="U6" s="350"/>
      <c r="V6" s="350"/>
      <c r="W6" s="350"/>
      <c r="X6" s="223"/>
      <c r="Y6" s="223"/>
      <c r="BC6" s="287" t="s">
        <v>85</v>
      </c>
      <c r="BQ6" s="287" t="s">
        <v>7241</v>
      </c>
      <c r="BY6" s="287" t="s">
        <v>7241</v>
      </c>
      <c r="CK6" s="287" t="s">
        <v>7241</v>
      </c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</row>
    <row r="7" spans="1:263" ht="15" hidden="1" customHeight="1" thickTop="1" thickBot="1">
      <c r="A7" s="258"/>
      <c r="B7" s="258"/>
      <c r="C7" s="258"/>
      <c r="D7" s="258"/>
      <c r="E7" s="258"/>
      <c r="F7" s="254"/>
      <c r="G7" s="254"/>
      <c r="H7" s="254"/>
      <c r="I7" s="347" t="str">
        <f t="array" aca="1" ref="I7" ca="1">IFERROR(IF($Y$4=6,"",IF($Y$4=7,INDEX(indexdatabase,MATCH(I1&amp;$AZ$14,name&amp;Group2,0),MATCH($N$6,Sheet2rng!$A$1:$AK$1,0)))),"")</f>
        <v/>
      </c>
      <c r="J7" s="348"/>
      <c r="K7" s="343" t="str">
        <f t="array" aca="1" ref="K7" ca="1">IFERROR(IF($Y$5=8,"",IF($Y$5=9,INDEX(Sheet2rng,MATCH(I1&amp;$AZ$14,name&amp;Group2,0),MATCH($P$6,sheet2columns,0)))),"")</f>
        <v/>
      </c>
      <c r="L7" s="344"/>
      <c r="N7" s="347" t="s">
        <v>628</v>
      </c>
      <c r="O7" s="348"/>
      <c r="P7" s="343" t="s">
        <v>628</v>
      </c>
      <c r="Q7" s="344"/>
      <c r="U7" s="350"/>
      <c r="V7" s="350"/>
      <c r="W7" s="350"/>
      <c r="X7" s="223"/>
      <c r="Y7" s="223"/>
      <c r="BQ7" s="287" t="s">
        <v>7241</v>
      </c>
      <c r="BY7" s="287" t="s">
        <v>7241</v>
      </c>
      <c r="CK7" s="287" t="s">
        <v>7241</v>
      </c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</row>
    <row r="8" spans="1:263" ht="15" hidden="1" customHeight="1" thickTop="1">
      <c r="A8" s="254"/>
      <c r="B8" s="254"/>
      <c r="C8" s="254"/>
      <c r="D8" s="254"/>
      <c r="E8" s="254"/>
      <c r="F8" s="254"/>
      <c r="G8" s="254"/>
      <c r="H8" s="254"/>
      <c r="U8" s="350"/>
      <c r="V8" s="350"/>
      <c r="W8" s="350"/>
      <c r="X8" s="223"/>
      <c r="Y8" s="223"/>
      <c r="BQ8" s="287" t="s">
        <v>7241</v>
      </c>
      <c r="BY8" s="287" t="s">
        <v>7241</v>
      </c>
      <c r="CK8" s="287" t="s">
        <v>7241</v>
      </c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</row>
    <row r="9" spans="1:263" ht="15" hidden="1" customHeight="1">
      <c r="A9" s="254"/>
      <c r="B9" s="254"/>
      <c r="C9" s="254"/>
      <c r="D9" s="254"/>
      <c r="E9" s="254"/>
      <c r="F9" s="254"/>
      <c r="G9" s="254"/>
      <c r="H9" s="254"/>
      <c r="J9" s="193"/>
      <c r="K9" s="193"/>
      <c r="L9" s="290" t="str">
        <f>AZ23</f>
        <v>SPR 1</v>
      </c>
      <c r="U9" s="350"/>
      <c r="V9" s="350"/>
      <c r="W9" s="350"/>
      <c r="Y9" s="223"/>
      <c r="AX9" s="195"/>
      <c r="AY9" s="195"/>
      <c r="AZ9" s="28"/>
      <c r="BA9" s="214"/>
      <c r="BB9" s="214"/>
      <c r="BQ9" s="287" t="s">
        <v>7241</v>
      </c>
      <c r="BY9" s="287" t="s">
        <v>7241</v>
      </c>
      <c r="CA9" s="287" t="str">
        <f t="array" aca="1" ref="CA9" ca="1">IFERROR(INDEX(indexdatabase,MATCH(I2&amp;$AZ$14,name&amp;Group2,0),MATCH($A$1,Sheet2rng!$F$1:$K$1,0)+27),"")</f>
        <v/>
      </c>
      <c r="CB9" s="287">
        <f>IF(OR(AZ27="Aut 1",AZ27="Aut 2",AZ27="Spr 1"),1,2)</f>
        <v>1</v>
      </c>
      <c r="CC9" s="287" t="str">
        <f>IF(AZ4018="Sum 2",3,"")</f>
        <v/>
      </c>
      <c r="CD9" s="287" t="str">
        <f t="array" ref="CD9">IFERROR(INDEX(Sheet2rng!$A$1:$AK$2500,MATCH(I2&amp;AZ14,Sheet2rng!$A$1:$A$2500&amp;Sheet2rng!$B$1:$B$28,0),MATCH("Target",Sheet2rng!$A$1:$AK$1,0)),"")</f>
        <v/>
      </c>
      <c r="CK9" s="287" t="s">
        <v>7241</v>
      </c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</row>
    <row r="10" spans="1:263" ht="15" hidden="1" customHeight="1">
      <c r="A10" s="254"/>
      <c r="B10" s="254"/>
      <c r="C10" s="31"/>
      <c r="D10" s="254"/>
      <c r="E10" s="254"/>
      <c r="F10" s="254"/>
      <c r="G10" s="254"/>
      <c r="H10" s="31"/>
      <c r="I10" s="193"/>
      <c r="J10" s="193"/>
      <c r="K10" s="193"/>
      <c r="L10" s="193"/>
      <c r="M10" s="34"/>
      <c r="R10" s="34"/>
      <c r="S10" s="34"/>
      <c r="T10" s="34"/>
      <c r="U10" s="34"/>
      <c r="V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X10" s="196"/>
      <c r="AY10" s="196"/>
      <c r="AZ10" s="28"/>
      <c r="BA10" s="28" t="str">
        <f>AZ14</f>
        <v>8C-RE</v>
      </c>
      <c r="BQ10" s="287" t="s">
        <v>7241</v>
      </c>
      <c r="BY10" s="287" t="s">
        <v>7241</v>
      </c>
      <c r="CA10" s="287" t="str">
        <f>CONCATENATE(I2,AZ14)</f>
        <v>8C-RE</v>
      </c>
      <c r="CK10" s="287" t="s">
        <v>7241</v>
      </c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</row>
    <row r="11" spans="1:263" ht="15" customHeight="1" thickBot="1">
      <c r="A11" s="254"/>
      <c r="B11" s="254"/>
      <c r="C11" s="31"/>
      <c r="D11" s="254"/>
      <c r="E11" s="254"/>
      <c r="F11" s="254"/>
      <c r="G11" s="25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261"/>
      <c r="Y11" s="261"/>
      <c r="Z11" s="261"/>
      <c r="AA11" s="261"/>
      <c r="AB11" s="261"/>
      <c r="AC11" s="26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262"/>
      <c r="AX11" s="262"/>
      <c r="AY11" s="262"/>
      <c r="AZ11" s="251"/>
      <c r="BA11" s="276" t="s">
        <v>2755</v>
      </c>
      <c r="BB11" s="277" t="s">
        <v>604</v>
      </c>
      <c r="BC11" s="287" t="s">
        <v>612</v>
      </c>
      <c r="BQ11" s="287" t="s">
        <v>7241</v>
      </c>
      <c r="BS11" s="287" t="s">
        <v>612</v>
      </c>
      <c r="BY11" s="287" t="s">
        <v>7241</v>
      </c>
      <c r="CK11" s="287" t="s">
        <v>7241</v>
      </c>
      <c r="CV11" s="226"/>
      <c r="CW11" s="226"/>
      <c r="CX11" s="226"/>
      <c r="CY11" s="226"/>
      <c r="CZ11" s="226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</row>
    <row r="12" spans="1:263" ht="15" customHeight="1" thickTop="1">
      <c r="A12" s="254"/>
      <c r="B12" s="254"/>
      <c r="C12" s="31"/>
      <c r="D12" s="254"/>
      <c r="E12" s="254"/>
      <c r="F12" s="254"/>
      <c r="G12" s="254"/>
      <c r="H12" s="31"/>
      <c r="I12" s="243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66"/>
      <c r="AZ12" s="404" t="s">
        <v>7306</v>
      </c>
      <c r="BA12" s="252"/>
      <c r="BB12" s="252"/>
      <c r="BN12" s="287" t="s">
        <v>1</v>
      </c>
      <c r="BQ12" s="287" t="str">
        <f t="shared" ref="BQ12:BQ61" ca="1" si="0">IF($BA$10="","",IFERROR(INDEX(name,BT12,1),""))</f>
        <v>Kristina</v>
      </c>
      <c r="BR12" s="287" t="s">
        <v>2756</v>
      </c>
      <c r="BS12" s="287" t="str">
        <f t="array" aca="1" ref="BS12" ca="1">IFERROR(INDEX(indexdatabase,MATCH(BQ12&amp;$AZ$14,name&amp;Group2,0),MATCH("PPI",Sheet2rng!$A$1:$AK$1,0)),"")</f>
        <v>Y</v>
      </c>
      <c r="BT12" s="287">
        <f t="array" aca="1" ref="BT12" ca="1">IFERROR(SMALL(IF(LEFT(Group2,LEN(Class3!$BA$10))=Class3!$BA$10,ROW(Group2)),ROW(A1)),"")</f>
        <v>2</v>
      </c>
      <c r="BY12" s="287" t="s">
        <v>7246</v>
      </c>
      <c r="CK12" s="287" t="s">
        <v>7339</v>
      </c>
      <c r="CV12" s="226"/>
      <c r="CW12" s="226"/>
      <c r="CX12" s="226"/>
      <c r="CY12" s="226"/>
      <c r="CZ12" s="226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</row>
    <row r="13" spans="1:263" ht="15" customHeight="1" thickBot="1">
      <c r="A13" s="254"/>
      <c r="B13" s="254"/>
      <c r="C13" s="31"/>
      <c r="D13" s="254"/>
      <c r="E13" s="254"/>
      <c r="F13" s="254"/>
      <c r="G13" s="254"/>
      <c r="H13" s="254"/>
      <c r="I13" s="245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6"/>
      <c r="AZ13" s="405"/>
      <c r="BA13" s="252"/>
      <c r="BB13" s="252"/>
      <c r="BN13" s="287" t="s">
        <v>0</v>
      </c>
      <c r="BQ13" s="287" t="str">
        <f t="shared" ca="1" si="0"/>
        <v>Gretchen</v>
      </c>
      <c r="BR13" s="287" t="s">
        <v>2756</v>
      </c>
      <c r="BS13" s="287">
        <f t="array" aca="1" ref="BS13" ca="1">IFERROR(INDEX(indexdatabase,MATCH(BQ13&amp;$AZ$14,name&amp;Group2,0),MATCH("PPI",Sheet2rng!$A$1:$AK$1,0)),"")</f>
        <v>0</v>
      </c>
      <c r="BT13" s="287">
        <f t="array" aca="1" ref="BT13" ca="1">IFERROR(SMALL(IF(LEFT(Group2,LEN(Class3!$BA$10))=Class3!$BA$10,ROW(Group2)),ROW(A2)),"")</f>
        <v>24</v>
      </c>
      <c r="BY13" s="287" t="s">
        <v>7251</v>
      </c>
      <c r="CK13" s="287" t="s">
        <v>7482</v>
      </c>
      <c r="CV13" s="226"/>
      <c r="CW13" s="226"/>
      <c r="CX13" s="226"/>
      <c r="CY13" s="226"/>
      <c r="CZ13" s="226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</row>
    <row r="14" spans="1:263" ht="15" customHeight="1">
      <c r="A14" s="254"/>
      <c r="B14" s="254"/>
      <c r="C14" s="31"/>
      <c r="D14" s="254"/>
      <c r="E14" s="254"/>
      <c r="F14" s="254"/>
      <c r="G14" s="254"/>
      <c r="H14" s="254"/>
      <c r="I14" s="245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6"/>
      <c r="AZ14" s="406" t="s">
        <v>7562</v>
      </c>
      <c r="BA14" s="252"/>
      <c r="BB14" s="252"/>
      <c r="BN14" s="287" t="s">
        <v>7247</v>
      </c>
      <c r="BQ14" s="287" t="str">
        <f t="shared" ca="1" si="0"/>
        <v>Tim</v>
      </c>
      <c r="BR14" s="287" t="s">
        <v>2756</v>
      </c>
      <c r="BS14" s="287" t="str">
        <f t="array" aca="1" ref="BS14" ca="1">IFERROR(INDEX(indexdatabase,MATCH(BQ14&amp;$AZ$14,name&amp;Group2,0),MATCH("PPI",Sheet2rng!$A$1:$AK$1,0)),"")</f>
        <v>Y</v>
      </c>
      <c r="BT14" s="287">
        <f t="array" aca="1" ref="BT14" ca="1">IFERROR(SMALL(IF(LEFT(Group2,LEN(Class3!$BA$10))=Class3!$BA$10,ROW(Group2)),ROW(A3)),"")</f>
        <v>25</v>
      </c>
      <c r="BY14" s="287" t="s">
        <v>7257</v>
      </c>
      <c r="CK14" s="287" t="s">
        <v>7496</v>
      </c>
      <c r="CV14" s="226"/>
      <c r="CW14" s="226"/>
      <c r="CX14" s="226"/>
      <c r="CY14" s="226"/>
      <c r="CZ14" s="226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</row>
    <row r="15" spans="1:263" ht="15" customHeight="1" thickBot="1">
      <c r="A15" s="254"/>
      <c r="B15" s="254"/>
      <c r="C15" s="31"/>
      <c r="D15" s="254"/>
      <c r="E15" s="254"/>
      <c r="F15" s="254"/>
      <c r="G15" s="254"/>
      <c r="H15" s="254"/>
      <c r="I15" s="245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6"/>
      <c r="AZ15" s="407"/>
      <c r="BA15" s="252"/>
      <c r="BB15" s="252"/>
      <c r="BC15" s="287" t="s">
        <v>6926</v>
      </c>
      <c r="BD15" s="287" t="s">
        <v>6930</v>
      </c>
      <c r="BE15" s="287" t="s">
        <v>606</v>
      </c>
      <c r="BF15" s="287" t="s">
        <v>6927</v>
      </c>
      <c r="BG15" s="287" t="s">
        <v>6928</v>
      </c>
      <c r="BH15" s="287" t="s">
        <v>6929</v>
      </c>
      <c r="BN15" s="287" t="s">
        <v>7249</v>
      </c>
      <c r="BQ15" s="287" t="str">
        <f t="shared" ca="1" si="0"/>
        <v>Donald</v>
      </c>
      <c r="BR15" s="287" t="s">
        <v>2756</v>
      </c>
      <c r="BS15" s="287">
        <f t="array" aca="1" ref="BS15" ca="1">IFERROR(INDEX(indexdatabase,MATCH(BQ15&amp;$AZ$14,name&amp;Group2,0),MATCH("PPI",Sheet2rng!$A$1:$AK$1,0)),"")</f>
        <v>0</v>
      </c>
      <c r="BT15" s="287">
        <f t="array" aca="1" ref="BT15" ca="1">IFERROR(SMALL(IF(LEFT(Group2,LEN(Class3!$BA$10))=Class3!$BA$10,ROW(Group2)),ROW(A4)),"")</f>
        <v>32</v>
      </c>
      <c r="BY15" s="287" t="s">
        <v>7258</v>
      </c>
      <c r="CK15" s="287" t="s">
        <v>7350</v>
      </c>
      <c r="CV15" s="226"/>
      <c r="CW15" s="226"/>
      <c r="CX15" s="226"/>
      <c r="CY15" s="226"/>
      <c r="CZ15" s="226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</row>
    <row r="16" spans="1:263" ht="15" customHeight="1" thickTop="1" thickBot="1">
      <c r="A16" s="254"/>
      <c r="B16" s="254"/>
      <c r="C16" s="31"/>
      <c r="D16" s="254"/>
      <c r="E16" s="254"/>
      <c r="F16" s="254"/>
      <c r="G16" s="254"/>
      <c r="H16" s="254"/>
      <c r="I16" s="245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358"/>
      <c r="AA16" s="359"/>
      <c r="AB16" s="359"/>
      <c r="AC16" s="360"/>
      <c r="AD16" s="358" t="str">
        <f>IFERROR(IF(SEARCH("11",BV25)=1,11),"")</f>
        <v/>
      </c>
      <c r="AE16" s="359"/>
      <c r="AF16" s="359"/>
      <c r="AG16" s="360"/>
      <c r="AH16" s="242"/>
      <c r="AI16" s="242"/>
      <c r="AJ16" s="242"/>
      <c r="AK16" s="242"/>
      <c r="AL16" s="242"/>
      <c r="AM16" s="358" t="str">
        <f>IFERROR(IF(SEARCH("11",CE25)=1,11),"")</f>
        <v/>
      </c>
      <c r="AN16" s="359"/>
      <c r="AO16" s="359"/>
      <c r="AP16" s="360"/>
      <c r="AQ16" s="358" t="s">
        <v>7352</v>
      </c>
      <c r="AR16" s="359"/>
      <c r="AS16" s="359"/>
      <c r="AT16" s="360"/>
      <c r="AU16" s="242"/>
      <c r="AV16" s="242"/>
      <c r="AW16" s="242"/>
      <c r="AX16" s="242"/>
      <c r="AY16" s="246"/>
      <c r="AZ16" s="252"/>
      <c r="BA16" s="252" t="str">
        <f t="array" aca="1" ref="BA16" ca="1">IFERROR(INDEX(indexdatabase,MATCH(BQ12&amp;$AZ$14,name&amp;Group2,0),MATCH("AR",Sheet2rng!$A$1:$AK$1,0)),"")</f>
        <v>H</v>
      </c>
      <c r="BB16" s="252" t="str">
        <f ca="1">BQ12</f>
        <v>Kristina</v>
      </c>
      <c r="BC16" s="287">
        <f t="array" aca="1" ref="BC16" ca="1">IFERROR(INDEX(indexdatabase,MATCH($BB16&amp;$AZ$14,name&amp;Group2,0),MATCH("SEND",Sheet2rng!$A$1:$AO$1,0)),"")</f>
        <v>0</v>
      </c>
      <c r="BD16" s="287">
        <f t="array" aca="1" ref="BD16" ca="1">IFERROR(INDEX(indexdatabase,MATCH($BB16&amp;$AZ$14,name&amp;Group2,0),MATCH("MAT",Sheet2rng!$A$1:$AO$1,0)),"")</f>
        <v>0</v>
      </c>
      <c r="BE16" s="287" t="str">
        <f t="array" aca="1" ref="BE16" ca="1">IFERROR(INDEX(indexdatabase,MATCH($BB16&amp;$AZ$14,name&amp;Group2,0),MATCH("EAL",Sheet2rng!$A$1:$AO$1,0)),"")</f>
        <v>OTH</v>
      </c>
      <c r="BF16" s="287" t="str">
        <f ca="1">IF($BC16=0,"",IF($BC16="","",IF($BC16="N","",$BF$15&amp;$BC16)))</f>
        <v/>
      </c>
      <c r="BG16" s="287" t="str">
        <f ca="1">IF($BD16=0,"",IF($BD16="","",IF($BD16="N","",$BG$15&amp;$BD16)))</f>
        <v/>
      </c>
      <c r="BH16" s="287" t="str">
        <f ca="1">IF($BE16=0,"",IF($BE16="","",IF($BE16="N","",$BH$15&amp;$BE16)))</f>
        <v>EAL/OTH</v>
      </c>
      <c r="BI16" s="287" t="str">
        <f ca="1">CONCATENATE(BF16,"  ",BG16,"  ",BH16)</f>
        <v xml:space="preserve">    EAL/OTH</v>
      </c>
      <c r="BN16" s="287" t="s">
        <v>7253</v>
      </c>
      <c r="BQ16" s="287" t="str">
        <f t="shared" ca="1" si="0"/>
        <v>Paul</v>
      </c>
      <c r="BR16" s="287" t="s">
        <v>2756</v>
      </c>
      <c r="BS16" s="287">
        <f t="array" aca="1" ref="BS16" ca="1">IFERROR(INDEX(indexdatabase,MATCH(BQ16&amp;$AZ$14,name&amp;Group2,0),MATCH("PPI",Sheet2rng!$A$1:$AK$1,0)),"")</f>
        <v>0</v>
      </c>
      <c r="BT16" s="287">
        <f t="array" aca="1" ref="BT16" ca="1">IFERROR(SMALL(IF(LEFT(Group2,LEN(Class3!$BA$10))=Class3!$BA$10,ROW(Group2)),ROW(A5)),"")</f>
        <v>34</v>
      </c>
      <c r="BY16" s="287" t="s">
        <v>7260</v>
      </c>
      <c r="CK16" s="287" t="s">
        <v>7352</v>
      </c>
      <c r="CV16" s="226"/>
      <c r="CW16" s="226"/>
      <c r="CX16" s="226"/>
      <c r="CY16" s="226"/>
      <c r="CZ16" s="226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408" t="str">
        <f>BA10</f>
        <v>8C-RE</v>
      </c>
      <c r="HU16" s="409"/>
      <c r="HV16" s="409"/>
      <c r="HW16" s="409"/>
      <c r="HX16" s="409"/>
      <c r="HY16" s="409"/>
      <c r="HZ16" s="409"/>
      <c r="IA16" s="409"/>
      <c r="IB16" s="410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</row>
    <row r="17" spans="1:263" ht="15" customHeight="1" thickTop="1" thickBot="1">
      <c r="A17" s="254"/>
      <c r="B17" s="254"/>
      <c r="C17" s="31"/>
      <c r="D17" s="254"/>
      <c r="E17" s="254"/>
      <c r="F17" s="254"/>
      <c r="G17" s="254"/>
      <c r="H17" s="254"/>
      <c r="I17" s="245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361"/>
      <c r="AA17" s="362"/>
      <c r="AB17" s="362"/>
      <c r="AC17" s="363"/>
      <c r="AD17" s="361"/>
      <c r="AE17" s="362"/>
      <c r="AF17" s="362"/>
      <c r="AG17" s="363"/>
      <c r="AH17" s="242"/>
      <c r="AI17" s="242"/>
      <c r="AJ17" s="242"/>
      <c r="AK17" s="242"/>
      <c r="AL17" s="242"/>
      <c r="AM17" s="361"/>
      <c r="AN17" s="362"/>
      <c r="AO17" s="362"/>
      <c r="AP17" s="363"/>
      <c r="AQ17" s="361"/>
      <c r="AR17" s="362"/>
      <c r="AS17" s="362"/>
      <c r="AT17" s="363"/>
      <c r="AU17" s="242"/>
      <c r="AV17" s="242"/>
      <c r="AW17" s="242"/>
      <c r="AX17" s="242"/>
      <c r="AY17" s="246"/>
      <c r="AZ17" s="252"/>
      <c r="BA17" s="252">
        <f t="array" aca="1" ref="BA17" ca="1">IFERROR(INDEX(indexdatabase,MATCH(BQ13&amp;$AZ$14,name&amp;Group2,0),MATCH("AR",Sheet2rng!$A$1:$AK$1,0)),"")</f>
        <v>0</v>
      </c>
      <c r="BB17" s="252" t="str">
        <f t="shared" ref="BB17:BB46" ca="1" si="1">BQ13</f>
        <v>Gretchen</v>
      </c>
      <c r="BC17" s="287">
        <f t="array" aca="1" ref="BC17" ca="1">IFERROR(INDEX(indexdatabase,MATCH($BB17&amp;$AZ$14,name&amp;Group2,0),MATCH("SEND",Sheet2rng!$A$1:$AO$1,0)),"")</f>
        <v>0</v>
      </c>
      <c r="BD17" s="287">
        <f t="array" aca="1" ref="BD17" ca="1">IFERROR(INDEX(indexdatabase,MATCH($BB17&amp;$AZ$14,name&amp;Group2,0),MATCH("MAT",Sheet2rng!$A$1:$AO$1,0)),"")</f>
        <v>0</v>
      </c>
      <c r="BE17" s="287" t="str">
        <f t="array" aca="1" ref="BE17" ca="1">IFERROR(INDEX(indexdatabase,MATCH($BB17&amp;$AZ$14,name&amp;Group2,0),MATCH("EAL",Sheet2rng!$A$1:$AO$1,0)),"")</f>
        <v>OTH</v>
      </c>
      <c r="BF17" s="287" t="str">
        <f t="shared" ref="BF17:BF48" ca="1" si="2">IF($BC17=0,"",IF($BC17="","",IF($BC17="N","",$BF$15&amp;$BC17)))</f>
        <v/>
      </c>
      <c r="BG17" s="287" t="str">
        <f t="shared" ref="BG17:BG48" ca="1" si="3">IF($BD17=0,"",IF($BD17="","",IF($BD17="N","",$BG$15&amp;$BD17)))</f>
        <v/>
      </c>
      <c r="BH17" s="287" t="str">
        <f t="shared" ref="BH17:BH48" ca="1" si="4">IF($BE17=0,"",IF($BE17="","",IF($BE17="N","",$BH$15&amp;$BE17)))</f>
        <v>EAL/OTH</v>
      </c>
      <c r="BI17" s="287" t="str">
        <f t="shared" ref="BI17:BI47" ca="1" si="5">CONCATENATE(BF17,"  ",BG17,"  ",BH17)</f>
        <v xml:space="preserve">    EAL/OTH</v>
      </c>
      <c r="BQ17" s="287" t="str">
        <f t="shared" ca="1" si="0"/>
        <v>Melanie</v>
      </c>
      <c r="BR17" s="287" t="s">
        <v>2756</v>
      </c>
      <c r="BS17" s="287">
        <f t="array" aca="1" ref="BS17" ca="1">IFERROR(INDEX(indexdatabase,MATCH(BQ17&amp;$AZ$14,name&amp;Group2,0),MATCH("PPI",Sheet2rng!$A$1:$AK$1,0)),"")</f>
        <v>0</v>
      </c>
      <c r="BT17" s="287">
        <f t="array" aca="1" ref="BT17" ca="1">IFERROR(SMALL(IF(LEFT(Group2,LEN(Class3!$BA$10))=Class3!$BA$10,ROW(Group2)),ROW(A6)),"")</f>
        <v>52</v>
      </c>
      <c r="BY17" s="287" t="s">
        <v>7264</v>
      </c>
      <c r="CK17" s="287" t="s">
        <v>7506</v>
      </c>
      <c r="CV17" s="226"/>
      <c r="CW17" s="226"/>
      <c r="CX17" s="226"/>
      <c r="CY17" s="226"/>
      <c r="CZ17" s="226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408" t="s">
        <v>2757</v>
      </c>
      <c r="HU17" s="409"/>
      <c r="HV17" s="409"/>
      <c r="HW17" s="409"/>
      <c r="HX17" s="409"/>
      <c r="HY17" s="409"/>
      <c r="HZ17" s="409"/>
      <c r="IA17" s="409"/>
      <c r="IB17" s="410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</row>
    <row r="18" spans="1:263" ht="15" customHeight="1" thickTop="1" thickBot="1">
      <c r="A18" s="254"/>
      <c r="B18" s="254"/>
      <c r="C18" s="31"/>
      <c r="D18" s="254"/>
      <c r="E18" s="254"/>
      <c r="F18" s="254"/>
      <c r="G18" s="254"/>
      <c r="H18" s="254"/>
      <c r="I18" s="245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354" t="str">
        <f ca="1">IFERROR(IF($Y$1=1,"",VLOOKUP(Z16,needstable,8,FALSE)),"")</f>
        <v/>
      </c>
      <c r="AA18" s="355"/>
      <c r="AB18" s="355"/>
      <c r="AC18" s="356"/>
      <c r="AD18" s="354" t="str">
        <f ca="1">IFERROR(IF($Y$1=1,"",VLOOKUP(AD16,needstable,8,FALSE)),"")</f>
        <v xml:space="preserve">    </v>
      </c>
      <c r="AE18" s="355"/>
      <c r="AF18" s="355"/>
      <c r="AG18" s="356"/>
      <c r="AH18" s="242"/>
      <c r="AI18" s="242"/>
      <c r="AJ18" s="242"/>
      <c r="AK18" s="242"/>
      <c r="AL18" s="242"/>
      <c r="AM18" s="354" t="str">
        <f ca="1">IFERROR(IF($Y$1=1,"",VLOOKUP(AM16,needstable,8,FALSE)),"")</f>
        <v xml:space="preserve">    </v>
      </c>
      <c r="AN18" s="355"/>
      <c r="AO18" s="355"/>
      <c r="AP18" s="356"/>
      <c r="AQ18" s="354" t="str">
        <f ca="1">IFERROR(IF($Y$1=1,"",VLOOKUP(AQ16,needstable,8,FALSE)),"")</f>
        <v>SEND/K    EAL/ENG</v>
      </c>
      <c r="AR18" s="355"/>
      <c r="AS18" s="355"/>
      <c r="AT18" s="356"/>
      <c r="AU18" s="242"/>
      <c r="AV18" s="242"/>
      <c r="AW18" s="242"/>
      <c r="AX18" s="242"/>
      <c r="AY18" s="246"/>
      <c r="AZ18" s="252"/>
      <c r="BA18" s="252">
        <f t="array" aca="1" ref="BA18" ca="1">IFERROR(INDEX(indexdatabase,MATCH(BQ14&amp;$AZ$14,name&amp;Group2,0),MATCH("AR",Sheet2rng!$A$1:$AK$1,0)),"")</f>
        <v>0</v>
      </c>
      <c r="BB18" s="252" t="str">
        <f t="shared" ca="1" si="1"/>
        <v>Tim</v>
      </c>
      <c r="BC18" s="287" t="str">
        <f t="array" aca="1" ref="BC18" ca="1">IFERROR(INDEX(indexdatabase,MATCH($BB18&amp;$AZ$14,name&amp;Group2,0),MATCH("SEND",Sheet2rng!$A$1:$AO$1,0)),"")</f>
        <v>K</v>
      </c>
      <c r="BD18" s="287">
        <f t="array" aca="1" ref="BD18" ca="1">IFERROR(INDEX(indexdatabase,MATCH($BB18&amp;$AZ$14,name&amp;Group2,0),MATCH("MAT",Sheet2rng!$A$1:$AO$1,0)),"")</f>
        <v>0</v>
      </c>
      <c r="BE18" s="287" t="str">
        <f t="array" aca="1" ref="BE18" ca="1">IFERROR(INDEX(indexdatabase,MATCH($BB18&amp;$AZ$14,name&amp;Group2,0),MATCH("EAL",Sheet2rng!$A$1:$AO$1,0)),"")</f>
        <v>OTH</v>
      </c>
      <c r="BF18" s="287" t="str">
        <f t="shared" ca="1" si="2"/>
        <v>SEND/K</v>
      </c>
      <c r="BG18" s="287" t="str">
        <f t="shared" ca="1" si="3"/>
        <v/>
      </c>
      <c r="BH18" s="287" t="str">
        <f t="shared" ca="1" si="4"/>
        <v>EAL/OTH</v>
      </c>
      <c r="BI18" s="287" t="str">
        <f t="shared" ca="1" si="5"/>
        <v>SEND/K    EAL/OTH</v>
      </c>
      <c r="BQ18" s="287" t="str">
        <f t="shared" ca="1" si="0"/>
        <v>Alison</v>
      </c>
      <c r="BR18" s="287" t="s">
        <v>2756</v>
      </c>
      <c r="BS18" s="287" t="str">
        <f t="array" aca="1" ref="BS18" ca="1">IFERROR(INDEX(indexdatabase,MATCH(BQ18&amp;$AZ$14,name&amp;Group2,0),MATCH("PPI",Sheet2rng!$A$1:$AK$1,0)),"")</f>
        <v>Y</v>
      </c>
      <c r="BT18" s="287">
        <f t="array" aca="1" ref="BT18" ca="1">IFERROR(SMALL(IF(LEFT(Group2,LEN(Class3!$BA$10))=Class3!$BA$10,ROW(Group2)),ROW(A7)),"")</f>
        <v>67</v>
      </c>
      <c r="BY18" s="287" t="s">
        <v>7265</v>
      </c>
      <c r="CK18" s="287" t="s">
        <v>7513</v>
      </c>
      <c r="CV18" s="226"/>
      <c r="CW18" s="226"/>
      <c r="CX18" s="226"/>
      <c r="CY18" s="226"/>
      <c r="CZ18" s="226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186"/>
      <c r="HU18" s="187"/>
      <c r="HV18" s="288"/>
      <c r="HW18" s="288"/>
      <c r="HX18" s="288"/>
      <c r="HY18" s="288"/>
      <c r="HZ18" s="288"/>
      <c r="IA18" s="288"/>
      <c r="IB18" s="29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</row>
    <row r="19" spans="1:263" ht="15" customHeight="1" thickTop="1" thickBot="1">
      <c r="A19" s="254"/>
      <c r="B19" s="254"/>
      <c r="C19" s="31"/>
      <c r="D19" s="254"/>
      <c r="E19" s="254"/>
      <c r="F19" s="254"/>
      <c r="G19" s="254"/>
      <c r="H19" s="254"/>
      <c r="I19" s="245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357" t="s">
        <v>6925</v>
      </c>
      <c r="AA19" s="357"/>
      <c r="AB19" s="357" t="str">
        <f>Sheet2rng!$D$1</f>
        <v>KS2</v>
      </c>
      <c r="AC19" s="357"/>
      <c r="AD19" s="357" t="s">
        <v>6925</v>
      </c>
      <c r="AE19" s="357"/>
      <c r="AF19" s="357" t="str">
        <f>Sheet2rng!$D$1</f>
        <v>KS2</v>
      </c>
      <c r="AG19" s="357"/>
      <c r="AH19" s="242"/>
      <c r="AI19" s="242"/>
      <c r="AJ19" s="242"/>
      <c r="AK19" s="242"/>
      <c r="AL19" s="242"/>
      <c r="AM19" s="357" t="s">
        <v>6925</v>
      </c>
      <c r="AN19" s="357"/>
      <c r="AO19" s="357" t="str">
        <f>Sheet2rng!$D$1</f>
        <v>KS2</v>
      </c>
      <c r="AP19" s="357"/>
      <c r="AQ19" s="357" t="s">
        <v>6925</v>
      </c>
      <c r="AR19" s="357"/>
      <c r="AS19" s="357" t="str">
        <f>Sheet2rng!$D$1</f>
        <v>KS2</v>
      </c>
      <c r="AT19" s="357"/>
      <c r="AU19" s="242"/>
      <c r="AV19" s="242"/>
      <c r="AW19" s="242"/>
      <c r="AX19" s="242"/>
      <c r="AY19" s="246"/>
      <c r="AZ19" s="252"/>
      <c r="BA19" s="252">
        <f t="array" aca="1" ref="BA19" ca="1">IFERROR(INDEX(indexdatabase,MATCH(BQ15&amp;$AZ$14,name&amp;Group2,0),MATCH("AR",Sheet2rng!$A$1:$AK$1,0)),"")</f>
        <v>0</v>
      </c>
      <c r="BB19" s="252" t="str">
        <f t="shared" ca="1" si="1"/>
        <v>Donald</v>
      </c>
      <c r="BC19" s="287">
        <f t="array" aca="1" ref="BC19" ca="1">IFERROR(INDEX(indexdatabase,MATCH($BB19&amp;$AZ$14,name&amp;Group2,0),MATCH("SEND",Sheet2rng!$A$1:$AO$1,0)),"")</f>
        <v>0</v>
      </c>
      <c r="BD19" s="287">
        <f t="array" aca="1" ref="BD19" ca="1">IFERROR(INDEX(indexdatabase,MATCH($BB19&amp;$AZ$14,name&amp;Group2,0),MATCH("MAT",Sheet2rng!$A$1:$AO$1,0)),"")</f>
        <v>0</v>
      </c>
      <c r="BE19" s="287" t="str">
        <f t="array" aca="1" ref="BE19" ca="1">IFERROR(INDEX(indexdatabase,MATCH($BB19&amp;$AZ$14,name&amp;Group2,0),MATCH("EAL",Sheet2rng!$A$1:$AO$1,0)),"")</f>
        <v>ENG</v>
      </c>
      <c r="BF19" s="287" t="str">
        <f t="shared" ca="1" si="2"/>
        <v/>
      </c>
      <c r="BG19" s="287" t="str">
        <f t="shared" ca="1" si="3"/>
        <v/>
      </c>
      <c r="BH19" s="287" t="str">
        <f t="shared" ca="1" si="4"/>
        <v>EAL/ENG</v>
      </c>
      <c r="BI19" s="287" t="str">
        <f t="shared" ca="1" si="5"/>
        <v xml:space="preserve">    EAL/ENG</v>
      </c>
      <c r="BQ19" s="287" t="str">
        <f t="shared" ca="1" si="0"/>
        <v>Brandon</v>
      </c>
      <c r="BR19" s="287" t="s">
        <v>2756</v>
      </c>
      <c r="BS19" s="287">
        <f t="array" aca="1" ref="BS19" ca="1">IFERROR(INDEX(indexdatabase,MATCH(BQ19&amp;$AZ$14,name&amp;Group2,0),MATCH("PPI",Sheet2rng!$A$1:$AK$1,0)),"")</f>
        <v>0</v>
      </c>
      <c r="BT19" s="287">
        <f t="array" aca="1" ref="BT19" ca="1">IFERROR(SMALL(IF(LEFT(Group2,LEN(Class3!$BA$10))=Class3!$BA$10,ROW(Group2)),ROW(A8)),"")</f>
        <v>71</v>
      </c>
      <c r="BY19" s="287" t="s">
        <v>7266</v>
      </c>
      <c r="CK19" s="287" t="s">
        <v>7367</v>
      </c>
      <c r="CV19" s="226"/>
      <c r="CW19" s="226"/>
      <c r="CX19" s="226"/>
      <c r="CY19" s="226"/>
      <c r="CZ19" s="226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189">
        <f t="shared" ref="HT19:HU50" si="6">DT338</f>
        <v>0</v>
      </c>
      <c r="HU19" s="366">
        <f t="shared" si="6"/>
        <v>0</v>
      </c>
      <c r="HV19" s="366"/>
      <c r="HW19" s="366"/>
      <c r="HX19" s="366"/>
      <c r="HY19" s="366"/>
      <c r="HZ19" s="366"/>
      <c r="IA19" s="366"/>
      <c r="IB19" s="367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</row>
    <row r="20" spans="1:263" ht="15" customHeight="1" thickTop="1" thickBot="1">
      <c r="A20" s="254"/>
      <c r="B20" s="254"/>
      <c r="C20" s="31"/>
      <c r="D20" s="254"/>
      <c r="E20" s="254"/>
      <c r="F20" s="254"/>
      <c r="G20" s="254"/>
      <c r="H20" s="254"/>
      <c r="I20" s="245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347" t="str">
        <f t="array" aca="1" ref="Z20" ca="1">IFERROR(IF($Y$2=2,"",IF($Y$2=3,INDEX(indexdatabase,MATCH(Z16&amp;$AZ$14,name&amp;Group2,0),MATCH($AZ$23,Sheet2rng!$A$1:$AK$1,0)))),"")</f>
        <v/>
      </c>
      <c r="AA20" s="348"/>
      <c r="AB20" s="347" t="str">
        <f t="array" aca="1" ref="AB20" ca="1">IFERROR(IF($Y$3=4,"",IF($Y$3=5,INDEX(indexdatabase,MATCH(Z16&amp;$AZ$14,name&amp;Group2,0),MATCH($P$4,Sheet2rng!$A$1:$AK$1,0)))),"")</f>
        <v/>
      </c>
      <c r="AC20" s="348"/>
      <c r="AD20" s="347" t="str">
        <f t="array" aca="1" ref="AD20" ca="1">IFERROR(IF($Y$2=2,"",IF($Y$2=3,INDEX(indexdatabase,MATCH(AD16&amp;$AZ$14,name&amp;Group2,0),MATCH($AZ$23,Sheet2rng!$A$1:$AK$1,0)))),"")</f>
        <v/>
      </c>
      <c r="AE20" s="348"/>
      <c r="AF20" s="347" t="str">
        <f t="array" aca="1" ref="AF20" ca="1">IFERROR(IF($Y$3=4,"",IF($Y$3=5,INDEX(indexdatabase,MATCH(AD16&amp;$AZ$14,name&amp;Group2,0),MATCH($P$4,Sheet2rng!$A$1:$AK$1,0)))),"")</f>
        <v/>
      </c>
      <c r="AG20" s="348"/>
      <c r="AH20" s="242"/>
      <c r="AI20" s="242"/>
      <c r="AJ20" s="242"/>
      <c r="AK20" s="242"/>
      <c r="AL20" s="242"/>
      <c r="AM20" s="347" t="str">
        <f t="array" aca="1" ref="AM20" ca="1">IFERROR(IF($Y$2=2,"",IF($Y$2=3,INDEX(indexdatabase,MATCH(AM16&amp;$AZ$14,name&amp;Group2,0),MATCH($AZ$23,Sheet2rng!$A$1:$AK$1,0)))),"")</f>
        <v/>
      </c>
      <c r="AN20" s="348"/>
      <c r="AO20" s="347" t="str">
        <f t="array" aca="1" ref="AO20" ca="1">IFERROR(IF($Y$3=4,"",IF($Y$3=5,INDEX(indexdatabase,MATCH(AM16&amp;$AZ$14,name&amp;Group2,0),MATCH($P$4,Sheet2rng!$A$1:$AK$1,0)))),"")</f>
        <v/>
      </c>
      <c r="AP20" s="348"/>
      <c r="AQ20" s="347">
        <f t="array" aca="1" ref="AQ20" ca="1">IFERROR(IF($Y$2=2,"",IF($Y$2=3,INDEX(indexdatabase,MATCH(AQ16&amp;$AZ$14,name&amp;Group2,0),MATCH($AZ$23,Sheet2rng!$A$1:$AK$1,0)))),"")</f>
        <v>1</v>
      </c>
      <c r="AR20" s="348"/>
      <c r="AS20" s="347">
        <f t="array" aca="1" ref="AS20" ca="1">IFERROR(IF($Y$3=4,"",IF($Y$3=5,INDEX(indexdatabase,MATCH(AQ16&amp;$AZ$14,name&amp;Group2,0),MATCH($P$4,Sheet2rng!$A$1:$AK$1,0)))),"")</f>
        <v>0</v>
      </c>
      <c r="AT20" s="348"/>
      <c r="AU20" s="242"/>
      <c r="AV20" s="242"/>
      <c r="AW20" s="242"/>
      <c r="AX20" s="242"/>
      <c r="AY20" s="246"/>
      <c r="AZ20" s="379" t="s">
        <v>6924</v>
      </c>
      <c r="BA20" s="252">
        <f t="array" aca="1" ref="BA20" ca="1">IFERROR(INDEX(indexdatabase,MATCH(BQ16&amp;$AZ$14,name&amp;Group2,0),MATCH("AR",Sheet2rng!$A$1:$AK$1,0)),"")</f>
        <v>0</v>
      </c>
      <c r="BB20" s="252" t="str">
        <f t="shared" ca="1" si="1"/>
        <v>Paul</v>
      </c>
      <c r="BC20" s="287" t="str">
        <f t="array" aca="1" ref="BC20" ca="1">IFERROR(INDEX(indexdatabase,MATCH($BB20&amp;$AZ$14,name&amp;Group2,0),MATCH("SEND",Sheet2rng!$A$1:$AO$1,0)),"")</f>
        <v>K</v>
      </c>
      <c r="BD20" s="287">
        <f t="array" aca="1" ref="BD20" ca="1">IFERROR(INDEX(indexdatabase,MATCH($BB20&amp;$AZ$14,name&amp;Group2,0),MATCH("MAT",Sheet2rng!$A$1:$AO$1,0)),"")</f>
        <v>0</v>
      </c>
      <c r="BE20" s="287" t="str">
        <f t="array" aca="1" ref="BE20" ca="1">IFERROR(INDEX(indexdatabase,MATCH($BB20&amp;$AZ$14,name&amp;Group2,0),MATCH("EAL",Sheet2rng!$A$1:$AO$1,0)),"")</f>
        <v>ENG</v>
      </c>
      <c r="BF20" s="287" t="str">
        <f t="shared" ca="1" si="2"/>
        <v>SEND/K</v>
      </c>
      <c r="BG20" s="287" t="str">
        <f t="shared" ca="1" si="3"/>
        <v/>
      </c>
      <c r="BH20" s="287" t="str">
        <f t="shared" ca="1" si="4"/>
        <v>EAL/ENG</v>
      </c>
      <c r="BI20" s="287" t="str">
        <f t="shared" ca="1" si="5"/>
        <v>SEND/K    EAL/ENG</v>
      </c>
      <c r="BQ20" s="287" t="str">
        <f t="shared" ca="1" si="0"/>
        <v>Patricia</v>
      </c>
      <c r="BR20" s="287" t="s">
        <v>2756</v>
      </c>
      <c r="BS20" s="287">
        <f t="array" aca="1" ref="BS20" ca="1">IFERROR(INDEX(indexdatabase,MATCH(BQ20&amp;$AZ$14,name&amp;Group2,0),MATCH("PPI",Sheet2rng!$A$1:$AK$1,0)),"")</f>
        <v>0</v>
      </c>
      <c r="BT20" s="287">
        <f t="array" aca="1" ref="BT20" ca="1">IFERROR(SMALL(IF(LEFT(Group2,LEN(Class3!$BA$10))=Class3!$BA$10,ROW(Group2)),ROW(A9)),"")</f>
        <v>75</v>
      </c>
      <c r="BY20" s="287" t="s">
        <v>7267</v>
      </c>
      <c r="CK20" s="287" t="s">
        <v>7497</v>
      </c>
      <c r="CV20" s="226"/>
      <c r="CW20" s="226"/>
      <c r="CX20" s="226"/>
      <c r="CY20" s="226"/>
      <c r="CZ20" s="226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ED20" s="198">
        <f>IF(EE20=1,1,IF(EE20=2,2,IF(EE20=EE19,ED19,IF(EE20&gt;EE19,ED19+1))))</f>
        <v>0</v>
      </c>
      <c r="EE20" s="198" t="s">
        <v>628</v>
      </c>
      <c r="EF20" s="198" t="s">
        <v>629</v>
      </c>
      <c r="EL20" s="198">
        <f>IF(EM20=1,1,IF(EM20=2,2,IF(EM20=EM19,EL19,IF(EM20&gt;EM19,EL19+1))))</f>
        <v>1</v>
      </c>
      <c r="EM20" s="198">
        <v>1</v>
      </c>
      <c r="EN20" s="198" t="s">
        <v>1088</v>
      </c>
      <c r="ET20" s="198">
        <f>IF(EU20=1,1,IF(EU20=2,2,IF(EU20=EU19,ET19,IF(EU20&gt;EU19,ET19+1))))</f>
        <v>0</v>
      </c>
      <c r="EU20" s="198" t="s">
        <v>628</v>
      </c>
      <c r="EV20" s="198" t="s">
        <v>629</v>
      </c>
      <c r="FB20" s="198">
        <f>IF(FC20=1,1,IF(FC20=2,2,IF(FC20=FC19,FB19,IF(FC20&gt;FC19,FB19+1))))</f>
        <v>0</v>
      </c>
      <c r="FC20" s="198" t="s">
        <v>628</v>
      </c>
      <c r="FD20" s="198" t="s">
        <v>629</v>
      </c>
      <c r="FJ20" s="198">
        <f>IF(FK20=1,1,IF(FK20=2,2,IF(FK20=FK19,FJ19,IF(FK20&gt;FK19,FJ19+1))))</f>
        <v>0</v>
      </c>
      <c r="FK20" s="198" t="s">
        <v>628</v>
      </c>
      <c r="FL20" s="198" t="s">
        <v>629</v>
      </c>
      <c r="FR20" s="198">
        <f>IF(FS20=1,1,IF(FS20=2,2,IF(FS20=FS19,FR19,IF(FS20&gt;FS19,FR19+1))))</f>
        <v>0</v>
      </c>
      <c r="FS20" s="198" t="s">
        <v>628</v>
      </c>
      <c r="FT20" s="198" t="s">
        <v>629</v>
      </c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189">
        <f t="shared" si="6"/>
        <v>0</v>
      </c>
      <c r="HU20" s="366">
        <f t="shared" si="6"/>
        <v>0</v>
      </c>
      <c r="HV20" s="366"/>
      <c r="HW20" s="366"/>
      <c r="HX20" s="366"/>
      <c r="HY20" s="366"/>
      <c r="HZ20" s="366"/>
      <c r="IA20" s="366"/>
      <c r="IB20" s="367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</row>
    <row r="21" spans="1:263" ht="15" customHeight="1" thickTop="1" thickBot="1">
      <c r="A21" s="254"/>
      <c r="B21" s="254"/>
      <c r="C21" s="31"/>
      <c r="D21" s="254"/>
      <c r="E21" s="254"/>
      <c r="F21" s="254"/>
      <c r="G21" s="254"/>
      <c r="H21" s="254"/>
      <c r="I21" s="245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345" t="str">
        <f>Sheet2rng!$C$1</f>
        <v>Target</v>
      </c>
      <c r="AA21" s="346"/>
      <c r="AB21" s="345" t="str">
        <f>Sheet2rng!$E$1</f>
        <v>AR</v>
      </c>
      <c r="AC21" s="346"/>
      <c r="AD21" s="345" t="str">
        <f>Sheet2rng!$C$1</f>
        <v>Target</v>
      </c>
      <c r="AE21" s="346"/>
      <c r="AF21" s="345" t="str">
        <f>Sheet2rng!$E$1</f>
        <v>AR</v>
      </c>
      <c r="AG21" s="346"/>
      <c r="AH21" s="242"/>
      <c r="AI21" s="242"/>
      <c r="AJ21" s="242"/>
      <c r="AK21" s="242"/>
      <c r="AL21" s="242"/>
      <c r="AM21" s="345" t="str">
        <f>Sheet2rng!$C$1</f>
        <v>Target</v>
      </c>
      <c r="AN21" s="346"/>
      <c r="AO21" s="345" t="str">
        <f>Sheet2rng!$E$1</f>
        <v>AR</v>
      </c>
      <c r="AP21" s="346"/>
      <c r="AQ21" s="345" t="str">
        <f>Sheet2rng!$C$1</f>
        <v>Target</v>
      </c>
      <c r="AR21" s="346"/>
      <c r="AS21" s="345" t="str">
        <f>Sheet2rng!$E$1</f>
        <v>AR</v>
      </c>
      <c r="AT21" s="346"/>
      <c r="AU21" s="242"/>
      <c r="AV21" s="242"/>
      <c r="AW21" s="242"/>
      <c r="AX21" s="242"/>
      <c r="AY21" s="246"/>
      <c r="AZ21" s="379"/>
      <c r="BA21" s="252">
        <f t="array" aca="1" ref="BA21" ca="1">IFERROR(INDEX(indexdatabase,MATCH(BQ17&amp;$AZ$14,name&amp;Group2,0),MATCH("AR",Sheet2rng!$A$1:$AK$1,0)),"")</f>
        <v>0</v>
      </c>
      <c r="BB21" s="252" t="str">
        <f t="shared" ca="1" si="1"/>
        <v>Melanie</v>
      </c>
      <c r="BC21" s="287">
        <f t="array" aca="1" ref="BC21" ca="1">IFERROR(INDEX(indexdatabase,MATCH($BB21&amp;$AZ$14,name&amp;Group2,0),MATCH("SEND",Sheet2rng!$A$1:$AO$1,0)),"")</f>
        <v>0</v>
      </c>
      <c r="BD21" s="287">
        <f t="array" aca="1" ref="BD21" ca="1">IFERROR(INDEX(indexdatabase,MATCH($BB21&amp;$AZ$14,name&amp;Group2,0),MATCH("MAT",Sheet2rng!$A$1:$AO$1,0)),"")</f>
        <v>0</v>
      </c>
      <c r="BE21" s="287" t="str">
        <f t="array" aca="1" ref="BE21" ca="1">IFERROR(INDEX(indexdatabase,MATCH($BB21&amp;$AZ$14,name&amp;Group2,0),MATCH("EAL",Sheet2rng!$A$1:$AO$1,0)),"")</f>
        <v>NOT/kn</v>
      </c>
      <c r="BF21" s="287" t="str">
        <f t="shared" ca="1" si="2"/>
        <v/>
      </c>
      <c r="BG21" s="287" t="str">
        <f t="shared" ca="1" si="3"/>
        <v/>
      </c>
      <c r="BH21" s="287" t="str">
        <f t="shared" ca="1" si="4"/>
        <v>EAL/NOT/kn</v>
      </c>
      <c r="BI21" s="287" t="str">
        <f t="shared" ca="1" si="5"/>
        <v xml:space="preserve">    EAL/NOT/kn</v>
      </c>
      <c r="BQ21" s="287" t="str">
        <f t="shared" ca="1" si="0"/>
        <v>Jennifer</v>
      </c>
      <c r="BR21" s="287" t="s">
        <v>2756</v>
      </c>
      <c r="BS21" s="287">
        <f t="array" aca="1" ref="BS21" ca="1">IFERROR(INDEX(indexdatabase,MATCH(BQ21&amp;$AZ$14,name&amp;Group2,0),MATCH("PPI",Sheet2rng!$A$1:$AK$1,0)),"")</f>
        <v>0</v>
      </c>
      <c r="BT21" s="287">
        <f t="array" aca="1" ref="BT21" ca="1">IFERROR(SMALL(IF(LEFT(Group2,LEN(Class3!$BA$10))=Class3!$BA$10,ROW(Group2)),ROW(A10)),"")</f>
        <v>76</v>
      </c>
      <c r="BY21" s="287" t="s">
        <v>7270</v>
      </c>
      <c r="CK21" s="287" t="s">
        <v>7515</v>
      </c>
      <c r="CV21" s="226"/>
      <c r="CW21" s="226"/>
      <c r="CX21" s="226"/>
      <c r="CY21" s="226"/>
      <c r="CZ21" s="226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ED21" s="198">
        <f t="shared" ref="ED21:ED44" si="7">IF(EE21=1,1,IF(EE21=2,2,IF(EE21=EE20,ED20,IF(EE21&gt;EE20,ED20+1))))</f>
        <v>0</v>
      </c>
      <c r="EE21" s="198" t="s">
        <v>628</v>
      </c>
      <c r="EF21" s="198" t="s">
        <v>694</v>
      </c>
      <c r="EL21" s="198">
        <f t="shared" ref="EL21:EL44" si="8">IF(EM21=1,1,IF(EM21=2,2,IF(EM21=EM20,EL20,IF(EM21&gt;EM20,EL20+1))))</f>
        <v>2</v>
      </c>
      <c r="EM21" s="198">
        <v>2</v>
      </c>
      <c r="EN21" s="198" t="s">
        <v>694</v>
      </c>
      <c r="ET21" s="198">
        <f t="shared" ref="ET21:ET44" si="9">IF(EU21=1,1,IF(EU21=2,2,IF(EU21=EU20,ET20,IF(EU21&gt;EU20,ET20+1))))</f>
        <v>0</v>
      </c>
      <c r="EU21" s="198" t="s">
        <v>628</v>
      </c>
      <c r="EV21" s="198" t="s">
        <v>694</v>
      </c>
      <c r="FB21" s="198">
        <f t="shared" ref="FB21:FB44" si="10">IF(FC21=1,1,IF(FC21=2,2,IF(FC21=FC20,FB20,IF(FC21&gt;FC20,FB20+1))))</f>
        <v>0</v>
      </c>
      <c r="FC21" s="198" t="s">
        <v>628</v>
      </c>
      <c r="FD21" s="198" t="s">
        <v>694</v>
      </c>
      <c r="FJ21" s="198">
        <f t="shared" ref="FJ21:FJ44" si="11">IF(FK21=1,1,IF(FK21=2,2,IF(FK21=FK20,FJ20,IF(FK21&gt;FK20,FJ20+1))))</f>
        <v>0</v>
      </c>
      <c r="FK21" s="198" t="s">
        <v>628</v>
      </c>
      <c r="FL21" s="198" t="s">
        <v>694</v>
      </c>
      <c r="FR21" s="198">
        <f t="shared" ref="FR21:FR44" si="12">IF(FS21=1,1,IF(FS21=2,2,IF(FS21=FS20,FR20,IF(FS21&gt;FS20,FR20+1))))</f>
        <v>0</v>
      </c>
      <c r="FS21" s="198" t="s">
        <v>628</v>
      </c>
      <c r="FT21" s="198" t="s">
        <v>694</v>
      </c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189">
        <f t="shared" si="6"/>
        <v>0</v>
      </c>
      <c r="HU21" s="366">
        <f t="shared" si="6"/>
        <v>0</v>
      </c>
      <c r="HV21" s="366"/>
      <c r="HW21" s="366"/>
      <c r="HX21" s="366"/>
      <c r="HY21" s="366"/>
      <c r="HZ21" s="366"/>
      <c r="IA21" s="366"/>
      <c r="IB21" s="367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</row>
    <row r="22" spans="1:263" ht="15" customHeight="1" thickTop="1" thickBot="1">
      <c r="A22" s="254"/>
      <c r="B22" s="254"/>
      <c r="C22" s="31"/>
      <c r="D22" s="254"/>
      <c r="E22" s="254"/>
      <c r="F22" s="254"/>
      <c r="G22" s="254"/>
      <c r="H22" s="254"/>
      <c r="I22" s="24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347" t="str">
        <f t="array" aca="1" ref="Z22" ca="1">IFERROR(IF($Y$4=6,"",IF($Y$4=7,INDEX(indexdatabase,MATCH(Z16&amp;$AZ$14,name&amp;Group2,0),MATCH($N$6,Sheet2rng!$A$1:$AK$1,0)))),"")</f>
        <v/>
      </c>
      <c r="AA22" s="348"/>
      <c r="AB22" s="343" t="str">
        <f t="array" aca="1" ref="AB22" ca="1">IFERROR(IF($Y$5=8,"",IF($Y$5=9,INDEX(Sheet2rng,MATCH(Z16&amp;$AZ$14,name&amp;Group2,0),MATCH($P$6,sheet2columns,0)))),"")</f>
        <v/>
      </c>
      <c r="AC22" s="344"/>
      <c r="AD22" s="347" t="str">
        <f t="array" aca="1" ref="AD22" ca="1">IFERROR(IF($Y$4=6,"",IF($Y$4=7,INDEX(indexdatabase,MATCH(AD16&amp;$AZ$14,name&amp;Group2,0),MATCH($N$6,Sheet2rng!$A$1:$AK$1,0)))),"")</f>
        <v/>
      </c>
      <c r="AE22" s="348"/>
      <c r="AF22" s="343" t="str">
        <f t="array" aca="1" ref="AF22" ca="1">IFERROR(IF($Y$5=8,"",IF($Y$5=9,INDEX(Sheet2rng,MATCH(AD16&amp;$AZ$14,name&amp;Group2,0),MATCH($P$6,sheet2columns,0)))),"")</f>
        <v/>
      </c>
      <c r="AG22" s="344"/>
      <c r="AH22" s="242"/>
      <c r="AI22" s="242"/>
      <c r="AJ22" s="242"/>
      <c r="AK22" s="242"/>
      <c r="AL22" s="242"/>
      <c r="AM22" s="347" t="str">
        <f t="array" aca="1" ref="AM22" ca="1">IFERROR(IF($Y$4=6,"",IF($Y$4=7,INDEX(indexdatabase,MATCH(AM16&amp;$AZ$14,name&amp;Group2,0),MATCH($N$6,Sheet2rng!$A$1:$AK$1,0)))),"")</f>
        <v/>
      </c>
      <c r="AN22" s="348"/>
      <c r="AO22" s="343" t="str">
        <f t="array" aca="1" ref="AO22" ca="1">IFERROR(IF($Y$5=8,"",IF($Y$5=9,INDEX(Sheet2rng,MATCH(AM16&amp;$AZ$14,name&amp;Group2,0),MATCH($P$6,sheet2columns,0)))),"")</f>
        <v/>
      </c>
      <c r="AP22" s="344"/>
      <c r="AQ22" s="347" t="str">
        <f t="array" aca="1" ref="AQ22" ca="1">IFERROR(IF($Y$4=6,"",IF($Y$4=7,INDEX(indexdatabase,MATCH(AQ16&amp;$AZ$14,name&amp;Group2,0),MATCH($N$6,Sheet2rng!$A$1:$AK$1,0)))),"")</f>
        <v>2+</v>
      </c>
      <c r="AR22" s="348"/>
      <c r="AS22" s="343">
        <f t="array" aca="1" ref="AS22" ca="1">IFERROR(IF($Y$5=8,"",IF($Y$5=9,INDEX(Sheet2rng,MATCH(AQ16&amp;$AZ$14,name&amp;Group2,0),MATCH($P$6,sheet2columns,0)))),"")</f>
        <v>0</v>
      </c>
      <c r="AT22" s="344"/>
      <c r="AU22" s="242"/>
      <c r="AV22" s="242"/>
      <c r="AW22" s="242"/>
      <c r="AX22" s="242"/>
      <c r="AY22" s="246"/>
      <c r="AZ22" s="379"/>
      <c r="BA22" s="252">
        <f t="array" aca="1" ref="BA22" ca="1">IFERROR(INDEX(indexdatabase,MATCH(BQ18&amp;$AZ$14,name&amp;Group2,0),MATCH("AR",Sheet2rng!$A$1:$AK$1,0)),"")</f>
        <v>0</v>
      </c>
      <c r="BB22" s="252" t="str">
        <f t="shared" ca="1" si="1"/>
        <v>Alison</v>
      </c>
      <c r="BC22" s="287">
        <f t="array" aca="1" ref="BC22" ca="1">IFERROR(INDEX(indexdatabase,MATCH($BB22&amp;$AZ$14,name&amp;Group2,0),MATCH("SEND",Sheet2rng!$A$1:$AO$1,0)),"")</f>
        <v>0</v>
      </c>
      <c r="BD22" s="287">
        <f t="array" aca="1" ref="BD22" ca="1">IFERROR(INDEX(indexdatabase,MATCH($BB22&amp;$AZ$14,name&amp;Group2,0),MATCH("MAT",Sheet2rng!$A$1:$AO$1,0)),"")</f>
        <v>0</v>
      </c>
      <c r="BE22" s="287" t="str">
        <f t="array" aca="1" ref="BE22" ca="1">IFERROR(INDEX(indexdatabase,MATCH($BB22&amp;$AZ$14,name&amp;Group2,0),MATCH("EAL",Sheet2rng!$A$1:$AO$1,0)),"")</f>
        <v>NOT/kn</v>
      </c>
      <c r="BF22" s="287" t="str">
        <f t="shared" ca="1" si="2"/>
        <v/>
      </c>
      <c r="BG22" s="287" t="str">
        <f t="shared" ca="1" si="3"/>
        <v/>
      </c>
      <c r="BH22" s="287" t="str">
        <f t="shared" ca="1" si="4"/>
        <v>EAL/NOT/kn</v>
      </c>
      <c r="BI22" s="287" t="str">
        <f t="shared" ca="1" si="5"/>
        <v xml:space="preserve">    EAL/NOT/kn</v>
      </c>
      <c r="BQ22" s="287" t="str">
        <f t="shared" ca="1" si="0"/>
        <v>Mary</v>
      </c>
      <c r="BR22" s="287" t="s">
        <v>2756</v>
      </c>
      <c r="BS22" s="287" t="str">
        <f t="array" aca="1" ref="BS22" ca="1">IFERROR(INDEX(indexdatabase,MATCH(BQ22&amp;$AZ$14,name&amp;Group2,0),MATCH("PPI",Sheet2rng!$A$1:$AK$1,0)),"")</f>
        <v>Y</v>
      </c>
      <c r="BT22" s="287">
        <f t="array" aca="1" ref="BT22" ca="1">IFERROR(SMALL(IF(LEFT(Group2,LEN(Class3!$BA$10))=Class3!$BA$10,ROW(Group2)),ROW(A11)),"")</f>
        <v>77</v>
      </c>
      <c r="BY22" s="287" t="s">
        <v>7274</v>
      </c>
      <c r="CK22" s="287" t="s">
        <v>7518</v>
      </c>
      <c r="CV22" s="226"/>
      <c r="CW22" s="226"/>
      <c r="CX22" s="226"/>
      <c r="CY22" s="226"/>
      <c r="CZ22" s="226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ED22" s="198">
        <f t="shared" si="7"/>
        <v>0</v>
      </c>
      <c r="EE22" s="198" t="s">
        <v>628</v>
      </c>
      <c r="EF22" s="198" t="s">
        <v>796</v>
      </c>
      <c r="EL22" s="198">
        <f t="shared" si="8"/>
        <v>2</v>
      </c>
      <c r="EM22" s="198">
        <v>2</v>
      </c>
      <c r="EN22" s="198" t="s">
        <v>1296</v>
      </c>
      <c r="ET22" s="198">
        <f t="shared" si="9"/>
        <v>0</v>
      </c>
      <c r="EU22" s="198" t="s">
        <v>628</v>
      </c>
      <c r="EV22" s="198" t="s">
        <v>796</v>
      </c>
      <c r="FB22" s="198">
        <f t="shared" si="10"/>
        <v>0</v>
      </c>
      <c r="FC22" s="198" t="s">
        <v>628</v>
      </c>
      <c r="FD22" s="198" t="s">
        <v>796</v>
      </c>
      <c r="FJ22" s="198">
        <f t="shared" si="11"/>
        <v>0</v>
      </c>
      <c r="FK22" s="198" t="s">
        <v>628</v>
      </c>
      <c r="FL22" s="198" t="s">
        <v>796</v>
      </c>
      <c r="FR22" s="198">
        <f t="shared" si="12"/>
        <v>0</v>
      </c>
      <c r="FS22" s="198" t="s">
        <v>628</v>
      </c>
      <c r="FT22" s="198" t="s">
        <v>796</v>
      </c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189">
        <f t="shared" si="6"/>
        <v>0</v>
      </c>
      <c r="HU22" s="366">
        <f t="shared" si="6"/>
        <v>0</v>
      </c>
      <c r="HV22" s="366"/>
      <c r="HW22" s="366"/>
      <c r="HX22" s="366"/>
      <c r="HY22" s="366"/>
      <c r="HZ22" s="366"/>
      <c r="IA22" s="366"/>
      <c r="IB22" s="367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</row>
    <row r="23" spans="1:263" ht="15" customHeight="1" thickTop="1" thickBot="1">
      <c r="A23" s="254"/>
      <c r="B23" s="254"/>
      <c r="C23" s="31"/>
      <c r="D23" s="254"/>
      <c r="E23" s="254"/>
      <c r="F23" s="254"/>
      <c r="G23" s="254"/>
      <c r="H23" s="254"/>
      <c r="I23" s="24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358"/>
      <c r="AA23" s="359"/>
      <c r="AB23" s="359"/>
      <c r="AC23" s="360"/>
      <c r="AD23" s="358" t="str">
        <f>IFERROR(IF(SEARCH("11",BV32)=1,11),"")</f>
        <v/>
      </c>
      <c r="AE23" s="359"/>
      <c r="AF23" s="359"/>
      <c r="AG23" s="360"/>
      <c r="AH23" s="242"/>
      <c r="AI23" s="242"/>
      <c r="AJ23" s="242"/>
      <c r="AK23" s="242"/>
      <c r="AL23" s="242"/>
      <c r="AM23" s="358" t="str">
        <f>IFERROR(IF(SEARCH("11",CE32)=1,11),"")</f>
        <v/>
      </c>
      <c r="AN23" s="359"/>
      <c r="AO23" s="359"/>
      <c r="AP23" s="360"/>
      <c r="AQ23" s="358" t="str">
        <f>IFERROR(IF(SEARCH("11",CI32)=1,11),"")</f>
        <v/>
      </c>
      <c r="AR23" s="359"/>
      <c r="AS23" s="359"/>
      <c r="AT23" s="360"/>
      <c r="AU23" s="242"/>
      <c r="AV23" s="242"/>
      <c r="AW23" s="242"/>
      <c r="AX23" s="242"/>
      <c r="AY23" s="246"/>
      <c r="AZ23" s="403" t="s">
        <v>623</v>
      </c>
      <c r="BA23" s="252">
        <f t="array" aca="1" ref="BA23" ca="1">IFERROR(INDEX(indexdatabase,MATCH(BQ19&amp;$AZ$14,name&amp;Group2,0),MATCH("AR",Sheet2rng!$A$1:$AK$1,0)),"")</f>
        <v>0</v>
      </c>
      <c r="BB23" s="252" t="str">
        <f t="shared" ca="1" si="1"/>
        <v>Brandon</v>
      </c>
      <c r="BC23" s="287">
        <f t="array" aca="1" ref="BC23" ca="1">IFERROR(INDEX(indexdatabase,MATCH($BB23&amp;$AZ$14,name&amp;Group2,0),MATCH("SEND",Sheet2rng!$A$1:$AO$1,0)),"")</f>
        <v>0</v>
      </c>
      <c r="BD23" s="287">
        <f t="array" aca="1" ref="BD23" ca="1">IFERROR(INDEX(indexdatabase,MATCH($BB23&amp;$AZ$14,name&amp;Group2,0),MATCH("MAT",Sheet2rng!$A$1:$AO$1,0)),"")</f>
        <v>0</v>
      </c>
      <c r="BE23" s="287" t="str">
        <f t="array" aca="1" ref="BE23" ca="1">IFERROR(INDEX(indexdatabase,MATCH($BB23&amp;$AZ$14,name&amp;Group2,0),MATCH("EAL",Sheet2rng!$A$1:$AO$1,0)),"")</f>
        <v>OTH</v>
      </c>
      <c r="BF23" s="287" t="str">
        <f t="shared" ca="1" si="2"/>
        <v/>
      </c>
      <c r="BG23" s="287" t="str">
        <f t="shared" ca="1" si="3"/>
        <v/>
      </c>
      <c r="BH23" s="287" t="str">
        <f t="shared" ca="1" si="4"/>
        <v>EAL/OTH</v>
      </c>
      <c r="BI23" s="287" t="str">
        <f t="shared" ca="1" si="5"/>
        <v xml:space="preserve">    EAL/OTH</v>
      </c>
      <c r="BQ23" s="287" t="str">
        <f t="shared" ca="1" si="0"/>
        <v>Vincent</v>
      </c>
      <c r="BR23" s="287" t="s">
        <v>2756</v>
      </c>
      <c r="BS23" s="287">
        <f t="array" aca="1" ref="BS23" ca="1">IFERROR(INDEX(indexdatabase,MATCH(BQ23&amp;$AZ$14,name&amp;Group2,0),MATCH("PPI",Sheet2rng!$A$1:$AK$1,0)),"")</f>
        <v>0</v>
      </c>
      <c r="BT23" s="287">
        <f t="array" aca="1" ref="BT23" ca="1">IFERROR(SMALL(IF(LEFT(Group2,LEN(Class3!$BA$10))=Class3!$BA$10,ROW(Group2)),ROW(A12)),"")</f>
        <v>99</v>
      </c>
      <c r="BY23" s="287" t="s">
        <v>7278</v>
      </c>
      <c r="CK23" s="287" t="s">
        <v>7519</v>
      </c>
      <c r="CV23" s="226"/>
      <c r="CW23" s="226"/>
      <c r="CX23" s="226"/>
      <c r="CY23" s="226"/>
      <c r="CZ23" s="226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ED23" s="198">
        <f t="shared" si="7"/>
        <v>0</v>
      </c>
      <c r="EE23" s="198" t="s">
        <v>628</v>
      </c>
      <c r="EF23" s="198" t="s">
        <v>827</v>
      </c>
      <c r="EL23" s="198">
        <f t="shared" si="8"/>
        <v>2</v>
      </c>
      <c r="EM23" s="198">
        <v>2</v>
      </c>
      <c r="EN23" s="198" t="s">
        <v>1308</v>
      </c>
      <c r="ET23" s="198">
        <f t="shared" si="9"/>
        <v>0</v>
      </c>
      <c r="EU23" s="198" t="s">
        <v>628</v>
      </c>
      <c r="EV23" s="198" t="s">
        <v>827</v>
      </c>
      <c r="FB23" s="198">
        <f t="shared" si="10"/>
        <v>0</v>
      </c>
      <c r="FC23" s="198" t="s">
        <v>628</v>
      </c>
      <c r="FD23" s="198" t="s">
        <v>827</v>
      </c>
      <c r="FJ23" s="198">
        <f t="shared" si="11"/>
        <v>0</v>
      </c>
      <c r="FK23" s="198" t="s">
        <v>628</v>
      </c>
      <c r="FL23" s="198" t="s">
        <v>827</v>
      </c>
      <c r="FR23" s="198">
        <f t="shared" si="12"/>
        <v>0</v>
      </c>
      <c r="FS23" s="198" t="s">
        <v>628</v>
      </c>
      <c r="FT23" s="198" t="s">
        <v>827</v>
      </c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189">
        <f t="shared" si="6"/>
        <v>0</v>
      </c>
      <c r="HU23" s="366">
        <f t="shared" si="6"/>
        <v>0</v>
      </c>
      <c r="HV23" s="366"/>
      <c r="HW23" s="366"/>
      <c r="HX23" s="366"/>
      <c r="HY23" s="366"/>
      <c r="HZ23" s="366"/>
      <c r="IA23" s="366"/>
      <c r="IB23" s="367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</row>
    <row r="24" spans="1:263" ht="15" customHeight="1" thickTop="1" thickBot="1">
      <c r="A24" s="254"/>
      <c r="B24" s="254"/>
      <c r="C24" s="31"/>
      <c r="D24" s="254"/>
      <c r="E24" s="254"/>
      <c r="F24" s="254"/>
      <c r="G24" s="254"/>
      <c r="H24" s="254"/>
      <c r="I24" s="245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361"/>
      <c r="AA24" s="362"/>
      <c r="AB24" s="362"/>
      <c r="AC24" s="363"/>
      <c r="AD24" s="361"/>
      <c r="AE24" s="362"/>
      <c r="AF24" s="362"/>
      <c r="AG24" s="363"/>
      <c r="AH24" s="242"/>
      <c r="AI24" s="242"/>
      <c r="AJ24" s="242"/>
      <c r="AK24" s="242"/>
      <c r="AL24" s="242"/>
      <c r="AM24" s="361"/>
      <c r="AN24" s="362"/>
      <c r="AO24" s="362"/>
      <c r="AP24" s="363"/>
      <c r="AQ24" s="361"/>
      <c r="AR24" s="362"/>
      <c r="AS24" s="362"/>
      <c r="AT24" s="363"/>
      <c r="AU24" s="242"/>
      <c r="AV24" s="242"/>
      <c r="AW24" s="242"/>
      <c r="AX24" s="242"/>
      <c r="AY24" s="246"/>
      <c r="AZ24" s="403"/>
      <c r="BA24" s="252">
        <f t="array" aca="1" ref="BA24" ca="1">IFERROR(INDEX(indexdatabase,MATCH(BQ20&amp;$AZ$14,name&amp;Group2,0),MATCH("AR",Sheet2rng!$A$1:$AK$1,0)),"")</f>
        <v>0</v>
      </c>
      <c r="BB24" s="252" t="str">
        <f t="shared" ca="1" si="1"/>
        <v>Patricia</v>
      </c>
      <c r="BC24" s="287">
        <f t="array" aca="1" ref="BC24" ca="1">IFERROR(INDEX(indexdatabase,MATCH($BB24&amp;$AZ$14,name&amp;Group2,0),MATCH("SEND",Sheet2rng!$A$1:$AO$1,0)),"")</f>
        <v>0</v>
      </c>
      <c r="BD24" s="287">
        <f t="array" aca="1" ref="BD24" ca="1">IFERROR(INDEX(indexdatabase,MATCH($BB24&amp;$AZ$14,name&amp;Group2,0),MATCH("MAT",Sheet2rng!$A$1:$AO$1,0)),"")</f>
        <v>0</v>
      </c>
      <c r="BE24" s="287" t="str">
        <f t="array" aca="1" ref="BE24" ca="1">IFERROR(INDEX(indexdatabase,MATCH($BB24&amp;$AZ$14,name&amp;Group2,0),MATCH("EAL",Sheet2rng!$A$1:$AO$1,0)),"")</f>
        <v>NOT/kn</v>
      </c>
      <c r="BF24" s="287" t="str">
        <f t="shared" ca="1" si="2"/>
        <v/>
      </c>
      <c r="BG24" s="287" t="str">
        <f t="shared" ca="1" si="3"/>
        <v/>
      </c>
      <c r="BH24" s="287" t="str">
        <f t="shared" ca="1" si="4"/>
        <v>EAL/NOT/kn</v>
      </c>
      <c r="BI24" s="287" t="str">
        <f t="shared" ca="1" si="5"/>
        <v xml:space="preserve">    EAL/NOT/kn</v>
      </c>
      <c r="BQ24" s="287" t="str">
        <f t="shared" ca="1" si="0"/>
        <v>Katie</v>
      </c>
      <c r="BR24" s="287" t="s">
        <v>2756</v>
      </c>
      <c r="BS24" s="287">
        <f t="array" aca="1" ref="BS24" ca="1">IFERROR(INDEX(indexdatabase,MATCH(BQ24&amp;$AZ$14,name&amp;Group2,0),MATCH("PPI",Sheet2rng!$A$1:$AK$1,0)),"")</f>
        <v>0</v>
      </c>
      <c r="BT24" s="287">
        <f t="array" aca="1" ref="BT24" ca="1">IFERROR(SMALL(IF(LEFT(Group2,LEN(Class3!$BA$10))=Class3!$BA$10,ROW(Group2)),ROW(A13)),"")</f>
        <v>104</v>
      </c>
      <c r="BY24" s="287" t="s">
        <v>7279</v>
      </c>
      <c r="CK24" s="287" t="s">
        <v>7374</v>
      </c>
      <c r="CV24" s="226"/>
      <c r="CW24" s="226"/>
      <c r="CX24" s="226"/>
      <c r="CY24" s="226"/>
      <c r="CZ24" s="226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ED24" s="198">
        <f t="shared" si="7"/>
        <v>0</v>
      </c>
      <c r="EE24" s="198" t="s">
        <v>628</v>
      </c>
      <c r="EF24" s="198" t="s">
        <v>922</v>
      </c>
      <c r="EL24" s="198">
        <f t="shared" si="8"/>
        <v>2</v>
      </c>
      <c r="EM24" s="198">
        <v>2</v>
      </c>
      <c r="EN24" s="198" t="s">
        <v>1183</v>
      </c>
      <c r="ET24" s="198">
        <f t="shared" si="9"/>
        <v>0</v>
      </c>
      <c r="EU24" s="198" t="s">
        <v>628</v>
      </c>
      <c r="EV24" s="198" t="s">
        <v>922</v>
      </c>
      <c r="FB24" s="198">
        <f t="shared" si="10"/>
        <v>0</v>
      </c>
      <c r="FC24" s="198" t="s">
        <v>628</v>
      </c>
      <c r="FD24" s="198" t="s">
        <v>922</v>
      </c>
      <c r="FJ24" s="198">
        <f t="shared" si="11"/>
        <v>0</v>
      </c>
      <c r="FK24" s="198" t="s">
        <v>628</v>
      </c>
      <c r="FL24" s="198" t="s">
        <v>922</v>
      </c>
      <c r="FR24" s="198">
        <f t="shared" si="12"/>
        <v>0</v>
      </c>
      <c r="FS24" s="198" t="s">
        <v>628</v>
      </c>
      <c r="FT24" s="198" t="s">
        <v>922</v>
      </c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189">
        <f t="shared" si="6"/>
        <v>0</v>
      </c>
      <c r="HU24" s="366">
        <f t="shared" si="6"/>
        <v>0</v>
      </c>
      <c r="HV24" s="366"/>
      <c r="HW24" s="366"/>
      <c r="HX24" s="366"/>
      <c r="HY24" s="366"/>
      <c r="HZ24" s="366"/>
      <c r="IA24" s="366"/>
      <c r="IB24" s="367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</row>
    <row r="25" spans="1:263" ht="15" customHeight="1" thickTop="1" thickBot="1">
      <c r="A25" s="254"/>
      <c r="B25" s="254"/>
      <c r="C25" s="31"/>
      <c r="D25" s="254"/>
      <c r="E25" s="254"/>
      <c r="F25" s="254"/>
      <c r="G25" s="254"/>
      <c r="H25" s="254"/>
      <c r="I25" s="245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354" t="str">
        <f ca="1">IFERROR(IF($Y$1=1,"",VLOOKUP(Z23,needstable,8,FALSE)),"")</f>
        <v/>
      </c>
      <c r="AA25" s="355"/>
      <c r="AB25" s="355"/>
      <c r="AC25" s="356"/>
      <c r="AD25" s="354" t="str">
        <f ca="1">IFERROR(IF($Y$1=1,"",VLOOKUP(AD23,needstable,8,FALSE)),"")</f>
        <v xml:space="preserve">    </v>
      </c>
      <c r="AE25" s="355"/>
      <c r="AF25" s="355"/>
      <c r="AG25" s="356"/>
      <c r="AH25" s="242"/>
      <c r="AI25" s="242"/>
      <c r="AJ25" s="242"/>
      <c r="AK25" s="242"/>
      <c r="AL25" s="242"/>
      <c r="AM25" s="354" t="str">
        <f ca="1">IFERROR(IF($Y$1=1,"",VLOOKUP(AM23,needstable,8,FALSE)),"")</f>
        <v xml:space="preserve">    </v>
      </c>
      <c r="AN25" s="355"/>
      <c r="AO25" s="355"/>
      <c r="AP25" s="356"/>
      <c r="AQ25" s="354" t="str">
        <f ca="1">IFERROR(IF($Y$1=1,"",VLOOKUP(AQ23,needstable,8,FALSE)),"")</f>
        <v xml:space="preserve">    </v>
      </c>
      <c r="AR25" s="355"/>
      <c r="AS25" s="355"/>
      <c r="AT25" s="356"/>
      <c r="AU25" s="242"/>
      <c r="AV25" s="242"/>
      <c r="AW25" s="242"/>
      <c r="AX25" s="242"/>
      <c r="AY25" s="246"/>
      <c r="AZ25" s="252"/>
      <c r="BA25" s="252">
        <f t="array" aca="1" ref="BA25" ca="1">IFERROR(INDEX(indexdatabase,MATCH(BQ21&amp;$AZ$14,name&amp;Group2,0),MATCH("AR",Sheet2rng!$A$1:$AK$1,0)),"")</f>
        <v>0</v>
      </c>
      <c r="BB25" s="252" t="str">
        <f t="shared" ca="1" si="1"/>
        <v>Jennifer</v>
      </c>
      <c r="BC25" s="287">
        <f t="array" aca="1" ref="BC25" ca="1">IFERROR(INDEX(indexdatabase,MATCH($BB25&amp;$AZ$14,name&amp;Group2,0),MATCH("SEND",Sheet2rng!$A$1:$AO$1,0)),"")</f>
        <v>0</v>
      </c>
      <c r="BD25" s="287">
        <f t="array" aca="1" ref="BD25" ca="1">IFERROR(INDEX(indexdatabase,MATCH($BB25&amp;$AZ$14,name&amp;Group2,0),MATCH("MAT",Sheet2rng!$A$1:$AO$1,0)),"")</f>
        <v>0</v>
      </c>
      <c r="BE25" s="287" t="str">
        <f t="array" aca="1" ref="BE25" ca="1">IFERROR(INDEX(indexdatabase,MATCH($BB25&amp;$AZ$14,name&amp;Group2,0),MATCH("EAL",Sheet2rng!$A$1:$AO$1,0)),"")</f>
        <v>ENG</v>
      </c>
      <c r="BF25" s="287" t="str">
        <f t="shared" ca="1" si="2"/>
        <v/>
      </c>
      <c r="BG25" s="287" t="str">
        <f t="shared" ca="1" si="3"/>
        <v/>
      </c>
      <c r="BH25" s="287" t="str">
        <f t="shared" ca="1" si="4"/>
        <v>EAL/ENG</v>
      </c>
      <c r="BI25" s="287" t="str">
        <f t="shared" ca="1" si="5"/>
        <v xml:space="preserve">    EAL/ENG</v>
      </c>
      <c r="BQ25" s="287" t="str">
        <f t="shared" ca="1" si="0"/>
        <v>Jack</v>
      </c>
      <c r="BR25" s="287" t="s">
        <v>2756</v>
      </c>
      <c r="BS25" s="287" t="str">
        <f t="array" aca="1" ref="BS25" ca="1">IFERROR(INDEX(indexdatabase,MATCH(BQ25&amp;$AZ$14,name&amp;Group2,0),MATCH("PPI",Sheet2rng!$A$1:$AK$1,0)),"")</f>
        <v>Y</v>
      </c>
      <c r="BT25" s="287">
        <f t="array" aca="1" ref="BT25" ca="1">IFERROR(SMALL(IF(LEFT(Group2,LEN(Class3!$BA$10))=Class3!$BA$10,ROW(Group2)),ROW(A14)),"")</f>
        <v>110</v>
      </c>
      <c r="BY25" s="287" t="s">
        <v>7280</v>
      </c>
      <c r="CK25" s="287" t="s">
        <v>2879</v>
      </c>
      <c r="CV25" s="226"/>
      <c r="CW25" s="226"/>
      <c r="CX25" s="226"/>
      <c r="CY25" s="226"/>
      <c r="CZ25" s="226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ED25" s="198">
        <f t="shared" si="7"/>
        <v>0</v>
      </c>
      <c r="EE25" s="198" t="s">
        <v>628</v>
      </c>
      <c r="EF25" s="198" t="s">
        <v>1088</v>
      </c>
      <c r="EL25" s="198">
        <f t="shared" si="8"/>
        <v>2</v>
      </c>
      <c r="EM25" s="198">
        <v>2</v>
      </c>
      <c r="EN25" s="198" t="s">
        <v>1645</v>
      </c>
      <c r="ET25" s="198">
        <f t="shared" si="9"/>
        <v>0</v>
      </c>
      <c r="EU25" s="198" t="s">
        <v>628</v>
      </c>
      <c r="EV25" s="198" t="s">
        <v>1088</v>
      </c>
      <c r="FB25" s="198">
        <f t="shared" si="10"/>
        <v>0</v>
      </c>
      <c r="FC25" s="198" t="s">
        <v>628</v>
      </c>
      <c r="FD25" s="198" t="s">
        <v>1088</v>
      </c>
      <c r="FJ25" s="198">
        <f t="shared" si="11"/>
        <v>0</v>
      </c>
      <c r="FK25" s="198" t="s">
        <v>628</v>
      </c>
      <c r="FL25" s="198" t="s">
        <v>1088</v>
      </c>
      <c r="FR25" s="198">
        <f t="shared" si="12"/>
        <v>0</v>
      </c>
      <c r="FS25" s="198" t="s">
        <v>628</v>
      </c>
      <c r="FT25" s="198" t="s">
        <v>1088</v>
      </c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189">
        <f t="shared" si="6"/>
        <v>0</v>
      </c>
      <c r="HU25" s="366">
        <f t="shared" si="6"/>
        <v>0</v>
      </c>
      <c r="HV25" s="366"/>
      <c r="HW25" s="366"/>
      <c r="HX25" s="366"/>
      <c r="HY25" s="366"/>
      <c r="HZ25" s="366"/>
      <c r="IA25" s="366"/>
      <c r="IB25" s="367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</row>
    <row r="26" spans="1:263" ht="15" customHeight="1" thickTop="1" thickBot="1">
      <c r="A26" s="254"/>
      <c r="B26" s="254"/>
      <c r="C26" s="31"/>
      <c r="D26" s="254"/>
      <c r="E26" s="254"/>
      <c r="F26" s="254"/>
      <c r="G26" s="254"/>
      <c r="H26" s="254"/>
      <c r="I26" s="245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357" t="s">
        <v>6925</v>
      </c>
      <c r="AA26" s="357"/>
      <c r="AB26" s="357" t="str">
        <f>Sheet2rng!$D$1</f>
        <v>KS2</v>
      </c>
      <c r="AC26" s="357"/>
      <c r="AD26" s="357" t="s">
        <v>6925</v>
      </c>
      <c r="AE26" s="357"/>
      <c r="AF26" s="357" t="str">
        <f>Sheet2rng!$D$1</f>
        <v>KS2</v>
      </c>
      <c r="AG26" s="357"/>
      <c r="AH26" s="242"/>
      <c r="AI26" s="242"/>
      <c r="AJ26" s="242"/>
      <c r="AK26" s="242"/>
      <c r="AL26" s="242"/>
      <c r="AM26" s="357" t="s">
        <v>6925</v>
      </c>
      <c r="AN26" s="357"/>
      <c r="AO26" s="357" t="str">
        <f>Sheet2rng!$D$1</f>
        <v>KS2</v>
      </c>
      <c r="AP26" s="357"/>
      <c r="AQ26" s="357" t="s">
        <v>6925</v>
      </c>
      <c r="AR26" s="357"/>
      <c r="AS26" s="357" t="str">
        <f>Sheet2rng!$D$1</f>
        <v>KS2</v>
      </c>
      <c r="AT26" s="357"/>
      <c r="AU26" s="242"/>
      <c r="AV26" s="242"/>
      <c r="AW26" s="242"/>
      <c r="AX26" s="242"/>
      <c r="AY26" s="246"/>
      <c r="AZ26" s="252"/>
      <c r="BA26" s="252">
        <f t="array" aca="1" ref="BA26" ca="1">IFERROR(INDEX(indexdatabase,MATCH(BQ22&amp;$AZ$14,name&amp;Group2,0),MATCH("AR",Sheet2rng!$A$1:$AK$1,0)),"")</f>
        <v>0</v>
      </c>
      <c r="BB26" s="252" t="str">
        <f t="shared" ca="1" si="1"/>
        <v>Mary</v>
      </c>
      <c r="BC26" s="287">
        <f t="array" aca="1" ref="BC26" ca="1">IFERROR(INDEX(indexdatabase,MATCH($BB26&amp;$AZ$14,name&amp;Group2,0),MATCH("SEND",Sheet2rng!$A$1:$AO$1,0)),"")</f>
        <v>0</v>
      </c>
      <c r="BD26" s="287">
        <f t="array" aca="1" ref="BD26" ca="1">IFERROR(INDEX(indexdatabase,MATCH($BB26&amp;$AZ$14,name&amp;Group2,0),MATCH("MAT",Sheet2rng!$A$1:$AO$1,0)),"")</f>
        <v>0</v>
      </c>
      <c r="BE26" s="287" t="str">
        <f t="array" aca="1" ref="BE26" ca="1">IFERROR(INDEX(indexdatabase,MATCH($BB26&amp;$AZ$14,name&amp;Group2,0),MATCH("EAL",Sheet2rng!$A$1:$AO$1,0)),"")</f>
        <v>ENG</v>
      </c>
      <c r="BF26" s="287" t="str">
        <f t="shared" ca="1" si="2"/>
        <v/>
      </c>
      <c r="BG26" s="287" t="str">
        <f t="shared" ca="1" si="3"/>
        <v/>
      </c>
      <c r="BH26" s="287" t="str">
        <f t="shared" ca="1" si="4"/>
        <v>EAL/ENG</v>
      </c>
      <c r="BI26" s="287" t="str">
        <f t="shared" ca="1" si="5"/>
        <v xml:space="preserve">    EAL/ENG</v>
      </c>
      <c r="BQ26" s="287" t="str">
        <f t="shared" ca="1" si="0"/>
        <v>Amy</v>
      </c>
      <c r="BR26" s="287" t="s">
        <v>2756</v>
      </c>
      <c r="BS26" s="287" t="str">
        <f t="array" aca="1" ref="BS26" ca="1">IFERROR(INDEX(indexdatabase,MATCH(BQ26&amp;$AZ$14,name&amp;Group2,0),MATCH("PPI",Sheet2rng!$A$1:$AK$1,0)),"")</f>
        <v>Y</v>
      </c>
      <c r="BT26" s="287">
        <f t="array" aca="1" ref="BT26" ca="1">IFERROR(SMALL(IF(LEFT(Group2,LEN(Class3!$BA$10))=Class3!$BA$10,ROW(Group2)),ROW(A15)),"")</f>
        <v>119</v>
      </c>
      <c r="BY26" s="287" t="s">
        <v>7285</v>
      </c>
      <c r="CK26" s="287" t="s">
        <v>7378</v>
      </c>
      <c r="CV26" s="226"/>
      <c r="CW26" s="226"/>
      <c r="CX26" s="226"/>
      <c r="CY26" s="226"/>
      <c r="CZ26" s="226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ED26" s="198">
        <f t="shared" si="7"/>
        <v>0</v>
      </c>
      <c r="EE26" s="198" t="s">
        <v>628</v>
      </c>
      <c r="EF26" s="198" t="s">
        <v>1097</v>
      </c>
      <c r="EL26" s="198">
        <f t="shared" si="8"/>
        <v>2</v>
      </c>
      <c r="EM26" s="198">
        <v>2</v>
      </c>
      <c r="EN26" s="198" t="s">
        <v>1149</v>
      </c>
      <c r="ET26" s="198">
        <f t="shared" si="9"/>
        <v>0</v>
      </c>
      <c r="EU26" s="198" t="s">
        <v>628</v>
      </c>
      <c r="EV26" s="198" t="s">
        <v>1097</v>
      </c>
      <c r="FB26" s="198">
        <f t="shared" si="10"/>
        <v>0</v>
      </c>
      <c r="FC26" s="198" t="s">
        <v>628</v>
      </c>
      <c r="FD26" s="198" t="s">
        <v>1097</v>
      </c>
      <c r="FJ26" s="198">
        <f t="shared" si="11"/>
        <v>0</v>
      </c>
      <c r="FK26" s="198" t="s">
        <v>628</v>
      </c>
      <c r="FL26" s="198" t="s">
        <v>1097</v>
      </c>
      <c r="FR26" s="198">
        <f t="shared" si="12"/>
        <v>0</v>
      </c>
      <c r="FS26" s="198" t="s">
        <v>628</v>
      </c>
      <c r="FT26" s="198" t="s">
        <v>1097</v>
      </c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189">
        <f t="shared" si="6"/>
        <v>0</v>
      </c>
      <c r="HU26" s="366">
        <f t="shared" si="6"/>
        <v>0</v>
      </c>
      <c r="HV26" s="366"/>
      <c r="HW26" s="366"/>
      <c r="HX26" s="366"/>
      <c r="HY26" s="366"/>
      <c r="HZ26" s="366"/>
      <c r="IA26" s="366"/>
      <c r="IB26" s="367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</row>
    <row r="27" spans="1:263" ht="15" customHeight="1" thickTop="1" thickBot="1">
      <c r="A27" s="254"/>
      <c r="B27" s="254"/>
      <c r="C27" s="31"/>
      <c r="D27" s="254"/>
      <c r="E27" s="254"/>
      <c r="F27" s="254"/>
      <c r="G27" s="254"/>
      <c r="H27" s="254"/>
      <c r="I27" s="245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347" t="str">
        <f t="array" aca="1" ref="Z27" ca="1">IFERROR(IF($Y$2=2,"",IF($Y$2=3,INDEX(indexdatabase,MATCH(Z23&amp;$AZ$14,name&amp;Group2,0),MATCH($AZ$23,Sheet2rng!$A$1:$AK$1,0)))),"")</f>
        <v/>
      </c>
      <c r="AA27" s="348"/>
      <c r="AB27" s="347" t="str">
        <f t="array" aca="1" ref="AB27" ca="1">IFERROR(IF($Y$3=4,"",IF($Y$3=5,INDEX(indexdatabase,MATCH(Z23&amp;$AZ$14,name&amp;Group2,0),MATCH($P$4,Sheet2rng!$A$1:$AK$1,0)))),"")</f>
        <v/>
      </c>
      <c r="AC27" s="348"/>
      <c r="AD27" s="347" t="str">
        <f t="array" aca="1" ref="AD27" ca="1">IFERROR(IF($Y$2=2,"",IF($Y$2=3,INDEX(indexdatabase,MATCH(AD23&amp;$AZ$14,name&amp;Group2,0),MATCH($AZ$23,Sheet2rng!$A$1:$AK$1,0)))),"")</f>
        <v/>
      </c>
      <c r="AE27" s="348"/>
      <c r="AF27" s="347" t="str">
        <f t="array" aca="1" ref="AF27" ca="1">IFERROR(IF($Y$3=4,"",IF($Y$3=5,INDEX(indexdatabase,MATCH(AD23&amp;$AZ$14,name&amp;Group2,0),MATCH($P$4,Sheet2rng!$A$1:$AK$1,0)))),"")</f>
        <v/>
      </c>
      <c r="AG27" s="348"/>
      <c r="AH27" s="242"/>
      <c r="AI27" s="242"/>
      <c r="AJ27" s="242"/>
      <c r="AK27" s="242"/>
      <c r="AL27" s="242"/>
      <c r="AM27" s="347" t="str">
        <f t="array" aca="1" ref="AM27" ca="1">IFERROR(IF($Y$2=2,"",IF($Y$2=3,INDEX(indexdatabase,MATCH(AM23&amp;$AZ$14,name&amp;Group2,0),MATCH($AZ$23,Sheet2rng!$A$1:$AK$1,0)))),"")</f>
        <v/>
      </c>
      <c r="AN27" s="348"/>
      <c r="AO27" s="347" t="str">
        <f t="array" aca="1" ref="AO27" ca="1">IFERROR(IF($Y$3=4,"",IF($Y$3=5,INDEX(indexdatabase,MATCH(AM23&amp;$AZ$14,name&amp;Group2,0),MATCH($P$4,Sheet2rng!$A$1:$AK$1,0)))),"")</f>
        <v/>
      </c>
      <c r="AP27" s="348"/>
      <c r="AQ27" s="347" t="str">
        <f t="array" aca="1" ref="AQ27" ca="1">IFERROR(IF($Y$2=2,"",IF($Y$2=3,INDEX(indexdatabase,MATCH(AQ23&amp;$AZ$14,name&amp;Group2,0),MATCH($AZ$23,Sheet2rng!$A$1:$AK$1,0)))),"")</f>
        <v/>
      </c>
      <c r="AR27" s="348"/>
      <c r="AS27" s="347" t="str">
        <f t="array" aca="1" ref="AS27" ca="1">IFERROR(IF($Y$3=4,"",IF($Y$3=5,INDEX(indexdatabase,MATCH(AQ23&amp;$AZ$14,name&amp;Group2,0),MATCH($P$4,Sheet2rng!$A$1:$AK$1,0)))),"")</f>
        <v/>
      </c>
      <c r="AT27" s="348"/>
      <c r="AU27" s="242"/>
      <c r="AV27" s="242"/>
      <c r="AW27" s="242"/>
      <c r="AX27" s="242"/>
      <c r="AY27" s="246"/>
      <c r="AZ27" s="241" t="str">
        <f>AZ23</f>
        <v>SPR 1</v>
      </c>
      <c r="BA27" s="252">
        <f t="array" aca="1" ref="BA27" ca="1">IFERROR(INDEX(indexdatabase,MATCH(BQ23&amp;$AZ$14,name&amp;Group2,0),MATCH("AR",Sheet2rng!$A$1:$AK$1,0)),"")</f>
        <v>0</v>
      </c>
      <c r="BB27" s="252" t="str">
        <f t="shared" ca="1" si="1"/>
        <v>Vincent</v>
      </c>
      <c r="BC27" s="287" t="str">
        <f t="array" aca="1" ref="BC27" ca="1">IFERROR(INDEX(indexdatabase,MATCH($BB27&amp;$AZ$14,name&amp;Group2,0),MATCH("SEND",Sheet2rng!$A$1:$AO$1,0)),"")</f>
        <v>K</v>
      </c>
      <c r="BD27" s="287">
        <f t="array" aca="1" ref="BD27" ca="1">IFERROR(INDEX(indexdatabase,MATCH($BB27&amp;$AZ$14,name&amp;Group2,0),MATCH("MAT",Sheet2rng!$A$1:$AO$1,0)),"")</f>
        <v>0</v>
      </c>
      <c r="BE27" s="287" t="str">
        <f t="array" aca="1" ref="BE27" ca="1">IFERROR(INDEX(indexdatabase,MATCH($BB27&amp;$AZ$14,name&amp;Group2,0),MATCH("EAL",Sheet2rng!$A$1:$AO$1,0)),"")</f>
        <v>NOT/kn</v>
      </c>
      <c r="BF27" s="287" t="str">
        <f t="shared" ca="1" si="2"/>
        <v>SEND/K</v>
      </c>
      <c r="BG27" s="287" t="str">
        <f t="shared" ca="1" si="3"/>
        <v/>
      </c>
      <c r="BH27" s="287" t="str">
        <f t="shared" ca="1" si="4"/>
        <v>EAL/NOT/kn</v>
      </c>
      <c r="BI27" s="287" t="str">
        <f t="shared" ca="1" si="5"/>
        <v>SEND/K    EAL/NOT/kn</v>
      </c>
      <c r="BQ27" s="287" t="str">
        <f t="shared" ca="1" si="0"/>
        <v>Lynn</v>
      </c>
      <c r="BR27" s="287" t="s">
        <v>2756</v>
      </c>
      <c r="BS27" s="287">
        <f t="array" aca="1" ref="BS27" ca="1">IFERROR(INDEX(indexdatabase,MATCH(BQ27&amp;$AZ$14,name&amp;Group2,0),MATCH("PPI",Sheet2rng!$A$1:$AK$1,0)),"")</f>
        <v>0</v>
      </c>
      <c r="BT27" s="287">
        <f t="array" aca="1" ref="BT27" ca="1">IFERROR(SMALL(IF(LEFT(Group2,LEN(Class3!$BA$10))=Class3!$BA$10,ROW(Group2)),ROW(A16)),"")</f>
        <v>122</v>
      </c>
      <c r="BY27" s="287" t="s">
        <v>7287</v>
      </c>
      <c r="CK27" s="287" t="s">
        <v>7379</v>
      </c>
      <c r="CV27" s="226"/>
      <c r="CW27" s="226"/>
      <c r="CX27" s="226"/>
      <c r="CY27" s="226"/>
      <c r="CZ27" s="226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ED27" s="198">
        <f t="shared" si="7"/>
        <v>0</v>
      </c>
      <c r="EE27" s="198" t="s">
        <v>628</v>
      </c>
      <c r="EF27" s="198" t="s">
        <v>1296</v>
      </c>
      <c r="EL27" s="198">
        <f t="shared" si="8"/>
        <v>2</v>
      </c>
      <c r="EM27" s="198">
        <v>2</v>
      </c>
      <c r="EN27" s="198" t="s">
        <v>1161</v>
      </c>
      <c r="ET27" s="198">
        <f t="shared" si="9"/>
        <v>0</v>
      </c>
      <c r="EU27" s="198" t="s">
        <v>628</v>
      </c>
      <c r="EV27" s="198" t="s">
        <v>1296</v>
      </c>
      <c r="FB27" s="198">
        <f t="shared" si="10"/>
        <v>0</v>
      </c>
      <c r="FC27" s="198" t="s">
        <v>628</v>
      </c>
      <c r="FD27" s="198" t="s">
        <v>1296</v>
      </c>
      <c r="FJ27" s="198">
        <f t="shared" si="11"/>
        <v>0</v>
      </c>
      <c r="FK27" s="198" t="s">
        <v>628</v>
      </c>
      <c r="FL27" s="198" t="s">
        <v>1296</v>
      </c>
      <c r="FR27" s="198">
        <f t="shared" si="12"/>
        <v>0</v>
      </c>
      <c r="FS27" s="198" t="s">
        <v>628</v>
      </c>
      <c r="FT27" s="198" t="s">
        <v>1296</v>
      </c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189">
        <f t="shared" si="6"/>
        <v>0</v>
      </c>
      <c r="HU27" s="366">
        <f t="shared" si="6"/>
        <v>0</v>
      </c>
      <c r="HV27" s="366"/>
      <c r="HW27" s="366"/>
      <c r="HX27" s="366"/>
      <c r="HY27" s="366"/>
      <c r="HZ27" s="366"/>
      <c r="IA27" s="366"/>
      <c r="IB27" s="367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</row>
    <row r="28" spans="1:263" ht="15" customHeight="1" thickTop="1" thickBot="1">
      <c r="A28" s="254"/>
      <c r="B28" s="254"/>
      <c r="C28" s="31"/>
      <c r="D28" s="254"/>
      <c r="E28" s="254"/>
      <c r="F28" s="254"/>
      <c r="G28" s="254"/>
      <c r="H28" s="254"/>
      <c r="I28" s="245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345" t="str">
        <f>Sheet2rng!$C$1</f>
        <v>Target</v>
      </c>
      <c r="AA28" s="346"/>
      <c r="AB28" s="345" t="str">
        <f>Sheet2rng!$E$1</f>
        <v>AR</v>
      </c>
      <c r="AC28" s="346"/>
      <c r="AD28" s="345" t="str">
        <f>Sheet2rng!$C$1</f>
        <v>Target</v>
      </c>
      <c r="AE28" s="346"/>
      <c r="AF28" s="345" t="str">
        <f>Sheet2rng!$E$1</f>
        <v>AR</v>
      </c>
      <c r="AG28" s="346"/>
      <c r="AH28" s="242"/>
      <c r="AI28" s="242"/>
      <c r="AJ28" s="242"/>
      <c r="AK28" s="242"/>
      <c r="AL28" s="242"/>
      <c r="AM28" s="345" t="str">
        <f>Sheet2rng!$C$1</f>
        <v>Target</v>
      </c>
      <c r="AN28" s="346"/>
      <c r="AO28" s="345" t="str">
        <f>Sheet2rng!$E$1</f>
        <v>AR</v>
      </c>
      <c r="AP28" s="346"/>
      <c r="AQ28" s="345" t="str">
        <f>Sheet2rng!$C$1</f>
        <v>Target</v>
      </c>
      <c r="AR28" s="346"/>
      <c r="AS28" s="345" t="str">
        <f>Sheet2rng!$E$1</f>
        <v>AR</v>
      </c>
      <c r="AT28" s="346"/>
      <c r="AU28" s="242"/>
      <c r="AV28" s="242"/>
      <c r="AW28" s="242"/>
      <c r="AX28" s="242"/>
      <c r="AY28" s="246"/>
      <c r="AZ28" s="252"/>
      <c r="BA28" s="252">
        <f t="array" aca="1" ref="BA28" ca="1">IFERROR(INDEX(indexdatabase,MATCH(BQ24&amp;$AZ$14,name&amp;Group2,0),MATCH("AR",Sheet2rng!$A$1:$AK$1,0)),"")</f>
        <v>0</v>
      </c>
      <c r="BB28" s="252" t="str">
        <f t="shared" ca="1" si="1"/>
        <v>Katie</v>
      </c>
      <c r="BC28" s="287">
        <f t="array" aca="1" ref="BC28" ca="1">IFERROR(INDEX(indexdatabase,MATCH($BB28&amp;$AZ$14,name&amp;Group2,0),MATCH("SEND",Sheet2rng!$A$1:$AO$1,0)),"")</f>
        <v>0</v>
      </c>
      <c r="BD28" s="287">
        <f t="array" aca="1" ref="BD28" ca="1">IFERROR(INDEX(indexdatabase,MATCH($BB28&amp;$AZ$14,name&amp;Group2,0),MATCH("MAT",Sheet2rng!$A$1:$AO$1,0)),"")</f>
        <v>0</v>
      </c>
      <c r="BE28" s="287" t="str">
        <f t="array" aca="1" ref="BE28" ca="1">IFERROR(INDEX(indexdatabase,MATCH($BB28&amp;$AZ$14,name&amp;Group2,0),MATCH("EAL",Sheet2rng!$A$1:$AO$1,0)),"")</f>
        <v>NOT/kn</v>
      </c>
      <c r="BF28" s="287" t="str">
        <f t="shared" ca="1" si="2"/>
        <v/>
      </c>
      <c r="BG28" s="287" t="str">
        <f t="shared" ca="1" si="3"/>
        <v/>
      </c>
      <c r="BH28" s="287" t="str">
        <f t="shared" ca="1" si="4"/>
        <v>EAL/NOT/kn</v>
      </c>
      <c r="BI28" s="287" t="str">
        <f t="shared" ca="1" si="5"/>
        <v xml:space="preserve">    EAL/NOT/kn</v>
      </c>
      <c r="BQ28" s="287" t="str">
        <f t="shared" ca="1" si="0"/>
        <v>Ben</v>
      </c>
      <c r="BR28" s="287" t="s">
        <v>2756</v>
      </c>
      <c r="BS28" s="287" t="str">
        <f t="array" aca="1" ref="BS28" ca="1">IFERROR(INDEX(indexdatabase,MATCH(BQ28&amp;$AZ$14,name&amp;Group2,0),MATCH("PPI",Sheet2rng!$A$1:$AK$1,0)),"")</f>
        <v>Y</v>
      </c>
      <c r="BT28" s="287">
        <f t="array" aca="1" ref="BT28" ca="1">IFERROR(SMALL(IF(LEFT(Group2,LEN(Class3!$BA$10))=Class3!$BA$10,ROW(Group2)),ROW(A17)),"")</f>
        <v>127</v>
      </c>
      <c r="BY28" s="287" t="s">
        <v>7288</v>
      </c>
      <c r="CK28" s="287" t="s">
        <v>7537</v>
      </c>
      <c r="CV28" s="226"/>
      <c r="CW28" s="226"/>
      <c r="CX28" s="226"/>
      <c r="CY28" s="226"/>
      <c r="CZ28" s="226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ED28" s="198">
        <f t="shared" si="7"/>
        <v>0</v>
      </c>
      <c r="EE28" s="198" t="s">
        <v>628</v>
      </c>
      <c r="EF28" s="198" t="s">
        <v>1308</v>
      </c>
      <c r="EL28" s="198">
        <f t="shared" si="8"/>
        <v>2</v>
      </c>
      <c r="EM28" s="198">
        <v>2</v>
      </c>
      <c r="EN28" s="198" t="s">
        <v>913</v>
      </c>
      <c r="ET28" s="198">
        <f t="shared" si="9"/>
        <v>0</v>
      </c>
      <c r="EU28" s="198" t="s">
        <v>628</v>
      </c>
      <c r="EV28" s="198" t="s">
        <v>1308</v>
      </c>
      <c r="FB28" s="198">
        <f t="shared" si="10"/>
        <v>0</v>
      </c>
      <c r="FC28" s="198" t="s">
        <v>628</v>
      </c>
      <c r="FD28" s="198" t="s">
        <v>1308</v>
      </c>
      <c r="FJ28" s="198">
        <f t="shared" si="11"/>
        <v>0</v>
      </c>
      <c r="FK28" s="198" t="s">
        <v>628</v>
      </c>
      <c r="FL28" s="198" t="s">
        <v>1308</v>
      </c>
      <c r="FR28" s="198">
        <f t="shared" si="12"/>
        <v>0</v>
      </c>
      <c r="FS28" s="198" t="s">
        <v>628</v>
      </c>
      <c r="FT28" s="198" t="s">
        <v>1308</v>
      </c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189">
        <f t="shared" si="6"/>
        <v>0</v>
      </c>
      <c r="HU28" s="366">
        <f t="shared" si="6"/>
        <v>0</v>
      </c>
      <c r="HV28" s="366"/>
      <c r="HW28" s="366"/>
      <c r="HX28" s="366"/>
      <c r="HY28" s="366"/>
      <c r="HZ28" s="366"/>
      <c r="IA28" s="366"/>
      <c r="IB28" s="367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</row>
    <row r="29" spans="1:263" ht="15" customHeight="1" thickTop="1" thickBot="1">
      <c r="A29" s="254"/>
      <c r="B29" s="254"/>
      <c r="C29" s="31"/>
      <c r="D29" s="254"/>
      <c r="E29" s="254"/>
      <c r="F29" s="254"/>
      <c r="G29" s="254"/>
      <c r="H29" s="254"/>
      <c r="I29" s="245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347" t="str">
        <f t="array" aca="1" ref="Z29" ca="1">IFERROR(IF($Y$4=6,"",IF($Y$4=7,INDEX(indexdatabase,MATCH(Z23&amp;$AZ$14,name&amp;Group2,0),MATCH($N$6,Sheet2rng!$A$1:$AK$1,0)))),"")</f>
        <v/>
      </c>
      <c r="AA29" s="348"/>
      <c r="AB29" s="343" t="str">
        <f t="array" aca="1" ref="AB29" ca="1">IFERROR(IF($Y$5=8,"",IF($Y$5=9,INDEX(Sheet2rng,MATCH(Z23&amp;$AZ$14,name&amp;Group2,0),MATCH($P$6,sheet2columns,0)))),"")</f>
        <v/>
      </c>
      <c r="AC29" s="344"/>
      <c r="AD29" s="347" t="str">
        <f t="array" aca="1" ref="AD29" ca="1">IFERROR(IF($Y$4=6,"",IF($Y$4=7,INDEX(indexdatabase,MATCH(AD23&amp;$AZ$14,name&amp;Group2,0),MATCH($N$6,Sheet2rng!$A$1:$AK$1,0)))),"")</f>
        <v/>
      </c>
      <c r="AE29" s="348"/>
      <c r="AF29" s="343" t="str">
        <f t="array" aca="1" ref="AF29" ca="1">IFERROR(IF($Y$5=8,"",IF($Y$5=9,INDEX(Sheet2rng,MATCH(AD23&amp;$AZ$14,name&amp;Group2,0),MATCH($P$6,sheet2columns,0)))),"")</f>
        <v/>
      </c>
      <c r="AG29" s="344"/>
      <c r="AH29" s="242"/>
      <c r="AI29" s="242"/>
      <c r="AJ29" s="242"/>
      <c r="AK29" s="242"/>
      <c r="AL29" s="242"/>
      <c r="AM29" s="347" t="str">
        <f t="array" aca="1" ref="AM29" ca="1">IFERROR(IF($Y$4=6,"",IF($Y$4=7,INDEX(indexdatabase,MATCH(AM23&amp;$AZ$14,name&amp;Group2,0),MATCH($N$6,Sheet2rng!$A$1:$AK$1,0)))),"")</f>
        <v/>
      </c>
      <c r="AN29" s="348"/>
      <c r="AO29" s="343" t="str">
        <f t="array" aca="1" ref="AO29" ca="1">IFERROR(IF($Y$5=8,"",IF($Y$5=9,INDEX(Sheet2rng,MATCH(AM23&amp;$AZ$14,name&amp;Group2,0),MATCH($P$6,sheet2columns,0)))),"")</f>
        <v/>
      </c>
      <c r="AP29" s="344"/>
      <c r="AQ29" s="347" t="str">
        <f t="array" aca="1" ref="AQ29" ca="1">IFERROR(IF($Y$4=6,"",IF($Y$4=7,INDEX(indexdatabase,MATCH(AQ23&amp;$AZ$14,name&amp;Group2,0),MATCH($N$6,Sheet2rng!$A$1:$AK$1,0)))),"")</f>
        <v/>
      </c>
      <c r="AR29" s="348"/>
      <c r="AS29" s="343" t="str">
        <f t="array" aca="1" ref="AS29" ca="1">IFERROR(IF($Y$5=8,"",IF($Y$5=9,INDEX(Sheet2rng,MATCH(AQ23&amp;$AZ$14,name&amp;Group2,0),MATCH($P$6,sheet2columns,0)))),"")</f>
        <v/>
      </c>
      <c r="AT29" s="344"/>
      <c r="AU29" s="242"/>
      <c r="AV29" s="242"/>
      <c r="AW29" s="242"/>
      <c r="AX29" s="242"/>
      <c r="AY29" s="246"/>
      <c r="AZ29" s="252"/>
      <c r="BA29" s="252">
        <f t="array" aca="1" ref="BA29" ca="1">IFERROR(INDEX(indexdatabase,MATCH(BQ25&amp;$AZ$14,name&amp;Group2,0),MATCH("AR",Sheet2rng!$A$1:$AK$1,0)),"")</f>
        <v>0</v>
      </c>
      <c r="BB29" s="252" t="str">
        <f t="shared" ca="1" si="1"/>
        <v>Jack</v>
      </c>
      <c r="BC29" s="287">
        <f t="array" aca="1" ref="BC29" ca="1">IFERROR(INDEX(indexdatabase,MATCH($BB29&amp;$AZ$14,name&amp;Group2,0),MATCH("SEND",Sheet2rng!$A$1:$AO$1,0)),"")</f>
        <v>0</v>
      </c>
      <c r="BD29" s="287">
        <f t="array" aca="1" ref="BD29" ca="1">IFERROR(INDEX(indexdatabase,MATCH($BB29&amp;$AZ$14,name&amp;Group2,0),MATCH("MAT",Sheet2rng!$A$1:$AO$1,0)),"")</f>
        <v>0</v>
      </c>
      <c r="BE29" s="287" t="str">
        <f t="array" aca="1" ref="BE29" ca="1">IFERROR(INDEX(indexdatabase,MATCH($BB29&amp;$AZ$14,name&amp;Group2,0),MATCH("EAL",Sheet2rng!$A$1:$AO$1,0)),"")</f>
        <v>NOT/kn</v>
      </c>
      <c r="BF29" s="287" t="str">
        <f t="shared" ca="1" si="2"/>
        <v/>
      </c>
      <c r="BG29" s="287" t="str">
        <f t="shared" ca="1" si="3"/>
        <v/>
      </c>
      <c r="BH29" s="287" t="str">
        <f t="shared" ca="1" si="4"/>
        <v>EAL/NOT/kn</v>
      </c>
      <c r="BI29" s="287" t="str">
        <f t="shared" ca="1" si="5"/>
        <v xml:space="preserve">    EAL/NOT/kn</v>
      </c>
      <c r="BQ29" s="287" t="str">
        <f t="shared" ca="1" si="0"/>
        <v>Sarah</v>
      </c>
      <c r="BR29" s="287" t="s">
        <v>2756</v>
      </c>
      <c r="BS29" s="287">
        <f t="array" aca="1" ref="BS29" ca="1">IFERROR(INDEX(indexdatabase,MATCH(BQ29&amp;$AZ$14,name&amp;Group2,0),MATCH("PPI",Sheet2rng!$A$1:$AK$1,0)),"")</f>
        <v>0</v>
      </c>
      <c r="BT29" s="287">
        <f t="array" aca="1" ref="BT29" ca="1">IFERROR(SMALL(IF(LEFT(Group2,LEN(Class3!$BA$10))=Class3!$BA$10,ROW(Group2)),ROW(A18)),"")</f>
        <v>134</v>
      </c>
      <c r="BY29" s="287" t="s">
        <v>7289</v>
      </c>
      <c r="CK29" s="287" t="s">
        <v>7540</v>
      </c>
      <c r="CV29" s="226"/>
      <c r="CW29" s="226"/>
      <c r="CX29" s="226"/>
      <c r="CY29" s="226"/>
      <c r="CZ29" s="226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ED29" s="198">
        <f t="shared" si="7"/>
        <v>0</v>
      </c>
      <c r="EE29" s="198" t="s">
        <v>628</v>
      </c>
      <c r="EF29" s="198" t="s">
        <v>1484</v>
      </c>
      <c r="EL29" s="198">
        <f t="shared" si="8"/>
        <v>2</v>
      </c>
      <c r="EM29" s="198">
        <v>2</v>
      </c>
      <c r="EN29" s="198" t="s">
        <v>1204</v>
      </c>
      <c r="ET29" s="198">
        <f t="shared" si="9"/>
        <v>0</v>
      </c>
      <c r="EU29" s="198" t="s">
        <v>628</v>
      </c>
      <c r="EV29" s="198" t="s">
        <v>1484</v>
      </c>
      <c r="FB29" s="198">
        <f t="shared" si="10"/>
        <v>0</v>
      </c>
      <c r="FC29" s="198" t="s">
        <v>628</v>
      </c>
      <c r="FD29" s="198" t="s">
        <v>1484</v>
      </c>
      <c r="FJ29" s="198">
        <f t="shared" si="11"/>
        <v>0</v>
      </c>
      <c r="FK29" s="198" t="s">
        <v>628</v>
      </c>
      <c r="FL29" s="198" t="s">
        <v>1484</v>
      </c>
      <c r="FR29" s="198">
        <f t="shared" si="12"/>
        <v>0</v>
      </c>
      <c r="FS29" s="198" t="s">
        <v>628</v>
      </c>
      <c r="FT29" s="198" t="s">
        <v>1484</v>
      </c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189">
        <f t="shared" si="6"/>
        <v>0</v>
      </c>
      <c r="HU29" s="366">
        <f t="shared" si="6"/>
        <v>0</v>
      </c>
      <c r="HV29" s="366"/>
      <c r="HW29" s="366"/>
      <c r="HX29" s="366"/>
      <c r="HY29" s="366"/>
      <c r="HZ29" s="366"/>
      <c r="IA29" s="366"/>
      <c r="IB29" s="367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</row>
    <row r="30" spans="1:263" ht="15" customHeight="1" thickTop="1" thickBot="1">
      <c r="A30" s="254"/>
      <c r="B30" s="254"/>
      <c r="C30" s="31"/>
      <c r="D30" s="254"/>
      <c r="E30" s="254"/>
      <c r="F30" s="254"/>
      <c r="G30" s="254"/>
      <c r="H30" s="254"/>
      <c r="I30" s="245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6"/>
      <c r="AZ30" s="252"/>
      <c r="BA30" s="252">
        <f t="array" aca="1" ref="BA30" ca="1">IFERROR(INDEX(indexdatabase,MATCH(BQ26&amp;$AZ$14,name&amp;Group2,0),MATCH("AR",Sheet2rng!$A$1:$AK$1,0)),"")</f>
        <v>0</v>
      </c>
      <c r="BB30" s="252" t="str">
        <f t="shared" ca="1" si="1"/>
        <v>Amy</v>
      </c>
      <c r="BC30" s="287">
        <f t="array" aca="1" ref="BC30" ca="1">IFERROR(INDEX(indexdatabase,MATCH($BB30&amp;$AZ$14,name&amp;Group2,0),MATCH("SEND",Sheet2rng!$A$1:$AO$1,0)),"")</f>
        <v>0</v>
      </c>
      <c r="BD30" s="287">
        <f t="array" aca="1" ref="BD30" ca="1">IFERROR(INDEX(indexdatabase,MATCH($BB30&amp;$AZ$14,name&amp;Group2,0),MATCH("MAT",Sheet2rng!$A$1:$AO$1,0)),"")</f>
        <v>0</v>
      </c>
      <c r="BE30" s="287" t="str">
        <f t="array" aca="1" ref="BE30" ca="1">IFERROR(INDEX(indexdatabase,MATCH($BB30&amp;$AZ$14,name&amp;Group2,0),MATCH("EAL",Sheet2rng!$A$1:$AO$1,0)),"")</f>
        <v>ENG</v>
      </c>
      <c r="BF30" s="287" t="str">
        <f t="shared" ca="1" si="2"/>
        <v/>
      </c>
      <c r="BG30" s="287" t="str">
        <f t="shared" ca="1" si="3"/>
        <v/>
      </c>
      <c r="BH30" s="287" t="str">
        <f t="shared" ca="1" si="4"/>
        <v>EAL/ENG</v>
      </c>
      <c r="BI30" s="287" t="str">
        <f t="shared" ca="1" si="5"/>
        <v xml:space="preserve">    EAL/ENG</v>
      </c>
      <c r="BQ30" s="287" t="str">
        <f t="shared" ca="1" si="0"/>
        <v>Timothy</v>
      </c>
      <c r="BR30" s="287" t="s">
        <v>2756</v>
      </c>
      <c r="BS30" s="287">
        <f t="array" aca="1" ref="BS30" ca="1">IFERROR(INDEX(indexdatabase,MATCH(BQ30&amp;$AZ$14,name&amp;Group2,0),MATCH("PPI",Sheet2rng!$A$1:$AK$1,0)),"")</f>
        <v>0</v>
      </c>
      <c r="BT30" s="287">
        <f t="array" aca="1" ref="BT30" ca="1">IFERROR(SMALL(IF(LEFT(Group2,LEN(Class3!$BA$10))=Class3!$BA$10,ROW(Group2)),ROW(A19)),"")</f>
        <v>145</v>
      </c>
      <c r="BY30" s="287" t="s">
        <v>7292</v>
      </c>
      <c r="CK30" s="287" t="s">
        <v>7383</v>
      </c>
      <c r="CV30" s="226"/>
      <c r="CW30" s="226"/>
      <c r="CX30" s="226"/>
      <c r="CY30" s="226"/>
      <c r="CZ30" s="226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ED30" s="198">
        <f t="shared" si="7"/>
        <v>0</v>
      </c>
      <c r="EE30" s="198" t="s">
        <v>628</v>
      </c>
      <c r="EF30" s="198" t="s">
        <v>1183</v>
      </c>
      <c r="EL30" s="198">
        <f t="shared" si="8"/>
        <v>3</v>
      </c>
      <c r="EM30" s="198">
        <v>11</v>
      </c>
      <c r="EN30" s="198" t="s">
        <v>796</v>
      </c>
      <c r="ET30" s="198">
        <f t="shared" si="9"/>
        <v>0</v>
      </c>
      <c r="EU30" s="198" t="s">
        <v>628</v>
      </c>
      <c r="EV30" s="198" t="s">
        <v>1183</v>
      </c>
      <c r="FB30" s="198">
        <f t="shared" si="10"/>
        <v>0</v>
      </c>
      <c r="FC30" s="198" t="s">
        <v>628</v>
      </c>
      <c r="FD30" s="198" t="s">
        <v>1183</v>
      </c>
      <c r="FJ30" s="198">
        <f t="shared" si="11"/>
        <v>0</v>
      </c>
      <c r="FK30" s="198" t="s">
        <v>628</v>
      </c>
      <c r="FL30" s="198" t="s">
        <v>1183</v>
      </c>
      <c r="FR30" s="198">
        <f t="shared" si="12"/>
        <v>0</v>
      </c>
      <c r="FS30" s="198" t="s">
        <v>628</v>
      </c>
      <c r="FT30" s="198" t="s">
        <v>1183</v>
      </c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189">
        <f t="shared" si="6"/>
        <v>0</v>
      </c>
      <c r="HU30" s="366">
        <f t="shared" si="6"/>
        <v>0</v>
      </c>
      <c r="HV30" s="366"/>
      <c r="HW30" s="366"/>
      <c r="HX30" s="366"/>
      <c r="HY30" s="366"/>
      <c r="HZ30" s="366"/>
      <c r="IA30" s="366"/>
      <c r="IB30" s="367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</row>
    <row r="31" spans="1:263" ht="15" customHeight="1" thickTop="1" thickBot="1">
      <c r="A31" s="254"/>
      <c r="B31" s="254"/>
      <c r="C31" s="31"/>
      <c r="D31" s="254"/>
      <c r="E31" s="254"/>
      <c r="F31" s="254"/>
      <c r="G31" s="254"/>
      <c r="H31" s="254"/>
      <c r="I31" s="245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6"/>
      <c r="AZ31" s="252"/>
      <c r="BA31" s="252">
        <f t="array" aca="1" ref="BA31" ca="1">IFERROR(INDEX(indexdatabase,MATCH(BQ27&amp;$AZ$14,name&amp;Group2,0),MATCH("AR",Sheet2rng!$A$1:$AK$1,0)),"")</f>
        <v>0</v>
      </c>
      <c r="BB31" s="252" t="str">
        <f t="shared" ca="1" si="1"/>
        <v>Lynn</v>
      </c>
      <c r="BC31" s="287" t="str">
        <f t="array" aca="1" ref="BC31" ca="1">IFERROR(INDEX(indexdatabase,MATCH($BB31&amp;$AZ$14,name&amp;Group2,0),MATCH("SEND",Sheet2rng!$A$1:$AO$1,0)),"")</f>
        <v>K</v>
      </c>
      <c r="BD31" s="287">
        <f t="array" aca="1" ref="BD31" ca="1">IFERROR(INDEX(indexdatabase,MATCH($BB31&amp;$AZ$14,name&amp;Group2,0),MATCH("MAT",Sheet2rng!$A$1:$AO$1,0)),"")</f>
        <v>0</v>
      </c>
      <c r="BE31" s="287" t="str">
        <f t="array" aca="1" ref="BE31" ca="1">IFERROR(INDEX(indexdatabase,MATCH($BB31&amp;$AZ$14,name&amp;Group2,0),MATCH("EAL",Sheet2rng!$A$1:$AO$1,0)),"")</f>
        <v>OTH</v>
      </c>
      <c r="BF31" s="287" t="str">
        <f t="shared" ca="1" si="2"/>
        <v>SEND/K</v>
      </c>
      <c r="BG31" s="287" t="str">
        <f t="shared" ca="1" si="3"/>
        <v/>
      </c>
      <c r="BH31" s="287" t="str">
        <f t="shared" ca="1" si="4"/>
        <v>EAL/OTH</v>
      </c>
      <c r="BI31" s="287" t="str">
        <f t="shared" ca="1" si="5"/>
        <v>SEND/K    EAL/OTH</v>
      </c>
      <c r="BQ31" s="287" t="str">
        <f t="shared" ca="1" si="0"/>
        <v>Rebecca</v>
      </c>
      <c r="BR31" s="287" t="s">
        <v>2756</v>
      </c>
      <c r="BS31" s="287">
        <f t="array" aca="1" ref="BS31" ca="1">IFERROR(INDEX(indexdatabase,MATCH(BQ31&amp;$AZ$14,name&amp;Group2,0),MATCH("PPI",Sheet2rng!$A$1:$AK$1,0)),"")</f>
        <v>0</v>
      </c>
      <c r="BT31" s="287">
        <f t="array" aca="1" ref="BT31" ca="1">IFERROR(SMALL(IF(LEFT(Group2,LEN(Class3!$BA$10))=Class3!$BA$10,ROW(Group2)),ROW(A20)),"")</f>
        <v>157</v>
      </c>
      <c r="BY31" s="287" t="s">
        <v>7294</v>
      </c>
      <c r="CK31" s="287" t="s">
        <v>7389</v>
      </c>
      <c r="CV31" s="226"/>
      <c r="CW31" s="226"/>
      <c r="CX31" s="226"/>
      <c r="CY31" s="226"/>
      <c r="CZ31" s="226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ED31" s="198">
        <f t="shared" si="7"/>
        <v>0</v>
      </c>
      <c r="EE31" s="198" t="s">
        <v>628</v>
      </c>
      <c r="EF31" s="198" t="s">
        <v>1474</v>
      </c>
      <c r="EL31" s="198">
        <f t="shared" si="8"/>
        <v>3</v>
      </c>
      <c r="EM31" s="198">
        <v>11</v>
      </c>
      <c r="EN31" s="198" t="s">
        <v>827</v>
      </c>
      <c r="ET31" s="198">
        <f t="shared" si="9"/>
        <v>0</v>
      </c>
      <c r="EU31" s="198" t="s">
        <v>628</v>
      </c>
      <c r="EV31" s="198" t="s">
        <v>1474</v>
      </c>
      <c r="FB31" s="198">
        <f t="shared" si="10"/>
        <v>0</v>
      </c>
      <c r="FC31" s="198" t="s">
        <v>628</v>
      </c>
      <c r="FD31" s="198" t="s">
        <v>1474</v>
      </c>
      <c r="FJ31" s="198">
        <f t="shared" si="11"/>
        <v>0</v>
      </c>
      <c r="FK31" s="198" t="s">
        <v>628</v>
      </c>
      <c r="FL31" s="198" t="s">
        <v>1474</v>
      </c>
      <c r="FR31" s="198">
        <f t="shared" si="12"/>
        <v>0</v>
      </c>
      <c r="FS31" s="198" t="s">
        <v>628</v>
      </c>
      <c r="FT31" s="198" t="s">
        <v>1474</v>
      </c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189">
        <f t="shared" si="6"/>
        <v>0</v>
      </c>
      <c r="HU31" s="366">
        <f t="shared" si="6"/>
        <v>0</v>
      </c>
      <c r="HV31" s="366"/>
      <c r="HW31" s="366"/>
      <c r="HX31" s="366"/>
      <c r="HY31" s="366"/>
      <c r="HZ31" s="366"/>
      <c r="IA31" s="366"/>
      <c r="IB31" s="367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</row>
    <row r="32" spans="1:263" ht="15" customHeight="1" thickTop="1" thickBot="1">
      <c r="A32" s="254"/>
      <c r="B32" s="254"/>
      <c r="C32" s="31"/>
      <c r="D32" s="254"/>
      <c r="E32" s="254"/>
      <c r="F32" s="254"/>
      <c r="G32" s="254"/>
      <c r="H32" s="254"/>
      <c r="I32" s="245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6"/>
      <c r="AZ32" s="252"/>
      <c r="BA32" s="252">
        <f t="array" aca="1" ref="BA32" ca="1">IFERROR(INDEX(indexdatabase,MATCH(BQ28&amp;$AZ$14,name&amp;Group2,0),MATCH("AR",Sheet2rng!$A$1:$AK$1,0)),"")</f>
        <v>0</v>
      </c>
      <c r="BB32" s="252" t="str">
        <f t="shared" ca="1" si="1"/>
        <v>Ben</v>
      </c>
      <c r="BC32" s="287">
        <f t="array" aca="1" ref="BC32" ca="1">IFERROR(INDEX(indexdatabase,MATCH($BB32&amp;$AZ$14,name&amp;Group2,0),MATCH("SEND",Sheet2rng!$A$1:$AO$1,0)),"")</f>
        <v>0</v>
      </c>
      <c r="BD32" s="287">
        <f t="array" aca="1" ref="BD32" ca="1">IFERROR(INDEX(indexdatabase,MATCH($BB32&amp;$AZ$14,name&amp;Group2,0),MATCH("MAT",Sheet2rng!$A$1:$AO$1,0)),"")</f>
        <v>0</v>
      </c>
      <c r="BE32" s="287" t="str">
        <f t="array" aca="1" ref="BE32" ca="1">IFERROR(INDEX(indexdatabase,MATCH($BB32&amp;$AZ$14,name&amp;Group2,0),MATCH("EAL",Sheet2rng!$A$1:$AO$1,0)),"")</f>
        <v>OTH</v>
      </c>
      <c r="BF32" s="287" t="str">
        <f t="shared" ca="1" si="2"/>
        <v/>
      </c>
      <c r="BG32" s="287" t="str">
        <f t="shared" ca="1" si="3"/>
        <v/>
      </c>
      <c r="BH32" s="287" t="str">
        <f t="shared" ca="1" si="4"/>
        <v>EAL/OTH</v>
      </c>
      <c r="BI32" s="287" t="str">
        <f t="shared" ca="1" si="5"/>
        <v xml:space="preserve">    EAL/OTH</v>
      </c>
      <c r="BQ32" s="287" t="str">
        <f t="shared" ca="1" si="0"/>
        <v>Faye</v>
      </c>
      <c r="BR32" s="287" t="s">
        <v>2756</v>
      </c>
      <c r="BS32" s="287">
        <f t="array" aca="1" ref="BS32" ca="1">IFERROR(INDEX(indexdatabase,MATCH(BQ32&amp;$AZ$14,name&amp;Group2,0),MATCH("PPI",Sheet2rng!$A$1:$AK$1,0)),"")</f>
        <v>0</v>
      </c>
      <c r="BT32" s="287">
        <f t="array" aca="1" ref="BT32" ca="1">IFERROR(SMALL(IF(LEFT(Group2,LEN(Class3!$BA$10))=Class3!$BA$10,ROW(Group2)),ROW(A21)),"")</f>
        <v>164</v>
      </c>
      <c r="BY32" s="287" t="s">
        <v>7295</v>
      </c>
      <c r="CK32" s="287" t="s">
        <v>7511</v>
      </c>
      <c r="CV32" s="226"/>
      <c r="CW32" s="226"/>
      <c r="CX32" s="226"/>
      <c r="CY32" s="226"/>
      <c r="CZ32" s="226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ED32" s="198">
        <f t="shared" si="7"/>
        <v>0</v>
      </c>
      <c r="EE32" s="198" t="s">
        <v>628</v>
      </c>
      <c r="EF32" s="198" t="s">
        <v>1591</v>
      </c>
      <c r="EL32" s="198">
        <f t="shared" si="8"/>
        <v>3</v>
      </c>
      <c r="EM32" s="198">
        <v>11</v>
      </c>
      <c r="EN32" s="198" t="s">
        <v>1097</v>
      </c>
      <c r="ET32" s="198">
        <f t="shared" si="9"/>
        <v>0</v>
      </c>
      <c r="EU32" s="198" t="s">
        <v>628</v>
      </c>
      <c r="EV32" s="198" t="s">
        <v>1591</v>
      </c>
      <c r="FB32" s="198">
        <f t="shared" si="10"/>
        <v>0</v>
      </c>
      <c r="FC32" s="198" t="s">
        <v>628</v>
      </c>
      <c r="FD32" s="198" t="s">
        <v>1591</v>
      </c>
      <c r="FJ32" s="198">
        <f t="shared" si="11"/>
        <v>0</v>
      </c>
      <c r="FK32" s="198" t="s">
        <v>628</v>
      </c>
      <c r="FL32" s="198" t="s">
        <v>1591</v>
      </c>
      <c r="FR32" s="198">
        <f t="shared" si="12"/>
        <v>0</v>
      </c>
      <c r="FS32" s="198" t="s">
        <v>628</v>
      </c>
      <c r="FT32" s="198" t="s">
        <v>1591</v>
      </c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189">
        <f t="shared" si="6"/>
        <v>0</v>
      </c>
      <c r="HU32" s="366">
        <f t="shared" si="6"/>
        <v>0</v>
      </c>
      <c r="HV32" s="366"/>
      <c r="HW32" s="366"/>
      <c r="HX32" s="366"/>
      <c r="HY32" s="366"/>
      <c r="HZ32" s="366"/>
      <c r="IA32" s="366"/>
      <c r="IB32" s="367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</row>
    <row r="33" spans="1:263" ht="15" customHeight="1" thickTop="1" thickBot="1">
      <c r="A33" s="254"/>
      <c r="B33" s="254"/>
      <c r="C33" s="31"/>
      <c r="D33" s="254"/>
      <c r="E33" s="254"/>
      <c r="F33" s="254"/>
      <c r="G33" s="254"/>
      <c r="H33" s="254"/>
      <c r="I33" s="245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6"/>
      <c r="AZ33" s="252"/>
      <c r="BA33" s="252">
        <f t="array" aca="1" ref="BA33" ca="1">IFERROR(INDEX(indexdatabase,MATCH(BQ29&amp;$AZ$14,name&amp;Group2,0),MATCH("AR",Sheet2rng!$A$1:$AK$1,0)),"")</f>
        <v>0</v>
      </c>
      <c r="BB33" s="252" t="str">
        <f t="shared" ca="1" si="1"/>
        <v>Sarah</v>
      </c>
      <c r="BC33" s="287">
        <f t="array" aca="1" ref="BC33" ca="1">IFERROR(INDEX(indexdatabase,MATCH($BB33&amp;$AZ$14,name&amp;Group2,0),MATCH("SEND",Sheet2rng!$A$1:$AO$1,0)),"")</f>
        <v>0</v>
      </c>
      <c r="BD33" s="287">
        <f t="array" aca="1" ref="BD33" ca="1">IFERROR(INDEX(indexdatabase,MATCH($BB33&amp;$AZ$14,name&amp;Group2,0),MATCH("MAT",Sheet2rng!$A$1:$AO$1,0)),"")</f>
        <v>0</v>
      </c>
      <c r="BE33" s="287" t="str">
        <f t="array" aca="1" ref="BE33" ca="1">IFERROR(INDEX(indexdatabase,MATCH($BB33&amp;$AZ$14,name&amp;Group2,0),MATCH("EAL",Sheet2rng!$A$1:$AO$1,0)),"")</f>
        <v>NOT/kn</v>
      </c>
      <c r="BF33" s="287" t="str">
        <f t="shared" ca="1" si="2"/>
        <v/>
      </c>
      <c r="BG33" s="287" t="str">
        <f t="shared" ca="1" si="3"/>
        <v/>
      </c>
      <c r="BH33" s="287" t="str">
        <f t="shared" ca="1" si="4"/>
        <v>EAL/NOT/kn</v>
      </c>
      <c r="BI33" s="287" t="str">
        <f t="shared" ca="1" si="5"/>
        <v xml:space="preserve">    EAL/NOT/kn</v>
      </c>
      <c r="BQ33" s="287" t="str">
        <f t="shared" ca="1" si="0"/>
        <v>Karl</v>
      </c>
      <c r="BR33" s="287" t="s">
        <v>2756</v>
      </c>
      <c r="BS33" s="287" t="str">
        <f t="array" aca="1" ref="BS33" ca="1">IFERROR(INDEX(indexdatabase,MATCH(BQ33&amp;$AZ$14,name&amp;Group2,0),MATCH("PPI",Sheet2rng!$A$1:$AK$1,0)),"")</f>
        <v>Y</v>
      </c>
      <c r="BT33" s="287">
        <f t="array" aca="1" ref="BT33" ca="1">IFERROR(SMALL(IF(LEFT(Group2,LEN(Class3!$BA$10))=Class3!$BA$10,ROW(Group2)),ROW(A22)),"")</f>
        <v>170</v>
      </c>
      <c r="BY33" s="287" t="s">
        <v>7298</v>
      </c>
      <c r="CK33" s="287" t="s">
        <v>7396</v>
      </c>
      <c r="CV33" s="226"/>
      <c r="CW33" s="226"/>
      <c r="CX33" s="226"/>
      <c r="CY33" s="226"/>
      <c r="CZ33" s="226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ED33" s="198">
        <f t="shared" si="7"/>
        <v>0</v>
      </c>
      <c r="EE33" s="198" t="s">
        <v>628</v>
      </c>
      <c r="EF33" s="198" t="s">
        <v>959</v>
      </c>
      <c r="EL33" s="198">
        <f t="shared" si="8"/>
        <v>3</v>
      </c>
      <c r="EM33" s="198">
        <v>11</v>
      </c>
      <c r="EN33" s="198" t="s">
        <v>1484</v>
      </c>
      <c r="ET33" s="198">
        <f t="shared" si="9"/>
        <v>0</v>
      </c>
      <c r="EU33" s="198" t="s">
        <v>628</v>
      </c>
      <c r="EV33" s="198" t="s">
        <v>959</v>
      </c>
      <c r="FB33" s="198">
        <f t="shared" si="10"/>
        <v>0</v>
      </c>
      <c r="FC33" s="198" t="s">
        <v>628</v>
      </c>
      <c r="FD33" s="198" t="s">
        <v>959</v>
      </c>
      <c r="FJ33" s="198">
        <f t="shared" si="11"/>
        <v>0</v>
      </c>
      <c r="FK33" s="198" t="s">
        <v>628</v>
      </c>
      <c r="FL33" s="198" t="s">
        <v>959</v>
      </c>
      <c r="FR33" s="198">
        <f t="shared" si="12"/>
        <v>0</v>
      </c>
      <c r="FS33" s="198" t="s">
        <v>628</v>
      </c>
      <c r="FT33" s="198" t="s">
        <v>959</v>
      </c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189">
        <f t="shared" si="6"/>
        <v>0</v>
      </c>
      <c r="HU33" s="366">
        <f t="shared" si="6"/>
        <v>0</v>
      </c>
      <c r="HV33" s="366"/>
      <c r="HW33" s="366"/>
      <c r="HX33" s="366"/>
      <c r="HY33" s="366"/>
      <c r="HZ33" s="366"/>
      <c r="IA33" s="366"/>
      <c r="IB33" s="367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</row>
    <row r="34" spans="1:263" ht="15" customHeight="1" thickTop="1" thickBot="1">
      <c r="A34" s="254"/>
      <c r="B34" s="254"/>
      <c r="C34" s="31"/>
      <c r="D34" s="254"/>
      <c r="E34" s="254"/>
      <c r="F34" s="254"/>
      <c r="G34" s="254"/>
      <c r="H34" s="254"/>
      <c r="I34" s="245"/>
      <c r="J34" s="242"/>
      <c r="K34" s="242"/>
      <c r="L34" s="242"/>
      <c r="M34" s="358" t="str">
        <f ca="1">IFERROR(IF(SEARCH("11",BE43)=1,11),"")</f>
        <v/>
      </c>
      <c r="N34" s="359"/>
      <c r="O34" s="359"/>
      <c r="P34" s="360"/>
      <c r="Q34" s="358" t="str">
        <f ca="1">IFERROR(IF(SEARCH("11",BI43)=1,11),"")</f>
        <v/>
      </c>
      <c r="R34" s="359"/>
      <c r="S34" s="359"/>
      <c r="T34" s="360"/>
      <c r="U34" s="242"/>
      <c r="V34" s="242"/>
      <c r="W34" s="242"/>
      <c r="X34" s="242"/>
      <c r="Y34" s="242"/>
      <c r="Z34" s="358"/>
      <c r="AA34" s="359"/>
      <c r="AB34" s="359"/>
      <c r="AC34" s="360"/>
      <c r="AD34" s="358" t="str">
        <f>IFERROR(IF(SEARCH("11",BV43)=1,11),"")</f>
        <v/>
      </c>
      <c r="AE34" s="359"/>
      <c r="AF34" s="359"/>
      <c r="AG34" s="360"/>
      <c r="AH34" s="242"/>
      <c r="AI34" s="242"/>
      <c r="AJ34" s="242"/>
      <c r="AK34" s="242"/>
      <c r="AL34" s="242"/>
      <c r="AM34" s="358" t="str">
        <f>IFERROR(IF(SEARCH("11",CE43)=1,11),"")</f>
        <v/>
      </c>
      <c r="AN34" s="359"/>
      <c r="AO34" s="359"/>
      <c r="AP34" s="360"/>
      <c r="AQ34" s="358" t="str">
        <f>IFERROR(IF(SEARCH("11",CI43)=1,11),"")</f>
        <v/>
      </c>
      <c r="AR34" s="359"/>
      <c r="AS34" s="359"/>
      <c r="AT34" s="360"/>
      <c r="AU34" s="242"/>
      <c r="AV34" s="242"/>
      <c r="AW34" s="242"/>
      <c r="AX34" s="242"/>
      <c r="AY34" s="246"/>
      <c r="AZ34" s="252"/>
      <c r="BA34" s="252">
        <f t="array" aca="1" ref="BA34" ca="1">IFERROR(INDEX(indexdatabase,MATCH(BQ30&amp;$AZ$14,name&amp;Group2,0),MATCH("AR",Sheet2rng!$A$1:$AK$1,0)),"")</f>
        <v>0</v>
      </c>
      <c r="BB34" s="252" t="str">
        <f t="shared" ca="1" si="1"/>
        <v>Timothy</v>
      </c>
      <c r="BC34" s="287">
        <f t="array" aca="1" ref="BC34" ca="1">IFERROR(INDEX(indexdatabase,MATCH($BB34&amp;$AZ$14,name&amp;Group2,0),MATCH("SEND",Sheet2rng!$A$1:$AO$1,0)),"")</f>
        <v>0</v>
      </c>
      <c r="BD34" s="287">
        <f t="array" aca="1" ref="BD34" ca="1">IFERROR(INDEX(indexdatabase,MATCH($BB34&amp;$AZ$14,name&amp;Group2,0),MATCH("MAT",Sheet2rng!$A$1:$AO$1,0)),"")</f>
        <v>0</v>
      </c>
      <c r="BE34" s="287" t="str">
        <f t="array" aca="1" ref="BE34" ca="1">IFERROR(INDEX(indexdatabase,MATCH($BB34&amp;$AZ$14,name&amp;Group2,0),MATCH("EAL",Sheet2rng!$A$1:$AO$1,0)),"")</f>
        <v>NOT/kn</v>
      </c>
      <c r="BF34" s="287" t="str">
        <f t="shared" ca="1" si="2"/>
        <v/>
      </c>
      <c r="BG34" s="287" t="str">
        <f t="shared" ca="1" si="3"/>
        <v/>
      </c>
      <c r="BH34" s="287" t="str">
        <f t="shared" ca="1" si="4"/>
        <v>EAL/NOT/kn</v>
      </c>
      <c r="BI34" s="287" t="str">
        <f t="shared" ca="1" si="5"/>
        <v xml:space="preserve">    EAL/NOT/kn</v>
      </c>
      <c r="BQ34" s="287" t="str">
        <f t="shared" ca="1" si="0"/>
        <v/>
      </c>
      <c r="BR34" s="287" t="s">
        <v>2756</v>
      </c>
      <c r="BS34" s="287" t="str">
        <f t="array" aca="1" ref="BS34" ca="1">IFERROR(INDEX(indexdatabase,MATCH(BQ34&amp;$AZ$14,name&amp;Group2,0),MATCH("PPI",Sheet2rng!$A$1:$AK$1,0)),"")</f>
        <v/>
      </c>
      <c r="BT34" s="287" t="str">
        <f t="array" aca="1" ref="BT34" ca="1">IFERROR(SMALL(IF(LEFT(Group2,LEN(Class3!$BA$10))=Class3!$BA$10,ROW(Group2)),ROW(A23)),"")</f>
        <v/>
      </c>
      <c r="BY34" s="287" t="s">
        <v>7299</v>
      </c>
      <c r="CV34" s="226"/>
      <c r="CW34" s="226"/>
      <c r="CX34" s="226"/>
      <c r="CY34" s="226"/>
      <c r="CZ34" s="226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ED34" s="198">
        <f t="shared" si="7"/>
        <v>0</v>
      </c>
      <c r="EE34" s="198" t="s">
        <v>628</v>
      </c>
      <c r="EF34" s="198" t="s">
        <v>1559</v>
      </c>
      <c r="EL34" s="198">
        <f t="shared" si="8"/>
        <v>3</v>
      </c>
      <c r="EM34" s="198">
        <v>11</v>
      </c>
      <c r="EN34" s="198" t="s">
        <v>1474</v>
      </c>
      <c r="ET34" s="198">
        <f t="shared" si="9"/>
        <v>0</v>
      </c>
      <c r="EU34" s="198" t="s">
        <v>628</v>
      </c>
      <c r="EV34" s="198" t="s">
        <v>1559</v>
      </c>
      <c r="FB34" s="198">
        <f t="shared" si="10"/>
        <v>0</v>
      </c>
      <c r="FC34" s="198" t="s">
        <v>628</v>
      </c>
      <c r="FD34" s="198" t="s">
        <v>1559</v>
      </c>
      <c r="FJ34" s="198">
        <f t="shared" si="11"/>
        <v>0</v>
      </c>
      <c r="FK34" s="198" t="s">
        <v>628</v>
      </c>
      <c r="FL34" s="198" t="s">
        <v>1559</v>
      </c>
      <c r="FR34" s="198">
        <f t="shared" si="12"/>
        <v>0</v>
      </c>
      <c r="FS34" s="198" t="s">
        <v>628</v>
      </c>
      <c r="FT34" s="198" t="s">
        <v>1559</v>
      </c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189">
        <f t="shared" si="6"/>
        <v>0</v>
      </c>
      <c r="HU34" s="366">
        <f t="shared" si="6"/>
        <v>0</v>
      </c>
      <c r="HV34" s="366"/>
      <c r="HW34" s="366"/>
      <c r="HX34" s="366"/>
      <c r="HY34" s="366"/>
      <c r="HZ34" s="366"/>
      <c r="IA34" s="366"/>
      <c r="IB34" s="367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</row>
    <row r="35" spans="1:263" ht="15" customHeight="1" thickTop="1" thickBot="1">
      <c r="A35" s="254"/>
      <c r="B35" s="254"/>
      <c r="C35" s="31"/>
      <c r="D35" s="254"/>
      <c r="E35" s="254"/>
      <c r="F35" s="254"/>
      <c r="G35" s="254"/>
      <c r="H35" s="254"/>
      <c r="I35" s="245"/>
      <c r="J35" s="242"/>
      <c r="K35" s="242"/>
      <c r="L35" s="242"/>
      <c r="M35" s="361"/>
      <c r="N35" s="362"/>
      <c r="O35" s="362"/>
      <c r="P35" s="363"/>
      <c r="Q35" s="361"/>
      <c r="R35" s="362"/>
      <c r="S35" s="362"/>
      <c r="T35" s="363"/>
      <c r="U35" s="242"/>
      <c r="V35" s="242"/>
      <c r="W35" s="242"/>
      <c r="X35" s="242"/>
      <c r="Y35" s="242"/>
      <c r="Z35" s="361"/>
      <c r="AA35" s="362"/>
      <c r="AB35" s="362"/>
      <c r="AC35" s="363"/>
      <c r="AD35" s="361"/>
      <c r="AE35" s="362"/>
      <c r="AF35" s="362"/>
      <c r="AG35" s="363"/>
      <c r="AH35" s="242"/>
      <c r="AI35" s="242"/>
      <c r="AJ35" s="242"/>
      <c r="AK35" s="242"/>
      <c r="AL35" s="242"/>
      <c r="AM35" s="361"/>
      <c r="AN35" s="362"/>
      <c r="AO35" s="362"/>
      <c r="AP35" s="363"/>
      <c r="AQ35" s="361"/>
      <c r="AR35" s="362"/>
      <c r="AS35" s="362"/>
      <c r="AT35" s="363"/>
      <c r="AU35" s="242"/>
      <c r="AV35" s="242"/>
      <c r="AW35" s="242"/>
      <c r="AX35" s="242"/>
      <c r="AY35" s="246"/>
      <c r="AZ35" s="252"/>
      <c r="BA35" s="252">
        <f t="array" aca="1" ref="BA35" ca="1">IFERROR(INDEX(indexdatabase,MATCH(BQ31&amp;$AZ$14,name&amp;Group2,0),MATCH("AR",Sheet2rng!$A$1:$AK$1,0)),"")</f>
        <v>0</v>
      </c>
      <c r="BB35" s="252" t="str">
        <f t="shared" ca="1" si="1"/>
        <v>Rebecca</v>
      </c>
      <c r="BC35" s="287">
        <f t="array" aca="1" ref="BC35" ca="1">IFERROR(INDEX(indexdatabase,MATCH($BB35&amp;$AZ$14,name&amp;Group2,0),MATCH("SEND",Sheet2rng!$A$1:$AO$1,0)),"")</f>
        <v>0</v>
      </c>
      <c r="BD35" s="287">
        <f t="array" aca="1" ref="BD35" ca="1">IFERROR(INDEX(indexdatabase,MATCH($BB35&amp;$AZ$14,name&amp;Group2,0),MATCH("MAT",Sheet2rng!$A$1:$AO$1,0)),"")</f>
        <v>0</v>
      </c>
      <c r="BE35" s="287" t="str">
        <f t="array" aca="1" ref="BE35" ca="1">IFERROR(INDEX(indexdatabase,MATCH($BB35&amp;$AZ$14,name&amp;Group2,0),MATCH("EAL",Sheet2rng!$A$1:$AO$1,0)),"")</f>
        <v>OTH</v>
      </c>
      <c r="BF35" s="287" t="str">
        <f t="shared" ca="1" si="2"/>
        <v/>
      </c>
      <c r="BG35" s="287" t="str">
        <f t="shared" ca="1" si="3"/>
        <v/>
      </c>
      <c r="BH35" s="287" t="str">
        <f t="shared" ca="1" si="4"/>
        <v>EAL/OTH</v>
      </c>
      <c r="BI35" s="287" t="str">
        <f t="shared" ca="1" si="5"/>
        <v xml:space="preserve">    EAL/OTH</v>
      </c>
      <c r="BQ35" s="287" t="str">
        <f t="shared" ca="1" si="0"/>
        <v/>
      </c>
      <c r="BR35" s="287" t="s">
        <v>2756</v>
      </c>
      <c r="BS35" s="287" t="str">
        <f t="array" aca="1" ref="BS35" ca="1">IFERROR(INDEX(indexdatabase,MATCH(BQ35&amp;$AZ$14,name&amp;Group2,0),MATCH("PPI",Sheet2rng!$A$1:$AK$1,0)),"")</f>
        <v/>
      </c>
      <c r="BT35" s="287" t="str">
        <f t="array" aca="1" ref="BT35" ca="1">IFERROR(SMALL(IF(LEFT(Group2,LEN(Class3!$BA$10))=Class3!$BA$10,ROW(Group2)),ROW(A24)),"")</f>
        <v/>
      </c>
      <c r="BY35" s="287" t="s">
        <v>628</v>
      </c>
      <c r="CV35" s="226"/>
      <c r="CW35" s="226"/>
      <c r="CX35" s="226"/>
      <c r="CY35" s="226"/>
      <c r="CZ35" s="226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ED35" s="198">
        <f t="shared" si="7"/>
        <v>0</v>
      </c>
      <c r="EE35" s="198" t="s">
        <v>628</v>
      </c>
      <c r="EF35" s="198" t="s">
        <v>1077</v>
      </c>
      <c r="EL35" s="198">
        <f t="shared" si="8"/>
        <v>3</v>
      </c>
      <c r="EM35" s="198">
        <v>11</v>
      </c>
      <c r="EN35" s="198" t="s">
        <v>1591</v>
      </c>
      <c r="ET35" s="198">
        <f t="shared" si="9"/>
        <v>0</v>
      </c>
      <c r="EU35" s="198" t="s">
        <v>628</v>
      </c>
      <c r="EV35" s="198" t="s">
        <v>1077</v>
      </c>
      <c r="FB35" s="198">
        <f t="shared" si="10"/>
        <v>0</v>
      </c>
      <c r="FC35" s="198" t="s">
        <v>628</v>
      </c>
      <c r="FD35" s="198" t="s">
        <v>1077</v>
      </c>
      <c r="FJ35" s="198">
        <f t="shared" si="11"/>
        <v>0</v>
      </c>
      <c r="FK35" s="198" t="s">
        <v>628</v>
      </c>
      <c r="FL35" s="198" t="s">
        <v>1077</v>
      </c>
      <c r="FR35" s="198">
        <f t="shared" si="12"/>
        <v>0</v>
      </c>
      <c r="FS35" s="198" t="s">
        <v>628</v>
      </c>
      <c r="FT35" s="198" t="s">
        <v>1077</v>
      </c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189">
        <f t="shared" si="6"/>
        <v>0</v>
      </c>
      <c r="HU35" s="366">
        <f t="shared" si="6"/>
        <v>0</v>
      </c>
      <c r="HV35" s="366"/>
      <c r="HW35" s="366"/>
      <c r="HX35" s="366"/>
      <c r="HY35" s="366"/>
      <c r="HZ35" s="366"/>
      <c r="IA35" s="366"/>
      <c r="IB35" s="367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</row>
    <row r="36" spans="1:263" ht="15" customHeight="1" thickTop="1" thickBot="1">
      <c r="A36" s="254"/>
      <c r="B36" s="254"/>
      <c r="C36" s="31"/>
      <c r="D36" s="254"/>
      <c r="E36" s="254"/>
      <c r="F36" s="254"/>
      <c r="G36" s="254"/>
      <c r="H36" s="254"/>
      <c r="I36" s="245"/>
      <c r="J36" s="242"/>
      <c r="K36" s="242"/>
      <c r="L36" s="242"/>
      <c r="M36" s="354" t="str">
        <f ca="1">IFERROR(IF($Y$1=1,"",VLOOKUP(M34,needstable,8,FALSE)),"")</f>
        <v xml:space="preserve">    </v>
      </c>
      <c r="N36" s="355"/>
      <c r="O36" s="355"/>
      <c r="P36" s="356"/>
      <c r="Q36" s="354" t="str">
        <f ca="1">IFERROR(IF($Y$1=1,"",VLOOKUP(Q34,needstable,8,FALSE)),"")</f>
        <v xml:space="preserve">    </v>
      </c>
      <c r="R36" s="355"/>
      <c r="S36" s="355"/>
      <c r="T36" s="356"/>
      <c r="U36" s="242"/>
      <c r="V36" s="242"/>
      <c r="W36" s="242"/>
      <c r="X36" s="242"/>
      <c r="Y36" s="242"/>
      <c r="Z36" s="354" t="str">
        <f ca="1">IFERROR(IF($Y$1=1,"",VLOOKUP(Z34,needstable,8,FALSE)),"")</f>
        <v/>
      </c>
      <c r="AA36" s="355"/>
      <c r="AB36" s="355"/>
      <c r="AC36" s="356"/>
      <c r="AD36" s="354" t="str">
        <f ca="1">IFERROR(IF($Y$1=1,"",VLOOKUP(AD34,needstable,8,FALSE)),"")</f>
        <v xml:space="preserve">    </v>
      </c>
      <c r="AE36" s="355"/>
      <c r="AF36" s="355"/>
      <c r="AG36" s="356"/>
      <c r="AH36" s="242"/>
      <c r="AI36" s="242"/>
      <c r="AJ36" s="242"/>
      <c r="AK36" s="242"/>
      <c r="AL36" s="242"/>
      <c r="AM36" s="354" t="str">
        <f ca="1">IFERROR(IF($Y$1=1,"",VLOOKUP(AM34,needstable,8,FALSE)),"")</f>
        <v xml:space="preserve">    </v>
      </c>
      <c r="AN36" s="355"/>
      <c r="AO36" s="355"/>
      <c r="AP36" s="356"/>
      <c r="AQ36" s="354" t="str">
        <f ca="1">IFERROR(IF($Y$1=1,"",VLOOKUP(AQ34,needstable,8,FALSE)),"")</f>
        <v xml:space="preserve">    </v>
      </c>
      <c r="AR36" s="355"/>
      <c r="AS36" s="355"/>
      <c r="AT36" s="356"/>
      <c r="AU36" s="242"/>
      <c r="AV36" s="242"/>
      <c r="AW36" s="242"/>
      <c r="AX36" s="242"/>
      <c r="AY36" s="246"/>
      <c r="AZ36" s="252"/>
      <c r="BA36" s="252">
        <f t="array" aca="1" ref="BA36" ca="1">IFERROR(INDEX(indexdatabase,MATCH(BQ32&amp;$AZ$14,name&amp;Group2,0),MATCH("AR",Sheet2rng!$A$1:$AK$1,0)),"")</f>
        <v>0</v>
      </c>
      <c r="BB36" s="252" t="str">
        <f t="shared" ca="1" si="1"/>
        <v>Faye</v>
      </c>
      <c r="BC36" s="287">
        <f t="array" aca="1" ref="BC36" ca="1">IFERROR(INDEX(indexdatabase,MATCH($BB36&amp;$AZ$14,name&amp;Group2,0),MATCH("SEND",Sheet2rng!$A$1:$AO$1,0)),"")</f>
        <v>0</v>
      </c>
      <c r="BD36" s="287">
        <f t="array" aca="1" ref="BD36" ca="1">IFERROR(INDEX(indexdatabase,MATCH($BB36&amp;$AZ$14,name&amp;Group2,0),MATCH("MAT",Sheet2rng!$A$1:$AO$1,0)),"")</f>
        <v>0</v>
      </c>
      <c r="BE36" s="287" t="str">
        <f t="array" aca="1" ref="BE36" ca="1">IFERROR(INDEX(indexdatabase,MATCH($BB36&amp;$AZ$14,name&amp;Group2,0),MATCH("EAL",Sheet2rng!$A$1:$AO$1,0)),"")</f>
        <v>OTH</v>
      </c>
      <c r="BF36" s="287" t="str">
        <f t="shared" ca="1" si="2"/>
        <v/>
      </c>
      <c r="BG36" s="287" t="str">
        <f t="shared" ca="1" si="3"/>
        <v/>
      </c>
      <c r="BH36" s="287" t="str">
        <f t="shared" ca="1" si="4"/>
        <v>EAL/OTH</v>
      </c>
      <c r="BI36" s="287" t="str">
        <f t="shared" ca="1" si="5"/>
        <v xml:space="preserve">    EAL/OTH</v>
      </c>
      <c r="BQ36" s="287" t="str">
        <f t="shared" ca="1" si="0"/>
        <v/>
      </c>
      <c r="BR36" s="287" t="s">
        <v>2756</v>
      </c>
      <c r="BS36" s="287" t="str">
        <f t="array" aca="1" ref="BS36" ca="1">IFERROR(INDEX(indexdatabase,MATCH(BQ36&amp;$AZ$14,name&amp;Group2,0),MATCH("PPI",Sheet2rng!$A$1:$AK$1,0)),"")</f>
        <v/>
      </c>
      <c r="BT36" s="287" t="str">
        <f t="array" aca="1" ref="BT36" ca="1">IFERROR(SMALL(IF(LEFT(Group2,LEN(Class3!$BA$10))=Class3!$BA$10,ROW(Group2)),ROW(A25)),"")</f>
        <v/>
      </c>
      <c r="BY36" s="287" t="s">
        <v>628</v>
      </c>
      <c r="CV36" s="226"/>
      <c r="CW36" s="226"/>
      <c r="CX36" s="226"/>
      <c r="CY36" s="226"/>
      <c r="CZ36" s="226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ED36" s="198">
        <f t="shared" si="7"/>
        <v>0</v>
      </c>
      <c r="EE36" s="198" t="s">
        <v>628</v>
      </c>
      <c r="EF36" s="198" t="s">
        <v>1645</v>
      </c>
      <c r="EL36" s="198">
        <f t="shared" si="8"/>
        <v>3</v>
      </c>
      <c r="EM36" s="198">
        <v>11</v>
      </c>
      <c r="EN36" s="198" t="s">
        <v>959</v>
      </c>
      <c r="ET36" s="198">
        <f t="shared" si="9"/>
        <v>0</v>
      </c>
      <c r="EU36" s="198" t="s">
        <v>628</v>
      </c>
      <c r="EV36" s="198" t="s">
        <v>1645</v>
      </c>
      <c r="FB36" s="198">
        <f t="shared" si="10"/>
        <v>0</v>
      </c>
      <c r="FC36" s="198" t="s">
        <v>628</v>
      </c>
      <c r="FD36" s="198" t="s">
        <v>1645</v>
      </c>
      <c r="FJ36" s="198">
        <f t="shared" si="11"/>
        <v>0</v>
      </c>
      <c r="FK36" s="198" t="s">
        <v>628</v>
      </c>
      <c r="FL36" s="198" t="s">
        <v>1645</v>
      </c>
      <c r="FR36" s="198">
        <f t="shared" si="12"/>
        <v>0</v>
      </c>
      <c r="FS36" s="198" t="s">
        <v>628</v>
      </c>
      <c r="FT36" s="198" t="s">
        <v>1645</v>
      </c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189">
        <f t="shared" si="6"/>
        <v>0</v>
      </c>
      <c r="HU36" s="366">
        <f t="shared" si="6"/>
        <v>0</v>
      </c>
      <c r="HV36" s="366"/>
      <c r="HW36" s="366"/>
      <c r="HX36" s="366"/>
      <c r="HY36" s="366"/>
      <c r="HZ36" s="366"/>
      <c r="IA36" s="366"/>
      <c r="IB36" s="367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</row>
    <row r="37" spans="1:263" ht="15" customHeight="1" thickTop="1" thickBot="1">
      <c r="A37" s="254"/>
      <c r="B37" s="254"/>
      <c r="C37" s="31"/>
      <c r="D37" s="254"/>
      <c r="E37" s="254"/>
      <c r="F37" s="254"/>
      <c r="G37" s="254"/>
      <c r="H37" s="254"/>
      <c r="I37" s="245"/>
      <c r="J37" s="242"/>
      <c r="K37" s="242"/>
      <c r="L37" s="242"/>
      <c r="M37" s="357" t="s">
        <v>6925</v>
      </c>
      <c r="N37" s="357"/>
      <c r="O37" s="357" t="str">
        <f>Sheet2rng!$D$1</f>
        <v>KS2</v>
      </c>
      <c r="P37" s="357"/>
      <c r="Q37" s="357" t="s">
        <v>6925</v>
      </c>
      <c r="R37" s="357"/>
      <c r="S37" s="357" t="str">
        <f>Sheet2rng!$D$1</f>
        <v>KS2</v>
      </c>
      <c r="T37" s="357"/>
      <c r="U37" s="242"/>
      <c r="V37" s="242"/>
      <c r="W37" s="242"/>
      <c r="X37" s="242"/>
      <c r="Y37" s="242"/>
      <c r="Z37" s="357" t="s">
        <v>6925</v>
      </c>
      <c r="AA37" s="357"/>
      <c r="AB37" s="357" t="str">
        <f>Sheet2rng!$D$1</f>
        <v>KS2</v>
      </c>
      <c r="AC37" s="357"/>
      <c r="AD37" s="357" t="s">
        <v>6925</v>
      </c>
      <c r="AE37" s="357"/>
      <c r="AF37" s="357" t="str">
        <f>Sheet2rng!$D$1</f>
        <v>KS2</v>
      </c>
      <c r="AG37" s="357"/>
      <c r="AH37" s="242"/>
      <c r="AI37" s="242"/>
      <c r="AJ37" s="242"/>
      <c r="AK37" s="242"/>
      <c r="AL37" s="242"/>
      <c r="AM37" s="357" t="s">
        <v>6925</v>
      </c>
      <c r="AN37" s="357"/>
      <c r="AO37" s="357" t="str">
        <f>Sheet2rng!$D$1</f>
        <v>KS2</v>
      </c>
      <c r="AP37" s="357"/>
      <c r="AQ37" s="357" t="s">
        <v>6925</v>
      </c>
      <c r="AR37" s="357"/>
      <c r="AS37" s="357" t="str">
        <f>Sheet2rng!$D$1</f>
        <v>KS2</v>
      </c>
      <c r="AT37" s="357"/>
      <c r="AU37" s="242"/>
      <c r="AV37" s="242"/>
      <c r="AW37" s="242"/>
      <c r="AX37" s="242"/>
      <c r="AY37" s="246"/>
      <c r="AZ37" s="252"/>
      <c r="BA37" s="252">
        <f t="array" aca="1" ref="BA37" ca="1">IFERROR(INDEX(indexdatabase,MATCH(BQ33&amp;$AZ$14,name&amp;Group2,0),MATCH("AR",Sheet2rng!$A$1:$AK$1,0)),"")</f>
        <v>0</v>
      </c>
      <c r="BB37" s="252" t="str">
        <f t="shared" ca="1" si="1"/>
        <v>Karl</v>
      </c>
      <c r="BC37" s="287">
        <f t="array" aca="1" ref="BC37" ca="1">IFERROR(INDEX(indexdatabase,MATCH($BB37&amp;$AZ$14,name&amp;Group2,0),MATCH("SEND",Sheet2rng!$A$1:$AO$1,0)),"")</f>
        <v>0</v>
      </c>
      <c r="BD37" s="287">
        <f t="array" aca="1" ref="BD37" ca="1">IFERROR(INDEX(indexdatabase,MATCH($BB37&amp;$AZ$14,name&amp;Group2,0),MATCH("MAT",Sheet2rng!$A$1:$AO$1,0)),"")</f>
        <v>0</v>
      </c>
      <c r="BE37" s="287" t="str">
        <f t="array" aca="1" ref="BE37" ca="1">IFERROR(INDEX(indexdatabase,MATCH($BB37&amp;$AZ$14,name&amp;Group2,0),MATCH("EAL",Sheet2rng!$A$1:$AO$1,0)),"")</f>
        <v>NOT/kn</v>
      </c>
      <c r="BF37" s="287" t="str">
        <f t="shared" ca="1" si="2"/>
        <v/>
      </c>
      <c r="BG37" s="287" t="str">
        <f t="shared" ca="1" si="3"/>
        <v/>
      </c>
      <c r="BH37" s="287" t="str">
        <f t="shared" ca="1" si="4"/>
        <v>EAL/NOT/kn</v>
      </c>
      <c r="BI37" s="287" t="str">
        <f t="shared" ca="1" si="5"/>
        <v xml:space="preserve">    EAL/NOT/kn</v>
      </c>
      <c r="BQ37" s="287" t="str">
        <f t="shared" ca="1" si="0"/>
        <v/>
      </c>
      <c r="BR37" s="287" t="s">
        <v>2756</v>
      </c>
      <c r="BS37" s="287" t="str">
        <f t="array" aca="1" ref="BS37" ca="1">IFERROR(INDEX(indexdatabase,MATCH(BQ37&amp;$AZ$14,name&amp;Group2,0),MATCH("PPI",Sheet2rng!$A$1:$AK$1,0)),"")</f>
        <v/>
      </c>
      <c r="BT37" s="287" t="str">
        <f t="array" aca="1" ref="BT37" ca="1">IFERROR(SMALL(IF(LEFT(Group2,LEN(Class3!$BA$10))=Class3!$BA$10,ROW(Group2)),ROW(A26)),"")</f>
        <v/>
      </c>
      <c r="BY37" s="287" t="s">
        <v>628</v>
      </c>
      <c r="CV37" s="226"/>
      <c r="CW37" s="226"/>
      <c r="CX37" s="226"/>
      <c r="CY37" s="226"/>
      <c r="CZ37" s="226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ED37" s="198">
        <f t="shared" si="7"/>
        <v>0</v>
      </c>
      <c r="EE37" s="198" t="s">
        <v>628</v>
      </c>
      <c r="EF37" s="198" t="s">
        <v>1149</v>
      </c>
      <c r="EL37" s="198">
        <f t="shared" si="8"/>
        <v>3</v>
      </c>
      <c r="EM37" s="198">
        <v>11</v>
      </c>
      <c r="EN37" s="198" t="s">
        <v>1419</v>
      </c>
      <c r="ET37" s="198">
        <f t="shared" si="9"/>
        <v>0</v>
      </c>
      <c r="EU37" s="198" t="s">
        <v>628</v>
      </c>
      <c r="EV37" s="198" t="s">
        <v>1149</v>
      </c>
      <c r="FB37" s="198">
        <f t="shared" si="10"/>
        <v>0</v>
      </c>
      <c r="FC37" s="198" t="s">
        <v>628</v>
      </c>
      <c r="FD37" s="198" t="s">
        <v>1149</v>
      </c>
      <c r="FJ37" s="198">
        <f t="shared" si="11"/>
        <v>0</v>
      </c>
      <c r="FK37" s="198" t="s">
        <v>628</v>
      </c>
      <c r="FL37" s="198" t="s">
        <v>1149</v>
      </c>
      <c r="FR37" s="198">
        <f t="shared" si="12"/>
        <v>0</v>
      </c>
      <c r="FS37" s="198" t="s">
        <v>628</v>
      </c>
      <c r="FT37" s="198" t="s">
        <v>1149</v>
      </c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189">
        <f t="shared" si="6"/>
        <v>0</v>
      </c>
      <c r="HU37" s="366">
        <f t="shared" si="6"/>
        <v>0</v>
      </c>
      <c r="HV37" s="366"/>
      <c r="HW37" s="366"/>
      <c r="HX37" s="366"/>
      <c r="HY37" s="366"/>
      <c r="HZ37" s="366"/>
      <c r="IA37" s="366"/>
      <c r="IB37" s="367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</row>
    <row r="38" spans="1:263" ht="15" customHeight="1" thickTop="1" thickBot="1">
      <c r="A38" s="254"/>
      <c r="B38" s="254"/>
      <c r="C38" s="31"/>
      <c r="D38" s="254"/>
      <c r="E38" s="254"/>
      <c r="F38" s="254"/>
      <c r="G38" s="254"/>
      <c r="H38" s="254"/>
      <c r="I38" s="245"/>
      <c r="J38" s="242"/>
      <c r="K38" s="242"/>
      <c r="L38" s="242"/>
      <c r="M38" s="347" t="str">
        <f t="array" aca="1" ref="M38" ca="1">IFERROR(IF($Y$2=2,"",IF($Y$2=3,INDEX(indexdatabase,MATCH(M34&amp;$AZ$14,name&amp;Group2,0),MATCH($AZ$23,Sheet2rng!$A$1:$AK$1,0)))),"")</f>
        <v/>
      </c>
      <c r="N38" s="348"/>
      <c r="O38" s="347" t="str">
        <f t="array" aca="1" ref="O38" ca="1">IFERROR(IF($Y$3=4,"",IF($Y$3=5,INDEX(indexdatabase,MATCH(M34&amp;$AZ$14,name&amp;Group2,0),MATCH($P$4,Sheet2rng!$A$1:$AK$1,0)))),"")</f>
        <v/>
      </c>
      <c r="P38" s="348"/>
      <c r="Q38" s="347" t="str">
        <f t="array" aca="1" ref="Q38" ca="1">IFERROR(IF($Y$2=2,"",IF($Y$2=3,INDEX(indexdatabase,MATCH(Q34&amp;$AZ$14,name&amp;Group2,0),MATCH($AZ$23,Sheet2rng!$A$1:$AK$1,0)))),"")</f>
        <v/>
      </c>
      <c r="R38" s="348"/>
      <c r="S38" s="347" t="str">
        <f t="array" aca="1" ref="S38" ca="1">IFERROR(IF($Y$3=4,"",IF($Y$3=5,INDEX(indexdatabase,MATCH(Q34&amp;$AZ$14,name&amp;Group2,0),MATCH($P$4,Sheet2rng!$A$1:$AK$1,0)))),"")</f>
        <v/>
      </c>
      <c r="T38" s="348"/>
      <c r="U38" s="242"/>
      <c r="V38" s="242"/>
      <c r="W38" s="242"/>
      <c r="X38" s="242"/>
      <c r="Y38" s="242"/>
      <c r="Z38" s="347" t="str">
        <f t="array" aca="1" ref="Z38" ca="1">IFERROR(IF($Y$2=2,"",IF($Y$2=3,INDEX(indexdatabase,MATCH(Z34&amp;$AZ$14,name&amp;Group2,0),MATCH($AZ$23,Sheet2rng!$A$1:$AK$1,0)))),"")</f>
        <v/>
      </c>
      <c r="AA38" s="348"/>
      <c r="AB38" s="347" t="str">
        <f t="array" aca="1" ref="AB38" ca="1">IFERROR(IF($Y$3=4,"",IF($Y$3=5,INDEX(indexdatabase,MATCH(Z34&amp;$AZ$14,name&amp;Group2,0),MATCH($P$4,Sheet2rng!$A$1:$AK$1,0)))),"")</f>
        <v/>
      </c>
      <c r="AC38" s="348"/>
      <c r="AD38" s="347" t="str">
        <f t="array" aca="1" ref="AD38" ca="1">IFERROR(IF($Y$2=2,"",IF($Y$2=3,INDEX(indexdatabase,MATCH(AD34&amp;$AZ$14,name&amp;Group2,0),MATCH($AZ$23,Sheet2rng!$A$1:$AK$1,0)))),"")</f>
        <v/>
      </c>
      <c r="AE38" s="348"/>
      <c r="AF38" s="347" t="str">
        <f t="array" aca="1" ref="AF38" ca="1">IFERROR(IF($Y$3=4,"",IF($Y$3=5,INDEX(indexdatabase,MATCH(AD34&amp;$AZ$14,name&amp;Group2,0),MATCH($P$4,Sheet2rng!$A$1:$AK$1,0)))),"")</f>
        <v/>
      </c>
      <c r="AG38" s="348"/>
      <c r="AH38" s="242"/>
      <c r="AI38" s="242"/>
      <c r="AJ38" s="242"/>
      <c r="AK38" s="242"/>
      <c r="AL38" s="242"/>
      <c r="AM38" s="347" t="str">
        <f t="array" aca="1" ref="AM38" ca="1">IFERROR(IF($Y$2=2,"",IF($Y$2=3,INDEX(indexdatabase,MATCH(AM34&amp;$AZ$14,name&amp;Group2,0),MATCH($AZ$23,Sheet2rng!$A$1:$AK$1,0)))),"")</f>
        <v/>
      </c>
      <c r="AN38" s="348"/>
      <c r="AO38" s="347" t="str">
        <f t="array" aca="1" ref="AO38" ca="1">IFERROR(IF($Y$3=4,"",IF($Y$3=5,INDEX(indexdatabase,MATCH(AM34&amp;$AZ$14,name&amp;Group2,0),MATCH($P$4,Sheet2rng!$A$1:$AK$1,0)))),"")</f>
        <v/>
      </c>
      <c r="AP38" s="348"/>
      <c r="AQ38" s="347" t="str">
        <f t="array" aca="1" ref="AQ38" ca="1">IFERROR(IF($Y$2=2,"",IF($Y$2=3,INDEX(indexdatabase,MATCH(AQ34&amp;$AZ$14,name&amp;Group2,0),MATCH($AZ$23,Sheet2rng!$A$1:$AK$1,0)))),"")</f>
        <v/>
      </c>
      <c r="AR38" s="348"/>
      <c r="AS38" s="347" t="str">
        <f t="array" aca="1" ref="AS38" ca="1">IFERROR(IF($Y$3=4,"",IF($Y$3=5,INDEX(indexdatabase,MATCH(AQ34&amp;$AZ$14,name&amp;Group2,0),MATCH($P$4,Sheet2rng!$A$1:$AK$1,0)))),"")</f>
        <v/>
      </c>
      <c r="AT38" s="348"/>
      <c r="AU38" s="242"/>
      <c r="AV38" s="242"/>
      <c r="AW38" s="242"/>
      <c r="AX38" s="242"/>
      <c r="AY38" s="246"/>
      <c r="AZ38" s="252"/>
      <c r="BA38" s="252" t="str">
        <f t="array" aca="1" ref="BA38" ca="1">IFERROR(INDEX(indexdatabase,MATCH(BQ34&amp;$AZ$14,name&amp;Group2,0),MATCH("AR",Sheet2rng!$A$1:$AK$1,0)),"")</f>
        <v/>
      </c>
      <c r="BB38" s="252" t="str">
        <f t="shared" ca="1" si="1"/>
        <v/>
      </c>
      <c r="BC38" s="287" t="str">
        <f t="array" aca="1" ref="BC38" ca="1">IFERROR(INDEX(indexdatabase,MATCH($BB38&amp;$AZ$14,name&amp;Group2,0),MATCH("SEND",Sheet2rng!$A$1:$AO$1,0)),"")</f>
        <v/>
      </c>
      <c r="BD38" s="287" t="str">
        <f t="array" aca="1" ref="BD38" ca="1">IFERROR(INDEX(indexdatabase,MATCH($BB38&amp;$AZ$14,name&amp;Group2,0),MATCH("MAT",Sheet2rng!$A$1:$AO$1,0)),"")</f>
        <v/>
      </c>
      <c r="BE38" s="287" t="str">
        <f t="array" aca="1" ref="BE38" ca="1">IFERROR(INDEX(indexdatabase,MATCH($BB38&amp;$AZ$14,name&amp;Group2,0),MATCH("EAL",Sheet2rng!$A$1:$AO$1,0)),"")</f>
        <v/>
      </c>
      <c r="BF38" s="287" t="str">
        <f t="shared" ca="1" si="2"/>
        <v/>
      </c>
      <c r="BG38" s="287" t="str">
        <f t="shared" ca="1" si="3"/>
        <v/>
      </c>
      <c r="BH38" s="287" t="str">
        <f t="shared" ca="1" si="4"/>
        <v/>
      </c>
      <c r="BI38" s="287" t="str">
        <f t="shared" ca="1" si="5"/>
        <v xml:space="preserve">    </v>
      </c>
      <c r="BQ38" s="287" t="str">
        <f t="shared" ca="1" si="0"/>
        <v/>
      </c>
      <c r="BR38" s="287" t="s">
        <v>2756</v>
      </c>
      <c r="BS38" s="287" t="str">
        <f t="array" aca="1" ref="BS38" ca="1">IFERROR(INDEX(indexdatabase,MATCH(BQ38&amp;$AZ$14,name&amp;Group2,0),MATCH("PPI",Sheet2rng!$A$1:$AK$1,0)),"")</f>
        <v/>
      </c>
      <c r="BT38" s="287" t="str">
        <f t="array" aca="1" ref="BT38" ca="1">IFERROR(SMALL(IF(LEFT(Group2,LEN(Class3!$BA$10))=Class3!$BA$10,ROW(Group2)),ROW(A27)),"")</f>
        <v/>
      </c>
      <c r="BY38" s="287" t="s">
        <v>628</v>
      </c>
      <c r="CV38" s="226"/>
      <c r="CW38" s="226"/>
      <c r="CX38" s="226"/>
      <c r="CY38" s="226"/>
      <c r="CZ38" s="226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ED38" s="198">
        <f t="shared" si="7"/>
        <v>0</v>
      </c>
      <c r="EE38" s="198" t="s">
        <v>628</v>
      </c>
      <c r="EF38" s="198" t="s">
        <v>1161</v>
      </c>
      <c r="EL38" s="198">
        <f t="shared" si="8"/>
        <v>3</v>
      </c>
      <c r="EM38" s="198">
        <v>11</v>
      </c>
      <c r="EN38" s="198" t="s">
        <v>2107</v>
      </c>
      <c r="ET38" s="198">
        <f t="shared" si="9"/>
        <v>0</v>
      </c>
      <c r="EU38" s="198" t="s">
        <v>628</v>
      </c>
      <c r="EV38" s="198" t="s">
        <v>1161</v>
      </c>
      <c r="FB38" s="198">
        <f t="shared" si="10"/>
        <v>0</v>
      </c>
      <c r="FC38" s="198" t="s">
        <v>628</v>
      </c>
      <c r="FD38" s="198" t="s">
        <v>1161</v>
      </c>
      <c r="FJ38" s="198">
        <f t="shared" si="11"/>
        <v>0</v>
      </c>
      <c r="FK38" s="198" t="s">
        <v>628</v>
      </c>
      <c r="FL38" s="198" t="s">
        <v>1161</v>
      </c>
      <c r="FR38" s="198">
        <f t="shared" si="12"/>
        <v>0</v>
      </c>
      <c r="FS38" s="198" t="s">
        <v>628</v>
      </c>
      <c r="FT38" s="198" t="s">
        <v>1161</v>
      </c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189">
        <f t="shared" si="6"/>
        <v>0</v>
      </c>
      <c r="HU38" s="366">
        <f t="shared" si="6"/>
        <v>0</v>
      </c>
      <c r="HV38" s="366"/>
      <c r="HW38" s="366"/>
      <c r="HX38" s="366"/>
      <c r="HY38" s="366"/>
      <c r="HZ38" s="366"/>
      <c r="IA38" s="366"/>
      <c r="IB38" s="367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</row>
    <row r="39" spans="1:263" ht="15" customHeight="1" thickTop="1" thickBot="1">
      <c r="A39" s="254"/>
      <c r="B39" s="254"/>
      <c r="C39" s="31"/>
      <c r="D39" s="254"/>
      <c r="E39" s="254"/>
      <c r="F39" s="254"/>
      <c r="G39" s="254"/>
      <c r="H39" s="254"/>
      <c r="I39" s="245"/>
      <c r="J39" s="242"/>
      <c r="K39" s="242"/>
      <c r="L39" s="242"/>
      <c r="M39" s="345" t="str">
        <f>Sheet2rng!$C$1</f>
        <v>Target</v>
      </c>
      <c r="N39" s="346"/>
      <c r="O39" s="345" t="str">
        <f>Sheet2rng!$E$1</f>
        <v>AR</v>
      </c>
      <c r="P39" s="346"/>
      <c r="Q39" s="345" t="str">
        <f>Sheet2rng!$C$1</f>
        <v>Target</v>
      </c>
      <c r="R39" s="346"/>
      <c r="S39" s="345" t="str">
        <f>Sheet2rng!$E$1</f>
        <v>AR</v>
      </c>
      <c r="T39" s="346"/>
      <c r="U39" s="242"/>
      <c r="V39" s="242"/>
      <c r="W39" s="242"/>
      <c r="X39" s="242"/>
      <c r="Y39" s="242"/>
      <c r="Z39" s="345" t="str">
        <f>Sheet2rng!$C$1</f>
        <v>Target</v>
      </c>
      <c r="AA39" s="346"/>
      <c r="AB39" s="345" t="str">
        <f>Sheet2rng!$E$1</f>
        <v>AR</v>
      </c>
      <c r="AC39" s="346"/>
      <c r="AD39" s="345" t="str">
        <f>Sheet2rng!$C$1</f>
        <v>Target</v>
      </c>
      <c r="AE39" s="346"/>
      <c r="AF39" s="345" t="str">
        <f>Sheet2rng!$E$1</f>
        <v>AR</v>
      </c>
      <c r="AG39" s="346"/>
      <c r="AH39" s="242"/>
      <c r="AI39" s="242"/>
      <c r="AJ39" s="242"/>
      <c r="AK39" s="242"/>
      <c r="AL39" s="242"/>
      <c r="AM39" s="345" t="str">
        <f>Sheet2rng!$C$1</f>
        <v>Target</v>
      </c>
      <c r="AN39" s="346"/>
      <c r="AO39" s="345" t="str">
        <f>Sheet2rng!$E$1</f>
        <v>AR</v>
      </c>
      <c r="AP39" s="346"/>
      <c r="AQ39" s="345" t="str">
        <f>Sheet2rng!$C$1</f>
        <v>Target</v>
      </c>
      <c r="AR39" s="346"/>
      <c r="AS39" s="345" t="str">
        <f>Sheet2rng!$E$1</f>
        <v>AR</v>
      </c>
      <c r="AT39" s="346"/>
      <c r="AU39" s="242"/>
      <c r="AV39" s="242"/>
      <c r="AW39" s="242"/>
      <c r="AX39" s="242"/>
      <c r="AY39" s="246"/>
      <c r="AZ39" s="252"/>
      <c r="BA39" s="252" t="str">
        <f t="array" aca="1" ref="BA39" ca="1">IFERROR(INDEX(indexdatabase,MATCH(BQ35&amp;$AZ$14,name&amp;Group2,0),MATCH("AR",Sheet2rng!$A$1:$AK$1,0)),"")</f>
        <v/>
      </c>
      <c r="BB39" s="252" t="str">
        <f t="shared" ca="1" si="1"/>
        <v/>
      </c>
      <c r="BC39" s="287" t="str">
        <f t="array" aca="1" ref="BC39" ca="1">IFERROR(INDEX(indexdatabase,MATCH($BB39&amp;$AZ$14,name&amp;Group2,0),MATCH("SEND",Sheet2rng!$A$1:$AO$1,0)),"")</f>
        <v/>
      </c>
      <c r="BD39" s="287" t="str">
        <f t="array" aca="1" ref="BD39" ca="1">IFERROR(INDEX(indexdatabase,MATCH($BB39&amp;$AZ$14,name&amp;Group2,0),MATCH("MAT",Sheet2rng!$A$1:$AO$1,0)),"")</f>
        <v/>
      </c>
      <c r="BE39" s="287" t="str">
        <f t="array" aca="1" ref="BE39" ca="1">IFERROR(INDEX(indexdatabase,MATCH($BB39&amp;$AZ$14,name&amp;Group2,0),MATCH("EAL",Sheet2rng!$A$1:$AO$1,0)),"")</f>
        <v/>
      </c>
      <c r="BF39" s="287" t="str">
        <f t="shared" ca="1" si="2"/>
        <v/>
      </c>
      <c r="BG39" s="287" t="str">
        <f t="shared" ca="1" si="3"/>
        <v/>
      </c>
      <c r="BH39" s="287" t="str">
        <f t="shared" ca="1" si="4"/>
        <v/>
      </c>
      <c r="BI39" s="287" t="str">
        <f t="shared" ca="1" si="5"/>
        <v xml:space="preserve">    </v>
      </c>
      <c r="BQ39" s="287" t="str">
        <f t="shared" ca="1" si="0"/>
        <v/>
      </c>
      <c r="BR39" s="287" t="s">
        <v>2756</v>
      </c>
      <c r="BS39" s="287" t="str">
        <f t="array" aca="1" ref="BS39" ca="1">IFERROR(INDEX(indexdatabase,MATCH(BQ39&amp;$AZ$14,name&amp;Group2,0),MATCH("PPI",Sheet2rng!$A$1:$AK$1,0)),"")</f>
        <v/>
      </c>
      <c r="BT39" s="287" t="str">
        <f t="array" aca="1" ref="BT39" ca="1">IFERROR(SMALL(IF(LEFT(Group2,LEN(Class3!$BA$10))=Class3!$BA$10,ROW(Group2)),ROW(A28)),"")</f>
        <v/>
      </c>
      <c r="BY39" s="287" t="s">
        <v>628</v>
      </c>
      <c r="CV39" s="226"/>
      <c r="CW39" s="226"/>
      <c r="CX39" s="226"/>
      <c r="CY39" s="226"/>
      <c r="CZ39" s="226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ED39" s="198">
        <f t="shared" si="7"/>
        <v>0</v>
      </c>
      <c r="EE39" s="198" t="s">
        <v>628</v>
      </c>
      <c r="EF39" s="198" t="s">
        <v>1405</v>
      </c>
      <c r="EL39" s="198">
        <f t="shared" si="8"/>
        <v>4</v>
      </c>
      <c r="EM39" s="198">
        <v>20</v>
      </c>
      <c r="EN39" s="198" t="s">
        <v>629</v>
      </c>
      <c r="ET39" s="198">
        <f t="shared" si="9"/>
        <v>0</v>
      </c>
      <c r="EU39" s="198" t="s">
        <v>628</v>
      </c>
      <c r="EV39" s="198" t="s">
        <v>1405</v>
      </c>
      <c r="FB39" s="198">
        <f t="shared" si="10"/>
        <v>0</v>
      </c>
      <c r="FC39" s="198" t="s">
        <v>628</v>
      </c>
      <c r="FD39" s="198" t="s">
        <v>1405</v>
      </c>
      <c r="FJ39" s="198">
        <f t="shared" si="11"/>
        <v>0</v>
      </c>
      <c r="FK39" s="198" t="s">
        <v>628</v>
      </c>
      <c r="FL39" s="198" t="s">
        <v>1405</v>
      </c>
      <c r="FR39" s="198">
        <f t="shared" si="12"/>
        <v>0</v>
      </c>
      <c r="FS39" s="198" t="s">
        <v>628</v>
      </c>
      <c r="FT39" s="198" t="s">
        <v>1405</v>
      </c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189">
        <f t="shared" si="6"/>
        <v>0</v>
      </c>
      <c r="HU39" s="366">
        <f t="shared" si="6"/>
        <v>0</v>
      </c>
      <c r="HV39" s="366"/>
      <c r="HW39" s="366"/>
      <c r="HX39" s="366"/>
      <c r="HY39" s="366"/>
      <c r="HZ39" s="366"/>
      <c r="IA39" s="366"/>
      <c r="IB39" s="367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</row>
    <row r="40" spans="1:263" ht="15" customHeight="1" thickTop="1" thickBot="1">
      <c r="A40" s="254"/>
      <c r="B40" s="254"/>
      <c r="C40" s="31"/>
      <c r="D40" s="254"/>
      <c r="E40" s="254"/>
      <c r="F40" s="254"/>
      <c r="G40" s="254"/>
      <c r="H40" s="254"/>
      <c r="I40" s="245"/>
      <c r="J40" s="242"/>
      <c r="K40" s="242"/>
      <c r="L40" s="242"/>
      <c r="M40" s="347" t="str">
        <f t="array" aca="1" ref="M40" ca="1">IFERROR(IF($Y$4=6,"",IF($Y$4=7,INDEX(indexdatabase,MATCH(M34&amp;$AZ$14,name&amp;Group2,0),MATCH($N$6,Sheet2rng!$A$1:$AK$1,0)))),"")</f>
        <v/>
      </c>
      <c r="N40" s="348"/>
      <c r="O40" s="343" t="str">
        <f t="array" aca="1" ref="O40" ca="1">IFERROR(IF($Y$5=8,"",IF($Y$5=9,INDEX(Sheet2rng,MATCH(M34&amp;$AZ$14,name&amp;Group2,0),MATCH($P$6,sheet2columns,0)))),"")</f>
        <v/>
      </c>
      <c r="P40" s="344"/>
      <c r="Q40" s="347" t="str">
        <f t="array" aca="1" ref="Q40" ca="1">IFERROR(IF($Y$4=6,"",IF($Y$4=7,INDEX(indexdatabase,MATCH(Q34&amp;$AZ$14,name&amp;Group2,0),MATCH($N$6,Sheet2rng!$A$1:$AK$1,0)))),"")</f>
        <v/>
      </c>
      <c r="R40" s="348"/>
      <c r="S40" s="343" t="str">
        <f t="array" aca="1" ref="S40" ca="1">IFERROR(IF($Y$5=8,"",IF($Y$5=9,INDEX(Sheet2rng,MATCH(Q34&amp;$AZ$14,name&amp;Group2,0),MATCH($P$6,sheet2columns,0)))),"")</f>
        <v/>
      </c>
      <c r="T40" s="344"/>
      <c r="U40" s="242"/>
      <c r="V40" s="242"/>
      <c r="W40" s="242"/>
      <c r="X40" s="242"/>
      <c r="Y40" s="242"/>
      <c r="Z40" s="347" t="str">
        <f t="array" aca="1" ref="Z40" ca="1">IFERROR(IF($Y$4=6,"",IF($Y$4=7,INDEX(indexdatabase,MATCH(Z34&amp;$AZ$14,name&amp;Group2,0),MATCH($N$6,Sheet2rng!$A$1:$AK$1,0)))),"")</f>
        <v/>
      </c>
      <c r="AA40" s="348"/>
      <c r="AB40" s="343" t="str">
        <f t="array" aca="1" ref="AB40" ca="1">IFERROR(IF($Y$5=8,"",IF($Y$5=9,INDEX(Sheet2rng,MATCH(Z34&amp;$AZ$14,name&amp;Group2,0),MATCH($P$6,sheet2columns,0)))),"")</f>
        <v/>
      </c>
      <c r="AC40" s="344"/>
      <c r="AD40" s="347" t="str">
        <f t="array" aca="1" ref="AD40" ca="1">IFERROR(IF($Y$4=6,"",IF($Y$4=7,INDEX(indexdatabase,MATCH(AD34&amp;$AZ$14,name&amp;Group2,0),MATCH($N$6,Sheet2rng!$A$1:$AK$1,0)))),"")</f>
        <v/>
      </c>
      <c r="AE40" s="348"/>
      <c r="AF40" s="343" t="str">
        <f t="array" aca="1" ref="AF40" ca="1">IFERROR(IF($Y$5=8,"",IF($Y$5=9,INDEX(Sheet2rng,MATCH(AD34&amp;$AZ$14,name&amp;Group2,0),MATCH($P$6,sheet2columns,0)))),"")</f>
        <v/>
      </c>
      <c r="AG40" s="344"/>
      <c r="AH40" s="242"/>
      <c r="AI40" s="242"/>
      <c r="AJ40" s="242"/>
      <c r="AK40" s="242"/>
      <c r="AL40" s="242"/>
      <c r="AM40" s="347" t="str">
        <f t="array" aca="1" ref="AM40" ca="1">IFERROR(IF($Y$4=6,"",IF($Y$4=7,INDEX(indexdatabase,MATCH(AM34&amp;$AZ$14,name&amp;Group2,0),MATCH($N$6,Sheet2rng!$A$1:$AK$1,0)))),"")</f>
        <v/>
      </c>
      <c r="AN40" s="348"/>
      <c r="AO40" s="343" t="str">
        <f t="array" aca="1" ref="AO40" ca="1">IFERROR(IF($Y$5=8,"",IF($Y$5=9,INDEX(Sheet2rng,MATCH(AM34&amp;$AZ$14,name&amp;Group2,0),MATCH($P$6,sheet2columns,0)))),"")</f>
        <v/>
      </c>
      <c r="AP40" s="344"/>
      <c r="AQ40" s="347" t="str">
        <f t="array" aca="1" ref="AQ40" ca="1">IFERROR(IF($Y$4=6,"",IF($Y$4=7,INDEX(indexdatabase,MATCH(AQ34&amp;$AZ$14,name&amp;Group2,0),MATCH($N$6,Sheet2rng!$A$1:$AK$1,0)))),"")</f>
        <v/>
      </c>
      <c r="AR40" s="348"/>
      <c r="AS40" s="343" t="str">
        <f t="array" aca="1" ref="AS40" ca="1">IFERROR(IF($Y$5=8,"",IF($Y$5=9,INDEX(Sheet2rng,MATCH(AQ34&amp;$AZ$14,name&amp;Group2,0),MATCH($P$6,sheet2columns,0)))),"")</f>
        <v/>
      </c>
      <c r="AT40" s="344"/>
      <c r="AU40" s="242"/>
      <c r="AV40" s="242"/>
      <c r="AW40" s="242"/>
      <c r="AX40" s="242"/>
      <c r="AY40" s="246"/>
      <c r="AZ40" s="252"/>
      <c r="BA40" s="252" t="str">
        <f t="array" aca="1" ref="BA40" ca="1">IFERROR(INDEX(indexdatabase,MATCH(BQ36&amp;$AZ$14,name&amp;Group2,0),MATCH("AR",Sheet2rng!$A$1:$AK$1,0)),"")</f>
        <v/>
      </c>
      <c r="BB40" s="252" t="str">
        <f t="shared" ca="1" si="1"/>
        <v/>
      </c>
      <c r="BC40" s="287" t="str">
        <f t="array" aca="1" ref="BC40" ca="1">IFERROR(INDEX(indexdatabase,MATCH($BB40&amp;$AZ$14,name&amp;Group2,0),MATCH("SEND",Sheet2rng!$A$1:$AO$1,0)),"")</f>
        <v/>
      </c>
      <c r="BD40" s="287" t="str">
        <f t="array" aca="1" ref="BD40" ca="1">IFERROR(INDEX(indexdatabase,MATCH($BB40&amp;$AZ$14,name&amp;Group2,0),MATCH("MAT",Sheet2rng!$A$1:$AO$1,0)),"")</f>
        <v/>
      </c>
      <c r="BE40" s="287" t="str">
        <f t="array" aca="1" ref="BE40" ca="1">IFERROR(INDEX(indexdatabase,MATCH($BB40&amp;$AZ$14,name&amp;Group2,0),MATCH("EAL",Sheet2rng!$A$1:$AO$1,0)),"")</f>
        <v/>
      </c>
      <c r="BF40" s="287" t="str">
        <f t="shared" ca="1" si="2"/>
        <v/>
      </c>
      <c r="BG40" s="287" t="str">
        <f t="shared" ca="1" si="3"/>
        <v/>
      </c>
      <c r="BH40" s="287" t="str">
        <f t="shared" ca="1" si="4"/>
        <v/>
      </c>
      <c r="BI40" s="287" t="str">
        <f t="shared" ca="1" si="5"/>
        <v xml:space="preserve">    </v>
      </c>
      <c r="BQ40" s="287" t="str">
        <f t="shared" ca="1" si="0"/>
        <v/>
      </c>
      <c r="BR40" s="287" t="s">
        <v>2756</v>
      </c>
      <c r="BS40" s="287" t="str">
        <f t="array" aca="1" ref="BS40" ca="1">IFERROR(INDEX(indexdatabase,MATCH(BQ40&amp;$AZ$14,name&amp;Group2,0),MATCH("PPI",Sheet2rng!$A$1:$AK$1,0)),"")</f>
        <v/>
      </c>
      <c r="BT40" s="287" t="str">
        <f t="array" aca="1" ref="BT40" ca="1">IFERROR(SMALL(IF(LEFT(Group2,LEN(Class3!$BA$10))=Class3!$BA$10,ROW(Group2)),ROW(A29)),"")</f>
        <v/>
      </c>
      <c r="BY40" s="287" t="s">
        <v>628</v>
      </c>
      <c r="CV40" s="226"/>
      <c r="CW40" s="226"/>
      <c r="CX40" s="226"/>
      <c r="CY40" s="226"/>
      <c r="CZ40" s="226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ED40" s="198">
        <f t="shared" si="7"/>
        <v>0</v>
      </c>
      <c r="EE40" s="198" t="s">
        <v>628</v>
      </c>
      <c r="EF40" s="198" t="s">
        <v>1419</v>
      </c>
      <c r="EL40" s="198">
        <f t="shared" si="8"/>
        <v>4</v>
      </c>
      <c r="EM40" s="198">
        <v>20</v>
      </c>
      <c r="EN40" s="198" t="s">
        <v>922</v>
      </c>
      <c r="ET40" s="198">
        <f t="shared" si="9"/>
        <v>0</v>
      </c>
      <c r="EU40" s="198" t="s">
        <v>628</v>
      </c>
      <c r="EV40" s="198" t="s">
        <v>1419</v>
      </c>
      <c r="FB40" s="198">
        <f t="shared" si="10"/>
        <v>0</v>
      </c>
      <c r="FC40" s="198" t="s">
        <v>628</v>
      </c>
      <c r="FD40" s="198" t="s">
        <v>1419</v>
      </c>
      <c r="FJ40" s="198">
        <f t="shared" si="11"/>
        <v>0</v>
      </c>
      <c r="FK40" s="198" t="s">
        <v>628</v>
      </c>
      <c r="FL40" s="198" t="s">
        <v>1419</v>
      </c>
      <c r="FR40" s="198">
        <f t="shared" si="12"/>
        <v>0</v>
      </c>
      <c r="FS40" s="198" t="s">
        <v>628</v>
      </c>
      <c r="FT40" s="198" t="s">
        <v>1419</v>
      </c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189">
        <f t="shared" si="6"/>
        <v>0</v>
      </c>
      <c r="HU40" s="366">
        <f t="shared" si="6"/>
        <v>0</v>
      </c>
      <c r="HV40" s="366"/>
      <c r="HW40" s="366"/>
      <c r="HX40" s="366"/>
      <c r="HY40" s="366"/>
      <c r="HZ40" s="366"/>
      <c r="IA40" s="366"/>
      <c r="IB40" s="367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</row>
    <row r="41" spans="1:263" ht="15" customHeight="1" thickTop="1" thickBot="1">
      <c r="A41" s="254"/>
      <c r="B41" s="254"/>
      <c r="C41" s="31"/>
      <c r="D41" s="254"/>
      <c r="E41" s="254"/>
      <c r="F41" s="254"/>
      <c r="G41" s="254"/>
      <c r="H41" s="254"/>
      <c r="I41" s="245"/>
      <c r="J41" s="242"/>
      <c r="K41" s="242"/>
      <c r="L41" s="242"/>
      <c r="M41" s="358" t="str">
        <f>IFERROR(IF(SEARCH("11",BE50)=1,11),"")</f>
        <v/>
      </c>
      <c r="N41" s="359"/>
      <c r="O41" s="359"/>
      <c r="P41" s="360"/>
      <c r="Q41" s="358" t="str">
        <f>IFERROR(IF(SEARCH("11",BI50)=1,11),"")</f>
        <v/>
      </c>
      <c r="R41" s="359"/>
      <c r="S41" s="359"/>
      <c r="T41" s="360"/>
      <c r="U41" s="242"/>
      <c r="V41" s="242"/>
      <c r="W41" s="242"/>
      <c r="X41" s="242"/>
      <c r="Y41" s="242"/>
      <c r="Z41" s="358"/>
      <c r="AA41" s="359"/>
      <c r="AB41" s="359"/>
      <c r="AC41" s="360"/>
      <c r="AD41" s="358" t="str">
        <f>IFERROR(IF(SEARCH("11",BV50)=1,11),"")</f>
        <v/>
      </c>
      <c r="AE41" s="359"/>
      <c r="AF41" s="359"/>
      <c r="AG41" s="360"/>
      <c r="AH41" s="242"/>
      <c r="AI41" s="242"/>
      <c r="AJ41" s="242"/>
      <c r="AK41" s="242"/>
      <c r="AL41" s="242"/>
      <c r="AM41" s="358" t="str">
        <f>IFERROR(IF(SEARCH("11",CE50)=1,11),"")</f>
        <v/>
      </c>
      <c r="AN41" s="359"/>
      <c r="AO41" s="359"/>
      <c r="AP41" s="360"/>
      <c r="AQ41" s="358" t="str">
        <f>IFERROR(IF(SEARCH("11",CI50)=1,11),"")</f>
        <v/>
      </c>
      <c r="AR41" s="359"/>
      <c r="AS41" s="359"/>
      <c r="AT41" s="360"/>
      <c r="AU41" s="242"/>
      <c r="AV41" s="242"/>
      <c r="AW41" s="242"/>
      <c r="AX41" s="242"/>
      <c r="AY41" s="246"/>
      <c r="AZ41" s="252"/>
      <c r="BA41" s="252" t="str">
        <f t="array" aca="1" ref="BA41" ca="1">IFERROR(INDEX(indexdatabase,MATCH(BQ37&amp;$AZ$14,name&amp;Group2,0),MATCH("AR",Sheet2rng!$A$1:$AK$1,0)),"")</f>
        <v/>
      </c>
      <c r="BB41" s="252" t="str">
        <f t="shared" ca="1" si="1"/>
        <v/>
      </c>
      <c r="BC41" s="287" t="str">
        <f t="array" aca="1" ref="BC41" ca="1">IFERROR(INDEX(indexdatabase,MATCH($BB41&amp;$AZ$14,name&amp;Group2,0),MATCH("SEND",Sheet2rng!$A$1:$AO$1,0)),"")</f>
        <v/>
      </c>
      <c r="BD41" s="287" t="str">
        <f t="array" aca="1" ref="BD41" ca="1">IFERROR(INDEX(indexdatabase,MATCH($BB41&amp;$AZ$14,name&amp;Group2,0),MATCH("MAT",Sheet2rng!$A$1:$AO$1,0)),"")</f>
        <v/>
      </c>
      <c r="BE41" s="287" t="str">
        <f t="array" aca="1" ref="BE41" ca="1">IFERROR(INDEX(indexdatabase,MATCH($BB41&amp;$AZ$14,name&amp;Group2,0),MATCH("EAL",Sheet2rng!$A$1:$AO$1,0)),"")</f>
        <v/>
      </c>
      <c r="BF41" s="287" t="str">
        <f t="shared" ca="1" si="2"/>
        <v/>
      </c>
      <c r="BG41" s="287" t="str">
        <f t="shared" ca="1" si="3"/>
        <v/>
      </c>
      <c r="BH41" s="287" t="str">
        <f t="shared" ca="1" si="4"/>
        <v/>
      </c>
      <c r="BI41" s="287" t="str">
        <f t="shared" ca="1" si="5"/>
        <v xml:space="preserve">    </v>
      </c>
      <c r="BQ41" s="287" t="str">
        <f t="shared" ca="1" si="0"/>
        <v/>
      </c>
      <c r="BR41" s="287" t="s">
        <v>2756</v>
      </c>
      <c r="BS41" s="287" t="str">
        <f t="array" aca="1" ref="BS41" ca="1">IFERROR(INDEX(indexdatabase,MATCH(BQ41&amp;$AZ$14,name&amp;Group2,0),MATCH("PPI",Sheet2rng!$A$1:$AK$1,0)),"")</f>
        <v/>
      </c>
      <c r="BT41" s="287" t="str">
        <f t="array" aca="1" ref="BT41" ca="1">IFERROR(SMALL(IF(LEFT(Group2,LEN(Class3!$BA$10))=Class3!$BA$10,ROW(Group2)),ROW(A30)),"")</f>
        <v/>
      </c>
      <c r="BY41" s="287" t="s">
        <v>628</v>
      </c>
      <c r="CV41" s="226"/>
      <c r="CW41" s="226"/>
      <c r="CX41" s="226"/>
      <c r="CY41" s="226"/>
      <c r="CZ41" s="226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ED41" s="198">
        <f t="shared" si="7"/>
        <v>0</v>
      </c>
      <c r="EE41" s="198" t="s">
        <v>628</v>
      </c>
      <c r="EF41" s="198" t="s">
        <v>1663</v>
      </c>
      <c r="EL41" s="198">
        <f t="shared" si="8"/>
        <v>4</v>
      </c>
      <c r="EM41" s="198">
        <v>20</v>
      </c>
      <c r="EN41" s="198" t="s">
        <v>1559</v>
      </c>
      <c r="ET41" s="198">
        <f t="shared" si="9"/>
        <v>0</v>
      </c>
      <c r="EU41" s="198" t="s">
        <v>628</v>
      </c>
      <c r="EV41" s="198" t="s">
        <v>1663</v>
      </c>
      <c r="FB41" s="198">
        <f t="shared" si="10"/>
        <v>0</v>
      </c>
      <c r="FC41" s="198" t="s">
        <v>628</v>
      </c>
      <c r="FD41" s="198" t="s">
        <v>1663</v>
      </c>
      <c r="FJ41" s="198">
        <f t="shared" si="11"/>
        <v>0</v>
      </c>
      <c r="FK41" s="198" t="s">
        <v>628</v>
      </c>
      <c r="FL41" s="198" t="s">
        <v>1663</v>
      </c>
      <c r="FR41" s="198">
        <f t="shared" si="12"/>
        <v>0</v>
      </c>
      <c r="FS41" s="198" t="s">
        <v>628</v>
      </c>
      <c r="FT41" s="198" t="s">
        <v>1663</v>
      </c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189">
        <f t="shared" si="6"/>
        <v>0</v>
      </c>
      <c r="HU41" s="366">
        <f t="shared" si="6"/>
        <v>0</v>
      </c>
      <c r="HV41" s="366"/>
      <c r="HW41" s="366"/>
      <c r="HX41" s="366"/>
      <c r="HY41" s="366"/>
      <c r="HZ41" s="366"/>
      <c r="IA41" s="366"/>
      <c r="IB41" s="367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</row>
    <row r="42" spans="1:263" ht="15" customHeight="1" thickTop="1" thickBot="1">
      <c r="A42" s="254"/>
      <c r="B42" s="254"/>
      <c r="C42" s="31"/>
      <c r="D42" s="254"/>
      <c r="E42" s="254"/>
      <c r="F42" s="254"/>
      <c r="G42" s="254"/>
      <c r="H42" s="254"/>
      <c r="I42" s="245"/>
      <c r="J42" s="242"/>
      <c r="K42" s="242"/>
      <c r="L42" s="242"/>
      <c r="M42" s="361"/>
      <c r="N42" s="362"/>
      <c r="O42" s="362"/>
      <c r="P42" s="363"/>
      <c r="Q42" s="361"/>
      <c r="R42" s="362"/>
      <c r="S42" s="362"/>
      <c r="T42" s="363"/>
      <c r="U42" s="242"/>
      <c r="V42" s="242"/>
      <c r="W42" s="242"/>
      <c r="X42" s="242"/>
      <c r="Y42" s="242"/>
      <c r="Z42" s="361"/>
      <c r="AA42" s="362"/>
      <c r="AB42" s="362"/>
      <c r="AC42" s="363"/>
      <c r="AD42" s="361"/>
      <c r="AE42" s="362"/>
      <c r="AF42" s="362"/>
      <c r="AG42" s="363"/>
      <c r="AH42" s="242"/>
      <c r="AI42" s="242"/>
      <c r="AJ42" s="242"/>
      <c r="AK42" s="242"/>
      <c r="AL42" s="242"/>
      <c r="AM42" s="361"/>
      <c r="AN42" s="362"/>
      <c r="AO42" s="362"/>
      <c r="AP42" s="363"/>
      <c r="AQ42" s="361"/>
      <c r="AR42" s="362"/>
      <c r="AS42" s="362"/>
      <c r="AT42" s="363"/>
      <c r="AU42" s="242"/>
      <c r="AV42" s="242"/>
      <c r="AW42" s="242"/>
      <c r="AX42" s="242"/>
      <c r="AY42" s="246"/>
      <c r="AZ42" s="252"/>
      <c r="BA42" s="252" t="str">
        <f t="array" aca="1" ref="BA42" ca="1">IFERROR(INDEX(indexdatabase,MATCH(BQ38&amp;$AZ$14,name&amp;Group2,0),MATCH("AR",Sheet2rng!$A$1:$AK$1,0)),"")</f>
        <v/>
      </c>
      <c r="BB42" s="252" t="str">
        <f t="shared" ca="1" si="1"/>
        <v/>
      </c>
      <c r="BC42" s="287" t="str">
        <f t="array" aca="1" ref="BC42" ca="1">IFERROR(INDEX(indexdatabase,MATCH($BB42&amp;$AZ$14,name&amp;Group2,0),MATCH("SEND",Sheet2rng!$A$1:$AO$1,0)),"")</f>
        <v/>
      </c>
      <c r="BD42" s="287" t="str">
        <f t="array" aca="1" ref="BD42" ca="1">IFERROR(INDEX(indexdatabase,MATCH($BB42&amp;$AZ$14,name&amp;Group2,0),MATCH("MAT",Sheet2rng!$A$1:$AO$1,0)),"")</f>
        <v/>
      </c>
      <c r="BE42" s="287" t="str">
        <f t="array" aca="1" ref="BE42" ca="1">IFERROR(INDEX(indexdatabase,MATCH($BB42&amp;$AZ$14,name&amp;Group2,0),MATCH("EAL",Sheet2rng!$A$1:$AO$1,0)),"")</f>
        <v/>
      </c>
      <c r="BF42" s="287" t="str">
        <f t="shared" ca="1" si="2"/>
        <v/>
      </c>
      <c r="BG42" s="287" t="str">
        <f t="shared" ca="1" si="3"/>
        <v/>
      </c>
      <c r="BH42" s="287" t="str">
        <f t="shared" ca="1" si="4"/>
        <v/>
      </c>
      <c r="BI42" s="287" t="str">
        <f t="shared" ca="1" si="5"/>
        <v xml:space="preserve">    </v>
      </c>
      <c r="BN42" s="287" t="s">
        <v>6941</v>
      </c>
      <c r="BQ42" s="287" t="str">
        <f t="shared" ca="1" si="0"/>
        <v/>
      </c>
      <c r="BR42" s="287" t="s">
        <v>2756</v>
      </c>
      <c r="BS42" s="287" t="str">
        <f t="array" aca="1" ref="BS42" ca="1">IFERROR(INDEX(indexdatabase,MATCH(BQ42&amp;$AZ$14,name&amp;Group2,0),MATCH("PPI",Sheet2rng!$A$1:$AK$1,0)),"")</f>
        <v/>
      </c>
      <c r="BT42" s="287" t="str">
        <f t="array" aca="1" ref="BT42" ca="1">IFERROR(SMALL(IF(LEFT(Group2,LEN(Class3!$BA$10))=Class3!$BA$10,ROW(Group2)),ROW(A31)),"")</f>
        <v/>
      </c>
      <c r="BY42" s="287" t="s">
        <v>628</v>
      </c>
      <c r="CV42" s="226"/>
      <c r="CW42" s="226"/>
      <c r="CX42" s="226"/>
      <c r="CY42" s="226"/>
      <c r="CZ42" s="226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ED42" s="198">
        <f t="shared" si="7"/>
        <v>0</v>
      </c>
      <c r="EE42" s="198" t="s">
        <v>628</v>
      </c>
      <c r="EF42" s="198" t="s">
        <v>1689</v>
      </c>
      <c r="EL42" s="198">
        <f t="shared" si="8"/>
        <v>4</v>
      </c>
      <c r="EM42" s="198">
        <v>20</v>
      </c>
      <c r="EN42" s="198" t="s">
        <v>1077</v>
      </c>
      <c r="ET42" s="198">
        <f t="shared" si="9"/>
        <v>0</v>
      </c>
      <c r="EU42" s="198" t="s">
        <v>628</v>
      </c>
      <c r="EV42" s="198" t="s">
        <v>1689</v>
      </c>
      <c r="FB42" s="198">
        <f t="shared" si="10"/>
        <v>0</v>
      </c>
      <c r="FC42" s="198" t="s">
        <v>628</v>
      </c>
      <c r="FD42" s="198" t="s">
        <v>1689</v>
      </c>
      <c r="FJ42" s="198">
        <f t="shared" si="11"/>
        <v>0</v>
      </c>
      <c r="FK42" s="198" t="s">
        <v>628</v>
      </c>
      <c r="FL42" s="198" t="s">
        <v>1689</v>
      </c>
      <c r="FR42" s="198">
        <f t="shared" si="12"/>
        <v>0</v>
      </c>
      <c r="FS42" s="198" t="s">
        <v>628</v>
      </c>
      <c r="FT42" s="198" t="s">
        <v>1689</v>
      </c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189">
        <f t="shared" si="6"/>
        <v>0</v>
      </c>
      <c r="HU42" s="366">
        <f t="shared" si="6"/>
        <v>0</v>
      </c>
      <c r="HV42" s="366"/>
      <c r="HW42" s="366"/>
      <c r="HX42" s="366"/>
      <c r="HY42" s="366"/>
      <c r="HZ42" s="366"/>
      <c r="IA42" s="366"/>
      <c r="IB42" s="367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</row>
    <row r="43" spans="1:263" ht="15" customHeight="1" thickTop="1" thickBot="1">
      <c r="A43" s="254"/>
      <c r="B43" s="254"/>
      <c r="C43" s="31"/>
      <c r="D43" s="254"/>
      <c r="E43" s="254"/>
      <c r="F43" s="254"/>
      <c r="G43" s="254"/>
      <c r="H43" s="254"/>
      <c r="I43" s="245"/>
      <c r="J43" s="242"/>
      <c r="K43" s="242"/>
      <c r="L43" s="242"/>
      <c r="M43" s="354" t="str">
        <f ca="1">IFERROR(IF($Y$1=1,"",VLOOKUP(M41,needstable,8,FALSE)),"")</f>
        <v xml:space="preserve">    </v>
      </c>
      <c r="N43" s="355"/>
      <c r="O43" s="355"/>
      <c r="P43" s="356"/>
      <c r="Q43" s="354" t="str">
        <f ca="1">IFERROR(IF($Y$1=1,"",VLOOKUP(Q41,needstable,8,FALSE)),"")</f>
        <v xml:space="preserve">    </v>
      </c>
      <c r="R43" s="355"/>
      <c r="S43" s="355"/>
      <c r="T43" s="356"/>
      <c r="U43" s="242"/>
      <c r="V43" s="242"/>
      <c r="W43" s="242"/>
      <c r="X43" s="242"/>
      <c r="Y43" s="242"/>
      <c r="Z43" s="354" t="str">
        <f ca="1">IFERROR(IF($Y$1=1,"",VLOOKUP(Z41,needstable,8,FALSE)),"")</f>
        <v/>
      </c>
      <c r="AA43" s="355"/>
      <c r="AB43" s="355"/>
      <c r="AC43" s="356"/>
      <c r="AD43" s="354" t="str">
        <f ca="1">IFERROR(IF($Y$1=1,"",VLOOKUP(AD41,needstable,8,FALSE)),"")</f>
        <v xml:space="preserve">    </v>
      </c>
      <c r="AE43" s="355"/>
      <c r="AF43" s="355"/>
      <c r="AG43" s="356"/>
      <c r="AH43" s="242"/>
      <c r="AI43" s="242"/>
      <c r="AJ43" s="242"/>
      <c r="AK43" s="242"/>
      <c r="AL43" s="242"/>
      <c r="AM43" s="354" t="str">
        <f ca="1">IFERROR(IF($Y$1=1,"",VLOOKUP(AM41,needstable,8,FALSE)),"")</f>
        <v xml:space="preserve">    </v>
      </c>
      <c r="AN43" s="355"/>
      <c r="AO43" s="355"/>
      <c r="AP43" s="356"/>
      <c r="AQ43" s="354" t="str">
        <f ca="1">IFERROR(IF($Y$1=1,"",VLOOKUP(AQ41,needstable,8,FALSE)),"")</f>
        <v xml:space="preserve">    </v>
      </c>
      <c r="AR43" s="355"/>
      <c r="AS43" s="355"/>
      <c r="AT43" s="356"/>
      <c r="AU43" s="242"/>
      <c r="AV43" s="242"/>
      <c r="AW43" s="242"/>
      <c r="AX43" s="242"/>
      <c r="AY43" s="246"/>
      <c r="AZ43" s="252"/>
      <c r="BA43" s="252" t="str">
        <f t="array" aca="1" ref="BA43" ca="1">IFERROR(INDEX(indexdatabase,MATCH(BQ39&amp;$AZ$14,name&amp;Group2,0),MATCH("AR",Sheet2rng!$A$1:$AK$1,0)),"")</f>
        <v/>
      </c>
      <c r="BB43" s="252" t="str">
        <f t="shared" ca="1" si="1"/>
        <v/>
      </c>
      <c r="BC43" s="287" t="str">
        <f t="array" aca="1" ref="BC43" ca="1">IFERROR(INDEX(indexdatabase,MATCH($BB43&amp;$AZ$14,name&amp;Group2,0),MATCH("SEND",Sheet2rng!$A$1:$AO$1,0)),"")</f>
        <v/>
      </c>
      <c r="BD43" s="287" t="str">
        <f t="array" aca="1" ref="BD43" ca="1">IFERROR(INDEX(indexdatabase,MATCH($BB43&amp;$AZ$14,name&amp;Group2,0),MATCH("MAT",Sheet2rng!$A$1:$AO$1,0)),"")</f>
        <v/>
      </c>
      <c r="BE43" s="287" t="str">
        <f t="array" aca="1" ref="BE43" ca="1">IFERROR(INDEX(indexdatabase,MATCH($BB43&amp;$AZ$14,name&amp;Group2,0),MATCH("EAL",Sheet2rng!$A$1:$AO$1,0)),"")</f>
        <v/>
      </c>
      <c r="BF43" s="287" t="str">
        <f t="shared" ca="1" si="2"/>
        <v/>
      </c>
      <c r="BG43" s="287" t="str">
        <f t="shared" ca="1" si="3"/>
        <v/>
      </c>
      <c r="BH43" s="287" t="str">
        <f t="shared" ca="1" si="4"/>
        <v/>
      </c>
      <c r="BI43" s="287" t="str">
        <f t="shared" ca="1" si="5"/>
        <v xml:space="preserve">    </v>
      </c>
      <c r="BN43" s="287" t="s">
        <v>6942</v>
      </c>
      <c r="BQ43" s="287" t="str">
        <f t="shared" ca="1" si="0"/>
        <v/>
      </c>
      <c r="BR43" s="287" t="s">
        <v>2756</v>
      </c>
      <c r="BS43" s="287" t="str">
        <f t="array" aca="1" ref="BS43" ca="1">IFERROR(INDEX(indexdatabase,MATCH(BQ43&amp;$AZ$14,name&amp;Group2,0),MATCH("PPI",Sheet2rng!$A$1:$AK$1,0)),"")</f>
        <v/>
      </c>
      <c r="BT43" s="287" t="str">
        <f t="array" aca="1" ref="BT43" ca="1">IFERROR(SMALL(IF(LEFT(Group2,LEN(Class3!$BA$10))=Class3!$BA$10,ROW(Group2)),ROW(A32)),"")</f>
        <v/>
      </c>
      <c r="BY43" s="287" t="s">
        <v>628</v>
      </c>
      <c r="CV43" s="226"/>
      <c r="CW43" s="226"/>
      <c r="CX43" s="226"/>
      <c r="CY43" s="226"/>
      <c r="CZ43" s="226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ED43" s="198">
        <f t="shared" si="7"/>
        <v>0</v>
      </c>
      <c r="EE43" s="198" t="s">
        <v>628</v>
      </c>
      <c r="EF43" s="198" t="s">
        <v>913</v>
      </c>
      <c r="EL43" s="198">
        <f t="shared" si="8"/>
        <v>4</v>
      </c>
      <c r="EM43" s="198">
        <v>20</v>
      </c>
      <c r="EN43" s="198" t="s">
        <v>1663</v>
      </c>
      <c r="ET43" s="198">
        <f t="shared" si="9"/>
        <v>0</v>
      </c>
      <c r="EU43" s="198" t="s">
        <v>628</v>
      </c>
      <c r="EV43" s="198" t="s">
        <v>913</v>
      </c>
      <c r="FB43" s="198">
        <f t="shared" si="10"/>
        <v>0</v>
      </c>
      <c r="FC43" s="198" t="s">
        <v>628</v>
      </c>
      <c r="FD43" s="198" t="s">
        <v>913</v>
      </c>
      <c r="FJ43" s="198">
        <f t="shared" si="11"/>
        <v>0</v>
      </c>
      <c r="FK43" s="198" t="s">
        <v>628</v>
      </c>
      <c r="FL43" s="198" t="s">
        <v>913</v>
      </c>
      <c r="FR43" s="198">
        <f t="shared" si="12"/>
        <v>0</v>
      </c>
      <c r="FS43" s="198" t="s">
        <v>628</v>
      </c>
      <c r="FT43" s="198" t="s">
        <v>913</v>
      </c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189">
        <f t="shared" si="6"/>
        <v>0</v>
      </c>
      <c r="HU43" s="366">
        <f t="shared" si="6"/>
        <v>0</v>
      </c>
      <c r="HV43" s="366"/>
      <c r="HW43" s="366"/>
      <c r="HX43" s="366"/>
      <c r="HY43" s="366"/>
      <c r="HZ43" s="366"/>
      <c r="IA43" s="366"/>
      <c r="IB43" s="367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</row>
    <row r="44" spans="1:263" ht="15" customHeight="1" thickTop="1" thickBot="1">
      <c r="A44" s="254"/>
      <c r="B44" s="254"/>
      <c r="C44" s="31"/>
      <c r="D44" s="254"/>
      <c r="E44" s="254"/>
      <c r="F44" s="254"/>
      <c r="G44" s="254"/>
      <c r="H44" s="254"/>
      <c r="I44" s="245"/>
      <c r="J44" s="242"/>
      <c r="K44" s="242"/>
      <c r="L44" s="242"/>
      <c r="M44" s="357" t="s">
        <v>6925</v>
      </c>
      <c r="N44" s="357"/>
      <c r="O44" s="357" t="str">
        <f>Sheet2rng!$D$1</f>
        <v>KS2</v>
      </c>
      <c r="P44" s="357"/>
      <c r="Q44" s="357" t="s">
        <v>6925</v>
      </c>
      <c r="R44" s="357"/>
      <c r="S44" s="357" t="str">
        <f>Sheet2rng!$D$1</f>
        <v>KS2</v>
      </c>
      <c r="T44" s="357"/>
      <c r="U44" s="242"/>
      <c r="V44" s="242"/>
      <c r="W44" s="242"/>
      <c r="X44" s="242"/>
      <c r="Y44" s="242"/>
      <c r="Z44" s="357" t="s">
        <v>6925</v>
      </c>
      <c r="AA44" s="357"/>
      <c r="AB44" s="357" t="str">
        <f>Sheet2rng!$D$1</f>
        <v>KS2</v>
      </c>
      <c r="AC44" s="357"/>
      <c r="AD44" s="357" t="s">
        <v>6925</v>
      </c>
      <c r="AE44" s="357"/>
      <c r="AF44" s="357" t="str">
        <f>Sheet2rng!$D$1</f>
        <v>KS2</v>
      </c>
      <c r="AG44" s="357"/>
      <c r="AH44" s="242"/>
      <c r="AI44" s="242"/>
      <c r="AJ44" s="242"/>
      <c r="AK44" s="242"/>
      <c r="AL44" s="242"/>
      <c r="AM44" s="357" t="s">
        <v>6925</v>
      </c>
      <c r="AN44" s="357"/>
      <c r="AO44" s="357" t="str">
        <f>Sheet2rng!$D$1</f>
        <v>KS2</v>
      </c>
      <c r="AP44" s="357"/>
      <c r="AQ44" s="357" t="s">
        <v>6925</v>
      </c>
      <c r="AR44" s="357"/>
      <c r="AS44" s="357" t="str">
        <f>Sheet2rng!$D$1</f>
        <v>KS2</v>
      </c>
      <c r="AT44" s="357"/>
      <c r="AU44" s="242"/>
      <c r="AV44" s="242"/>
      <c r="AW44" s="242"/>
      <c r="AX44" s="242"/>
      <c r="AY44" s="246"/>
      <c r="AZ44" s="252"/>
      <c r="BA44" s="252" t="str">
        <f t="array" aca="1" ref="BA44" ca="1">IFERROR(INDEX(indexdatabase,MATCH(BQ40&amp;$AZ$14,name&amp;Group2,0),MATCH("AR",Sheet2rng!$A$1:$AK$1,0)),"")</f>
        <v/>
      </c>
      <c r="BB44" s="252" t="str">
        <f t="shared" ca="1" si="1"/>
        <v/>
      </c>
      <c r="BC44" s="287" t="str">
        <f t="array" aca="1" ref="BC44" ca="1">IFERROR(INDEX(indexdatabase,MATCH($BB44&amp;$AZ$14,name&amp;Group2,0),MATCH("SEND",Sheet2rng!$A$1:$AO$1,0)),"")</f>
        <v/>
      </c>
      <c r="BD44" s="287" t="str">
        <f t="array" aca="1" ref="BD44" ca="1">IFERROR(INDEX(indexdatabase,MATCH($BB44&amp;$AZ$14,name&amp;Group2,0),MATCH("MAT",Sheet2rng!$A$1:$AO$1,0)),"")</f>
        <v/>
      </c>
      <c r="BE44" s="287" t="str">
        <f t="array" aca="1" ref="BE44" ca="1">IFERROR(INDEX(indexdatabase,MATCH($BB44&amp;$AZ$14,name&amp;Group2,0),MATCH("EAL",Sheet2rng!$A$1:$AO$1,0)),"")</f>
        <v/>
      </c>
      <c r="BF44" s="287" t="str">
        <f t="shared" ca="1" si="2"/>
        <v/>
      </c>
      <c r="BG44" s="287" t="str">
        <f t="shared" ca="1" si="3"/>
        <v/>
      </c>
      <c r="BH44" s="287" t="str">
        <f t="shared" ca="1" si="4"/>
        <v/>
      </c>
      <c r="BI44" s="287" t="str">
        <f t="shared" ca="1" si="5"/>
        <v xml:space="preserve">    </v>
      </c>
      <c r="BN44" s="287" t="s">
        <v>6943</v>
      </c>
      <c r="BQ44" s="287" t="str">
        <f t="shared" ca="1" si="0"/>
        <v/>
      </c>
      <c r="BR44" s="287" t="s">
        <v>2756</v>
      </c>
      <c r="BS44" s="287" t="str">
        <f t="array" aca="1" ref="BS44" ca="1">IFERROR(INDEX(indexdatabase,MATCH(BQ44&amp;$AZ$14,name&amp;Group2,0),MATCH("PPI",Sheet2rng!$A$1:$AK$1,0)),"")</f>
        <v/>
      </c>
      <c r="BT44" s="287" t="str">
        <f t="array" aca="1" ref="BT44" ca="1">IFERROR(SMALL(IF(LEFT(Group2,LEN(Class3!$BA$10))=Class3!$BA$10,ROW(Group2)),ROW(A33)),"")</f>
        <v/>
      </c>
      <c r="CV44" s="226"/>
      <c r="CW44" s="226"/>
      <c r="CX44" s="226"/>
      <c r="CY44" s="226"/>
      <c r="CZ44" s="226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ED44" s="198">
        <f t="shared" si="7"/>
        <v>0</v>
      </c>
      <c r="EE44" s="198" t="s">
        <v>628</v>
      </c>
      <c r="EF44" s="198" t="s">
        <v>733</v>
      </c>
      <c r="EL44" s="198">
        <f t="shared" si="8"/>
        <v>4</v>
      </c>
      <c r="EM44" s="198">
        <v>20</v>
      </c>
      <c r="EN44" s="198" t="s">
        <v>1689</v>
      </c>
      <c r="ET44" s="198">
        <f t="shared" si="9"/>
        <v>0</v>
      </c>
      <c r="EU44" s="198" t="s">
        <v>628</v>
      </c>
      <c r="EV44" s="198" t="s">
        <v>733</v>
      </c>
      <c r="FB44" s="198">
        <f t="shared" si="10"/>
        <v>0</v>
      </c>
      <c r="FC44" s="198" t="s">
        <v>628</v>
      </c>
      <c r="FD44" s="198" t="s">
        <v>733</v>
      </c>
      <c r="FJ44" s="198">
        <f t="shared" si="11"/>
        <v>0</v>
      </c>
      <c r="FK44" s="198" t="s">
        <v>628</v>
      </c>
      <c r="FL44" s="198" t="s">
        <v>733</v>
      </c>
      <c r="FR44" s="198">
        <f t="shared" si="12"/>
        <v>0</v>
      </c>
      <c r="FS44" s="198" t="s">
        <v>628</v>
      </c>
      <c r="FT44" s="198" t="s">
        <v>733</v>
      </c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189">
        <f t="shared" si="6"/>
        <v>0</v>
      </c>
      <c r="HU44" s="366">
        <f t="shared" si="6"/>
        <v>0</v>
      </c>
      <c r="HV44" s="366"/>
      <c r="HW44" s="366"/>
      <c r="HX44" s="366"/>
      <c r="HY44" s="366"/>
      <c r="HZ44" s="366"/>
      <c r="IA44" s="366"/>
      <c r="IB44" s="367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</row>
    <row r="45" spans="1:263" ht="15" customHeight="1" thickTop="1" thickBot="1">
      <c r="A45" s="254"/>
      <c r="B45" s="254"/>
      <c r="C45" s="31"/>
      <c r="D45" s="254"/>
      <c r="E45" s="254"/>
      <c r="F45" s="254"/>
      <c r="G45" s="254"/>
      <c r="H45" s="254"/>
      <c r="I45" s="245"/>
      <c r="J45" s="242"/>
      <c r="K45" s="242"/>
      <c r="L45" s="242"/>
      <c r="M45" s="347" t="str">
        <f t="array" aca="1" ref="M45" ca="1">IFERROR(IF($Y$2=2,"",IF($Y$2=3,INDEX(indexdatabase,MATCH(M41&amp;$AZ$14,name&amp;Group2,0),MATCH($AZ$23,Sheet2rng!$A$1:$AK$1,0)))),"")</f>
        <v/>
      </c>
      <c r="N45" s="348"/>
      <c r="O45" s="347" t="str">
        <f t="array" aca="1" ref="O45" ca="1">IFERROR(IF($Y$3=4,"",IF($Y$3=5,INDEX(indexdatabase,MATCH(M41&amp;$AZ$14,name&amp;Group2,0),MATCH($P$4,Sheet2rng!$A$1:$AK$1,0)))),"")</f>
        <v/>
      </c>
      <c r="P45" s="348"/>
      <c r="Q45" s="347" t="str">
        <f t="array" aca="1" ref="Q45" ca="1">IFERROR(IF($Y$2=2,"",IF($Y$2=3,INDEX(indexdatabase,MATCH(Q41&amp;$AZ$14,name&amp;Group2,0),MATCH($AZ$23,Sheet2rng!$A$1:$AK$1,0)))),"")</f>
        <v/>
      </c>
      <c r="R45" s="348"/>
      <c r="S45" s="347" t="str">
        <f t="array" aca="1" ref="S45" ca="1">IFERROR(IF($Y$3=4,"",IF($Y$3=5,INDEX(indexdatabase,MATCH(Q41&amp;$AZ$14,name&amp;Group2,0),MATCH($P$4,Sheet2rng!$A$1:$AK$1,0)))),"")</f>
        <v/>
      </c>
      <c r="T45" s="348"/>
      <c r="U45" s="242"/>
      <c r="V45" s="242"/>
      <c r="W45" s="242"/>
      <c r="X45" s="242"/>
      <c r="Y45" s="242"/>
      <c r="Z45" s="347" t="str">
        <f t="array" aca="1" ref="Z45" ca="1">IFERROR(IF($Y$2=2,"",IF($Y$2=3,INDEX(indexdatabase,MATCH(Z41&amp;$AZ$14,name&amp;Group2,0),MATCH($AZ$23,Sheet2rng!$A$1:$AK$1,0)))),"")</f>
        <v/>
      </c>
      <c r="AA45" s="348"/>
      <c r="AB45" s="347" t="str">
        <f t="array" aca="1" ref="AB45" ca="1">IFERROR(IF($Y$3=4,"",IF($Y$3=5,INDEX(indexdatabase,MATCH(Z41&amp;$AZ$14,name&amp;Group2,0),MATCH($P$4,Sheet2rng!$A$1:$AK$1,0)))),"")</f>
        <v/>
      </c>
      <c r="AC45" s="348"/>
      <c r="AD45" s="347" t="str">
        <f t="array" aca="1" ref="AD45" ca="1">IFERROR(IF($Y$2=2,"",IF($Y$2=3,INDEX(indexdatabase,MATCH(AD41&amp;$AZ$14,name&amp;Group2,0),MATCH($AZ$23,Sheet2rng!$A$1:$AK$1,0)))),"")</f>
        <v/>
      </c>
      <c r="AE45" s="348"/>
      <c r="AF45" s="347" t="str">
        <f t="array" aca="1" ref="AF45" ca="1">IFERROR(IF($Y$3=4,"",IF($Y$3=5,INDEX(indexdatabase,MATCH(AD41&amp;$AZ$14,name&amp;Group2,0),MATCH($P$4,Sheet2rng!$A$1:$AK$1,0)))),"")</f>
        <v/>
      </c>
      <c r="AG45" s="348"/>
      <c r="AH45" s="242"/>
      <c r="AI45" s="242"/>
      <c r="AJ45" s="242"/>
      <c r="AK45" s="242"/>
      <c r="AL45" s="242"/>
      <c r="AM45" s="347" t="str">
        <f t="array" aca="1" ref="AM45" ca="1">IFERROR(IF($Y$2=2,"",IF($Y$2=3,INDEX(indexdatabase,MATCH(AM41&amp;$AZ$14,name&amp;Group2,0),MATCH($AZ$23,Sheet2rng!$A$1:$AK$1,0)))),"")</f>
        <v/>
      </c>
      <c r="AN45" s="348"/>
      <c r="AO45" s="347" t="str">
        <f t="array" aca="1" ref="AO45" ca="1">IFERROR(IF($Y$3=4,"",IF($Y$3=5,INDEX(indexdatabase,MATCH(AM41&amp;$AZ$14,name&amp;Group2,0),MATCH($P$4,Sheet2rng!$A$1:$AK$1,0)))),"")</f>
        <v/>
      </c>
      <c r="AP45" s="348"/>
      <c r="AQ45" s="347" t="str">
        <f t="array" aca="1" ref="AQ45" ca="1">IFERROR(IF($Y$2=2,"",IF($Y$2=3,INDEX(indexdatabase,MATCH(AQ41&amp;$AZ$14,name&amp;Group2,0),MATCH($AZ$23,Sheet2rng!$A$1:$AK$1,0)))),"")</f>
        <v/>
      </c>
      <c r="AR45" s="348"/>
      <c r="AS45" s="347" t="str">
        <f t="array" aca="1" ref="AS45" ca="1">IFERROR(IF($Y$3=4,"",IF($Y$3=5,INDEX(indexdatabase,MATCH(AQ41&amp;$AZ$14,name&amp;Group2,0),MATCH($P$4,Sheet2rng!$A$1:$AK$1,0)))),"")</f>
        <v/>
      </c>
      <c r="AT45" s="348"/>
      <c r="AU45" s="242"/>
      <c r="AV45" s="242"/>
      <c r="AW45" s="242"/>
      <c r="AX45" s="242"/>
      <c r="AY45" s="246"/>
      <c r="AZ45" s="252"/>
      <c r="BA45" s="252" t="str">
        <f t="array" aca="1" ref="BA45" ca="1">IFERROR(INDEX(indexdatabase,MATCH(BQ41&amp;$AZ$14,name&amp;Group2,0),MATCH("AR",Sheet2rng!$A$1:$AK$1,0)),"")</f>
        <v/>
      </c>
      <c r="BB45" s="252" t="str">
        <f t="shared" ca="1" si="1"/>
        <v/>
      </c>
      <c r="BC45" s="287" t="str">
        <f t="array" aca="1" ref="BC45" ca="1">IFERROR(INDEX(indexdatabase,MATCH($BB45&amp;$AZ$14,name&amp;Group2,0),MATCH("SEND",Sheet2rng!$A$1:$AO$1,0)),"")</f>
        <v/>
      </c>
      <c r="BD45" s="287" t="str">
        <f t="array" aca="1" ref="BD45" ca="1">IFERROR(INDEX(indexdatabase,MATCH($BB45&amp;$AZ$14,name&amp;Group2,0),MATCH("MAT",Sheet2rng!$A$1:$AO$1,0)),"")</f>
        <v/>
      </c>
      <c r="BE45" s="287" t="str">
        <f t="array" aca="1" ref="BE45" ca="1">IFERROR(INDEX(indexdatabase,MATCH($BB45&amp;$AZ$14,name&amp;Group2,0),MATCH("EAL",Sheet2rng!$A$1:$AO$1,0)),"")</f>
        <v/>
      </c>
      <c r="BF45" s="287" t="str">
        <f t="shared" ca="1" si="2"/>
        <v/>
      </c>
      <c r="BG45" s="287" t="str">
        <f t="shared" ca="1" si="3"/>
        <v/>
      </c>
      <c r="BH45" s="287" t="str">
        <f t="shared" ca="1" si="4"/>
        <v/>
      </c>
      <c r="BI45" s="287" t="str">
        <f t="shared" ca="1" si="5"/>
        <v xml:space="preserve">    </v>
      </c>
      <c r="BN45" s="287" t="s">
        <v>6944</v>
      </c>
      <c r="BQ45" s="287" t="str">
        <f t="shared" ca="1" si="0"/>
        <v/>
      </c>
      <c r="BR45" s="287" t="s">
        <v>2756</v>
      </c>
      <c r="BS45" s="287" t="str">
        <f t="array" aca="1" ref="BS45" ca="1">IFERROR(INDEX(indexdatabase,MATCH(BQ45&amp;$AZ$14,name&amp;Group2,0),MATCH("PPI",Sheet2rng!$A$1:$AK$1,0)),"")</f>
        <v/>
      </c>
      <c r="BT45" s="287" t="str">
        <f t="array" aca="1" ref="BT45" ca="1">IFERROR(SMALL(IF(LEFT(Group2,LEN(Class3!$BA$10))=Class3!$BA$10,ROW(Group2)),ROW(A34)),"")</f>
        <v/>
      </c>
      <c r="CV45" s="226"/>
      <c r="CW45" s="226"/>
      <c r="CX45" s="226"/>
      <c r="CY45" s="226"/>
      <c r="CZ45" s="226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EE45" s="198" t="s">
        <v>628</v>
      </c>
      <c r="EF45" s="198" t="s">
        <v>1204</v>
      </c>
      <c r="EM45" s="198">
        <v>20</v>
      </c>
      <c r="EN45" s="198" t="s">
        <v>733</v>
      </c>
      <c r="EU45" s="198" t="s">
        <v>628</v>
      </c>
      <c r="EV45" s="198" t="s">
        <v>1204</v>
      </c>
      <c r="FC45" s="198" t="s">
        <v>628</v>
      </c>
      <c r="FD45" s="198" t="s">
        <v>1204</v>
      </c>
      <c r="FK45" s="198" t="s">
        <v>628</v>
      </c>
      <c r="FL45" s="198" t="s">
        <v>1204</v>
      </c>
      <c r="FS45" s="198" t="s">
        <v>628</v>
      </c>
      <c r="FT45" s="198" t="s">
        <v>1204</v>
      </c>
      <c r="HR45" s="31"/>
      <c r="HS45" s="31"/>
      <c r="HT45" s="189">
        <f t="shared" si="6"/>
        <v>0</v>
      </c>
      <c r="HU45" s="366">
        <f t="shared" si="6"/>
        <v>0</v>
      </c>
      <c r="HV45" s="366"/>
      <c r="HW45" s="366"/>
      <c r="HX45" s="366"/>
      <c r="HY45" s="366"/>
      <c r="HZ45" s="366"/>
      <c r="IA45" s="366"/>
      <c r="IB45" s="367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</row>
    <row r="46" spans="1:263" ht="15" customHeight="1" thickTop="1" thickBot="1">
      <c r="A46" s="254"/>
      <c r="B46" s="254"/>
      <c r="C46" s="31"/>
      <c r="D46" s="254"/>
      <c r="E46" s="254"/>
      <c r="F46" s="254"/>
      <c r="G46" s="254"/>
      <c r="H46" s="254"/>
      <c r="I46" s="245"/>
      <c r="J46" s="242"/>
      <c r="K46" s="242"/>
      <c r="L46" s="242"/>
      <c r="M46" s="345" t="str">
        <f>Sheet2rng!$C$1</f>
        <v>Target</v>
      </c>
      <c r="N46" s="346"/>
      <c r="O46" s="345" t="str">
        <f>Sheet2rng!$E$1</f>
        <v>AR</v>
      </c>
      <c r="P46" s="346"/>
      <c r="Q46" s="345" t="str">
        <f>Sheet2rng!$C$1</f>
        <v>Target</v>
      </c>
      <c r="R46" s="346"/>
      <c r="S46" s="345" t="str">
        <f>Sheet2rng!$E$1</f>
        <v>AR</v>
      </c>
      <c r="T46" s="346"/>
      <c r="U46" s="242"/>
      <c r="V46" s="242"/>
      <c r="W46" s="242"/>
      <c r="X46" s="242"/>
      <c r="Y46" s="242"/>
      <c r="Z46" s="345" t="str">
        <f>Sheet2rng!$C$1</f>
        <v>Target</v>
      </c>
      <c r="AA46" s="346"/>
      <c r="AB46" s="345" t="str">
        <f>Sheet2rng!$E$1</f>
        <v>AR</v>
      </c>
      <c r="AC46" s="346"/>
      <c r="AD46" s="345" t="str">
        <f>Sheet2rng!$C$1</f>
        <v>Target</v>
      </c>
      <c r="AE46" s="346"/>
      <c r="AF46" s="345" t="str">
        <f>Sheet2rng!$E$1</f>
        <v>AR</v>
      </c>
      <c r="AG46" s="346"/>
      <c r="AH46" s="242"/>
      <c r="AI46" s="242"/>
      <c r="AJ46" s="242"/>
      <c r="AK46" s="242"/>
      <c r="AL46" s="242"/>
      <c r="AM46" s="345" t="str">
        <f>Sheet2rng!$C$1</f>
        <v>Target</v>
      </c>
      <c r="AN46" s="346"/>
      <c r="AO46" s="345" t="str">
        <f>Sheet2rng!$E$1</f>
        <v>AR</v>
      </c>
      <c r="AP46" s="346"/>
      <c r="AQ46" s="345" t="str">
        <f>Sheet2rng!$C$1</f>
        <v>Target</v>
      </c>
      <c r="AR46" s="346"/>
      <c r="AS46" s="345" t="str">
        <f>Sheet2rng!$E$1</f>
        <v>AR</v>
      </c>
      <c r="AT46" s="346"/>
      <c r="AU46" s="242"/>
      <c r="AV46" s="242"/>
      <c r="AW46" s="242"/>
      <c r="AX46" s="242"/>
      <c r="AY46" s="246"/>
      <c r="AZ46" s="252"/>
      <c r="BA46" s="252" t="str">
        <f t="array" aca="1" ref="BA46" ca="1">IFERROR(INDEX(indexdatabase,MATCH(BQ42&amp;$AZ$14,name&amp;Group2,0),MATCH("AR",Sheet2rng!$A$1:$AK$1,0)),"")</f>
        <v/>
      </c>
      <c r="BB46" s="252" t="str">
        <f t="shared" ca="1" si="1"/>
        <v/>
      </c>
      <c r="BC46" s="287" t="str">
        <f t="array" aca="1" ref="BC46" ca="1">IFERROR(INDEX(indexdatabase,MATCH($BB46&amp;$AZ$14,name&amp;Group2,0),MATCH("SEND",Sheet2rng!$A$1:$AO$1,0)),"")</f>
        <v/>
      </c>
      <c r="BD46" s="287" t="str">
        <f t="array" aca="1" ref="BD46" ca="1">IFERROR(INDEX(indexdatabase,MATCH($BB46&amp;$AZ$14,name&amp;Group2,0),MATCH("MAT",Sheet2rng!$A$1:$AO$1,0)),"")</f>
        <v/>
      </c>
      <c r="BE46" s="287" t="str">
        <f t="array" aca="1" ref="BE46" ca="1">IFERROR(INDEX(indexdatabase,MATCH($BB46&amp;$AZ$14,name&amp;Group2,0),MATCH("EAL",Sheet2rng!$A$1:$AO$1,0)),"")</f>
        <v/>
      </c>
      <c r="BF46" s="287" t="str">
        <f t="shared" ca="1" si="2"/>
        <v/>
      </c>
      <c r="BG46" s="287" t="str">
        <f t="shared" ca="1" si="3"/>
        <v/>
      </c>
      <c r="BH46" s="287" t="str">
        <f t="shared" ca="1" si="4"/>
        <v/>
      </c>
      <c r="BI46" s="287" t="str">
        <f t="shared" ca="1" si="5"/>
        <v xml:space="preserve">    </v>
      </c>
      <c r="BN46" s="287" t="s">
        <v>6945</v>
      </c>
      <c r="BQ46" s="287" t="str">
        <f t="shared" ca="1" si="0"/>
        <v/>
      </c>
      <c r="BR46" s="287" t="s">
        <v>2756</v>
      </c>
      <c r="BS46" s="287" t="str">
        <f t="array" aca="1" ref="BS46" ca="1">IFERROR(INDEX(indexdatabase,MATCH(BQ46&amp;$AZ$14,name&amp;Group2,0),MATCH("PPI",Sheet2rng!$A$1:$AK$1,0)),"")</f>
        <v/>
      </c>
      <c r="BT46" s="287" t="str">
        <f t="array" aca="1" ref="BT46" ca="1">IFERROR(SMALL(IF(LEFT(Group2,LEN(Class3!$BA$10))=Class3!$BA$10,ROW(Group2)),ROW(A35)),"")</f>
        <v/>
      </c>
      <c r="CV46" s="226"/>
      <c r="CW46" s="226"/>
      <c r="CX46" s="226"/>
      <c r="CY46" s="226"/>
      <c r="CZ46" s="226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EE46" s="198" t="s">
        <v>628</v>
      </c>
      <c r="EF46" s="198" t="s">
        <v>1675</v>
      </c>
      <c r="EM46" s="198">
        <v>20</v>
      </c>
      <c r="EN46" s="198" t="s">
        <v>1675</v>
      </c>
      <c r="EU46" s="198" t="s">
        <v>628</v>
      </c>
      <c r="EV46" s="198" t="s">
        <v>1675</v>
      </c>
      <c r="FC46" s="198" t="s">
        <v>628</v>
      </c>
      <c r="FD46" s="198" t="s">
        <v>1675</v>
      </c>
      <c r="FK46" s="198" t="s">
        <v>628</v>
      </c>
      <c r="FL46" s="198" t="s">
        <v>1675</v>
      </c>
      <c r="FS46" s="198" t="s">
        <v>628</v>
      </c>
      <c r="FT46" s="198" t="s">
        <v>1675</v>
      </c>
      <c r="HR46" s="31"/>
      <c r="HS46" s="31"/>
      <c r="HT46" s="189">
        <f t="shared" si="6"/>
        <v>0</v>
      </c>
      <c r="HU46" s="366">
        <f t="shared" si="6"/>
        <v>0</v>
      </c>
      <c r="HV46" s="366"/>
      <c r="HW46" s="366"/>
      <c r="HX46" s="366"/>
      <c r="HY46" s="366"/>
      <c r="HZ46" s="366"/>
      <c r="IA46" s="366"/>
      <c r="IB46" s="367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</row>
    <row r="47" spans="1:263" ht="15" customHeight="1" thickTop="1" thickBot="1">
      <c r="A47" s="254"/>
      <c r="B47" s="254"/>
      <c r="C47" s="31"/>
      <c r="D47" s="254"/>
      <c r="E47" s="254"/>
      <c r="F47" s="254"/>
      <c r="G47" s="254"/>
      <c r="H47" s="254"/>
      <c r="I47" s="245"/>
      <c r="J47" s="242"/>
      <c r="K47" s="242"/>
      <c r="L47" s="242"/>
      <c r="M47" s="347" t="str">
        <f t="array" aca="1" ref="M47" ca="1">IFERROR(IF($Y$4=6,"",IF($Y$4=7,INDEX(indexdatabase,MATCH(M41&amp;$AZ$14,name&amp;Group2,0),MATCH($N$6,Sheet2rng!$A$1:$AK$1,0)))),"")</f>
        <v/>
      </c>
      <c r="N47" s="348"/>
      <c r="O47" s="343" t="str">
        <f t="array" aca="1" ref="O47" ca="1">IFERROR(IF($Y$5=8,"",IF($Y$5=9,INDEX(Sheet2rng,MATCH(M41&amp;$AZ$14,name&amp;Group2,0),MATCH($P$6,sheet2columns,0)))),"")</f>
        <v/>
      </c>
      <c r="P47" s="344"/>
      <c r="Q47" s="347" t="str">
        <f t="array" aca="1" ref="Q47" ca="1">IFERROR(IF($Y$4=6,"",IF($Y$4=7,INDEX(indexdatabase,MATCH(Q41&amp;$AZ$14,name&amp;Group2,0),MATCH($N$6,Sheet2rng!$A$1:$AK$1,0)))),"")</f>
        <v/>
      </c>
      <c r="R47" s="348"/>
      <c r="S47" s="343" t="str">
        <f t="array" aca="1" ref="S47" ca="1">IFERROR(IF($Y$5=8,"",IF($Y$5=9,INDEX(Sheet2rng,MATCH(Q41&amp;$AZ$14,name&amp;Group2,0),MATCH($P$6,sheet2columns,0)))),"")</f>
        <v/>
      </c>
      <c r="T47" s="344"/>
      <c r="U47" s="242"/>
      <c r="V47" s="242"/>
      <c r="W47" s="242"/>
      <c r="X47" s="242"/>
      <c r="Y47" s="242"/>
      <c r="Z47" s="347" t="str">
        <f t="array" aca="1" ref="Z47" ca="1">IFERROR(IF($Y$4=6,"",IF($Y$4=7,INDEX(indexdatabase,MATCH(Z41&amp;$AZ$14,name&amp;Group2,0),MATCH($N$6,Sheet2rng!$A$1:$AK$1,0)))),"")</f>
        <v/>
      </c>
      <c r="AA47" s="348"/>
      <c r="AB47" s="343" t="str">
        <f t="array" aca="1" ref="AB47" ca="1">IFERROR(IF($Y$5=8,"",IF($Y$5=9,INDEX(Sheet2rng,MATCH(Z41&amp;$AZ$14,name&amp;Group2,0),MATCH($P$6,sheet2columns,0)))),"")</f>
        <v/>
      </c>
      <c r="AC47" s="344"/>
      <c r="AD47" s="347" t="str">
        <f t="array" aca="1" ref="AD47" ca="1">IFERROR(IF($Y$4=6,"",IF($Y$4=7,INDEX(indexdatabase,MATCH(AD41&amp;$AZ$14,name&amp;Group2,0),MATCH($N$6,Sheet2rng!$A$1:$AK$1,0)))),"")</f>
        <v/>
      </c>
      <c r="AE47" s="348"/>
      <c r="AF47" s="343" t="str">
        <f t="array" aca="1" ref="AF47" ca="1">IFERROR(IF($Y$5=8,"",IF($Y$5=9,INDEX(Sheet2rng,MATCH(AD41&amp;$AZ$14,name&amp;Group2,0),MATCH($P$6,sheet2columns,0)))),"")</f>
        <v/>
      </c>
      <c r="AG47" s="344"/>
      <c r="AH47" s="242"/>
      <c r="AI47" s="242"/>
      <c r="AJ47" s="242"/>
      <c r="AK47" s="242"/>
      <c r="AL47" s="242"/>
      <c r="AM47" s="347" t="str">
        <f t="array" aca="1" ref="AM47" ca="1">IFERROR(IF($Y$4=6,"",IF($Y$4=7,INDEX(indexdatabase,MATCH(AM41&amp;$AZ$14,name&amp;Group2,0),MATCH($N$6,Sheet2rng!$A$1:$AK$1,0)))),"")</f>
        <v/>
      </c>
      <c r="AN47" s="348"/>
      <c r="AO47" s="343" t="str">
        <f t="array" aca="1" ref="AO47" ca="1">IFERROR(IF($Y$5=8,"",IF($Y$5=9,INDEX(Sheet2rng,MATCH(AM41&amp;$AZ$14,name&amp;Group2,0),MATCH($P$6,sheet2columns,0)))),"")</f>
        <v/>
      </c>
      <c r="AP47" s="344"/>
      <c r="AQ47" s="347" t="str">
        <f t="array" aca="1" ref="AQ47" ca="1">IFERROR(IF($Y$4=6,"",IF($Y$4=7,INDEX(indexdatabase,MATCH(AQ41&amp;$AZ$14,name&amp;Group2,0),MATCH($N$6,Sheet2rng!$A$1:$AK$1,0)))),"")</f>
        <v/>
      </c>
      <c r="AR47" s="348"/>
      <c r="AS47" s="343" t="str">
        <f t="array" aca="1" ref="AS47" ca="1">IFERROR(IF($Y$5=8,"",IF($Y$5=9,INDEX(Sheet2rng,MATCH(AQ41&amp;$AZ$14,name&amp;Group2,0),MATCH($P$6,sheet2columns,0)))),"")</f>
        <v/>
      </c>
      <c r="AT47" s="344"/>
      <c r="AU47" s="242"/>
      <c r="AV47" s="242"/>
      <c r="AW47" s="242"/>
      <c r="AX47" s="242"/>
      <c r="AY47" s="246"/>
      <c r="AZ47" s="252"/>
      <c r="BA47" s="252" t="str">
        <f t="array" aca="1" ref="BA47" ca="1">IFERROR(INDEX(indexdatabase,MATCH(BQ43&amp;$AZ$14,name&amp;Group2,0),MATCH("AR",Sheet2rng!$A$1:$AK$1,0)),"")</f>
        <v/>
      </c>
      <c r="BB47" s="252"/>
      <c r="BC47" s="287" t="str">
        <f t="array" aca="1" ref="BC47" ca="1">IFERROR(INDEX(indexdatabase,MATCH($BB47&amp;$AZ$14,name&amp;Group2,0),MATCH("SEND",Sheet2rng!$A$1:$AO$1,0)),"")</f>
        <v/>
      </c>
      <c r="BD47" s="287" t="str">
        <f t="array" aca="1" ref="BD47" ca="1">IFERROR(INDEX(indexdatabase,MATCH($BB47&amp;$AZ$14,name&amp;Group2,0),MATCH("MAT",Sheet2rng!$A$1:$AO$1,0)),"")</f>
        <v/>
      </c>
      <c r="BE47" s="287" t="str">
        <f t="array" aca="1" ref="BE47" ca="1">IFERROR(INDEX(indexdatabase,MATCH($BB47&amp;$AZ$14,name&amp;Group2,0),MATCH("EAL",Sheet2rng!$A$1:$AO$1,0)),"")</f>
        <v/>
      </c>
      <c r="BF47" s="287" t="str">
        <f t="shared" ca="1" si="2"/>
        <v/>
      </c>
      <c r="BG47" s="287" t="str">
        <f t="shared" ca="1" si="3"/>
        <v/>
      </c>
      <c r="BH47" s="287" t="str">
        <f t="shared" ca="1" si="4"/>
        <v/>
      </c>
      <c r="BI47" s="287" t="str">
        <f t="shared" ca="1" si="5"/>
        <v xml:space="preserve">    </v>
      </c>
      <c r="BN47" s="287" t="s">
        <v>6946</v>
      </c>
      <c r="BQ47" s="287" t="str">
        <f t="shared" ca="1" si="0"/>
        <v/>
      </c>
      <c r="BR47" s="287" t="s">
        <v>2756</v>
      </c>
      <c r="BS47" s="287" t="str">
        <f t="array" aca="1" ref="BS47" ca="1">IFERROR(INDEX(indexdatabase,MATCH(BQ47&amp;$AZ$14,name&amp;Group2,0),MATCH("PPI",Sheet2rng!$A$1:$AK$1,0)),"")</f>
        <v/>
      </c>
      <c r="BT47" s="287" t="str">
        <f t="array" aca="1" ref="BT47" ca="1">IFERROR(SMALL(IF(LEFT(Group2,LEN(Class3!$BA$10))=Class3!$BA$10,ROW(Group2)),ROW(A36)),"")</f>
        <v/>
      </c>
      <c r="CV47" s="226"/>
      <c r="CW47" s="226"/>
      <c r="CX47" s="226"/>
      <c r="CY47" s="226"/>
      <c r="CZ47" s="226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EE47" s="198" t="s">
        <v>628</v>
      </c>
      <c r="EF47" s="198" t="s">
        <v>2107</v>
      </c>
      <c r="EM47" s="198" t="s">
        <v>628</v>
      </c>
      <c r="EN47" s="198" t="s">
        <v>1405</v>
      </c>
      <c r="EU47" s="198" t="s">
        <v>628</v>
      </c>
      <c r="EV47" s="198" t="s">
        <v>2107</v>
      </c>
      <c r="FC47" s="198" t="s">
        <v>628</v>
      </c>
      <c r="FD47" s="198" t="s">
        <v>2107</v>
      </c>
      <c r="FK47" s="198" t="s">
        <v>628</v>
      </c>
      <c r="FL47" s="198" t="s">
        <v>2107</v>
      </c>
      <c r="FS47" s="198" t="s">
        <v>628</v>
      </c>
      <c r="FT47" s="198" t="s">
        <v>2107</v>
      </c>
      <c r="HR47" s="31"/>
      <c r="HS47" s="31"/>
      <c r="HT47" s="189">
        <f t="shared" si="6"/>
        <v>0</v>
      </c>
      <c r="HU47" s="366">
        <f t="shared" si="6"/>
        <v>0</v>
      </c>
      <c r="HV47" s="366"/>
      <c r="HW47" s="366"/>
      <c r="HX47" s="366"/>
      <c r="HY47" s="366"/>
      <c r="HZ47" s="366"/>
      <c r="IA47" s="366"/>
      <c r="IB47" s="367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</row>
    <row r="48" spans="1:263" ht="15" customHeight="1" thickTop="1" thickBot="1">
      <c r="A48" s="254"/>
      <c r="B48" s="254"/>
      <c r="C48" s="31"/>
      <c r="D48" s="254"/>
      <c r="E48" s="254"/>
      <c r="F48" s="254"/>
      <c r="G48" s="254"/>
      <c r="H48" s="254"/>
      <c r="I48" s="245"/>
      <c r="J48" s="242"/>
      <c r="K48" s="242"/>
      <c r="L48" s="242"/>
      <c r="M48" s="358" t="str">
        <f>IFERROR(IF(SEARCH("11",BE57)=1,11),"")</f>
        <v/>
      </c>
      <c r="N48" s="359"/>
      <c r="O48" s="359"/>
      <c r="P48" s="360"/>
      <c r="Q48" s="358" t="str">
        <f>IFERROR(IF(SEARCH("11",BI57)=1,11),"")</f>
        <v/>
      </c>
      <c r="R48" s="359"/>
      <c r="S48" s="359"/>
      <c r="T48" s="360"/>
      <c r="U48" s="242"/>
      <c r="V48" s="242"/>
      <c r="W48" s="242"/>
      <c r="X48" s="242"/>
      <c r="Y48" s="242"/>
      <c r="Z48" s="358"/>
      <c r="AA48" s="359"/>
      <c r="AB48" s="359"/>
      <c r="AC48" s="360"/>
      <c r="AD48" s="358" t="str">
        <f>IFERROR(IF(SEARCH("11",BV57)=1,11),"")</f>
        <v/>
      </c>
      <c r="AE48" s="359"/>
      <c r="AF48" s="359"/>
      <c r="AG48" s="360"/>
      <c r="AH48" s="242"/>
      <c r="AI48" s="242"/>
      <c r="AJ48" s="242"/>
      <c r="AK48" s="242"/>
      <c r="AL48" s="242"/>
      <c r="AM48" s="358" t="str">
        <f>IFERROR(IF(SEARCH("11",CE57)=1,11),"")</f>
        <v/>
      </c>
      <c r="AN48" s="359"/>
      <c r="AO48" s="359"/>
      <c r="AP48" s="360"/>
      <c r="AQ48" s="358" t="str">
        <f>IFERROR(IF(SEARCH("11",CI57)=1,11),"")</f>
        <v/>
      </c>
      <c r="AR48" s="359"/>
      <c r="AS48" s="359"/>
      <c r="AT48" s="360"/>
      <c r="AU48" s="242"/>
      <c r="AV48" s="242"/>
      <c r="AW48" s="242"/>
      <c r="AX48" s="242"/>
      <c r="AY48" s="246"/>
      <c r="AZ48" s="252"/>
      <c r="BA48" s="252" t="str">
        <f t="array" aca="1" ref="BA48" ca="1">IFERROR(INDEX(indexdatabase,MATCH(BQ44&amp;$AZ$14,name&amp;Group2,0),MATCH("AR",Sheet2rng!$A$1:$AK$1,0)),"")</f>
        <v/>
      </c>
      <c r="BB48" s="252"/>
      <c r="BC48" s="287" t="str">
        <f t="array" aca="1" ref="BC48" ca="1">IFERROR(INDEX(indexdatabase,MATCH($BB48&amp;$AZ$14,name&amp;Group2,0),MATCH("SEND",Sheet2rng!$A$1:$AO$1,0)),"")</f>
        <v/>
      </c>
      <c r="BD48" s="287" t="str">
        <f t="array" aca="1" ref="BD48" ca="1">IFERROR(INDEX(indexdatabase,MATCH($BB48&amp;$AZ$14,name&amp;Group2,0),MATCH("MAT",Sheet2rng!$A$1:$AO$1,0)),"")</f>
        <v/>
      </c>
      <c r="BE48" s="287" t="str">
        <f t="array" aca="1" ref="BE48" ca="1">IFERROR(INDEX(indexdatabase,MATCH($BB48&amp;$AZ$14,name&amp;Group2,0),MATCH("EAL",Sheet2rng!$A$1:$AO$1,0)),"")</f>
        <v/>
      </c>
      <c r="BF48" s="287" t="str">
        <f t="shared" ca="1" si="2"/>
        <v/>
      </c>
      <c r="BG48" s="287" t="str">
        <f t="shared" ca="1" si="3"/>
        <v/>
      </c>
      <c r="BH48" s="287" t="str">
        <f t="shared" ca="1" si="4"/>
        <v/>
      </c>
      <c r="BI48" s="287" t="str">
        <f ca="1">CONCATENATE(BF48,"  ",BG48,"  ",BH48)</f>
        <v xml:space="preserve">    </v>
      </c>
      <c r="BN48" s="287" t="s">
        <v>6947</v>
      </c>
      <c r="BQ48" s="287" t="str">
        <f t="shared" ca="1" si="0"/>
        <v/>
      </c>
      <c r="BR48" s="287" t="s">
        <v>2756</v>
      </c>
      <c r="BS48" s="287" t="str">
        <f t="array" aca="1" ref="BS48" ca="1">IFERROR(INDEX(indexdatabase,MATCH(BQ48&amp;$AZ$14,name&amp;Group2,0),MATCH("PPI",Sheet2rng!$A$1:$AK$1,0)),"")</f>
        <v/>
      </c>
      <c r="BT48" s="287" t="str">
        <f t="array" aca="1" ref="BT48" ca="1">IFERROR(SMALL(IF(LEFT(Group2,LEN(Class3!$BA$10))=Class3!$BA$10,ROW(Group2)),ROW(A37)),"")</f>
        <v/>
      </c>
      <c r="CV48" s="226"/>
      <c r="CW48" s="226"/>
      <c r="CX48" s="226"/>
      <c r="CY48" s="226"/>
      <c r="CZ48" s="226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EE48" s="198" t="s">
        <v>628</v>
      </c>
      <c r="EF48" s="198" t="s">
        <v>628</v>
      </c>
      <c r="EM48" s="198" t="s">
        <v>628</v>
      </c>
      <c r="EN48" s="198" t="s">
        <v>628</v>
      </c>
      <c r="EU48" s="198" t="s">
        <v>628</v>
      </c>
      <c r="EV48" s="198" t="s">
        <v>628</v>
      </c>
      <c r="FC48" s="198" t="s">
        <v>628</v>
      </c>
      <c r="FD48" s="198" t="s">
        <v>628</v>
      </c>
      <c r="FK48" s="198" t="s">
        <v>628</v>
      </c>
      <c r="FL48" s="198" t="s">
        <v>628</v>
      </c>
      <c r="FS48" s="198" t="s">
        <v>628</v>
      </c>
      <c r="FT48" s="198" t="s">
        <v>628</v>
      </c>
      <c r="HR48" s="31"/>
      <c r="HS48" s="31"/>
      <c r="HT48" s="189">
        <f t="shared" si="6"/>
        <v>0</v>
      </c>
      <c r="HU48" s="366">
        <f t="shared" si="6"/>
        <v>0</v>
      </c>
      <c r="HV48" s="366"/>
      <c r="HW48" s="366"/>
      <c r="HX48" s="366"/>
      <c r="HY48" s="366"/>
      <c r="HZ48" s="366"/>
      <c r="IA48" s="366"/>
      <c r="IB48" s="367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</row>
    <row r="49" spans="1:263" ht="15" customHeight="1" thickTop="1" thickBot="1">
      <c r="A49" s="254"/>
      <c r="B49" s="254"/>
      <c r="C49" s="31"/>
      <c r="D49" s="254"/>
      <c r="E49" s="254"/>
      <c r="F49" s="254"/>
      <c r="G49" s="254"/>
      <c r="H49" s="254"/>
      <c r="I49" s="245"/>
      <c r="J49" s="242"/>
      <c r="K49" s="242"/>
      <c r="L49" s="242"/>
      <c r="M49" s="361"/>
      <c r="N49" s="362"/>
      <c r="O49" s="362"/>
      <c r="P49" s="363"/>
      <c r="Q49" s="361"/>
      <c r="R49" s="362"/>
      <c r="S49" s="362"/>
      <c r="T49" s="363"/>
      <c r="U49" s="242"/>
      <c r="V49" s="242"/>
      <c r="W49" s="242"/>
      <c r="X49" s="242"/>
      <c r="Y49" s="242"/>
      <c r="Z49" s="361"/>
      <c r="AA49" s="362"/>
      <c r="AB49" s="362"/>
      <c r="AC49" s="363"/>
      <c r="AD49" s="361"/>
      <c r="AE49" s="362"/>
      <c r="AF49" s="362"/>
      <c r="AG49" s="363"/>
      <c r="AH49" s="242"/>
      <c r="AI49" s="242"/>
      <c r="AJ49" s="242"/>
      <c r="AK49" s="242"/>
      <c r="AL49" s="242"/>
      <c r="AM49" s="361"/>
      <c r="AN49" s="362"/>
      <c r="AO49" s="362"/>
      <c r="AP49" s="363"/>
      <c r="AQ49" s="361"/>
      <c r="AR49" s="362"/>
      <c r="AS49" s="362"/>
      <c r="AT49" s="363"/>
      <c r="AU49" s="242"/>
      <c r="AV49" s="242"/>
      <c r="AW49" s="242"/>
      <c r="AX49" s="242"/>
      <c r="AY49" s="246"/>
      <c r="AZ49" s="252"/>
      <c r="BA49" s="252"/>
      <c r="BB49" s="252"/>
      <c r="BN49" s="287" t="s">
        <v>6948</v>
      </c>
      <c r="BQ49" s="287" t="str">
        <f t="shared" ca="1" si="0"/>
        <v/>
      </c>
      <c r="BR49" s="287" t="s">
        <v>2756</v>
      </c>
      <c r="BS49" s="287" t="str">
        <f t="array" aca="1" ref="BS49" ca="1">IFERROR(INDEX(indexdatabase,MATCH(BQ49&amp;$AZ$14,name&amp;Group2,0),MATCH("PPI",Sheet2rng!$A$1:$AK$1,0)),"")</f>
        <v/>
      </c>
      <c r="BT49" s="287" t="str">
        <f t="array" aca="1" ref="BT49" ca="1">IFERROR(SMALL(IF(LEFT(Group2,LEN(Class3!$BA$10))=Class3!$BA$10,ROW(Group2)),ROW(A38)),"")</f>
        <v/>
      </c>
      <c r="CV49" s="226"/>
      <c r="CW49" s="226"/>
      <c r="CX49" s="226"/>
      <c r="CY49" s="226"/>
      <c r="CZ49" s="226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HR49" s="31"/>
      <c r="HS49" s="31"/>
      <c r="HT49" s="189">
        <f t="shared" si="6"/>
        <v>0</v>
      </c>
      <c r="HU49" s="364">
        <f t="shared" si="6"/>
        <v>0</v>
      </c>
      <c r="HV49" s="364"/>
      <c r="HW49" s="364"/>
      <c r="HX49" s="364"/>
      <c r="HY49" s="364"/>
      <c r="HZ49" s="364"/>
      <c r="IA49" s="364"/>
      <c r="IB49" s="365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</row>
    <row r="50" spans="1:263" ht="15" customHeight="1" thickTop="1" thickBot="1">
      <c r="A50" s="254"/>
      <c r="B50" s="254"/>
      <c r="C50" s="31"/>
      <c r="D50" s="254"/>
      <c r="E50" s="254"/>
      <c r="F50" s="254"/>
      <c r="G50" s="254"/>
      <c r="H50" s="254"/>
      <c r="I50" s="245"/>
      <c r="J50" s="242"/>
      <c r="K50" s="242"/>
      <c r="L50" s="242"/>
      <c r="M50" s="354" t="str">
        <f ca="1">IFERROR(IF($Y$1=1,"",VLOOKUP(M48,needstable,8,FALSE)),"")</f>
        <v xml:space="preserve">    </v>
      </c>
      <c r="N50" s="355"/>
      <c r="O50" s="355"/>
      <c r="P50" s="356"/>
      <c r="Q50" s="354" t="str">
        <f ca="1">IFERROR(IF($Y$1=1,"",VLOOKUP(Q48,needstable,8,FALSE)),"")</f>
        <v xml:space="preserve">    </v>
      </c>
      <c r="R50" s="355"/>
      <c r="S50" s="355"/>
      <c r="T50" s="356"/>
      <c r="U50" s="242"/>
      <c r="V50" s="242"/>
      <c r="W50" s="242"/>
      <c r="X50" s="242"/>
      <c r="Y50" s="242"/>
      <c r="Z50" s="354" t="str">
        <f ca="1">IFERROR(IF($Y$1=1,"",VLOOKUP(Z48,needstable,8,FALSE)),"")</f>
        <v/>
      </c>
      <c r="AA50" s="355"/>
      <c r="AB50" s="355"/>
      <c r="AC50" s="356"/>
      <c r="AD50" s="354" t="str">
        <f ca="1">IFERROR(IF($Y$1=1,"",VLOOKUP(AD48,needstable,8,FALSE)),"")</f>
        <v xml:space="preserve">    </v>
      </c>
      <c r="AE50" s="355"/>
      <c r="AF50" s="355"/>
      <c r="AG50" s="356"/>
      <c r="AH50" s="242"/>
      <c r="AI50" s="242"/>
      <c r="AJ50" s="242"/>
      <c r="AK50" s="242"/>
      <c r="AL50" s="242"/>
      <c r="AM50" s="354" t="str">
        <f ca="1">IFERROR(IF($Y$1=1,"",VLOOKUP(AM48,needstable,8,FALSE)),"")</f>
        <v xml:space="preserve">    </v>
      </c>
      <c r="AN50" s="355"/>
      <c r="AO50" s="355"/>
      <c r="AP50" s="356"/>
      <c r="AQ50" s="354" t="str">
        <f ca="1">IFERROR(IF($Y$1=1,"",VLOOKUP(AQ48,needstable,8,FALSE)),"")</f>
        <v xml:space="preserve">    </v>
      </c>
      <c r="AR50" s="355"/>
      <c r="AS50" s="355"/>
      <c r="AT50" s="356"/>
      <c r="AU50" s="242"/>
      <c r="AV50" s="242"/>
      <c r="AW50" s="242"/>
      <c r="AX50" s="242"/>
      <c r="AY50" s="246"/>
      <c r="AZ50" s="252"/>
      <c r="BA50" s="252"/>
      <c r="BB50" s="252"/>
      <c r="BN50" s="287" t="s">
        <v>6949</v>
      </c>
      <c r="BQ50" s="287" t="str">
        <f t="shared" ca="1" si="0"/>
        <v/>
      </c>
      <c r="BR50" s="287" t="s">
        <v>2756</v>
      </c>
      <c r="BS50" s="287" t="str">
        <f t="array" aca="1" ref="BS50" ca="1">IFERROR(INDEX(indexdatabase,MATCH(BQ50&amp;$AZ$14,name&amp;Group2,0),MATCH("PPI",Sheet2rng!$A$1:$AK$1,0)),"")</f>
        <v/>
      </c>
      <c r="BT50" s="287" t="str">
        <f t="array" aca="1" ref="BT50" ca="1">IFERROR(SMALL(IF(LEFT(Group2,LEN(Class3!$BA$10))=Class3!$BA$10,ROW(Group2)),ROW(A39)),"")</f>
        <v/>
      </c>
      <c r="CV50" s="226"/>
      <c r="CW50" s="226"/>
      <c r="CX50" s="226"/>
      <c r="CY50" s="226"/>
      <c r="CZ50" s="226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EE50" s="198" t="s">
        <v>628</v>
      </c>
      <c r="EF50" s="198" t="s">
        <v>628</v>
      </c>
      <c r="EM50" s="198" t="s">
        <v>628</v>
      </c>
      <c r="EN50" s="198" t="s">
        <v>628</v>
      </c>
      <c r="EU50" s="198" t="s">
        <v>628</v>
      </c>
      <c r="EV50" s="198" t="s">
        <v>628</v>
      </c>
      <c r="FB50" s="198">
        <f t="shared" ref="FB50" si="13">IF(FC50=1,1,IF(FC50=2,2,IF(FC50=FC49,FB49,IF(FC50&gt;FC49,FB49+1))))</f>
        <v>0</v>
      </c>
      <c r="FC50" s="198" t="s">
        <v>628</v>
      </c>
      <c r="FD50" s="198" t="s">
        <v>628</v>
      </c>
      <c r="FJ50" s="198">
        <f>IF(FK50=1,1,IF(FK50=2,2,IF(FK50=FK49,FJ49,IF(FK50&gt;FK49,FJ49+1))))</f>
        <v>0</v>
      </c>
      <c r="FK50" s="198" t="s">
        <v>628</v>
      </c>
      <c r="FL50" s="198" t="s">
        <v>628</v>
      </c>
      <c r="FR50" s="198">
        <f t="shared" ref="FR50" si="14">IF(FS50=1,1,IF(FS50=2,2,IF(FS50=FS49,FR49,IF(FS50&gt;FS49,FR49+1))))</f>
        <v>0</v>
      </c>
      <c r="FS50" s="198" t="s">
        <v>628</v>
      </c>
      <c r="FT50" s="198" t="s">
        <v>628</v>
      </c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189">
        <f t="shared" si="6"/>
        <v>0</v>
      </c>
      <c r="HU50" s="364">
        <f t="shared" si="6"/>
        <v>0</v>
      </c>
      <c r="HV50" s="364"/>
      <c r="HW50" s="364"/>
      <c r="HX50" s="364"/>
      <c r="HY50" s="364"/>
      <c r="HZ50" s="364"/>
      <c r="IA50" s="364"/>
      <c r="IB50" s="365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</row>
    <row r="51" spans="1:263" ht="15" customHeight="1" thickTop="1" thickBot="1">
      <c r="A51" s="254"/>
      <c r="B51" s="254"/>
      <c r="C51" s="31"/>
      <c r="D51" s="259"/>
      <c r="E51" s="259"/>
      <c r="F51" s="259"/>
      <c r="G51" s="259"/>
      <c r="H51" s="259"/>
      <c r="I51" s="245"/>
      <c r="J51" s="242"/>
      <c r="K51" s="242"/>
      <c r="L51" s="242"/>
      <c r="M51" s="357" t="s">
        <v>6925</v>
      </c>
      <c r="N51" s="357"/>
      <c r="O51" s="357" t="str">
        <f>Sheet2rng!$D$1</f>
        <v>KS2</v>
      </c>
      <c r="P51" s="357"/>
      <c r="Q51" s="357" t="s">
        <v>6925</v>
      </c>
      <c r="R51" s="357"/>
      <c r="S51" s="357" t="str">
        <f>Sheet2rng!$D$1</f>
        <v>KS2</v>
      </c>
      <c r="T51" s="357"/>
      <c r="U51" s="242"/>
      <c r="V51" s="242"/>
      <c r="W51" s="242"/>
      <c r="X51" s="242"/>
      <c r="Y51" s="242"/>
      <c r="Z51" s="357" t="s">
        <v>6925</v>
      </c>
      <c r="AA51" s="357"/>
      <c r="AB51" s="357" t="str">
        <f>Sheet2rng!$D$1</f>
        <v>KS2</v>
      </c>
      <c r="AC51" s="357"/>
      <c r="AD51" s="357" t="s">
        <v>6925</v>
      </c>
      <c r="AE51" s="357"/>
      <c r="AF51" s="357" t="str">
        <f>Sheet2rng!$D$1</f>
        <v>KS2</v>
      </c>
      <c r="AG51" s="357"/>
      <c r="AH51" s="242"/>
      <c r="AI51" s="242"/>
      <c r="AJ51" s="242"/>
      <c r="AK51" s="242"/>
      <c r="AL51" s="242"/>
      <c r="AM51" s="357" t="s">
        <v>6925</v>
      </c>
      <c r="AN51" s="357"/>
      <c r="AO51" s="357" t="str">
        <f>Sheet2rng!$D$1</f>
        <v>KS2</v>
      </c>
      <c r="AP51" s="357"/>
      <c r="AQ51" s="357" t="s">
        <v>6925</v>
      </c>
      <c r="AR51" s="357"/>
      <c r="AS51" s="357" t="str">
        <f>Sheet2rng!$D$1</f>
        <v>KS2</v>
      </c>
      <c r="AT51" s="357"/>
      <c r="AU51" s="242"/>
      <c r="AV51" s="242"/>
      <c r="AW51" s="242"/>
      <c r="AX51" s="242"/>
      <c r="AY51" s="246"/>
      <c r="AZ51" s="252"/>
      <c r="BA51" s="251"/>
      <c r="BB51" s="251"/>
      <c r="BN51" s="287" t="s">
        <v>6950</v>
      </c>
      <c r="BQ51" s="287" t="str">
        <f t="shared" ca="1" si="0"/>
        <v/>
      </c>
      <c r="BR51" s="287" t="s">
        <v>2756</v>
      </c>
      <c r="BS51" s="287" t="str">
        <f t="array" aca="1" ref="BS51" ca="1">IFERROR(INDEX(indexdatabase,MATCH(BQ51&amp;$AZ$14,name&amp;Group2,0),MATCH("PPI",Sheet2rng!$A$1:$AK$1,0)),"")</f>
        <v/>
      </c>
      <c r="BT51" s="287" t="str">
        <f t="array" aca="1" ref="BT51" ca="1">IFERROR(SMALL(IF(LEFT(Group2,LEN(Class3!$BA$10))=Class3!$BA$10,ROW(Group2)),ROW(A40)),"")</f>
        <v/>
      </c>
      <c r="CV51" s="226"/>
      <c r="CW51" s="226"/>
      <c r="CX51" s="226"/>
      <c r="CY51" s="226"/>
      <c r="CZ51" s="226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EE51" s="198" t="s">
        <v>628</v>
      </c>
      <c r="EF51" s="198" t="s">
        <v>628</v>
      </c>
      <c r="EM51" s="198" t="s">
        <v>628</v>
      </c>
      <c r="EN51" s="198" t="s">
        <v>628</v>
      </c>
      <c r="EU51" s="198" t="s">
        <v>628</v>
      </c>
      <c r="EV51" s="198" t="s">
        <v>628</v>
      </c>
      <c r="FC51" s="198" t="s">
        <v>628</v>
      </c>
      <c r="FD51" s="198" t="s">
        <v>628</v>
      </c>
      <c r="FK51" s="198" t="s">
        <v>628</v>
      </c>
      <c r="FL51" s="198" t="s">
        <v>628</v>
      </c>
      <c r="FS51" s="198" t="s">
        <v>628</v>
      </c>
      <c r="FT51" s="198" t="s">
        <v>628</v>
      </c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189"/>
      <c r="HU51" s="364">
        <f>DU370</f>
        <v>0</v>
      </c>
      <c r="HV51" s="364"/>
      <c r="HW51" s="364"/>
      <c r="HX51" s="364"/>
      <c r="HY51" s="364"/>
      <c r="HZ51" s="364"/>
      <c r="IA51" s="364"/>
      <c r="IB51" s="365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</row>
    <row r="52" spans="1:263" ht="15" customHeight="1" thickTop="1" thickBot="1">
      <c r="A52" s="254"/>
      <c r="B52" s="254"/>
      <c r="C52" s="31"/>
      <c r="D52" s="258"/>
      <c r="E52" s="258"/>
      <c r="F52" s="258"/>
      <c r="G52" s="258"/>
      <c r="H52" s="258"/>
      <c r="I52" s="245"/>
      <c r="J52" s="242"/>
      <c r="K52" s="242"/>
      <c r="L52" s="242"/>
      <c r="M52" s="347" t="str">
        <f t="array" aca="1" ref="M52" ca="1">IFERROR(IF($Y$2=2,"",IF($Y$2=3,INDEX(indexdatabase,MATCH(M48&amp;$AZ$14,name&amp;Group2,0),MATCH($AZ$23,Sheet2rng!$A$1:$AK$1,0)))),"")</f>
        <v/>
      </c>
      <c r="N52" s="348"/>
      <c r="O52" s="347" t="str">
        <f t="array" aca="1" ref="O52" ca="1">IFERROR(IF($Y$3=4,"",IF($Y$3=5,INDEX(indexdatabase,MATCH(M48&amp;$AZ$14,name&amp;Group2,0),MATCH($P$4,Sheet2rng!$A$1:$AK$1,0)))),"")</f>
        <v/>
      </c>
      <c r="P52" s="348"/>
      <c r="Q52" s="347" t="str">
        <f t="array" aca="1" ref="Q52" ca="1">IFERROR(IF($Y$2=2,"",IF($Y$2=3,INDEX(indexdatabase,MATCH(Q48&amp;$AZ$14,name&amp;Group2,0),MATCH($AZ$23,Sheet2rng!$A$1:$AK$1,0)))),"")</f>
        <v/>
      </c>
      <c r="R52" s="348"/>
      <c r="S52" s="347" t="str">
        <f t="array" aca="1" ref="S52" ca="1">IFERROR(IF($Y$3=4,"",IF($Y$3=5,INDEX(indexdatabase,MATCH(Q48&amp;$AZ$14,name&amp;Group2,0),MATCH($P$4,Sheet2rng!$A$1:$AK$1,0)))),"")</f>
        <v/>
      </c>
      <c r="T52" s="348"/>
      <c r="U52" s="242"/>
      <c r="V52" s="242"/>
      <c r="W52" s="242"/>
      <c r="X52" s="242"/>
      <c r="Y52" s="242"/>
      <c r="Z52" s="347" t="str">
        <f t="array" aca="1" ref="Z52" ca="1">IFERROR(IF($Y$2=2,"",IF($Y$2=3,INDEX(indexdatabase,MATCH(Z48&amp;$AZ$14,name&amp;Group2,0),MATCH($AZ$23,Sheet2rng!$A$1:$AK$1,0)))),"")</f>
        <v/>
      </c>
      <c r="AA52" s="348"/>
      <c r="AB52" s="347" t="str">
        <f t="array" aca="1" ref="AB52" ca="1">IFERROR(IF($Y$3=4,"",IF($Y$3=5,INDEX(indexdatabase,MATCH(Z48&amp;$AZ$14,name&amp;Group2,0),MATCH($P$4,Sheet2rng!$A$1:$AK$1,0)))),"")</f>
        <v/>
      </c>
      <c r="AC52" s="348"/>
      <c r="AD52" s="347" t="str">
        <f t="array" aca="1" ref="AD52" ca="1">IFERROR(IF($Y$2=2,"",IF($Y$2=3,INDEX(indexdatabase,MATCH(AD48&amp;$AZ$14,name&amp;Group2,0),MATCH($AZ$23,Sheet2rng!$A$1:$AK$1,0)))),"")</f>
        <v/>
      </c>
      <c r="AE52" s="348"/>
      <c r="AF52" s="347" t="str">
        <f t="array" aca="1" ref="AF52" ca="1">IFERROR(IF($Y$3=4,"",IF($Y$3=5,INDEX(indexdatabase,MATCH(AD48&amp;$AZ$14,name&amp;Group2,0),MATCH($P$4,Sheet2rng!$A$1:$AK$1,0)))),"")</f>
        <v/>
      </c>
      <c r="AG52" s="348"/>
      <c r="AH52" s="242"/>
      <c r="AI52" s="242"/>
      <c r="AJ52" s="242"/>
      <c r="AK52" s="242"/>
      <c r="AL52" s="242"/>
      <c r="AM52" s="347" t="str">
        <f t="array" aca="1" ref="AM52" ca="1">IFERROR(IF($Y$2=2,"",IF($Y$2=3,INDEX(indexdatabase,MATCH(AM48&amp;$AZ$14,name&amp;Group2,0),MATCH($AZ$23,Sheet2rng!$A$1:$AK$1,0)))),"")</f>
        <v/>
      </c>
      <c r="AN52" s="348"/>
      <c r="AO52" s="347" t="str">
        <f t="array" aca="1" ref="AO52" ca="1">IFERROR(IF($Y$3=4,"",IF($Y$3=5,INDEX(indexdatabase,MATCH(AM48&amp;$AZ$14,name&amp;Group2,0),MATCH($P$4,Sheet2rng!$A$1:$AK$1,0)))),"")</f>
        <v/>
      </c>
      <c r="AP52" s="348"/>
      <c r="AQ52" s="347" t="str">
        <f t="array" aca="1" ref="AQ52" ca="1">IFERROR(IF($Y$2=2,"",IF($Y$2=3,INDEX(indexdatabase,MATCH(AQ48&amp;$AZ$14,name&amp;Group2,0),MATCH($AZ$23,Sheet2rng!$A$1:$AK$1,0)))),"")</f>
        <v/>
      </c>
      <c r="AR52" s="348"/>
      <c r="AS52" s="347" t="str">
        <f t="array" aca="1" ref="AS52" ca="1">IFERROR(IF($Y$3=4,"",IF($Y$3=5,INDEX(indexdatabase,MATCH(AQ48&amp;$AZ$14,name&amp;Group2,0),MATCH($P$4,Sheet2rng!$A$1:$AK$1,0)))),"")</f>
        <v/>
      </c>
      <c r="AT52" s="348"/>
      <c r="AU52" s="242"/>
      <c r="AV52" s="242"/>
      <c r="AW52" s="242"/>
      <c r="AX52" s="242"/>
      <c r="AY52" s="246"/>
      <c r="AZ52" s="252"/>
      <c r="BA52" s="251"/>
      <c r="BB52" s="251"/>
      <c r="BN52" s="287" t="s">
        <v>6951</v>
      </c>
      <c r="BQ52" s="287" t="str">
        <f t="shared" ca="1" si="0"/>
        <v/>
      </c>
      <c r="BR52" s="287" t="s">
        <v>2756</v>
      </c>
      <c r="BS52" s="287" t="str">
        <f t="array" aca="1" ref="BS52" ca="1">IFERROR(INDEX(indexdatabase,MATCH(BQ52&amp;$AZ$14,name&amp;Group2,0),MATCH("PPI",Sheet2rng!$A$1:$AK$1,0)),"")</f>
        <v/>
      </c>
      <c r="BT52" s="287" t="str">
        <f t="array" aca="1" ref="BT52" ca="1">IFERROR(SMALL(IF(LEFT(Group2,LEN(Class3!$BA$10))=Class3!$BA$10,ROW(Group2)),ROW(A41)),"")</f>
        <v/>
      </c>
      <c r="CV52" s="226"/>
      <c r="CW52" s="226"/>
      <c r="CX52" s="226"/>
      <c r="CY52" s="226"/>
      <c r="CZ52" s="226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EE52" s="198" t="s">
        <v>628</v>
      </c>
      <c r="EF52" s="198" t="s">
        <v>628</v>
      </c>
      <c r="EM52" s="198" t="s">
        <v>628</v>
      </c>
      <c r="EN52" s="198" t="s">
        <v>628</v>
      </c>
      <c r="EU52" s="198" t="s">
        <v>628</v>
      </c>
      <c r="EV52" s="198" t="s">
        <v>628</v>
      </c>
      <c r="FC52" s="198" t="s">
        <v>628</v>
      </c>
      <c r="FD52" s="198" t="s">
        <v>628</v>
      </c>
      <c r="FK52" s="198" t="s">
        <v>628</v>
      </c>
      <c r="FL52" s="198" t="s">
        <v>628</v>
      </c>
      <c r="FS52" s="198" t="s">
        <v>628</v>
      </c>
      <c r="FT52" s="198" t="s">
        <v>628</v>
      </c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189"/>
      <c r="HU52" s="377"/>
      <c r="HV52" s="377"/>
      <c r="HW52" s="377"/>
      <c r="HX52" s="377"/>
      <c r="HY52" s="377"/>
      <c r="HZ52" s="377"/>
      <c r="IA52" s="377"/>
      <c r="IB52" s="378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</row>
    <row r="53" spans="1:263" ht="15" customHeight="1" thickTop="1" thickBot="1">
      <c r="A53" s="254"/>
      <c r="B53" s="254"/>
      <c r="C53" s="31"/>
      <c r="D53" s="258"/>
      <c r="E53" s="258"/>
      <c r="F53" s="258"/>
      <c r="G53" s="258"/>
      <c r="H53" s="258"/>
      <c r="I53" s="245"/>
      <c r="J53" s="242"/>
      <c r="K53" s="242"/>
      <c r="L53" s="242"/>
      <c r="M53" s="345" t="str">
        <f>Sheet2rng!$C$1</f>
        <v>Target</v>
      </c>
      <c r="N53" s="346"/>
      <c r="O53" s="345" t="str">
        <f>Sheet2rng!$E$1</f>
        <v>AR</v>
      </c>
      <c r="P53" s="346"/>
      <c r="Q53" s="345" t="str">
        <f>Sheet2rng!$C$1</f>
        <v>Target</v>
      </c>
      <c r="R53" s="346"/>
      <c r="S53" s="345" t="str">
        <f>Sheet2rng!$E$1</f>
        <v>AR</v>
      </c>
      <c r="T53" s="346"/>
      <c r="U53" s="242"/>
      <c r="V53" s="242"/>
      <c r="W53" s="242"/>
      <c r="X53" s="242"/>
      <c r="Y53" s="242"/>
      <c r="Z53" s="345" t="str">
        <f>Sheet2rng!$C$1</f>
        <v>Target</v>
      </c>
      <c r="AA53" s="346"/>
      <c r="AB53" s="345" t="str">
        <f>Sheet2rng!$E$1</f>
        <v>AR</v>
      </c>
      <c r="AC53" s="346"/>
      <c r="AD53" s="345" t="str">
        <f>Sheet2rng!$C$1</f>
        <v>Target</v>
      </c>
      <c r="AE53" s="346"/>
      <c r="AF53" s="345" t="str">
        <f>Sheet2rng!$E$1</f>
        <v>AR</v>
      </c>
      <c r="AG53" s="346"/>
      <c r="AH53" s="242"/>
      <c r="AI53" s="242"/>
      <c r="AJ53" s="242"/>
      <c r="AK53" s="242"/>
      <c r="AL53" s="242"/>
      <c r="AM53" s="345" t="str">
        <f>Sheet2rng!$C$1</f>
        <v>Target</v>
      </c>
      <c r="AN53" s="346"/>
      <c r="AO53" s="345" t="str">
        <f>Sheet2rng!$E$1</f>
        <v>AR</v>
      </c>
      <c r="AP53" s="346"/>
      <c r="AQ53" s="345" t="str">
        <f>Sheet2rng!$C$1</f>
        <v>Target</v>
      </c>
      <c r="AR53" s="346"/>
      <c r="AS53" s="345" t="str">
        <f>Sheet2rng!$E$1</f>
        <v>AR</v>
      </c>
      <c r="AT53" s="346"/>
      <c r="AU53" s="242"/>
      <c r="AV53" s="242"/>
      <c r="AW53" s="242"/>
      <c r="AX53" s="242"/>
      <c r="AY53" s="246"/>
      <c r="AZ53" s="252"/>
      <c r="BA53" s="251"/>
      <c r="BB53" s="251"/>
      <c r="BN53" s="287" t="s">
        <v>6952</v>
      </c>
      <c r="BQ53" s="287" t="str">
        <f t="shared" ca="1" si="0"/>
        <v/>
      </c>
      <c r="BR53" s="287" t="s">
        <v>2756</v>
      </c>
      <c r="BS53" s="287" t="str">
        <f t="array" aca="1" ref="BS53" ca="1">IFERROR(INDEX(indexdatabase,MATCH(BQ53&amp;$AZ$14,name&amp;Group2,0),MATCH("PPI",Sheet2rng!$A$1:$AK$1,0)),"")</f>
        <v/>
      </c>
      <c r="BT53" s="287" t="str">
        <f t="array" aca="1" ref="BT53" ca="1">IFERROR(SMALL(IF(LEFT(Group2,LEN(Class3!$BA$10))=Class3!$BA$10,ROW(Group2)),ROW(A42)),"")</f>
        <v/>
      </c>
      <c r="CV53" s="226"/>
      <c r="CW53" s="226"/>
      <c r="CX53" s="226"/>
      <c r="CY53" s="226"/>
      <c r="CZ53" s="226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EE53" s="198" t="s">
        <v>628</v>
      </c>
      <c r="EF53" s="198" t="s">
        <v>628</v>
      </c>
      <c r="EM53" s="198" t="s">
        <v>628</v>
      </c>
      <c r="EN53" s="198" t="s">
        <v>628</v>
      </c>
      <c r="EU53" s="198" t="s">
        <v>628</v>
      </c>
      <c r="EV53" s="198" t="s">
        <v>628</v>
      </c>
      <c r="FC53" s="198" t="s">
        <v>628</v>
      </c>
      <c r="FD53" s="198" t="s">
        <v>628</v>
      </c>
      <c r="FK53" s="198" t="s">
        <v>628</v>
      </c>
      <c r="FL53" s="198" t="s">
        <v>628</v>
      </c>
      <c r="FS53" s="198" t="s">
        <v>628</v>
      </c>
      <c r="FT53" s="198" t="s">
        <v>628</v>
      </c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</row>
    <row r="54" spans="1:263" ht="15" customHeight="1" thickTop="1" thickBot="1">
      <c r="A54" s="254"/>
      <c r="B54" s="254"/>
      <c r="C54" s="31"/>
      <c r="D54" s="258"/>
      <c r="E54" s="258"/>
      <c r="F54" s="258"/>
      <c r="G54" s="258"/>
      <c r="H54" s="258"/>
      <c r="I54" s="245"/>
      <c r="J54" s="242"/>
      <c r="K54" s="242"/>
      <c r="L54" s="242"/>
      <c r="M54" s="347" t="str">
        <f t="array" aca="1" ref="M54" ca="1">IFERROR(IF($Y$4=6,"",IF($Y$4=7,INDEX(indexdatabase,MATCH(M48&amp;$AZ$14,name&amp;Group2,0),MATCH($N$6,Sheet2rng!$A$1:$AK$1,0)))),"")</f>
        <v/>
      </c>
      <c r="N54" s="348"/>
      <c r="O54" s="343" t="str">
        <f t="array" aca="1" ref="O54" ca="1">IFERROR(IF($Y$5=8,"",IF($Y$5=9,INDEX(Sheet2rng,MATCH(M48&amp;$AZ$14,name&amp;Group2,0),MATCH($P$6,sheet2columns,0)))),"")</f>
        <v/>
      </c>
      <c r="P54" s="344"/>
      <c r="Q54" s="347" t="str">
        <f t="array" aca="1" ref="Q54" ca="1">IFERROR(IF($Y$4=6,"",IF($Y$4=7,INDEX(indexdatabase,MATCH(Q48&amp;$AZ$14,name&amp;Group2,0),MATCH($N$6,Sheet2rng!$A$1:$AK$1,0)))),"")</f>
        <v/>
      </c>
      <c r="R54" s="348"/>
      <c r="S54" s="343" t="str">
        <f t="array" aca="1" ref="S54" ca="1">IFERROR(IF($Y$5=8,"",IF($Y$5=9,INDEX(Sheet2rng,MATCH(Q48&amp;$AZ$14,name&amp;Group2,0),MATCH($P$6,sheet2columns,0)))),"")</f>
        <v/>
      </c>
      <c r="T54" s="344"/>
      <c r="U54" s="242"/>
      <c r="V54" s="242"/>
      <c r="W54" s="242"/>
      <c r="X54" s="242"/>
      <c r="Y54" s="242"/>
      <c r="Z54" s="347" t="str">
        <f t="array" aca="1" ref="Z54" ca="1">IFERROR(IF($Y$4=6,"",IF($Y$4=7,INDEX(indexdatabase,MATCH(Z48&amp;$AZ$14,name&amp;Group2,0),MATCH($N$6,Sheet2rng!$A$1:$AK$1,0)))),"")</f>
        <v/>
      </c>
      <c r="AA54" s="348"/>
      <c r="AB54" s="343" t="str">
        <f t="array" aca="1" ref="AB54" ca="1">IFERROR(IF($Y$5=8,"",IF($Y$5=9,INDEX(Sheet2rng,MATCH(Z48&amp;$AZ$14,name&amp;Group2,0),MATCH($P$6,sheet2columns,0)))),"")</f>
        <v/>
      </c>
      <c r="AC54" s="344"/>
      <c r="AD54" s="347" t="str">
        <f t="array" aca="1" ref="AD54" ca="1">IFERROR(IF($Y$4=6,"",IF($Y$4=7,INDEX(indexdatabase,MATCH(AD48&amp;$AZ$14,name&amp;Group2,0),MATCH($N$6,Sheet2rng!$A$1:$AK$1,0)))),"")</f>
        <v/>
      </c>
      <c r="AE54" s="348"/>
      <c r="AF54" s="343" t="str">
        <f t="array" aca="1" ref="AF54" ca="1">IFERROR(IF($Y$5=8,"",IF($Y$5=9,INDEX(Sheet2rng,MATCH(AD48&amp;$AZ$14,name&amp;Group2,0),MATCH($P$6,sheet2columns,0)))),"")</f>
        <v/>
      </c>
      <c r="AG54" s="344"/>
      <c r="AH54" s="242"/>
      <c r="AI54" s="242"/>
      <c r="AJ54" s="242"/>
      <c r="AK54" s="242"/>
      <c r="AL54" s="242"/>
      <c r="AM54" s="347" t="str">
        <f t="array" aca="1" ref="AM54" ca="1">IFERROR(IF($Y$4=6,"",IF($Y$4=7,INDEX(indexdatabase,MATCH(AM48&amp;$AZ$14,name&amp;Group2,0),MATCH($N$6,Sheet2rng!$A$1:$AK$1,0)))),"")</f>
        <v/>
      </c>
      <c r="AN54" s="348"/>
      <c r="AO54" s="343" t="str">
        <f t="array" aca="1" ref="AO54" ca="1">IFERROR(IF($Y$5=8,"",IF($Y$5=9,INDEX(Sheet2rng,MATCH(AM48&amp;$AZ$14,name&amp;Group2,0),MATCH($P$6,sheet2columns,0)))),"")</f>
        <v/>
      </c>
      <c r="AP54" s="344"/>
      <c r="AQ54" s="347" t="str">
        <f t="array" aca="1" ref="AQ54" ca="1">IFERROR(IF($Y$4=6,"",IF($Y$4=7,INDEX(indexdatabase,MATCH(AQ48&amp;$AZ$14,name&amp;Group2,0),MATCH($N$6,Sheet2rng!$A$1:$AK$1,0)))),"")</f>
        <v/>
      </c>
      <c r="AR54" s="348"/>
      <c r="AS54" s="343" t="str">
        <f t="array" aca="1" ref="AS54" ca="1">IFERROR(IF($Y$5=8,"",IF($Y$5=9,INDEX(Sheet2rng,MATCH(AQ48&amp;$AZ$14,name&amp;Group2,0),MATCH($P$6,sheet2columns,0)))),"")</f>
        <v/>
      </c>
      <c r="AT54" s="344"/>
      <c r="AU54" s="242"/>
      <c r="AV54" s="242"/>
      <c r="AW54" s="242"/>
      <c r="AX54" s="242"/>
      <c r="AY54" s="246"/>
      <c r="AZ54" s="252"/>
      <c r="BA54" s="251"/>
      <c r="BB54" s="251"/>
      <c r="BN54" s="287" t="s">
        <v>6953</v>
      </c>
      <c r="BQ54" s="287" t="str">
        <f t="shared" ca="1" si="0"/>
        <v/>
      </c>
      <c r="BR54" s="287" t="s">
        <v>2756</v>
      </c>
      <c r="BS54" s="287" t="str">
        <f t="array" aca="1" ref="BS54" ca="1">IFERROR(INDEX(indexdatabase,MATCH(BQ54&amp;$AZ$14,name&amp;Group2,0),MATCH("PPI",Sheet2rng!$A$1:$AK$1,0)),"")</f>
        <v/>
      </c>
      <c r="BT54" s="287" t="str">
        <f t="array" aca="1" ref="BT54" ca="1">IFERROR(SMALL(IF(LEFT(Group2,LEN(Class3!$BA$10))=Class3!$BA$10,ROW(Group2)),ROW(A43)),"")</f>
        <v/>
      </c>
      <c r="CV54" s="226"/>
      <c r="CW54" s="226"/>
      <c r="CX54" s="226"/>
      <c r="CY54" s="226"/>
      <c r="CZ54" s="226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EE54" s="198" t="s">
        <v>628</v>
      </c>
      <c r="EF54" s="198" t="s">
        <v>628</v>
      </c>
      <c r="EM54" s="198" t="s">
        <v>628</v>
      </c>
      <c r="EN54" s="198" t="s">
        <v>628</v>
      </c>
      <c r="EU54" s="198" t="s">
        <v>628</v>
      </c>
      <c r="EV54" s="198" t="s">
        <v>628</v>
      </c>
      <c r="FC54" s="198" t="s">
        <v>628</v>
      </c>
      <c r="FD54" s="198" t="s">
        <v>628</v>
      </c>
      <c r="FK54" s="198" t="s">
        <v>628</v>
      </c>
      <c r="FL54" s="198" t="s">
        <v>628</v>
      </c>
      <c r="FS54" s="198" t="s">
        <v>628</v>
      </c>
      <c r="FT54" s="198" t="s">
        <v>628</v>
      </c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</row>
    <row r="55" spans="1:263" ht="15" customHeight="1" thickTop="1">
      <c r="A55" s="254"/>
      <c r="B55" s="254"/>
      <c r="C55" s="31"/>
      <c r="D55" s="258"/>
      <c r="E55" s="258"/>
      <c r="F55" s="258"/>
      <c r="G55" s="258"/>
      <c r="H55" s="258"/>
      <c r="I55" s="245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6"/>
      <c r="AZ55" s="252"/>
      <c r="BA55" s="251"/>
      <c r="BB55" s="251"/>
      <c r="BN55" s="287" t="s">
        <v>6954</v>
      </c>
      <c r="BQ55" s="287" t="str">
        <f t="shared" ca="1" si="0"/>
        <v/>
      </c>
      <c r="BR55" s="287" t="s">
        <v>2756</v>
      </c>
      <c r="BS55" s="287" t="str">
        <f t="array" aca="1" ref="BS55" ca="1">IFERROR(INDEX(indexdatabase,MATCH(BQ55&amp;$AZ$14,name&amp;Group2,0),MATCH("PPI",Sheet2rng!$A$1:$AK$1,0)),"")</f>
        <v/>
      </c>
      <c r="BT55" s="287" t="str">
        <f t="array" aca="1" ref="BT55" ca="1">IFERROR(SMALL(IF(LEFT(Group2,LEN(Class3!$BA$10))=Class3!$BA$10,ROW(Group2)),ROW(A44)),"")</f>
        <v/>
      </c>
      <c r="CV55" s="226"/>
      <c r="CW55" s="226"/>
      <c r="CX55" s="226"/>
      <c r="CY55" s="226"/>
      <c r="CZ55" s="226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</row>
    <row r="56" spans="1:263" ht="15" customHeight="1">
      <c r="A56" s="254"/>
      <c r="B56" s="254"/>
      <c r="C56" s="31"/>
      <c r="D56" s="258"/>
      <c r="E56" s="258"/>
      <c r="F56" s="258"/>
      <c r="G56" s="258"/>
      <c r="H56" s="258"/>
      <c r="I56" s="245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6"/>
      <c r="AZ56" s="252"/>
      <c r="BA56" s="251"/>
      <c r="BB56" s="251"/>
      <c r="BN56" s="287" t="s">
        <v>6955</v>
      </c>
      <c r="BQ56" s="287" t="str">
        <f t="shared" ca="1" si="0"/>
        <v/>
      </c>
      <c r="BR56" s="287" t="s">
        <v>2756</v>
      </c>
      <c r="BS56" s="287" t="str">
        <f t="array" aca="1" ref="BS56" ca="1">IFERROR(INDEX(indexdatabase,MATCH(BQ56&amp;$AZ$14,name&amp;Group2,0),MATCH("PPI",Sheet2rng!$A$1:$AK$1,0)),"")</f>
        <v/>
      </c>
      <c r="BT56" s="287" t="str">
        <f t="array" aca="1" ref="BT56" ca="1">IFERROR(SMALL(IF(LEFT(Group2,LEN(Class3!$BA$10))=Class3!$BA$10,ROW(Group2)),ROW(A45)),"")</f>
        <v/>
      </c>
      <c r="CV56" s="226"/>
      <c r="CW56" s="226"/>
      <c r="CX56" s="226"/>
      <c r="CY56" s="226"/>
      <c r="CZ56" s="226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</row>
    <row r="57" spans="1:263" ht="15" customHeight="1">
      <c r="A57" s="254"/>
      <c r="B57" s="254"/>
      <c r="C57" s="31"/>
      <c r="D57" s="258"/>
      <c r="E57" s="258"/>
      <c r="F57" s="258"/>
      <c r="G57" s="258"/>
      <c r="H57" s="258"/>
      <c r="I57" s="245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428" t="s">
        <v>7481</v>
      </c>
      <c r="AS57" s="428"/>
      <c r="AT57" s="428"/>
      <c r="AU57" s="428"/>
      <c r="AV57" s="428"/>
      <c r="AW57" s="428"/>
      <c r="AX57" s="242"/>
      <c r="AY57" s="246"/>
      <c r="AZ57" s="252"/>
      <c r="BA57" s="251"/>
      <c r="BB57" s="251"/>
      <c r="BN57" s="287" t="s">
        <v>6956</v>
      </c>
      <c r="BQ57" s="287" t="str">
        <f t="shared" ca="1" si="0"/>
        <v/>
      </c>
      <c r="BR57" s="287" t="s">
        <v>2756</v>
      </c>
      <c r="BS57" s="287" t="str">
        <f t="array" aca="1" ref="BS57" ca="1">IFERROR(INDEX(indexdatabase,MATCH(BQ57&amp;$AZ$14,name&amp;Group2,0),MATCH("PPI",Sheet2rng!$A$1:$AK$1,0)),"")</f>
        <v/>
      </c>
      <c r="BT57" s="287" t="str">
        <f t="array" aca="1" ref="BT57" ca="1">IFERROR(SMALL(IF(LEFT(Group2,LEN(Class3!$BA$10))=Class3!$BA$10,ROW(Group2)),ROW(A46)),"")</f>
        <v/>
      </c>
      <c r="CV57" s="226"/>
      <c r="CW57" s="226"/>
      <c r="CX57" s="226"/>
      <c r="CY57" s="226"/>
      <c r="CZ57" s="226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</row>
    <row r="58" spans="1:263" ht="15" customHeight="1">
      <c r="A58" s="254"/>
      <c r="B58" s="254"/>
      <c r="C58" s="31"/>
      <c r="D58" s="258"/>
      <c r="E58" s="258"/>
      <c r="F58" s="258"/>
      <c r="G58" s="258"/>
      <c r="H58" s="258"/>
      <c r="I58" s="245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428"/>
      <c r="AS58" s="428"/>
      <c r="AT58" s="428"/>
      <c r="AU58" s="428"/>
      <c r="AV58" s="428"/>
      <c r="AW58" s="428"/>
      <c r="AX58" s="242"/>
      <c r="AY58" s="246"/>
      <c r="AZ58" s="252"/>
      <c r="BA58" s="251"/>
      <c r="BB58" s="251"/>
      <c r="BN58" s="287" t="s">
        <v>6957</v>
      </c>
      <c r="BQ58" s="287" t="str">
        <f t="shared" ca="1" si="0"/>
        <v/>
      </c>
      <c r="BR58" s="287" t="s">
        <v>2756</v>
      </c>
      <c r="BS58" s="287" t="str">
        <f t="array" aca="1" ref="BS58" ca="1">IFERROR(INDEX(indexdatabase,MATCH(BQ58&amp;$AZ$14,name&amp;Group2,0),MATCH("PPI",Sheet2rng!$A$1:$AK$1,0)),"")</f>
        <v/>
      </c>
      <c r="BT58" s="287" t="str">
        <f t="array" aca="1" ref="BT58" ca="1">IFERROR(SMALL(IF(LEFT(Group2,LEN(Class3!$BA$10))=Class3!$BA$10,ROW(Group2)),ROW(A47)),"")</f>
        <v/>
      </c>
      <c r="CV58" s="226"/>
      <c r="CW58" s="226"/>
      <c r="CX58" s="226"/>
      <c r="CY58" s="226"/>
      <c r="CZ58" s="226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</row>
    <row r="59" spans="1:263" ht="15" customHeight="1">
      <c r="A59" s="254"/>
      <c r="B59" s="254"/>
      <c r="C59" s="31"/>
      <c r="D59" s="258"/>
      <c r="E59" s="258"/>
      <c r="F59" s="258"/>
      <c r="G59" s="258"/>
      <c r="H59" s="258"/>
      <c r="I59" s="245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428"/>
      <c r="AS59" s="428"/>
      <c r="AT59" s="428"/>
      <c r="AU59" s="428"/>
      <c r="AV59" s="428"/>
      <c r="AW59" s="428"/>
      <c r="AX59" s="242"/>
      <c r="AY59" s="246"/>
      <c r="AZ59" s="252"/>
      <c r="BA59" s="251"/>
      <c r="BB59" s="251"/>
      <c r="BN59" s="287" t="s">
        <v>6958</v>
      </c>
      <c r="BQ59" s="287" t="str">
        <f t="shared" ca="1" si="0"/>
        <v/>
      </c>
      <c r="BR59" s="287" t="s">
        <v>2756</v>
      </c>
      <c r="BS59" s="287" t="str">
        <f t="array" aca="1" ref="BS59" ca="1">IFERROR(INDEX(indexdatabase,MATCH(BQ59&amp;$AZ$14,name&amp;Group2,0),MATCH("PPI",Sheet2rng!$A$1:$AK$1,0)),"")</f>
        <v/>
      </c>
      <c r="BT59" s="287" t="str">
        <f t="array" aca="1" ref="BT59" ca="1">IFERROR(SMALL(IF(LEFT(Group2,LEN(Class3!$BA$10))=Class3!$BA$10,ROW(Group2)),ROW(A48)),"")</f>
        <v/>
      </c>
      <c r="CV59" s="226"/>
      <c r="CW59" s="226"/>
      <c r="CX59" s="226"/>
      <c r="CY59" s="226"/>
      <c r="CZ59" s="226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</row>
    <row r="60" spans="1:263" ht="15" customHeight="1">
      <c r="A60" s="254"/>
      <c r="B60" s="254"/>
      <c r="C60" s="31"/>
      <c r="D60" s="258"/>
      <c r="E60" s="258"/>
      <c r="F60" s="258"/>
      <c r="G60" s="258"/>
      <c r="H60" s="258"/>
      <c r="I60" s="245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428"/>
      <c r="AS60" s="428"/>
      <c r="AT60" s="428"/>
      <c r="AU60" s="428"/>
      <c r="AV60" s="428"/>
      <c r="AW60" s="428"/>
      <c r="AX60" s="242"/>
      <c r="AY60" s="246"/>
      <c r="AZ60" s="252"/>
      <c r="BA60" s="251"/>
      <c r="BB60" s="251"/>
      <c r="BN60" s="287" t="s">
        <v>6959</v>
      </c>
      <c r="BQ60" s="287" t="str">
        <f t="shared" ca="1" si="0"/>
        <v/>
      </c>
      <c r="BR60" s="287" t="s">
        <v>2756</v>
      </c>
      <c r="BS60" s="287" t="str">
        <f t="array" aca="1" ref="BS60" ca="1">IFERROR(INDEX(indexdatabase,MATCH(BQ60&amp;$AZ$14,name&amp;Group2,0),MATCH("PPI",Sheet2rng!$A$1:$AK$1,0)),"")</f>
        <v/>
      </c>
      <c r="BT60" s="287" t="str">
        <f t="array" aca="1" ref="BT60" ca="1">IFERROR(SMALL(IF(LEFT(Group2,LEN(Class3!$BA$10))=Class3!$BA$10,ROW(Group2)),ROW(A49)),"")</f>
        <v/>
      </c>
      <c r="CV60" s="226"/>
      <c r="CW60" s="226"/>
      <c r="CX60" s="226"/>
      <c r="CY60" s="226"/>
      <c r="CZ60" s="226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</row>
    <row r="61" spans="1:263" ht="15" customHeight="1" thickBot="1">
      <c r="A61" s="254"/>
      <c r="B61" s="254"/>
      <c r="C61" s="258"/>
      <c r="D61" s="258"/>
      <c r="E61" s="258"/>
      <c r="F61" s="258"/>
      <c r="G61" s="258"/>
      <c r="H61" s="260"/>
      <c r="I61" s="264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5"/>
      <c r="AZ61" s="252"/>
      <c r="BA61" s="251"/>
      <c r="BB61" s="251"/>
      <c r="BN61" s="287" t="s">
        <v>6960</v>
      </c>
      <c r="BQ61" s="287" t="str">
        <f t="shared" ca="1" si="0"/>
        <v/>
      </c>
      <c r="BR61" s="287" t="s">
        <v>2756</v>
      </c>
      <c r="BS61" s="287" t="str">
        <f t="array" aca="1" ref="BS61" ca="1">IFERROR(INDEX(indexdatabase,MATCH(BQ61&amp;$AZ$14,name&amp;Group2,0),MATCH("PPI",Sheet2rng!$A$1:$AK$1,0)),"")</f>
        <v/>
      </c>
      <c r="BT61" s="287" t="str">
        <f t="array" aca="1" ref="BT61" ca="1">IFERROR(SMALL(IF(LEFT(Group2,LEN(Class3!$BA$10))=Class3!$BA$10,ROW(Group2)),ROW(A50)),"")</f>
        <v/>
      </c>
      <c r="CV61" s="226"/>
      <c r="CW61" s="226"/>
      <c r="CX61" s="226"/>
      <c r="CY61" s="226"/>
      <c r="CZ61" s="226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</row>
    <row r="62" spans="1:263" ht="15.75" thickTop="1">
      <c r="C62" s="194"/>
      <c r="D62" s="194"/>
      <c r="E62" s="194"/>
      <c r="F62" s="194"/>
      <c r="G62" s="194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252"/>
      <c r="BA62" s="257"/>
      <c r="BB62" s="257"/>
      <c r="BN62" s="287" t="s">
        <v>6961</v>
      </c>
      <c r="CV62" s="226"/>
      <c r="CW62" s="226"/>
      <c r="CX62" s="226"/>
      <c r="CY62" s="226"/>
      <c r="CZ62" s="226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</row>
    <row r="63" spans="1:263">
      <c r="C63" s="3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2"/>
      <c r="BA63" s="257"/>
      <c r="BB63" s="257"/>
      <c r="BN63" s="287" t="s">
        <v>6962</v>
      </c>
      <c r="CV63" s="226"/>
      <c r="CW63" s="226"/>
      <c r="CX63" s="226"/>
      <c r="CY63" s="226"/>
      <c r="CZ63" s="226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</row>
    <row r="64" spans="1:263">
      <c r="C64" s="3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2"/>
      <c r="BA64" s="257"/>
      <c r="BB64" s="257"/>
      <c r="BN64" s="287" t="s">
        <v>6963</v>
      </c>
      <c r="CV64" s="226"/>
      <c r="CW64" s="226"/>
      <c r="CX64" s="226"/>
      <c r="CY64" s="226"/>
      <c r="CZ64" s="226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ED64" s="198">
        <f>IF(EE64=1,1,IF(EE64=2,2,IF(EE64=EE63,ED63,IF(EE64&gt;EE63,ED63+1))))</f>
        <v>1</v>
      </c>
      <c r="EE64" s="198">
        <v>1</v>
      </c>
      <c r="EF64" s="198" t="s">
        <v>629</v>
      </c>
      <c r="EG64" s="198">
        <f>ED64</f>
        <v>1</v>
      </c>
      <c r="EL64" s="198">
        <f>IF(EM64=1,1,IF(EM64=2,2,IF(EM64=EM63,EL63,IF(EM64&gt;EM63,EL63+1))))</f>
        <v>1</v>
      </c>
      <c r="EM64" s="198">
        <v>1</v>
      </c>
      <c r="EN64" s="198" t="s">
        <v>1484</v>
      </c>
      <c r="EO64" s="198">
        <f>EL64</f>
        <v>1</v>
      </c>
      <c r="ET64" s="198">
        <f>IF(EU64=1,1,IF(EU64=2,2,IF(EU64=EU63,ET63,IF(EU64&gt;EU63,ET63+1))))</f>
        <v>0</v>
      </c>
      <c r="EU64" s="198" t="s">
        <v>628</v>
      </c>
      <c r="EV64" s="198" t="s">
        <v>629</v>
      </c>
      <c r="EW64" s="198">
        <f>ET64</f>
        <v>0</v>
      </c>
      <c r="FB64" s="198">
        <f>IF(FC64=1,1,IF(FC64=2,2,IF(FC64=FC63,FB63,IF(FC64&gt;FC63,FB63+1))))</f>
        <v>0</v>
      </c>
      <c r="FC64" s="198" t="s">
        <v>628</v>
      </c>
      <c r="FD64" s="198" t="s">
        <v>629</v>
      </c>
      <c r="FE64" s="198">
        <f>FB64</f>
        <v>0</v>
      </c>
      <c r="FJ64" s="198">
        <f>IF(FK64=1,1,IF(FK64=2,2,IF(FK64=FK63,FJ63,IF(FK64&gt;FK63,FJ63+1))))</f>
        <v>0</v>
      </c>
      <c r="FK64" s="198" t="s">
        <v>628</v>
      </c>
      <c r="FL64" s="198" t="s">
        <v>629</v>
      </c>
      <c r="FM64" s="198">
        <f>FJ64</f>
        <v>0</v>
      </c>
      <c r="FR64" s="198">
        <f>IF(FS64=1,1,IF(FS64=2,2,IF(FS64=FS63,FR63,IF(FS64&gt;FS63,FR63+1))))</f>
        <v>0</v>
      </c>
      <c r="FS64" s="198" t="s">
        <v>628</v>
      </c>
      <c r="FT64" s="198" t="s">
        <v>629</v>
      </c>
      <c r="FU64" s="198">
        <f>FR64</f>
        <v>0</v>
      </c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</row>
    <row r="65" spans="3:263">
      <c r="C65" s="3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2"/>
      <c r="BA65" s="257"/>
      <c r="BB65" s="257"/>
      <c r="BN65" s="287" t="s">
        <v>6964</v>
      </c>
      <c r="CV65" s="226"/>
      <c r="CW65" s="226"/>
      <c r="CX65" s="226"/>
      <c r="CY65" s="226"/>
      <c r="CZ65" s="226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</row>
    <row r="66" spans="3:263">
      <c r="C66" s="3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2"/>
      <c r="BA66" s="257"/>
      <c r="BB66" s="257"/>
      <c r="BN66" s="287" t="s">
        <v>6965</v>
      </c>
      <c r="CV66" s="226"/>
      <c r="CW66" s="226"/>
      <c r="CX66" s="226"/>
      <c r="CY66" s="226"/>
      <c r="CZ66" s="226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</row>
    <row r="67" spans="3:263">
      <c r="C67" s="3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2"/>
      <c r="BA67" s="257"/>
      <c r="BB67" s="257"/>
      <c r="BN67" s="287" t="s">
        <v>6966</v>
      </c>
      <c r="CV67" s="226"/>
      <c r="CW67" s="226"/>
      <c r="CX67" s="226"/>
      <c r="CY67" s="226"/>
      <c r="CZ67" s="226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</row>
    <row r="68" spans="3:263">
      <c r="C68" s="3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2"/>
      <c r="BA68" s="251"/>
      <c r="BB68" s="251"/>
      <c r="BN68" s="287" t="s">
        <v>6967</v>
      </c>
      <c r="CV68" s="226"/>
      <c r="CW68" s="226"/>
      <c r="CX68" s="226"/>
      <c r="CY68" s="226"/>
      <c r="CZ68" s="226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</row>
    <row r="69" spans="3:263">
      <c r="C69" s="3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2"/>
      <c r="BA69" s="251"/>
      <c r="BB69" s="251"/>
      <c r="BN69" s="287" t="s">
        <v>6968</v>
      </c>
      <c r="CV69" s="226"/>
      <c r="CW69" s="226"/>
      <c r="CX69" s="226"/>
      <c r="CY69" s="226"/>
      <c r="CZ69" s="226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</row>
    <row r="70" spans="3:263">
      <c r="C70" s="3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2"/>
      <c r="BA70" s="251"/>
      <c r="BB70" s="251"/>
      <c r="BN70" s="287" t="s">
        <v>6969</v>
      </c>
      <c r="CV70" s="226"/>
      <c r="CW70" s="226"/>
      <c r="CX70" s="226"/>
      <c r="CY70" s="226"/>
      <c r="CZ70" s="226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</row>
    <row r="71" spans="3:263">
      <c r="C71" s="3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2"/>
      <c r="BA71" s="251"/>
      <c r="BB71" s="251"/>
      <c r="BN71" s="287" t="s">
        <v>6970</v>
      </c>
      <c r="CV71" s="226"/>
      <c r="CW71" s="226"/>
      <c r="CX71" s="226"/>
      <c r="CY71" s="226"/>
      <c r="CZ71" s="226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</row>
    <row r="72" spans="3:263">
      <c r="C72" s="3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2"/>
      <c r="BA72" s="251"/>
      <c r="BB72" s="251"/>
      <c r="BN72" s="287" t="s">
        <v>6971</v>
      </c>
      <c r="CV72" s="226"/>
      <c r="CW72" s="226"/>
      <c r="CX72" s="226"/>
      <c r="CY72" s="226"/>
      <c r="CZ72" s="226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</row>
    <row r="73" spans="3:263">
      <c r="C73" s="3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2"/>
      <c r="BA73" s="251"/>
      <c r="BB73" s="251"/>
      <c r="BN73" s="287" t="s">
        <v>6972</v>
      </c>
      <c r="CV73" s="226"/>
      <c r="CW73" s="226"/>
      <c r="CX73" s="226"/>
      <c r="CY73" s="226"/>
      <c r="CZ73" s="226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</row>
    <row r="74" spans="3:263" ht="15.75" thickBot="1">
      <c r="C74" s="3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5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2"/>
      <c r="BA74" s="251"/>
      <c r="BB74" s="251"/>
      <c r="BN74" s="287" t="s">
        <v>6973</v>
      </c>
      <c r="CV74" s="226"/>
      <c r="CW74" s="226"/>
      <c r="CX74" s="226"/>
      <c r="CY74" s="226"/>
      <c r="CZ74" s="226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</row>
    <row r="75" spans="3:263" ht="15.75" thickTop="1">
      <c r="C75" s="3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380"/>
      <c r="T75" s="380"/>
      <c r="U75" s="380"/>
      <c r="V75" s="380"/>
      <c r="W75" s="380"/>
      <c r="X75" s="380"/>
      <c r="Y75" s="380"/>
      <c r="Z75" s="381"/>
      <c r="AA75" s="368"/>
      <c r="AB75" s="369"/>
      <c r="AC75" s="369"/>
      <c r="AD75" s="370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2"/>
      <c r="BA75" s="251"/>
      <c r="BB75" s="251"/>
      <c r="BN75" s="287" t="s">
        <v>6974</v>
      </c>
      <c r="CV75" s="226"/>
      <c r="CW75" s="226"/>
      <c r="CX75" s="226"/>
      <c r="CY75" s="226"/>
      <c r="CZ75" s="226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</row>
    <row r="76" spans="3:263">
      <c r="C76" s="3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380"/>
      <c r="T76" s="380"/>
      <c r="U76" s="380"/>
      <c r="V76" s="380"/>
      <c r="W76" s="380"/>
      <c r="X76" s="380"/>
      <c r="Y76" s="380"/>
      <c r="Z76" s="381"/>
      <c r="AA76" s="371"/>
      <c r="AB76" s="372"/>
      <c r="AC76" s="372"/>
      <c r="AD76" s="373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2"/>
      <c r="BA76" s="251"/>
      <c r="BB76" s="251"/>
      <c r="BN76" s="287" t="s">
        <v>6975</v>
      </c>
      <c r="CV76" s="226"/>
      <c r="CW76" s="226"/>
      <c r="CX76" s="226"/>
      <c r="CY76" s="226"/>
      <c r="CZ76" s="226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</row>
    <row r="77" spans="3:263" ht="15.75" thickBot="1">
      <c r="C77" s="3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380"/>
      <c r="T77" s="380"/>
      <c r="U77" s="380"/>
      <c r="V77" s="380"/>
      <c r="W77" s="380"/>
      <c r="X77" s="380"/>
      <c r="Y77" s="380"/>
      <c r="Z77" s="381"/>
      <c r="AA77" s="374"/>
      <c r="AB77" s="375"/>
      <c r="AC77" s="375"/>
      <c r="AD77" s="376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2"/>
      <c r="BA77" s="251"/>
      <c r="BB77" s="251"/>
      <c r="BN77" s="287" t="s">
        <v>6976</v>
      </c>
      <c r="CV77" s="226"/>
      <c r="CW77" s="226"/>
      <c r="CX77" s="226"/>
      <c r="CY77" s="226"/>
      <c r="CZ77" s="226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</row>
    <row r="78" spans="3:263" ht="15.75" thickTop="1">
      <c r="C78" s="3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2"/>
      <c r="BA78" s="251"/>
      <c r="BB78" s="251"/>
      <c r="BN78" s="287" t="s">
        <v>6977</v>
      </c>
      <c r="CV78" s="226"/>
      <c r="CW78" s="226"/>
      <c r="CX78" s="226"/>
      <c r="CY78" s="226"/>
      <c r="CZ78" s="226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</row>
    <row r="79" spans="3:263">
      <c r="C79" s="3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2"/>
      <c r="BA79" s="251"/>
      <c r="BB79" s="251"/>
      <c r="BN79" s="287" t="s">
        <v>6978</v>
      </c>
      <c r="CV79" s="226"/>
      <c r="CW79" s="226"/>
      <c r="CX79" s="226"/>
      <c r="CY79" s="226"/>
      <c r="CZ79" s="226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</row>
    <row r="80" spans="3:263">
      <c r="C80" s="3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2"/>
      <c r="BA80" s="251"/>
      <c r="BB80" s="251"/>
      <c r="BN80" s="287" t="s">
        <v>6979</v>
      </c>
      <c r="CV80" s="226"/>
      <c r="CW80" s="226"/>
      <c r="CX80" s="226"/>
      <c r="CY80" s="226"/>
      <c r="CZ80" s="226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</row>
    <row r="81" spans="3:263">
      <c r="C81" s="3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2"/>
      <c r="BA81" s="251"/>
      <c r="BB81" s="251"/>
      <c r="BN81" s="287" t="s">
        <v>6980</v>
      </c>
      <c r="CV81" s="226"/>
      <c r="CW81" s="226"/>
      <c r="CX81" s="226"/>
      <c r="CY81" s="226"/>
      <c r="CZ81" s="226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</row>
    <row r="82" spans="3:263">
      <c r="C82" s="3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2"/>
      <c r="BA82" s="251"/>
      <c r="BB82" s="251"/>
      <c r="BN82" s="287" t="s">
        <v>6981</v>
      </c>
      <c r="CV82" s="226"/>
      <c r="CW82" s="226"/>
      <c r="CX82" s="226"/>
      <c r="CY82" s="226"/>
      <c r="CZ82" s="226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</row>
    <row r="83" spans="3:263">
      <c r="C83" s="3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2"/>
      <c r="BA83" s="251"/>
      <c r="BB83" s="251"/>
      <c r="BN83" s="287" t="s">
        <v>6982</v>
      </c>
      <c r="CV83" s="226"/>
      <c r="CW83" s="226"/>
      <c r="CX83" s="226"/>
      <c r="CY83" s="226"/>
      <c r="CZ83" s="226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</row>
    <row r="84" spans="3:263">
      <c r="C84" s="3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2"/>
      <c r="BA84" s="251"/>
      <c r="BB84" s="251"/>
      <c r="BN84" s="287" t="s">
        <v>6983</v>
      </c>
      <c r="CV84" s="226"/>
      <c r="CW84" s="226"/>
      <c r="CX84" s="226"/>
      <c r="CY84" s="226"/>
      <c r="CZ84" s="226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</row>
    <row r="85" spans="3:263">
      <c r="C85" s="3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2"/>
      <c r="BA85" s="251"/>
      <c r="BB85" s="251"/>
      <c r="BN85" s="287" t="s">
        <v>6984</v>
      </c>
      <c r="CV85" s="226"/>
      <c r="CW85" s="226"/>
      <c r="CX85" s="226"/>
      <c r="CY85" s="226"/>
      <c r="CZ85" s="226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</row>
    <row r="86" spans="3:263">
      <c r="C86" s="3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2"/>
      <c r="BA86" s="251"/>
      <c r="BB86" s="251"/>
      <c r="BN86" s="287" t="s">
        <v>6985</v>
      </c>
      <c r="CV86" s="226"/>
      <c r="CW86" s="226"/>
      <c r="CX86" s="226"/>
      <c r="CY86" s="226"/>
      <c r="CZ86" s="226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</row>
    <row r="87" spans="3:263">
      <c r="C87" s="3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2"/>
      <c r="BA87" s="251"/>
      <c r="BB87" s="251"/>
      <c r="BN87" s="287" t="s">
        <v>6986</v>
      </c>
      <c r="CV87" s="226"/>
      <c r="CW87" s="226"/>
      <c r="CX87" s="226"/>
      <c r="CY87" s="226"/>
      <c r="CZ87" s="226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</row>
    <row r="88" spans="3:263">
      <c r="C88" s="3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2"/>
      <c r="BA88" s="251"/>
      <c r="BB88" s="251"/>
      <c r="BN88" s="287" t="s">
        <v>6987</v>
      </c>
      <c r="CV88" s="226"/>
      <c r="CW88" s="226"/>
      <c r="CX88" s="226"/>
      <c r="CY88" s="226"/>
      <c r="CZ88" s="226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</row>
    <row r="89" spans="3:263">
      <c r="C89" s="3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2"/>
      <c r="BA89" s="251"/>
      <c r="BB89" s="251"/>
      <c r="BN89" s="287" t="s">
        <v>6988</v>
      </c>
      <c r="CV89" s="226"/>
      <c r="CW89" s="226"/>
      <c r="CX89" s="226"/>
      <c r="CY89" s="226"/>
      <c r="CZ89" s="226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</row>
    <row r="90" spans="3:263">
      <c r="C90" s="3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2"/>
      <c r="BA90" s="251"/>
      <c r="BB90" s="251"/>
      <c r="BN90" s="287" t="s">
        <v>6989</v>
      </c>
      <c r="CV90" s="226"/>
      <c r="CW90" s="226"/>
      <c r="CX90" s="226"/>
      <c r="CY90" s="226"/>
      <c r="CZ90" s="226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</row>
    <row r="91" spans="3:263">
      <c r="C91" s="3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2"/>
      <c r="BA91" s="251"/>
      <c r="BB91" s="251"/>
      <c r="BN91" s="287" t="s">
        <v>6990</v>
      </c>
      <c r="CV91" s="226"/>
      <c r="CW91" s="226"/>
      <c r="CX91" s="226"/>
      <c r="CY91" s="226"/>
      <c r="CZ91" s="226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</row>
    <row r="92" spans="3:263">
      <c r="C92" s="3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2"/>
      <c r="BA92" s="251"/>
      <c r="BB92" s="251"/>
      <c r="BN92" s="287" t="s">
        <v>6991</v>
      </c>
      <c r="CV92" s="226"/>
      <c r="CW92" s="226"/>
      <c r="CX92" s="226"/>
      <c r="CY92" s="226"/>
      <c r="CZ92" s="226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</row>
    <row r="93" spans="3:263">
      <c r="C93" s="3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2"/>
      <c r="BA93" s="251"/>
      <c r="BB93" s="251"/>
      <c r="BN93" s="287" t="s">
        <v>6992</v>
      </c>
      <c r="CV93" s="226"/>
      <c r="CW93" s="226"/>
      <c r="CX93" s="226"/>
      <c r="CY93" s="226"/>
      <c r="CZ93" s="226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</row>
    <row r="94" spans="3:263">
      <c r="C94" s="3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2"/>
      <c r="BA94" s="251"/>
      <c r="BB94" s="251"/>
      <c r="BN94" s="287" t="s">
        <v>6993</v>
      </c>
      <c r="CV94" s="226"/>
      <c r="CW94" s="226"/>
      <c r="CX94" s="226"/>
      <c r="CY94" s="226"/>
      <c r="CZ94" s="226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</row>
    <row r="95" spans="3:263">
      <c r="C95" s="3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2"/>
      <c r="BA95" s="251"/>
      <c r="BB95" s="251"/>
      <c r="BN95" s="287" t="s">
        <v>6994</v>
      </c>
      <c r="CV95" s="226"/>
      <c r="CW95" s="226"/>
      <c r="CX95" s="226"/>
      <c r="CY95" s="226"/>
      <c r="CZ95" s="226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</row>
    <row r="96" spans="3:263">
      <c r="C96" s="3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2"/>
      <c r="BA96" s="251"/>
      <c r="BB96" s="251"/>
      <c r="BN96" s="287" t="s">
        <v>6995</v>
      </c>
      <c r="CV96" s="226"/>
      <c r="CW96" s="226"/>
      <c r="CX96" s="226"/>
      <c r="CY96" s="226"/>
      <c r="CZ96" s="226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</row>
    <row r="97" spans="3:263">
      <c r="C97" s="3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2"/>
      <c r="BA97" s="251"/>
      <c r="BB97" s="251"/>
      <c r="BN97" s="287" t="s">
        <v>6996</v>
      </c>
      <c r="CV97" s="226"/>
      <c r="CW97" s="226"/>
      <c r="CX97" s="226"/>
      <c r="CY97" s="226"/>
      <c r="CZ97" s="226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</row>
    <row r="98" spans="3:263">
      <c r="C98" s="3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2"/>
      <c r="BA98" s="251"/>
      <c r="BB98" s="251"/>
      <c r="BN98" s="287" t="s">
        <v>6997</v>
      </c>
      <c r="CV98" s="226"/>
      <c r="CW98" s="226"/>
      <c r="CX98" s="226"/>
      <c r="CY98" s="226"/>
      <c r="CZ98" s="226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</row>
    <row r="99" spans="3:263">
      <c r="C99" s="3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2"/>
      <c r="BA99" s="251"/>
      <c r="BB99" s="251"/>
      <c r="BN99" s="287" t="s">
        <v>6998</v>
      </c>
      <c r="CV99" s="226"/>
      <c r="CW99" s="226"/>
      <c r="CX99" s="226"/>
      <c r="CY99" s="226"/>
      <c r="CZ99" s="226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</row>
    <row r="100" spans="3:263">
      <c r="C100" s="3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2"/>
      <c r="BA100" s="251"/>
      <c r="BB100" s="251"/>
      <c r="BN100" s="287" t="s">
        <v>6999</v>
      </c>
      <c r="CV100" s="226"/>
      <c r="CW100" s="226"/>
      <c r="CX100" s="226"/>
      <c r="CY100" s="226"/>
      <c r="CZ100" s="226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</row>
    <row r="101" spans="3:263"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2"/>
      <c r="BA101" s="251"/>
      <c r="BB101" s="251"/>
      <c r="BN101" s="287" t="s">
        <v>7000</v>
      </c>
      <c r="CV101" s="226"/>
      <c r="CW101" s="226"/>
      <c r="CX101" s="226"/>
      <c r="CY101" s="226"/>
      <c r="CZ101" s="226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</row>
    <row r="102" spans="3:263"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2"/>
      <c r="BA102" s="251"/>
      <c r="BB102" s="251"/>
      <c r="BN102" s="287" t="s">
        <v>7001</v>
      </c>
      <c r="CV102" s="226"/>
      <c r="CW102" s="226"/>
      <c r="CX102" s="226"/>
      <c r="CY102" s="226"/>
      <c r="CZ102" s="226"/>
      <c r="DA102" s="210"/>
      <c r="DB102" s="210"/>
      <c r="DC102" s="210"/>
      <c r="DD102" s="210"/>
      <c r="DE102" s="210"/>
      <c r="DF102" s="210"/>
      <c r="DG102" s="210"/>
      <c r="DH102" s="210"/>
      <c r="DI102" s="210"/>
      <c r="DJ102" s="210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</row>
    <row r="103" spans="3:263"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2"/>
      <c r="BA103" s="251"/>
      <c r="BB103" s="251"/>
      <c r="BN103" s="287" t="s">
        <v>7002</v>
      </c>
      <c r="CV103" s="226"/>
      <c r="CW103" s="226"/>
      <c r="CX103" s="226"/>
      <c r="CY103" s="226"/>
      <c r="CZ103" s="226"/>
      <c r="DA103" s="210"/>
      <c r="DB103" s="210"/>
      <c r="DC103" s="210"/>
      <c r="DD103" s="210"/>
      <c r="DE103" s="210"/>
      <c r="DF103" s="210"/>
      <c r="DG103" s="210"/>
      <c r="DH103" s="210"/>
      <c r="DI103" s="210"/>
      <c r="DJ103" s="210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</row>
    <row r="104" spans="3:263"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2"/>
      <c r="BA104" s="251"/>
      <c r="BB104" s="251"/>
      <c r="BN104" s="287" t="s">
        <v>7003</v>
      </c>
      <c r="CV104" s="226"/>
      <c r="CW104" s="226"/>
      <c r="CX104" s="226"/>
      <c r="CY104" s="226"/>
      <c r="CZ104" s="226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</row>
    <row r="105" spans="3:263"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2"/>
      <c r="BA105" s="251"/>
      <c r="BB105" s="251"/>
      <c r="BN105" s="287" t="s">
        <v>743</v>
      </c>
      <c r="CV105" s="226"/>
      <c r="CW105" s="226"/>
      <c r="CX105" s="226"/>
      <c r="CY105" s="226"/>
      <c r="CZ105" s="226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</row>
    <row r="106" spans="3:263"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2"/>
      <c r="BA106" s="251"/>
      <c r="BB106" s="251"/>
      <c r="BN106" s="287" t="s">
        <v>7004</v>
      </c>
      <c r="CV106" s="226"/>
      <c r="CW106" s="226"/>
      <c r="CX106" s="226"/>
      <c r="CY106" s="226"/>
      <c r="CZ106" s="226"/>
      <c r="DA106" s="210"/>
      <c r="DB106" s="210"/>
      <c r="DC106" s="210"/>
      <c r="DD106" s="210"/>
      <c r="DE106" s="210"/>
      <c r="DF106" s="210"/>
      <c r="DG106" s="210"/>
      <c r="DH106" s="210"/>
      <c r="DI106" s="210"/>
      <c r="DJ106" s="210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</row>
    <row r="107" spans="3:263"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2"/>
      <c r="BA107" s="251"/>
      <c r="BB107" s="251"/>
      <c r="BN107" s="287" t="s">
        <v>7005</v>
      </c>
      <c r="CV107" s="226"/>
      <c r="CW107" s="226"/>
      <c r="CX107" s="226"/>
      <c r="CY107" s="226"/>
      <c r="CZ107" s="226"/>
      <c r="DA107" s="210"/>
      <c r="DB107" s="210"/>
      <c r="DC107" s="210"/>
      <c r="DD107" s="210"/>
      <c r="DE107" s="210"/>
      <c r="DF107" s="210"/>
      <c r="DG107" s="210"/>
      <c r="DH107" s="210"/>
      <c r="DI107" s="210"/>
      <c r="DJ107" s="210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</row>
    <row r="108" spans="3:263"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2"/>
      <c r="BA108" s="251"/>
      <c r="BB108" s="251"/>
      <c r="BN108" s="287" t="s">
        <v>7006</v>
      </c>
      <c r="CV108" s="226"/>
      <c r="CW108" s="226"/>
      <c r="CX108" s="226"/>
      <c r="CY108" s="226"/>
      <c r="CZ108" s="226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</row>
    <row r="109" spans="3:263"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2"/>
      <c r="BA109" s="251"/>
      <c r="BB109" s="251"/>
      <c r="BN109" s="287" t="s">
        <v>7007</v>
      </c>
      <c r="CV109" s="226"/>
      <c r="CW109" s="226"/>
      <c r="CX109" s="226"/>
      <c r="CY109" s="226"/>
      <c r="CZ109" s="226"/>
      <c r="DA109" s="210"/>
      <c r="DB109" s="210"/>
      <c r="DC109" s="210"/>
      <c r="DD109" s="210"/>
      <c r="DE109" s="210"/>
      <c r="DF109" s="210"/>
      <c r="DG109" s="210"/>
      <c r="DH109" s="210"/>
      <c r="DI109" s="210"/>
      <c r="DJ109" s="210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</row>
    <row r="110" spans="3:263"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2"/>
      <c r="BA110" s="251"/>
      <c r="BB110" s="251"/>
      <c r="BN110" s="287" t="s">
        <v>7008</v>
      </c>
      <c r="CV110" s="226"/>
      <c r="CW110" s="226"/>
      <c r="CX110" s="226"/>
      <c r="CY110" s="226"/>
      <c r="CZ110" s="226"/>
      <c r="DA110" s="210"/>
      <c r="DB110" s="210"/>
      <c r="DC110" s="210"/>
      <c r="DD110" s="210"/>
      <c r="DE110" s="210"/>
      <c r="DF110" s="210"/>
      <c r="DG110" s="210"/>
      <c r="DH110" s="210"/>
      <c r="DI110" s="210"/>
      <c r="DJ110" s="210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</row>
    <row r="111" spans="3:263"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2"/>
      <c r="BA111" s="251"/>
      <c r="BB111" s="251"/>
      <c r="BN111" s="287" t="s">
        <v>7009</v>
      </c>
      <c r="CV111" s="226"/>
      <c r="CW111" s="226"/>
      <c r="CX111" s="226"/>
      <c r="CY111" s="226"/>
      <c r="CZ111" s="226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</row>
    <row r="112" spans="3:263"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2"/>
      <c r="BA112" s="251"/>
      <c r="BB112" s="251"/>
      <c r="BN112" s="287" t="s">
        <v>7010</v>
      </c>
      <c r="CV112" s="226"/>
      <c r="CW112" s="226"/>
      <c r="CX112" s="226"/>
      <c r="CY112" s="226"/>
      <c r="CZ112" s="226"/>
      <c r="DA112" s="210"/>
      <c r="DB112" s="210"/>
      <c r="DC112" s="210"/>
      <c r="DD112" s="210"/>
      <c r="DE112" s="210"/>
      <c r="DF112" s="210"/>
      <c r="DG112" s="210"/>
      <c r="DH112" s="210"/>
      <c r="DI112" s="210"/>
      <c r="DJ112" s="210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</row>
    <row r="113" spans="8:263"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2"/>
      <c r="BA113" s="251"/>
      <c r="BB113" s="251"/>
      <c r="BN113" s="287" t="s">
        <v>7011</v>
      </c>
      <c r="CV113" s="226"/>
      <c r="CW113" s="226"/>
      <c r="CX113" s="226"/>
      <c r="CY113" s="226"/>
      <c r="CZ113" s="226"/>
      <c r="DA113" s="210"/>
      <c r="DB113" s="210"/>
      <c r="DC113" s="210"/>
      <c r="DD113" s="210"/>
      <c r="DE113" s="210"/>
      <c r="DF113" s="210"/>
      <c r="DG113" s="210"/>
      <c r="DH113" s="210"/>
      <c r="DI113" s="210"/>
      <c r="DJ113" s="210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</row>
    <row r="114" spans="8:263"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2"/>
      <c r="BA114" s="251"/>
      <c r="BB114" s="251"/>
      <c r="BN114" s="287" t="s">
        <v>7012</v>
      </c>
      <c r="CV114" s="226"/>
      <c r="CW114" s="226"/>
      <c r="CX114" s="226"/>
      <c r="CY114" s="226"/>
      <c r="CZ114" s="226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</row>
    <row r="115" spans="8:263"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2"/>
      <c r="BA115" s="251"/>
      <c r="BB115" s="251"/>
      <c r="BN115" s="287" t="s">
        <v>7013</v>
      </c>
      <c r="CV115" s="226"/>
      <c r="CW115" s="226"/>
      <c r="CX115" s="226"/>
      <c r="CY115" s="226"/>
      <c r="CZ115" s="226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</row>
    <row r="116" spans="8:263"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2"/>
      <c r="BA116" s="251"/>
      <c r="BB116" s="251"/>
      <c r="BN116" s="287" t="s">
        <v>7014</v>
      </c>
      <c r="CV116" s="226"/>
      <c r="CW116" s="226"/>
      <c r="CX116" s="226"/>
      <c r="CY116" s="226"/>
      <c r="CZ116" s="226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</row>
    <row r="117" spans="8:263"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2"/>
      <c r="BA117" s="251"/>
      <c r="BB117" s="251"/>
      <c r="BN117" s="287" t="s">
        <v>661</v>
      </c>
      <c r="CV117" s="226"/>
      <c r="CW117" s="226"/>
      <c r="CX117" s="226"/>
      <c r="CY117" s="226"/>
      <c r="CZ117" s="226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</row>
    <row r="118" spans="8:263"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2"/>
      <c r="BA118" s="251"/>
      <c r="BB118" s="251"/>
      <c r="BN118" s="287" t="s">
        <v>7015</v>
      </c>
      <c r="CV118" s="226"/>
      <c r="CW118" s="226"/>
      <c r="CX118" s="226"/>
      <c r="CY118" s="226"/>
      <c r="CZ118" s="226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</row>
    <row r="119" spans="8:263"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2"/>
      <c r="BA119" s="251"/>
      <c r="BB119" s="251"/>
      <c r="BN119" s="287" t="s">
        <v>7016</v>
      </c>
      <c r="CV119" s="226"/>
      <c r="CW119" s="226"/>
      <c r="CX119" s="226"/>
      <c r="CY119" s="226"/>
      <c r="CZ119" s="226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</row>
    <row r="120" spans="8:263"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2"/>
      <c r="BA120" s="251"/>
      <c r="BB120" s="251"/>
      <c r="BN120" s="287" t="s">
        <v>7017</v>
      </c>
      <c r="CV120" s="226"/>
      <c r="CW120" s="226"/>
      <c r="CX120" s="226"/>
      <c r="CY120" s="226"/>
      <c r="CZ120" s="226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</row>
    <row r="121" spans="8:263"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2"/>
      <c r="BA121" s="251"/>
      <c r="BB121" s="251"/>
      <c r="BN121" s="287" t="s">
        <v>7018</v>
      </c>
      <c r="CV121" s="226"/>
      <c r="CW121" s="226"/>
      <c r="CX121" s="226"/>
      <c r="CY121" s="226"/>
      <c r="CZ121" s="226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</row>
    <row r="122" spans="8:263"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2"/>
      <c r="BA122" s="251"/>
      <c r="BB122" s="251"/>
      <c r="BN122" s="287" t="s">
        <v>7019</v>
      </c>
      <c r="CV122" s="226"/>
      <c r="CW122" s="226"/>
      <c r="CX122" s="226"/>
      <c r="CY122" s="226"/>
      <c r="CZ122" s="226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</row>
    <row r="123" spans="8:263"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2"/>
      <c r="BA123" s="251"/>
      <c r="BB123" s="251"/>
      <c r="BN123" s="287" t="s">
        <v>7020</v>
      </c>
      <c r="CV123" s="226"/>
      <c r="CW123" s="226"/>
      <c r="CX123" s="226"/>
      <c r="CY123" s="226"/>
      <c r="CZ123" s="226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</row>
    <row r="124" spans="8:263"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2"/>
      <c r="BA124" s="251"/>
      <c r="BB124" s="251"/>
      <c r="BN124" s="287" t="s">
        <v>7021</v>
      </c>
      <c r="CV124" s="226"/>
      <c r="CW124" s="226"/>
      <c r="CX124" s="226"/>
      <c r="CY124" s="226"/>
      <c r="CZ124" s="226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</row>
    <row r="125" spans="8:263"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2"/>
      <c r="BA125" s="251"/>
      <c r="BB125" s="251"/>
      <c r="BN125" s="287" t="s">
        <v>7022</v>
      </c>
      <c r="CV125" s="226"/>
      <c r="CW125" s="226"/>
      <c r="CX125" s="226"/>
      <c r="CY125" s="226"/>
      <c r="CZ125" s="226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</row>
    <row r="126" spans="8:263"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2"/>
      <c r="BA126" s="251"/>
      <c r="BB126" s="251"/>
      <c r="BN126" s="287" t="s">
        <v>7023</v>
      </c>
      <c r="CV126" s="226"/>
      <c r="CW126" s="226"/>
      <c r="CX126" s="226"/>
      <c r="CY126" s="226"/>
      <c r="CZ126" s="226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</row>
    <row r="127" spans="8:263"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2"/>
      <c r="BA127" s="251"/>
      <c r="BB127" s="251"/>
      <c r="BN127" s="287" t="s">
        <v>7024</v>
      </c>
      <c r="CV127" s="226"/>
      <c r="CW127" s="226"/>
      <c r="CX127" s="226"/>
      <c r="CY127" s="226"/>
      <c r="CZ127" s="226"/>
      <c r="DA127" s="210"/>
      <c r="DB127" s="210"/>
      <c r="DC127" s="210"/>
      <c r="DD127" s="210"/>
      <c r="DE127" s="210"/>
      <c r="DF127" s="210"/>
      <c r="DG127" s="210"/>
      <c r="DH127" s="210"/>
      <c r="DI127" s="210"/>
      <c r="DJ127" s="210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</row>
    <row r="128" spans="8:263"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2"/>
      <c r="BA128" s="251"/>
      <c r="BB128" s="251"/>
      <c r="BN128" s="287" t="s">
        <v>7025</v>
      </c>
      <c r="CV128" s="226"/>
      <c r="CW128" s="226"/>
      <c r="CX128" s="226"/>
      <c r="CY128" s="226"/>
      <c r="CZ128" s="226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</row>
    <row r="129" spans="8:263"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2"/>
      <c r="BA129" s="251"/>
      <c r="BB129" s="251"/>
      <c r="BN129" s="287" t="s">
        <v>7026</v>
      </c>
      <c r="CV129" s="226"/>
      <c r="CW129" s="226"/>
      <c r="CX129" s="226"/>
      <c r="CY129" s="226"/>
      <c r="CZ129" s="226"/>
      <c r="DA129" s="210"/>
      <c r="DB129" s="210"/>
      <c r="DC129" s="210"/>
      <c r="DD129" s="210"/>
      <c r="DE129" s="210"/>
      <c r="DF129" s="210"/>
      <c r="DG129" s="210"/>
      <c r="DH129" s="210"/>
      <c r="DI129" s="210"/>
      <c r="DJ129" s="210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</row>
    <row r="130" spans="8:263"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2"/>
      <c r="BA130" s="251"/>
      <c r="BB130" s="251"/>
      <c r="BN130" s="287" t="s">
        <v>7027</v>
      </c>
      <c r="CV130" s="226"/>
      <c r="CW130" s="226"/>
      <c r="CX130" s="226"/>
      <c r="CY130" s="226"/>
      <c r="CZ130" s="226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</row>
    <row r="131" spans="8:263"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2"/>
      <c r="BA131" s="251"/>
      <c r="BB131" s="251"/>
      <c r="BN131" s="287" t="s">
        <v>7028</v>
      </c>
      <c r="CV131" s="226"/>
      <c r="CW131" s="226"/>
      <c r="CX131" s="226"/>
      <c r="CY131" s="226"/>
      <c r="CZ131" s="226"/>
      <c r="DA131" s="210"/>
      <c r="DB131" s="210"/>
      <c r="DC131" s="210"/>
      <c r="DD131" s="210"/>
      <c r="DE131" s="210"/>
      <c r="DF131" s="210"/>
      <c r="DG131" s="210"/>
      <c r="DH131" s="210"/>
      <c r="DI131" s="210"/>
      <c r="DJ131" s="210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</row>
    <row r="132" spans="8:263"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2"/>
      <c r="BA132" s="251"/>
      <c r="BB132" s="251"/>
      <c r="BN132" s="287" t="s">
        <v>7029</v>
      </c>
      <c r="CV132" s="226"/>
      <c r="CW132" s="226"/>
      <c r="CX132" s="226"/>
      <c r="CY132" s="226"/>
      <c r="CZ132" s="226"/>
      <c r="DA132" s="210"/>
      <c r="DB132" s="210"/>
      <c r="DC132" s="210"/>
      <c r="DD132" s="210"/>
      <c r="DE132" s="210"/>
      <c r="DF132" s="210"/>
      <c r="DG132" s="210"/>
      <c r="DH132" s="210"/>
      <c r="DI132" s="210"/>
      <c r="DJ132" s="210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</row>
    <row r="133" spans="8:263"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2"/>
      <c r="BA133" s="251"/>
      <c r="BB133" s="251"/>
      <c r="BN133" s="287" t="s">
        <v>7030</v>
      </c>
      <c r="CV133" s="226"/>
      <c r="CW133" s="226"/>
      <c r="CX133" s="226"/>
      <c r="CY133" s="226"/>
      <c r="CZ133" s="226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</row>
    <row r="134" spans="8:263"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2"/>
      <c r="BA134" s="251"/>
      <c r="BB134" s="251"/>
      <c r="BN134" s="287" t="s">
        <v>7031</v>
      </c>
      <c r="CV134" s="226"/>
      <c r="CW134" s="226"/>
      <c r="CX134" s="226"/>
      <c r="CY134" s="226"/>
      <c r="CZ134" s="226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10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</row>
    <row r="135" spans="8:263"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2"/>
      <c r="BA135" s="251"/>
      <c r="BB135" s="251"/>
      <c r="BN135" s="287" t="s">
        <v>7032</v>
      </c>
      <c r="CV135" s="226"/>
      <c r="CW135" s="226"/>
      <c r="CX135" s="226"/>
      <c r="CY135" s="226"/>
      <c r="CZ135" s="226"/>
      <c r="DA135" s="210"/>
      <c r="DB135" s="210"/>
      <c r="DC135" s="210"/>
      <c r="DD135" s="210"/>
      <c r="DE135" s="210"/>
      <c r="DF135" s="210"/>
      <c r="DG135" s="210"/>
      <c r="DH135" s="210"/>
      <c r="DI135" s="210"/>
      <c r="DJ135" s="210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</row>
    <row r="136" spans="8:263"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2"/>
      <c r="BA136" s="251"/>
      <c r="BB136" s="251"/>
      <c r="BN136" s="287" t="s">
        <v>7033</v>
      </c>
      <c r="CV136" s="226"/>
      <c r="CW136" s="226"/>
      <c r="CX136" s="226"/>
      <c r="CY136" s="226"/>
      <c r="CZ136" s="226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</row>
    <row r="137" spans="8:263"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2"/>
      <c r="BA137" s="251"/>
      <c r="BB137" s="251"/>
      <c r="BN137" s="287" t="s">
        <v>7034</v>
      </c>
      <c r="CV137" s="226"/>
      <c r="CW137" s="226"/>
      <c r="CX137" s="226"/>
      <c r="CY137" s="226"/>
      <c r="CZ137" s="226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</row>
    <row r="138" spans="8:263"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2"/>
      <c r="BA138" s="251"/>
      <c r="BB138" s="251"/>
      <c r="BN138" s="287" t="s">
        <v>7035</v>
      </c>
      <c r="CV138" s="226"/>
      <c r="CW138" s="226"/>
      <c r="CX138" s="226"/>
      <c r="CY138" s="226"/>
      <c r="CZ138" s="226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</row>
    <row r="139" spans="8:263"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2"/>
      <c r="BA139" s="251"/>
      <c r="BB139" s="251"/>
      <c r="BN139" s="287" t="s">
        <v>7036</v>
      </c>
      <c r="CV139" s="226"/>
      <c r="CW139" s="226"/>
      <c r="CX139" s="226"/>
      <c r="CY139" s="226"/>
      <c r="CZ139" s="226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</row>
    <row r="140" spans="8:263"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2"/>
      <c r="BA140" s="251"/>
      <c r="BB140" s="251"/>
      <c r="BN140" s="287" t="s">
        <v>7037</v>
      </c>
      <c r="CV140" s="226"/>
      <c r="CW140" s="226"/>
      <c r="CX140" s="226"/>
      <c r="CY140" s="226"/>
      <c r="CZ140" s="226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</row>
    <row r="141" spans="8:263"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2"/>
      <c r="BA141" s="251"/>
      <c r="BB141" s="251"/>
      <c r="BN141" s="287" t="s">
        <v>7038</v>
      </c>
      <c r="CV141" s="226"/>
      <c r="CW141" s="226"/>
      <c r="CX141" s="226"/>
      <c r="CY141" s="226"/>
      <c r="CZ141" s="226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</row>
    <row r="142" spans="8:263"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2"/>
      <c r="BA142" s="251"/>
      <c r="BB142" s="251"/>
      <c r="BN142" s="287" t="s">
        <v>7039</v>
      </c>
      <c r="CV142" s="226"/>
      <c r="CW142" s="226"/>
      <c r="CX142" s="226"/>
      <c r="CY142" s="226"/>
      <c r="CZ142" s="226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</row>
    <row r="143" spans="8:263"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2"/>
      <c r="BA143" s="251"/>
      <c r="BB143" s="251"/>
      <c r="BN143" s="287" t="s">
        <v>7040</v>
      </c>
      <c r="CV143" s="226"/>
      <c r="CW143" s="226"/>
      <c r="CX143" s="226"/>
      <c r="CY143" s="226"/>
      <c r="CZ143" s="226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</row>
    <row r="144" spans="8:263"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2"/>
      <c r="BA144" s="251"/>
      <c r="BB144" s="251"/>
      <c r="BN144" s="287" t="s">
        <v>7041</v>
      </c>
      <c r="CV144" s="226"/>
      <c r="CW144" s="226"/>
      <c r="CX144" s="226"/>
      <c r="CY144" s="226"/>
      <c r="CZ144" s="226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</row>
    <row r="145" spans="8:263"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2"/>
      <c r="BA145" s="251"/>
      <c r="BB145" s="251"/>
      <c r="BN145" s="287" t="s">
        <v>7042</v>
      </c>
      <c r="CV145" s="226"/>
      <c r="CW145" s="226"/>
      <c r="CX145" s="226"/>
      <c r="CY145" s="226"/>
      <c r="CZ145" s="226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</row>
    <row r="146" spans="8:263"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2"/>
      <c r="BA146" s="251"/>
      <c r="BB146" s="251"/>
      <c r="BN146" s="287" t="s">
        <v>7043</v>
      </c>
      <c r="CV146" s="226"/>
      <c r="CW146" s="226"/>
      <c r="CX146" s="226"/>
      <c r="CY146" s="226"/>
      <c r="CZ146" s="226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</row>
    <row r="147" spans="8:263"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2"/>
      <c r="BA147" s="251"/>
      <c r="BB147" s="251"/>
      <c r="BN147" s="287" t="s">
        <v>7044</v>
      </c>
      <c r="CV147" s="226"/>
      <c r="CW147" s="226"/>
      <c r="CX147" s="226"/>
      <c r="CY147" s="226"/>
      <c r="CZ147" s="226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</row>
    <row r="148" spans="8:263"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2"/>
      <c r="BA148" s="251"/>
      <c r="BB148" s="251"/>
      <c r="BN148" s="287" t="s">
        <v>7045</v>
      </c>
      <c r="CV148" s="226"/>
      <c r="CW148" s="226"/>
      <c r="CX148" s="226"/>
      <c r="CY148" s="226"/>
      <c r="CZ148" s="226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</row>
    <row r="149" spans="8:263"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2"/>
      <c r="BA149" s="251"/>
      <c r="BB149" s="251"/>
      <c r="BN149" s="287" t="s">
        <v>7046</v>
      </c>
      <c r="CV149" s="226"/>
      <c r="CW149" s="226"/>
      <c r="CX149" s="226"/>
      <c r="CY149" s="226"/>
      <c r="CZ149" s="226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</row>
    <row r="150" spans="8:263"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2"/>
      <c r="BA150" s="251"/>
      <c r="BB150" s="251"/>
      <c r="BN150" s="287" t="s">
        <v>7047</v>
      </c>
      <c r="CV150" s="226"/>
      <c r="CW150" s="226"/>
      <c r="CX150" s="226"/>
      <c r="CY150" s="226"/>
      <c r="CZ150" s="226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</row>
    <row r="151" spans="8:263"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2"/>
      <c r="BA151" s="251"/>
      <c r="BB151" s="251"/>
      <c r="BN151" s="287" t="s">
        <v>7048</v>
      </c>
      <c r="CV151" s="226"/>
      <c r="CW151" s="226"/>
      <c r="CX151" s="226"/>
      <c r="CY151" s="226"/>
      <c r="CZ151" s="226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</row>
    <row r="152" spans="8:263"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2"/>
      <c r="BA152" s="251"/>
      <c r="BB152" s="251"/>
      <c r="BN152" s="287" t="s">
        <v>7049</v>
      </c>
      <c r="CV152" s="226"/>
      <c r="CW152" s="226"/>
      <c r="CX152" s="226"/>
      <c r="CY152" s="226"/>
      <c r="CZ152" s="226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</row>
    <row r="153" spans="8:263"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2"/>
      <c r="BA153" s="251"/>
      <c r="BB153" s="251"/>
      <c r="BN153" s="287" t="s">
        <v>7050</v>
      </c>
      <c r="CV153" s="226"/>
      <c r="CW153" s="226"/>
      <c r="CX153" s="226"/>
      <c r="CY153" s="226"/>
      <c r="CZ153" s="226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</row>
    <row r="154" spans="8:263" ht="15.75" thickBot="1"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2"/>
      <c r="BA154" s="251"/>
      <c r="BB154" s="251"/>
      <c r="BN154" s="287" t="s">
        <v>7051</v>
      </c>
      <c r="CV154" s="226"/>
      <c r="CW154" s="226"/>
      <c r="CX154" s="226"/>
      <c r="CY154" s="226"/>
      <c r="CZ154" s="226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</row>
    <row r="155" spans="8:263" ht="15.75" thickTop="1"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380"/>
      <c r="T155" s="380"/>
      <c r="U155" s="380"/>
      <c r="V155" s="380"/>
      <c r="W155" s="380"/>
      <c r="X155" s="380"/>
      <c r="Y155" s="380"/>
      <c r="Z155" s="381"/>
      <c r="AA155" s="368"/>
      <c r="AB155" s="369"/>
      <c r="AC155" s="369"/>
      <c r="AD155" s="370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2"/>
      <c r="BA155" s="251"/>
      <c r="BB155" s="251"/>
      <c r="BN155" s="287" t="s">
        <v>7052</v>
      </c>
      <c r="CV155" s="226"/>
      <c r="CW155" s="226"/>
      <c r="CX155" s="226"/>
      <c r="CY155" s="226"/>
      <c r="CZ155" s="226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</row>
    <row r="156" spans="8:263"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380"/>
      <c r="T156" s="380"/>
      <c r="U156" s="380"/>
      <c r="V156" s="380"/>
      <c r="W156" s="380"/>
      <c r="X156" s="380"/>
      <c r="Y156" s="380"/>
      <c r="Z156" s="381"/>
      <c r="AA156" s="371"/>
      <c r="AB156" s="372"/>
      <c r="AC156" s="372"/>
      <c r="AD156" s="373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2"/>
      <c r="BA156" s="251"/>
      <c r="BB156" s="251"/>
      <c r="BN156" s="287" t="s">
        <v>7053</v>
      </c>
      <c r="CV156" s="226"/>
      <c r="CW156" s="226"/>
      <c r="CX156" s="226"/>
      <c r="CY156" s="226"/>
      <c r="CZ156" s="226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</row>
    <row r="157" spans="8:263" ht="15.75" thickBot="1"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380"/>
      <c r="T157" s="380"/>
      <c r="U157" s="380"/>
      <c r="V157" s="380"/>
      <c r="W157" s="380"/>
      <c r="X157" s="380"/>
      <c r="Y157" s="380"/>
      <c r="Z157" s="381"/>
      <c r="AA157" s="374"/>
      <c r="AB157" s="375"/>
      <c r="AC157" s="375"/>
      <c r="AD157" s="376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2"/>
      <c r="BA157" s="251"/>
      <c r="BB157" s="251"/>
      <c r="BN157" s="287" t="s">
        <v>7054</v>
      </c>
      <c r="CV157" s="226"/>
      <c r="CW157" s="226"/>
      <c r="CX157" s="226"/>
      <c r="CY157" s="226"/>
      <c r="CZ157" s="226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</row>
    <row r="158" spans="8:263" ht="15.75" thickTop="1"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2"/>
      <c r="BA158" s="251"/>
      <c r="BB158" s="251"/>
      <c r="BN158" s="287" t="s">
        <v>7055</v>
      </c>
      <c r="CV158" s="226"/>
      <c r="CW158" s="226"/>
      <c r="CX158" s="226"/>
      <c r="CY158" s="226"/>
      <c r="CZ158" s="226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</row>
    <row r="159" spans="8:263"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2"/>
      <c r="BA159" s="251"/>
      <c r="BB159" s="251"/>
      <c r="BN159" s="287" t="s">
        <v>7056</v>
      </c>
      <c r="CV159" s="226"/>
      <c r="CW159" s="226"/>
      <c r="CX159" s="226"/>
      <c r="CY159" s="226"/>
      <c r="CZ159" s="226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</row>
    <row r="160" spans="8:263"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2"/>
      <c r="BA160" s="251"/>
      <c r="BB160" s="251"/>
      <c r="BN160" s="287" t="s">
        <v>7057</v>
      </c>
      <c r="CV160" s="226"/>
      <c r="CW160" s="226"/>
      <c r="CX160" s="226"/>
      <c r="CY160" s="226"/>
      <c r="CZ160" s="226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</row>
    <row r="161" spans="8:263"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2"/>
      <c r="BA161" s="251"/>
      <c r="BB161" s="251"/>
      <c r="BN161" s="287" t="s">
        <v>7058</v>
      </c>
      <c r="CV161" s="226"/>
      <c r="CW161" s="226"/>
      <c r="CX161" s="226"/>
      <c r="CY161" s="226"/>
      <c r="CZ161" s="226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</row>
    <row r="162" spans="8:263"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2"/>
      <c r="BA162" s="251"/>
      <c r="BB162" s="251"/>
      <c r="BN162" s="287" t="s">
        <v>7059</v>
      </c>
      <c r="CV162" s="226"/>
      <c r="CW162" s="226"/>
      <c r="CX162" s="226"/>
      <c r="CY162" s="226"/>
      <c r="CZ162" s="226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</row>
    <row r="163" spans="8:263"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2"/>
      <c r="BA163" s="251"/>
      <c r="BB163" s="251"/>
      <c r="BN163" s="287" t="s">
        <v>7060</v>
      </c>
      <c r="CV163" s="226"/>
      <c r="CW163" s="226"/>
      <c r="CX163" s="226"/>
      <c r="CY163" s="226"/>
      <c r="CZ163" s="226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</row>
    <row r="164" spans="8:263"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2"/>
      <c r="BA164" s="251"/>
      <c r="BB164" s="251"/>
      <c r="BN164" s="287" t="s">
        <v>7061</v>
      </c>
      <c r="CV164" s="226"/>
      <c r="CW164" s="226"/>
      <c r="CX164" s="226"/>
      <c r="CY164" s="226"/>
      <c r="CZ164" s="226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</row>
    <row r="165" spans="8:263"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2"/>
      <c r="BA165" s="251"/>
      <c r="BB165" s="251"/>
      <c r="BN165" s="287" t="s">
        <v>7062</v>
      </c>
      <c r="CV165" s="226"/>
      <c r="CW165" s="226"/>
      <c r="CX165" s="226"/>
      <c r="CY165" s="226"/>
      <c r="CZ165" s="226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</row>
    <row r="166" spans="8:263"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2"/>
      <c r="BA166" s="251"/>
      <c r="BB166" s="251"/>
      <c r="BN166" s="287" t="s">
        <v>0</v>
      </c>
      <c r="CV166" s="226"/>
      <c r="CW166" s="226"/>
      <c r="CX166" s="226"/>
      <c r="CY166" s="226"/>
      <c r="CZ166" s="226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</row>
    <row r="167" spans="8:263"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2"/>
      <c r="BA167" s="251"/>
      <c r="BB167" s="251"/>
      <c r="BN167" s="287" t="s">
        <v>7063</v>
      </c>
      <c r="CV167" s="226"/>
      <c r="CW167" s="226"/>
      <c r="CX167" s="226"/>
      <c r="CY167" s="226"/>
      <c r="CZ167" s="226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</row>
    <row r="168" spans="8:263"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2"/>
      <c r="BA168" s="251"/>
      <c r="BB168" s="251"/>
      <c r="BN168" s="287" t="s">
        <v>7064</v>
      </c>
      <c r="CV168" s="226"/>
      <c r="CW168" s="226"/>
      <c r="CX168" s="226"/>
      <c r="CY168" s="226"/>
      <c r="CZ168" s="226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</row>
    <row r="169" spans="8:263"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2"/>
      <c r="BA169" s="251"/>
      <c r="BB169" s="251"/>
      <c r="BN169" s="287" t="s">
        <v>7065</v>
      </c>
      <c r="CV169" s="226"/>
      <c r="CW169" s="226"/>
      <c r="CX169" s="226"/>
      <c r="CY169" s="226"/>
      <c r="CZ169" s="226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</row>
    <row r="170" spans="8:263"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2"/>
      <c r="BA170" s="251"/>
      <c r="BB170" s="251"/>
      <c r="BN170" s="287" t="s">
        <v>7066</v>
      </c>
      <c r="CV170" s="226"/>
      <c r="CW170" s="226"/>
      <c r="CX170" s="226"/>
      <c r="CY170" s="226"/>
      <c r="CZ170" s="226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</row>
    <row r="171" spans="8:263"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2"/>
      <c r="BA171" s="251"/>
      <c r="BB171" s="251"/>
      <c r="BN171" s="287" t="s">
        <v>7067</v>
      </c>
      <c r="CV171" s="226"/>
      <c r="CW171" s="226"/>
      <c r="CX171" s="226"/>
      <c r="CY171" s="226"/>
      <c r="CZ171" s="226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</row>
    <row r="172" spans="8:263"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2"/>
      <c r="BA172" s="251"/>
      <c r="BB172" s="251"/>
      <c r="BN172" s="287" t="s">
        <v>7068</v>
      </c>
      <c r="CV172" s="226"/>
      <c r="CW172" s="226"/>
      <c r="CX172" s="226"/>
      <c r="CY172" s="226"/>
      <c r="CZ172" s="226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</row>
    <row r="173" spans="8:263"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2"/>
      <c r="BA173" s="251"/>
      <c r="BB173" s="251"/>
      <c r="BN173" s="287" t="s">
        <v>7069</v>
      </c>
      <c r="CV173" s="226"/>
      <c r="CW173" s="226"/>
      <c r="CX173" s="226"/>
      <c r="CY173" s="226"/>
      <c r="CZ173" s="226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</row>
    <row r="174" spans="8:263"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2"/>
      <c r="BA174" s="251"/>
      <c r="BB174" s="251"/>
      <c r="BN174" s="287" t="s">
        <v>7070</v>
      </c>
      <c r="CV174" s="226"/>
      <c r="CW174" s="226"/>
      <c r="CX174" s="226"/>
      <c r="CY174" s="226"/>
      <c r="CZ174" s="226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</row>
    <row r="175" spans="8:263"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2"/>
      <c r="BA175" s="251"/>
      <c r="BB175" s="251"/>
      <c r="BN175" s="287" t="s">
        <v>7071</v>
      </c>
      <c r="CV175" s="226"/>
      <c r="CW175" s="226"/>
      <c r="CX175" s="226"/>
      <c r="CY175" s="226"/>
      <c r="CZ175" s="226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</row>
    <row r="176" spans="8:263"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2"/>
      <c r="BA176" s="251"/>
      <c r="BB176" s="251"/>
      <c r="BN176" s="287" t="s">
        <v>7072</v>
      </c>
      <c r="CV176" s="226"/>
      <c r="CW176" s="226"/>
      <c r="CX176" s="226"/>
      <c r="CY176" s="226"/>
      <c r="CZ176" s="226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</row>
    <row r="177" spans="8:263"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2"/>
      <c r="BA177" s="251"/>
      <c r="BB177" s="251"/>
      <c r="BN177" s="287" t="s">
        <v>7073</v>
      </c>
      <c r="CV177" s="226"/>
      <c r="CW177" s="226"/>
      <c r="CX177" s="226"/>
      <c r="CY177" s="226"/>
      <c r="CZ177" s="226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</row>
    <row r="178" spans="8:263"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2"/>
      <c r="BA178" s="251"/>
      <c r="BB178" s="251"/>
      <c r="BN178" s="287" t="s">
        <v>7074</v>
      </c>
      <c r="CV178" s="226"/>
      <c r="CW178" s="226"/>
      <c r="CX178" s="226"/>
      <c r="CY178" s="226"/>
      <c r="CZ178" s="226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</row>
    <row r="179" spans="8:263"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2"/>
      <c r="BA179" s="251"/>
      <c r="BB179" s="251"/>
      <c r="BN179" s="287" t="s">
        <v>7075</v>
      </c>
      <c r="CV179" s="226"/>
      <c r="CW179" s="226"/>
      <c r="CX179" s="226"/>
      <c r="CY179" s="226"/>
      <c r="CZ179" s="226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</row>
    <row r="180" spans="8:263"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2"/>
      <c r="BA180" s="251"/>
      <c r="BB180" s="251"/>
      <c r="BN180" s="287" t="s">
        <v>7076</v>
      </c>
      <c r="CV180" s="226"/>
      <c r="CW180" s="226"/>
      <c r="CX180" s="226"/>
      <c r="CY180" s="226"/>
      <c r="CZ180" s="226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</row>
    <row r="181" spans="8:263"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2"/>
      <c r="BA181" s="251"/>
      <c r="BB181" s="251"/>
      <c r="BN181" s="287" t="s">
        <v>1</v>
      </c>
      <c r="CV181" s="226"/>
      <c r="CW181" s="226"/>
      <c r="CX181" s="226"/>
      <c r="CY181" s="226"/>
      <c r="CZ181" s="226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</row>
    <row r="182" spans="8:263"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2"/>
      <c r="BA182" s="251"/>
      <c r="BB182" s="251"/>
      <c r="BN182" s="287" t="s">
        <v>7077</v>
      </c>
      <c r="CV182" s="226"/>
      <c r="CW182" s="226"/>
      <c r="CX182" s="226"/>
      <c r="CY182" s="226"/>
      <c r="CZ182" s="226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</row>
    <row r="183" spans="8:263"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2"/>
      <c r="BA183" s="251"/>
      <c r="BB183" s="251"/>
      <c r="BN183" s="287" t="s">
        <v>7078</v>
      </c>
      <c r="CV183" s="226"/>
      <c r="CW183" s="226"/>
      <c r="CX183" s="226"/>
      <c r="CY183" s="226"/>
      <c r="CZ183" s="226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</row>
    <row r="184" spans="8:263"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2"/>
      <c r="BA184" s="251"/>
      <c r="BB184" s="251"/>
      <c r="BN184" s="287" t="s">
        <v>7079</v>
      </c>
      <c r="CV184" s="226"/>
      <c r="CW184" s="226"/>
      <c r="CX184" s="226"/>
      <c r="CY184" s="226"/>
      <c r="CZ184" s="226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</row>
    <row r="185" spans="8:263"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2"/>
      <c r="BA185" s="251"/>
      <c r="BB185" s="251"/>
      <c r="BN185" s="287" t="s">
        <v>7080</v>
      </c>
      <c r="CV185" s="226"/>
      <c r="CW185" s="226"/>
      <c r="CX185" s="226"/>
      <c r="CY185" s="226"/>
      <c r="CZ185" s="226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</row>
    <row r="186" spans="8:263"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2"/>
      <c r="BA186" s="251"/>
      <c r="BB186" s="251"/>
      <c r="BN186" s="287" t="s">
        <v>7081</v>
      </c>
      <c r="CV186" s="226"/>
      <c r="CW186" s="226"/>
      <c r="CX186" s="226"/>
      <c r="CY186" s="226"/>
      <c r="CZ186" s="226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</row>
    <row r="187" spans="8:263"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2"/>
      <c r="BA187" s="251"/>
      <c r="BB187" s="251"/>
      <c r="BN187" s="287" t="s">
        <v>7082</v>
      </c>
      <c r="CV187" s="226"/>
      <c r="CW187" s="226"/>
      <c r="CX187" s="226"/>
      <c r="CY187" s="226"/>
      <c r="CZ187" s="226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</row>
    <row r="188" spans="8:263"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2"/>
      <c r="BA188" s="251"/>
      <c r="BB188" s="251"/>
      <c r="BN188" s="287" t="s">
        <v>7083</v>
      </c>
      <c r="CV188" s="226"/>
      <c r="CW188" s="226"/>
      <c r="CX188" s="226"/>
      <c r="CY188" s="226"/>
      <c r="CZ188" s="226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</row>
    <row r="189" spans="8:263"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2"/>
      <c r="BA189" s="251"/>
      <c r="BB189" s="251"/>
      <c r="BN189" s="287" t="s">
        <v>7084</v>
      </c>
      <c r="CV189" s="226"/>
      <c r="CW189" s="226"/>
      <c r="CX189" s="226"/>
      <c r="CY189" s="226"/>
      <c r="CZ189" s="226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</row>
    <row r="190" spans="8:263"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2"/>
      <c r="BA190" s="251"/>
      <c r="BB190" s="251"/>
      <c r="BN190" s="287" t="s">
        <v>7085</v>
      </c>
      <c r="CV190" s="226"/>
      <c r="CW190" s="226"/>
      <c r="CX190" s="226"/>
      <c r="CY190" s="226"/>
      <c r="CZ190" s="226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</row>
    <row r="191" spans="8:263"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2"/>
      <c r="BA191" s="251"/>
      <c r="BB191" s="251"/>
      <c r="BN191" s="287" t="s">
        <v>7086</v>
      </c>
      <c r="CV191" s="226"/>
      <c r="CW191" s="226"/>
      <c r="CX191" s="226"/>
      <c r="CY191" s="226"/>
      <c r="CZ191" s="226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</row>
    <row r="192" spans="8:263"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2"/>
      <c r="BA192" s="251"/>
      <c r="BB192" s="251"/>
      <c r="BN192" s="287" t="s">
        <v>7087</v>
      </c>
      <c r="CV192" s="226"/>
      <c r="CW192" s="226"/>
      <c r="CX192" s="226"/>
      <c r="CY192" s="226"/>
      <c r="CZ192" s="226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</row>
    <row r="193" spans="8:263"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2"/>
      <c r="BA193" s="251"/>
      <c r="BB193" s="251"/>
      <c r="BN193" s="287" t="s">
        <v>7088</v>
      </c>
      <c r="CV193" s="226"/>
      <c r="CW193" s="226"/>
      <c r="CX193" s="226"/>
      <c r="CY193" s="226"/>
      <c r="CZ193" s="226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</row>
    <row r="194" spans="8:263"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2"/>
      <c r="BA194" s="251"/>
      <c r="BB194" s="251"/>
      <c r="BN194" s="287" t="s">
        <v>7089</v>
      </c>
      <c r="CV194" s="226"/>
      <c r="CW194" s="226"/>
      <c r="CX194" s="226"/>
      <c r="CY194" s="226"/>
      <c r="CZ194" s="226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</row>
    <row r="195" spans="8:263"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2"/>
      <c r="BA195" s="251"/>
      <c r="BB195" s="251"/>
      <c r="BN195" s="287" t="s">
        <v>7090</v>
      </c>
      <c r="CV195" s="226"/>
      <c r="CW195" s="226"/>
      <c r="CX195" s="226"/>
      <c r="CY195" s="226"/>
      <c r="CZ195" s="226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</row>
    <row r="196" spans="8:263"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2"/>
      <c r="BA196" s="251"/>
      <c r="BB196" s="251"/>
      <c r="BN196" s="287" t="s">
        <v>7091</v>
      </c>
      <c r="CV196" s="226"/>
      <c r="CW196" s="226"/>
      <c r="CX196" s="226"/>
      <c r="CY196" s="226"/>
      <c r="CZ196" s="226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</row>
    <row r="197" spans="8:263"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2"/>
      <c r="BA197" s="251"/>
      <c r="BB197" s="251"/>
      <c r="BN197" s="287" t="s">
        <v>7092</v>
      </c>
      <c r="CV197" s="226"/>
      <c r="CW197" s="226"/>
      <c r="CX197" s="226"/>
      <c r="CY197" s="226"/>
      <c r="CZ197" s="226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</row>
    <row r="198" spans="8:263"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2"/>
      <c r="BA198" s="251"/>
      <c r="BB198" s="251"/>
      <c r="BN198" s="287" t="s">
        <v>7093</v>
      </c>
      <c r="CV198" s="226"/>
      <c r="CW198" s="226"/>
      <c r="CX198" s="226"/>
      <c r="CY198" s="226"/>
      <c r="CZ198" s="226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</row>
    <row r="199" spans="8:263"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2"/>
      <c r="BA199" s="251"/>
      <c r="BB199" s="251"/>
      <c r="BN199" s="287" t="s">
        <v>7094</v>
      </c>
      <c r="CV199" s="226"/>
      <c r="CW199" s="226"/>
      <c r="CX199" s="226"/>
      <c r="CY199" s="226"/>
      <c r="CZ199" s="226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</row>
    <row r="200" spans="8:263"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2"/>
      <c r="BA200" s="251"/>
      <c r="BB200" s="251"/>
      <c r="BN200" s="287" t="s">
        <v>7095</v>
      </c>
      <c r="CV200" s="226"/>
      <c r="CW200" s="226"/>
      <c r="CX200" s="226"/>
      <c r="CY200" s="226"/>
      <c r="CZ200" s="226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</row>
    <row r="201" spans="8:263"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2"/>
      <c r="BA201" s="251"/>
      <c r="BB201" s="251"/>
      <c r="BN201" s="287" t="s">
        <v>7096</v>
      </c>
      <c r="CV201" s="226"/>
      <c r="CW201" s="226"/>
      <c r="CX201" s="226"/>
      <c r="CY201" s="226"/>
      <c r="CZ201" s="226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</row>
    <row r="202" spans="8:263"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2"/>
      <c r="BA202" s="251"/>
      <c r="BB202" s="251"/>
      <c r="BN202" s="287" t="s">
        <v>7097</v>
      </c>
      <c r="CV202" s="226"/>
      <c r="CW202" s="226"/>
      <c r="CX202" s="226"/>
      <c r="CY202" s="226"/>
      <c r="CZ202" s="226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</row>
    <row r="203" spans="8:263"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2"/>
      <c r="BA203" s="251"/>
      <c r="BB203" s="251"/>
      <c r="BN203" s="287" t="s">
        <v>7098</v>
      </c>
      <c r="CV203" s="226"/>
      <c r="CW203" s="226"/>
      <c r="CX203" s="226"/>
      <c r="CY203" s="226"/>
      <c r="CZ203" s="226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</row>
    <row r="204" spans="8:263"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2"/>
      <c r="BA204" s="251"/>
      <c r="BB204" s="251"/>
      <c r="BN204" s="287" t="s">
        <v>7099</v>
      </c>
      <c r="CV204" s="226"/>
      <c r="CW204" s="226"/>
      <c r="CX204" s="226"/>
      <c r="CY204" s="226"/>
      <c r="CZ204" s="226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</row>
    <row r="205" spans="8:263"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2"/>
      <c r="BA205" s="251"/>
      <c r="BB205" s="251"/>
      <c r="BN205" s="287" t="s">
        <v>7100</v>
      </c>
      <c r="CV205" s="226"/>
      <c r="CW205" s="226"/>
      <c r="CX205" s="226"/>
      <c r="CY205" s="226"/>
      <c r="CZ205" s="226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</row>
    <row r="206" spans="8:263"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2"/>
      <c r="BA206" s="251"/>
      <c r="BB206" s="251"/>
      <c r="BN206" s="287" t="s">
        <v>7101</v>
      </c>
      <c r="CV206" s="226"/>
      <c r="CW206" s="226"/>
      <c r="CX206" s="226"/>
      <c r="CY206" s="226"/>
      <c r="CZ206" s="226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</row>
    <row r="207" spans="8:263"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2"/>
      <c r="BA207" s="251"/>
      <c r="BB207" s="251"/>
      <c r="BN207" s="287" t="s">
        <v>7102</v>
      </c>
      <c r="CV207" s="226"/>
      <c r="CW207" s="226"/>
      <c r="CX207" s="226"/>
      <c r="CY207" s="226"/>
      <c r="CZ207" s="226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</row>
    <row r="208" spans="8:263"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2"/>
      <c r="BA208" s="251"/>
      <c r="BB208" s="251"/>
      <c r="BN208" s="287" t="s">
        <v>7103</v>
      </c>
      <c r="CV208" s="226"/>
      <c r="CW208" s="226"/>
      <c r="CX208" s="226"/>
      <c r="CY208" s="226"/>
      <c r="CZ208" s="226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</row>
    <row r="209" spans="8:263"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2"/>
      <c r="BA209" s="251"/>
      <c r="BB209" s="251"/>
      <c r="BN209" s="287" t="s">
        <v>7104</v>
      </c>
      <c r="CV209" s="226"/>
      <c r="CW209" s="226"/>
      <c r="CX209" s="226"/>
      <c r="CY209" s="226"/>
      <c r="CZ209" s="226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</row>
    <row r="210" spans="8:263"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2"/>
      <c r="BA210" s="251"/>
      <c r="BB210" s="251"/>
      <c r="BN210" s="287" t="s">
        <v>7105</v>
      </c>
      <c r="CV210" s="226"/>
      <c r="CW210" s="226"/>
      <c r="CX210" s="226"/>
      <c r="CY210" s="226"/>
      <c r="CZ210" s="226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</row>
    <row r="211" spans="8:263"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2"/>
      <c r="BA211" s="251"/>
      <c r="BB211" s="251"/>
      <c r="BN211" s="287" t="s">
        <v>7106</v>
      </c>
      <c r="CV211" s="226"/>
      <c r="CW211" s="226"/>
      <c r="CX211" s="226"/>
      <c r="CY211" s="226"/>
      <c r="CZ211" s="226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</row>
    <row r="212" spans="8:263"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2"/>
      <c r="BA212" s="251"/>
      <c r="BB212" s="251"/>
      <c r="BN212" s="287" t="s">
        <v>7107</v>
      </c>
      <c r="CV212" s="226"/>
      <c r="CW212" s="226"/>
      <c r="CX212" s="226"/>
      <c r="CY212" s="226"/>
      <c r="CZ212" s="226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</row>
    <row r="213" spans="8:263"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2"/>
      <c r="BA213" s="251"/>
      <c r="BB213" s="251"/>
      <c r="BN213" s="287" t="s">
        <v>7108</v>
      </c>
      <c r="CV213" s="226"/>
      <c r="CW213" s="226"/>
      <c r="CX213" s="226"/>
      <c r="CY213" s="226"/>
      <c r="CZ213" s="226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</row>
    <row r="214" spans="8:263"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2"/>
      <c r="BA214" s="251"/>
      <c r="BB214" s="251"/>
      <c r="BN214" s="287" t="s">
        <v>7109</v>
      </c>
      <c r="CV214" s="226"/>
      <c r="CW214" s="226"/>
      <c r="CX214" s="226"/>
      <c r="CY214" s="226"/>
      <c r="CZ214" s="226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</row>
    <row r="215" spans="8:263"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2"/>
      <c r="BA215" s="251"/>
      <c r="BB215" s="251"/>
      <c r="BN215" s="287" t="s">
        <v>7110</v>
      </c>
      <c r="CV215" s="226"/>
      <c r="CW215" s="226"/>
      <c r="CX215" s="226"/>
      <c r="CY215" s="226"/>
      <c r="CZ215" s="226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</row>
    <row r="216" spans="8:263"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2"/>
      <c r="BA216" s="251"/>
      <c r="BB216" s="251"/>
      <c r="BN216" s="287" t="s">
        <v>7111</v>
      </c>
      <c r="CV216" s="226"/>
      <c r="CW216" s="226"/>
      <c r="CX216" s="226"/>
      <c r="CY216" s="226"/>
      <c r="CZ216" s="226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</row>
    <row r="217" spans="8:263"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2"/>
      <c r="BA217" s="251"/>
      <c r="BB217" s="251"/>
      <c r="BN217" s="287" t="s">
        <v>7112</v>
      </c>
      <c r="CV217" s="226"/>
      <c r="CW217" s="226"/>
      <c r="CX217" s="226"/>
      <c r="CY217" s="226"/>
      <c r="CZ217" s="226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</row>
    <row r="218" spans="8:263"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2"/>
      <c r="BA218" s="251"/>
      <c r="BB218" s="251"/>
      <c r="BN218" s="287" t="s">
        <v>7113</v>
      </c>
      <c r="CV218" s="226"/>
      <c r="CW218" s="226"/>
      <c r="CX218" s="226"/>
      <c r="CY218" s="226"/>
      <c r="CZ218" s="226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</row>
    <row r="219" spans="8:263"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2"/>
      <c r="BA219" s="251"/>
      <c r="BB219" s="251"/>
      <c r="BN219" s="287" t="s">
        <v>7114</v>
      </c>
      <c r="CV219" s="226"/>
      <c r="CW219" s="226"/>
      <c r="CX219" s="226"/>
      <c r="CY219" s="226"/>
      <c r="CZ219" s="226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</row>
    <row r="220" spans="8:263"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2"/>
      <c r="BA220" s="251"/>
      <c r="BB220" s="251"/>
      <c r="BN220" s="287" t="s">
        <v>7115</v>
      </c>
      <c r="CV220" s="226"/>
      <c r="CW220" s="226"/>
      <c r="CX220" s="226"/>
      <c r="CY220" s="226"/>
      <c r="CZ220" s="226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</row>
    <row r="221" spans="8:263"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2"/>
      <c r="BA221" s="251"/>
      <c r="BB221" s="251"/>
      <c r="BN221" s="287" t="s">
        <v>7116</v>
      </c>
      <c r="CV221" s="226"/>
      <c r="CW221" s="226"/>
      <c r="CX221" s="226"/>
      <c r="CY221" s="226"/>
      <c r="CZ221" s="226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</row>
    <row r="222" spans="8:263"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2"/>
      <c r="BA222" s="251"/>
      <c r="BB222" s="251"/>
      <c r="BN222" s="287" t="s">
        <v>7117</v>
      </c>
      <c r="CV222" s="226"/>
      <c r="CW222" s="226"/>
      <c r="CX222" s="226"/>
      <c r="CY222" s="226"/>
      <c r="CZ222" s="226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</row>
    <row r="223" spans="8:263"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2"/>
      <c r="BA223" s="251"/>
      <c r="BB223" s="251"/>
      <c r="BN223" s="287" t="s">
        <v>7118</v>
      </c>
      <c r="CV223" s="226"/>
      <c r="CW223" s="226"/>
      <c r="CX223" s="226"/>
      <c r="CY223" s="226"/>
      <c r="CZ223" s="226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</row>
    <row r="224" spans="8:263"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2"/>
      <c r="BA224" s="251"/>
      <c r="BB224" s="251"/>
      <c r="BN224" s="287" t="s">
        <v>7119</v>
      </c>
      <c r="CV224" s="226"/>
      <c r="CW224" s="226"/>
      <c r="CX224" s="226"/>
      <c r="CY224" s="226"/>
      <c r="CZ224" s="226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</row>
    <row r="225" spans="8:263"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2"/>
      <c r="BA225" s="251"/>
      <c r="BB225" s="251"/>
      <c r="BN225" s="287" t="s">
        <v>7120</v>
      </c>
      <c r="CV225" s="226"/>
      <c r="CW225" s="226"/>
      <c r="CX225" s="226"/>
      <c r="CY225" s="226"/>
      <c r="CZ225" s="226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</row>
    <row r="226" spans="8:263"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2"/>
      <c r="BA226" s="251"/>
      <c r="BB226" s="251"/>
      <c r="BN226" s="287" t="s">
        <v>7121</v>
      </c>
      <c r="CV226" s="226"/>
      <c r="CW226" s="226"/>
      <c r="CX226" s="226"/>
      <c r="CY226" s="226"/>
      <c r="CZ226" s="226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</row>
    <row r="227" spans="8:263"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2"/>
      <c r="BA227" s="251"/>
      <c r="BB227" s="251"/>
      <c r="BN227" s="287" t="s">
        <v>7122</v>
      </c>
      <c r="CV227" s="226"/>
      <c r="CW227" s="226"/>
      <c r="CX227" s="226"/>
      <c r="CY227" s="226"/>
      <c r="CZ227" s="226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</row>
    <row r="228" spans="8:263"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2"/>
      <c r="BA228" s="251"/>
      <c r="BB228" s="251"/>
      <c r="BN228" s="287" t="s">
        <v>7123</v>
      </c>
      <c r="CV228" s="226"/>
      <c r="CW228" s="226"/>
      <c r="CX228" s="226"/>
      <c r="CY228" s="226"/>
      <c r="CZ228" s="226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</row>
    <row r="229" spans="8:263"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2"/>
      <c r="BA229" s="251"/>
      <c r="BB229" s="251"/>
      <c r="BN229" s="287" t="s">
        <v>7124</v>
      </c>
      <c r="CV229" s="226"/>
      <c r="CW229" s="226"/>
      <c r="CX229" s="226"/>
      <c r="CY229" s="226"/>
      <c r="CZ229" s="226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</row>
    <row r="230" spans="8:263"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2"/>
      <c r="BA230" s="251"/>
      <c r="BB230" s="251"/>
      <c r="BN230" s="287" t="s">
        <v>7125</v>
      </c>
      <c r="CV230" s="226"/>
      <c r="CW230" s="226"/>
      <c r="CX230" s="226"/>
      <c r="CY230" s="226"/>
      <c r="CZ230" s="226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</row>
    <row r="231" spans="8:263"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2"/>
      <c r="BA231" s="251"/>
      <c r="BB231" s="251"/>
      <c r="BN231" s="287" t="s">
        <v>7126</v>
      </c>
      <c r="CV231" s="226"/>
      <c r="CW231" s="226"/>
      <c r="CX231" s="226"/>
      <c r="CY231" s="226"/>
      <c r="CZ231" s="226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</row>
    <row r="232" spans="8:263"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2"/>
      <c r="BA232" s="251"/>
      <c r="BB232" s="251"/>
      <c r="BN232" s="287" t="s">
        <v>7127</v>
      </c>
      <c r="CV232" s="226"/>
      <c r="CW232" s="226"/>
      <c r="CX232" s="226"/>
      <c r="CY232" s="226"/>
      <c r="CZ232" s="226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</row>
    <row r="233" spans="8:263"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2"/>
      <c r="BA233" s="251"/>
      <c r="BB233" s="251"/>
      <c r="BN233" s="287" t="s">
        <v>7128</v>
      </c>
      <c r="CV233" s="226"/>
      <c r="CW233" s="226"/>
      <c r="CX233" s="226"/>
      <c r="CY233" s="226"/>
      <c r="CZ233" s="226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</row>
    <row r="234" spans="8:263"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2"/>
      <c r="BA234" s="251"/>
      <c r="BB234" s="251"/>
      <c r="BN234" s="287" t="s">
        <v>7129</v>
      </c>
      <c r="CV234" s="226"/>
      <c r="CW234" s="226"/>
      <c r="CX234" s="226"/>
      <c r="CY234" s="226"/>
      <c r="CZ234" s="226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</row>
    <row r="235" spans="8:263"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2"/>
      <c r="BA235" s="251"/>
      <c r="BB235" s="251"/>
      <c r="BN235" s="287" t="s">
        <v>7130</v>
      </c>
      <c r="CV235" s="226"/>
      <c r="CW235" s="226"/>
      <c r="CX235" s="226"/>
      <c r="CY235" s="226"/>
      <c r="CZ235" s="226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</row>
    <row r="236" spans="8:263"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2"/>
      <c r="BA236" s="251"/>
      <c r="BB236" s="251"/>
      <c r="BN236" s="287" t="s">
        <v>7131</v>
      </c>
      <c r="CV236" s="226"/>
      <c r="CW236" s="226"/>
      <c r="CX236" s="226"/>
      <c r="CY236" s="226"/>
      <c r="CZ236" s="226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</row>
    <row r="237" spans="8:263"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2"/>
      <c r="BA237" s="251"/>
      <c r="BB237" s="251"/>
      <c r="BN237" s="287" t="s">
        <v>7132</v>
      </c>
      <c r="CV237" s="226"/>
      <c r="CW237" s="226"/>
      <c r="CX237" s="226"/>
      <c r="CY237" s="226"/>
      <c r="CZ237" s="226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</row>
    <row r="238" spans="8:263"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2"/>
      <c r="BA238" s="251"/>
      <c r="BB238" s="251"/>
      <c r="BN238" s="287" t="s">
        <v>7133</v>
      </c>
      <c r="CV238" s="226"/>
      <c r="CW238" s="226"/>
      <c r="CX238" s="226"/>
      <c r="CY238" s="226"/>
      <c r="CZ238" s="226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</row>
    <row r="239" spans="8:263"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2"/>
      <c r="BA239" s="251"/>
      <c r="BB239" s="251"/>
      <c r="BN239" s="287" t="s">
        <v>7134</v>
      </c>
      <c r="CV239" s="226"/>
      <c r="CW239" s="226"/>
      <c r="CX239" s="226"/>
      <c r="CY239" s="226"/>
      <c r="CZ239" s="226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</row>
    <row r="240" spans="8:263"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2"/>
      <c r="BA240" s="251"/>
      <c r="BB240" s="251"/>
      <c r="BN240" s="287" t="s">
        <v>7135</v>
      </c>
      <c r="CV240" s="226"/>
      <c r="CW240" s="226"/>
      <c r="CX240" s="226"/>
      <c r="CY240" s="226"/>
      <c r="CZ240" s="226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</row>
    <row r="241" spans="8:263"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2"/>
      <c r="BA241" s="251"/>
      <c r="BB241" s="251"/>
      <c r="BN241" s="287" t="s">
        <v>7136</v>
      </c>
      <c r="CV241" s="226"/>
      <c r="CW241" s="226"/>
      <c r="CX241" s="226"/>
      <c r="CY241" s="226"/>
      <c r="CZ241" s="226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</row>
    <row r="242" spans="8:263"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2"/>
      <c r="BA242" s="251"/>
      <c r="BB242" s="251"/>
      <c r="BN242" s="287" t="s">
        <v>7137</v>
      </c>
      <c r="CV242" s="226"/>
      <c r="CW242" s="226"/>
      <c r="CX242" s="226"/>
      <c r="CY242" s="226"/>
      <c r="CZ242" s="226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</row>
    <row r="243" spans="8:263"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2"/>
      <c r="BA243" s="251"/>
      <c r="BB243" s="251"/>
      <c r="BN243" s="287" t="s">
        <v>7138</v>
      </c>
      <c r="CV243" s="226"/>
      <c r="CW243" s="226"/>
      <c r="CX243" s="226"/>
      <c r="CY243" s="226"/>
      <c r="CZ243" s="226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</row>
    <row r="244" spans="8:263"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2"/>
      <c r="BA244" s="251"/>
      <c r="BB244" s="251"/>
      <c r="BN244" s="287" t="s">
        <v>7139</v>
      </c>
      <c r="CV244" s="226"/>
      <c r="CW244" s="226"/>
      <c r="CX244" s="226"/>
      <c r="CY244" s="226"/>
      <c r="CZ244" s="226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</row>
    <row r="245" spans="8:263"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2"/>
      <c r="BA245" s="251"/>
      <c r="BB245" s="251"/>
      <c r="BN245" s="287" t="s">
        <v>7140</v>
      </c>
      <c r="CV245" s="226"/>
      <c r="CW245" s="226"/>
      <c r="CX245" s="226"/>
      <c r="CY245" s="226"/>
      <c r="CZ245" s="226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</row>
    <row r="246" spans="8:263"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2"/>
      <c r="BA246" s="251"/>
      <c r="BB246" s="251"/>
      <c r="BN246" s="287" t="s">
        <v>7141</v>
      </c>
      <c r="CV246" s="226"/>
      <c r="CW246" s="226"/>
      <c r="CX246" s="226"/>
      <c r="CY246" s="226"/>
      <c r="CZ246" s="226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</row>
    <row r="247" spans="8:263"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2"/>
      <c r="BA247" s="251"/>
      <c r="BB247" s="251"/>
      <c r="BN247" s="287" t="s">
        <v>7142</v>
      </c>
      <c r="CV247" s="226"/>
      <c r="CW247" s="226"/>
      <c r="CX247" s="226"/>
      <c r="CY247" s="226"/>
      <c r="CZ247" s="226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</row>
    <row r="248" spans="8:263"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2"/>
      <c r="BA248" s="251"/>
      <c r="BB248" s="251"/>
      <c r="BN248" s="287" t="s">
        <v>7143</v>
      </c>
      <c r="CV248" s="226"/>
      <c r="CW248" s="226"/>
      <c r="CX248" s="226"/>
      <c r="CY248" s="226"/>
      <c r="CZ248" s="226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</row>
    <row r="249" spans="8:263"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2"/>
      <c r="BA249" s="251"/>
      <c r="BB249" s="251"/>
      <c r="BN249" s="287" t="s">
        <v>7144</v>
      </c>
      <c r="CV249" s="226"/>
      <c r="CW249" s="226"/>
      <c r="CX249" s="226"/>
      <c r="CY249" s="226"/>
      <c r="CZ249" s="226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</row>
    <row r="250" spans="8:263"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2"/>
      <c r="BA250" s="251"/>
      <c r="BB250" s="251"/>
      <c r="BN250" s="287" t="s">
        <v>7145</v>
      </c>
      <c r="CV250" s="226"/>
      <c r="CW250" s="226"/>
      <c r="CX250" s="226"/>
      <c r="CY250" s="226"/>
      <c r="CZ250" s="226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</row>
    <row r="251" spans="8:263"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2"/>
      <c r="BA251" s="251"/>
      <c r="BB251" s="251"/>
      <c r="BN251" s="287" t="s">
        <v>7146</v>
      </c>
      <c r="CV251" s="226"/>
      <c r="CW251" s="226"/>
      <c r="CX251" s="226"/>
      <c r="CY251" s="226"/>
      <c r="CZ251" s="226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</row>
    <row r="252" spans="8:263"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2"/>
      <c r="BA252" s="251"/>
      <c r="BB252" s="251"/>
      <c r="BN252" s="287" t="s">
        <v>7147</v>
      </c>
      <c r="CV252" s="226"/>
      <c r="CW252" s="226"/>
      <c r="CX252" s="226"/>
      <c r="CY252" s="226"/>
      <c r="CZ252" s="226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</row>
    <row r="253" spans="8:263" ht="15.75" thickBot="1"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  <c r="AH253" s="255"/>
      <c r="AI253" s="254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2"/>
      <c r="BA253" s="251"/>
      <c r="BB253" s="251"/>
      <c r="BN253" s="287" t="s">
        <v>7148</v>
      </c>
      <c r="CV253" s="226"/>
      <c r="CW253" s="226"/>
      <c r="CX253" s="226"/>
      <c r="CY253" s="226"/>
      <c r="CZ253" s="226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</row>
    <row r="254" spans="8:263" ht="15.75" thickTop="1"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380"/>
      <c r="T254" s="380"/>
      <c r="U254" s="380"/>
      <c r="V254" s="380"/>
      <c r="W254" s="380"/>
      <c r="X254" s="380"/>
      <c r="Y254" s="380"/>
      <c r="Z254" s="381"/>
      <c r="AA254" s="368"/>
      <c r="AB254" s="369"/>
      <c r="AC254" s="369"/>
      <c r="AD254" s="370"/>
      <c r="AE254" s="254"/>
      <c r="AF254" s="254"/>
      <c r="AG254" s="254"/>
      <c r="AH254" s="254"/>
      <c r="AI254" s="254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2"/>
      <c r="BA254" s="251"/>
      <c r="BB254" s="251"/>
      <c r="BN254" s="287" t="s">
        <v>7149</v>
      </c>
      <c r="CV254" s="226"/>
      <c r="CW254" s="226"/>
      <c r="CX254" s="226"/>
      <c r="CY254" s="226"/>
      <c r="CZ254" s="226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</row>
    <row r="255" spans="8:263"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380"/>
      <c r="T255" s="380"/>
      <c r="U255" s="380"/>
      <c r="V255" s="380"/>
      <c r="W255" s="380"/>
      <c r="X255" s="380"/>
      <c r="Y255" s="380"/>
      <c r="Z255" s="381"/>
      <c r="AA255" s="371"/>
      <c r="AB255" s="372"/>
      <c r="AC255" s="372"/>
      <c r="AD255" s="373"/>
      <c r="AE255" s="254"/>
      <c r="AF255" s="254"/>
      <c r="AG255" s="254"/>
      <c r="AH255" s="254"/>
      <c r="AI255" s="254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2"/>
      <c r="BA255" s="251"/>
      <c r="BB255" s="251"/>
      <c r="BN255" s="287" t="s">
        <v>7150</v>
      </c>
      <c r="CV255" s="226"/>
      <c r="CW255" s="226"/>
      <c r="CX255" s="226"/>
      <c r="CY255" s="226"/>
      <c r="CZ255" s="226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</row>
    <row r="256" spans="8:263" ht="15.75" thickBot="1"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380"/>
      <c r="T256" s="380"/>
      <c r="U256" s="380"/>
      <c r="V256" s="380"/>
      <c r="W256" s="380"/>
      <c r="X256" s="380"/>
      <c r="Y256" s="380"/>
      <c r="Z256" s="381"/>
      <c r="AA256" s="374"/>
      <c r="AB256" s="375"/>
      <c r="AC256" s="375"/>
      <c r="AD256" s="376"/>
      <c r="AE256" s="254"/>
      <c r="AF256" s="254"/>
      <c r="AG256" s="254"/>
      <c r="AH256" s="254"/>
      <c r="AI256" s="254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2"/>
      <c r="BA256" s="251"/>
      <c r="BB256" s="251"/>
      <c r="BN256" s="287" t="s">
        <v>7151</v>
      </c>
      <c r="CV256" s="226"/>
      <c r="CW256" s="226"/>
      <c r="CX256" s="226"/>
      <c r="CY256" s="226"/>
      <c r="CZ256" s="226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</row>
    <row r="257" spans="8:263" ht="15.75" thickTop="1"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2"/>
      <c r="BA257" s="251"/>
      <c r="BB257" s="251"/>
      <c r="BN257" s="287" t="s">
        <v>7152</v>
      </c>
      <c r="CV257" s="226"/>
      <c r="CW257" s="226"/>
      <c r="CX257" s="226"/>
      <c r="CY257" s="226"/>
      <c r="CZ257" s="226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</row>
    <row r="258" spans="8:263"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2"/>
      <c r="BA258" s="251"/>
      <c r="BB258" s="251"/>
      <c r="BN258" s="287" t="s">
        <v>7153</v>
      </c>
      <c r="CV258" s="226"/>
      <c r="CW258" s="226"/>
      <c r="CX258" s="226"/>
      <c r="CY258" s="226"/>
      <c r="CZ258" s="226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</row>
    <row r="259" spans="8:263"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2"/>
      <c r="BA259" s="251"/>
      <c r="BB259" s="251"/>
      <c r="BN259" s="287" t="s">
        <v>7154</v>
      </c>
      <c r="CV259" s="226"/>
      <c r="CW259" s="226"/>
      <c r="CX259" s="226"/>
      <c r="CY259" s="226"/>
      <c r="CZ259" s="226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</row>
    <row r="260" spans="8:263"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2"/>
      <c r="BA260" s="251"/>
      <c r="BB260" s="251"/>
      <c r="BN260" s="287" t="s">
        <v>7155</v>
      </c>
      <c r="CV260" s="226"/>
      <c r="CW260" s="226"/>
      <c r="CX260" s="226"/>
      <c r="CY260" s="226"/>
      <c r="CZ260" s="226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</row>
    <row r="261" spans="8:263"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2"/>
      <c r="BA261" s="251"/>
      <c r="BB261" s="251"/>
      <c r="BN261" s="287" t="s">
        <v>7156</v>
      </c>
      <c r="CV261" s="226"/>
      <c r="CW261" s="226"/>
      <c r="CX261" s="226"/>
      <c r="CY261" s="226"/>
      <c r="CZ261" s="226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</row>
    <row r="262" spans="8:263"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2"/>
      <c r="BA262" s="251"/>
      <c r="BB262" s="251"/>
      <c r="BN262" s="287" t="s">
        <v>7157</v>
      </c>
      <c r="CV262" s="226"/>
      <c r="CW262" s="226"/>
      <c r="CX262" s="226"/>
      <c r="CY262" s="226"/>
      <c r="CZ262" s="226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</row>
    <row r="263" spans="8:263"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2"/>
      <c r="BA263" s="251"/>
      <c r="BB263" s="251"/>
      <c r="BN263" s="287" t="s">
        <v>7158</v>
      </c>
      <c r="CV263" s="226"/>
      <c r="CW263" s="226"/>
      <c r="CX263" s="226"/>
      <c r="CY263" s="226"/>
      <c r="CZ263" s="226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</row>
    <row r="264" spans="8:263"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2"/>
      <c r="BA264" s="251"/>
      <c r="BB264" s="251"/>
      <c r="BN264" s="287" t="s">
        <v>7159</v>
      </c>
      <c r="CV264" s="226"/>
      <c r="CW264" s="226"/>
      <c r="CX264" s="226"/>
      <c r="CY264" s="226"/>
      <c r="CZ264" s="226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</row>
    <row r="265" spans="8:263"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2"/>
      <c r="BA265" s="251"/>
      <c r="BB265" s="251"/>
      <c r="BN265" s="287" t="s">
        <v>7160</v>
      </c>
      <c r="CV265" s="226"/>
      <c r="CW265" s="226"/>
      <c r="CX265" s="226"/>
      <c r="CY265" s="226"/>
      <c r="CZ265" s="226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</row>
    <row r="266" spans="8:263"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2"/>
      <c r="BA266" s="251"/>
      <c r="BB266" s="251"/>
      <c r="BN266" s="287" t="s">
        <v>7161</v>
      </c>
      <c r="CV266" s="226"/>
      <c r="CW266" s="226"/>
      <c r="CX266" s="226"/>
      <c r="CY266" s="226"/>
      <c r="CZ266" s="226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</row>
    <row r="267" spans="8:263"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2"/>
      <c r="BA267" s="251"/>
      <c r="BB267" s="251"/>
      <c r="BN267" s="287" t="s">
        <v>7162</v>
      </c>
      <c r="CV267" s="226"/>
      <c r="CW267" s="226"/>
      <c r="CX267" s="226"/>
      <c r="CY267" s="226"/>
      <c r="CZ267" s="226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</row>
    <row r="268" spans="8:263"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2"/>
      <c r="BA268" s="251"/>
      <c r="BB268" s="251"/>
      <c r="BN268" s="287" t="s">
        <v>7163</v>
      </c>
      <c r="CV268" s="226"/>
      <c r="CW268" s="226"/>
      <c r="CX268" s="226"/>
      <c r="CY268" s="226"/>
      <c r="CZ268" s="226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</row>
    <row r="269" spans="8:263"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2"/>
      <c r="BA269" s="251"/>
      <c r="BB269" s="251"/>
      <c r="BN269" s="287" t="s">
        <v>7164</v>
      </c>
      <c r="CV269" s="226"/>
      <c r="CW269" s="226"/>
      <c r="CX269" s="226"/>
      <c r="CY269" s="226"/>
      <c r="CZ269" s="226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</row>
    <row r="270" spans="8:263"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2"/>
      <c r="BA270" s="251"/>
      <c r="BB270" s="251"/>
      <c r="BN270" s="287" t="s">
        <v>7165</v>
      </c>
      <c r="CV270" s="226"/>
      <c r="CW270" s="226"/>
      <c r="CX270" s="226"/>
      <c r="CY270" s="226"/>
      <c r="CZ270" s="226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</row>
    <row r="271" spans="8:263"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2"/>
      <c r="BA271" s="251"/>
      <c r="BB271" s="251"/>
      <c r="BN271" s="287" t="s">
        <v>7166</v>
      </c>
      <c r="CV271" s="226"/>
      <c r="CW271" s="226"/>
      <c r="CX271" s="226"/>
      <c r="CY271" s="226"/>
      <c r="CZ271" s="226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</row>
    <row r="272" spans="8:263"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2"/>
      <c r="BA272" s="251"/>
      <c r="BB272" s="251"/>
      <c r="BN272" s="287" t="s">
        <v>7167</v>
      </c>
      <c r="CV272" s="226"/>
      <c r="CW272" s="226"/>
      <c r="CX272" s="226"/>
      <c r="CY272" s="226"/>
      <c r="CZ272" s="226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</row>
    <row r="273" spans="8:263"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2"/>
      <c r="BA273" s="251"/>
      <c r="BB273" s="251"/>
      <c r="BN273" s="287" t="s">
        <v>7168</v>
      </c>
      <c r="CV273" s="226"/>
      <c r="CW273" s="226"/>
      <c r="CX273" s="226"/>
      <c r="CY273" s="226"/>
      <c r="CZ273" s="226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</row>
    <row r="274" spans="8:263"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2"/>
      <c r="BA274" s="251"/>
      <c r="BB274" s="251"/>
      <c r="BN274" s="287" t="s">
        <v>7169</v>
      </c>
      <c r="CV274" s="226"/>
      <c r="CW274" s="226"/>
      <c r="CX274" s="226"/>
      <c r="CY274" s="226"/>
      <c r="CZ274" s="226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</row>
    <row r="275" spans="8:263"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2"/>
      <c r="BA275" s="251"/>
      <c r="BB275" s="251"/>
      <c r="BN275" s="287" t="s">
        <v>7170</v>
      </c>
      <c r="CV275" s="226"/>
      <c r="CW275" s="226"/>
      <c r="CX275" s="226"/>
      <c r="CY275" s="226"/>
      <c r="CZ275" s="226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</row>
    <row r="276" spans="8:263"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2"/>
      <c r="BA276" s="251"/>
      <c r="BB276" s="251"/>
      <c r="BN276" s="287" t="s">
        <v>7171</v>
      </c>
      <c r="CV276" s="226"/>
      <c r="CW276" s="226"/>
      <c r="CX276" s="226"/>
      <c r="CY276" s="226"/>
      <c r="CZ276" s="226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</row>
    <row r="277" spans="8:263"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2"/>
      <c r="BA277" s="251"/>
      <c r="BB277" s="251"/>
      <c r="BN277" s="287" t="s">
        <v>7172</v>
      </c>
      <c r="CV277" s="226"/>
      <c r="CW277" s="226"/>
      <c r="CX277" s="226"/>
      <c r="CY277" s="226"/>
      <c r="CZ277" s="226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</row>
    <row r="278" spans="8:263"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2"/>
      <c r="BA278" s="251"/>
      <c r="BB278" s="251"/>
      <c r="BN278" s="287" t="s">
        <v>7173</v>
      </c>
      <c r="CV278" s="226"/>
      <c r="CW278" s="226"/>
      <c r="CX278" s="226"/>
      <c r="CY278" s="226"/>
      <c r="CZ278" s="226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</row>
    <row r="279" spans="8:263"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2"/>
      <c r="BA279" s="251"/>
      <c r="BB279" s="251"/>
      <c r="BN279" s="287" t="s">
        <v>7174</v>
      </c>
      <c r="CV279" s="226"/>
      <c r="CW279" s="226"/>
      <c r="CX279" s="226"/>
      <c r="CY279" s="226"/>
      <c r="CZ279" s="226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</row>
    <row r="280" spans="8:263"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2"/>
      <c r="BA280" s="251"/>
      <c r="BB280" s="251"/>
      <c r="BN280" s="287" t="s">
        <v>7175</v>
      </c>
      <c r="CV280" s="226"/>
      <c r="CW280" s="226"/>
      <c r="CX280" s="226"/>
      <c r="CY280" s="226"/>
      <c r="CZ280" s="226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</row>
    <row r="281" spans="8:263"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2"/>
      <c r="BA281" s="251"/>
      <c r="BB281" s="251"/>
      <c r="BN281" s="287" t="s">
        <v>7176</v>
      </c>
      <c r="CV281" s="226"/>
      <c r="CW281" s="226"/>
      <c r="CX281" s="226"/>
      <c r="CY281" s="226"/>
      <c r="CZ281" s="226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</row>
    <row r="282" spans="8:263"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2"/>
      <c r="BA282" s="251"/>
      <c r="BB282" s="251"/>
      <c r="BN282" s="287" t="s">
        <v>7177</v>
      </c>
      <c r="CV282" s="226"/>
      <c r="CW282" s="226"/>
      <c r="CX282" s="226"/>
      <c r="CY282" s="226"/>
      <c r="CZ282" s="226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</row>
    <row r="283" spans="8:263"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2"/>
      <c r="BA283" s="251"/>
      <c r="BB283" s="251"/>
      <c r="BN283" s="287" t="s">
        <v>7178</v>
      </c>
      <c r="CV283" s="226"/>
      <c r="CW283" s="226"/>
      <c r="CX283" s="226"/>
      <c r="CY283" s="226"/>
      <c r="CZ283" s="226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</row>
    <row r="284" spans="8:263"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2"/>
      <c r="BA284" s="251"/>
      <c r="BB284" s="251"/>
      <c r="BN284" s="287" t="s">
        <v>7179</v>
      </c>
      <c r="CV284" s="226"/>
      <c r="CW284" s="226"/>
      <c r="CX284" s="226"/>
      <c r="CY284" s="226"/>
      <c r="CZ284" s="226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</row>
    <row r="285" spans="8:263"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2"/>
      <c r="BA285" s="251"/>
      <c r="BB285" s="251"/>
      <c r="BN285" s="287" t="s">
        <v>7180</v>
      </c>
      <c r="CV285" s="226"/>
      <c r="CW285" s="226"/>
      <c r="CX285" s="226"/>
      <c r="CY285" s="226"/>
      <c r="CZ285" s="226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</row>
    <row r="286" spans="8:263"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2"/>
      <c r="BA286" s="251"/>
      <c r="BB286" s="251"/>
      <c r="BN286" s="287" t="s">
        <v>7181</v>
      </c>
      <c r="CV286" s="226"/>
      <c r="CW286" s="226"/>
      <c r="CX286" s="226"/>
      <c r="CY286" s="226"/>
      <c r="CZ286" s="226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</row>
    <row r="287" spans="8:263"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2"/>
      <c r="BA287" s="251"/>
      <c r="BB287" s="251"/>
      <c r="BN287" s="287" t="s">
        <v>7182</v>
      </c>
      <c r="CV287" s="226"/>
      <c r="CW287" s="226"/>
      <c r="CX287" s="226"/>
      <c r="CY287" s="226"/>
      <c r="CZ287" s="226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</row>
    <row r="288" spans="8:263"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2"/>
      <c r="BA288" s="251"/>
      <c r="BB288" s="251"/>
      <c r="BN288" s="287" t="s">
        <v>7183</v>
      </c>
      <c r="CV288" s="226"/>
      <c r="CW288" s="226"/>
      <c r="CX288" s="226"/>
      <c r="CY288" s="226"/>
      <c r="CZ288" s="226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</row>
    <row r="289" spans="8:263"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2"/>
      <c r="BA289" s="251"/>
      <c r="BB289" s="251"/>
      <c r="BN289" s="287" t="s">
        <v>7184</v>
      </c>
      <c r="CV289" s="226"/>
      <c r="CW289" s="226"/>
      <c r="CX289" s="226"/>
      <c r="CY289" s="226"/>
      <c r="CZ289" s="226"/>
      <c r="DA289" s="210"/>
      <c r="DB289" s="210"/>
      <c r="DC289" s="210"/>
      <c r="DD289" s="210"/>
      <c r="DE289" s="210"/>
      <c r="DF289" s="210"/>
      <c r="DG289" s="210"/>
      <c r="DH289" s="210"/>
      <c r="DI289" s="210"/>
      <c r="DJ289" s="210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</row>
    <row r="290" spans="8:263"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2"/>
      <c r="BA290" s="251"/>
      <c r="BB290" s="251"/>
      <c r="BN290" s="287" t="s">
        <v>7185</v>
      </c>
      <c r="CV290" s="226"/>
      <c r="CW290" s="226"/>
      <c r="CX290" s="226"/>
      <c r="CY290" s="226"/>
      <c r="CZ290" s="226"/>
      <c r="DA290" s="210"/>
      <c r="DB290" s="210"/>
      <c r="DC290" s="210"/>
      <c r="DD290" s="210"/>
      <c r="DE290" s="210"/>
      <c r="DF290" s="210"/>
      <c r="DG290" s="210"/>
      <c r="DH290" s="210"/>
      <c r="DI290" s="210"/>
      <c r="DJ290" s="210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</row>
    <row r="291" spans="8:263"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2"/>
      <c r="BA291" s="251"/>
      <c r="BB291" s="251"/>
      <c r="BN291" s="287" t="s">
        <v>7186</v>
      </c>
      <c r="CV291" s="226"/>
      <c r="CW291" s="226"/>
      <c r="CX291" s="226"/>
      <c r="CY291" s="226"/>
      <c r="CZ291" s="226"/>
      <c r="DA291" s="210"/>
      <c r="DB291" s="210"/>
      <c r="DC291" s="210"/>
      <c r="DD291" s="210"/>
      <c r="DE291" s="210"/>
      <c r="DF291" s="210"/>
      <c r="DG291" s="210"/>
      <c r="DH291" s="210"/>
      <c r="DI291" s="210"/>
      <c r="DJ291" s="210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</row>
    <row r="292" spans="8:263"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2"/>
      <c r="BA292" s="251"/>
      <c r="BB292" s="251"/>
      <c r="BN292" s="287" t="s">
        <v>7187</v>
      </c>
      <c r="CV292" s="226"/>
      <c r="CW292" s="226"/>
      <c r="CX292" s="226"/>
      <c r="CY292" s="226"/>
      <c r="CZ292" s="226"/>
      <c r="DA292" s="210"/>
      <c r="DB292" s="210"/>
      <c r="DC292" s="210"/>
      <c r="DD292" s="210"/>
      <c r="DE292" s="210"/>
      <c r="DF292" s="210"/>
      <c r="DG292" s="210"/>
      <c r="DH292" s="210"/>
      <c r="DI292" s="210"/>
      <c r="DJ292" s="210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</row>
    <row r="293" spans="8:263"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2"/>
      <c r="BA293" s="251"/>
      <c r="BB293" s="251"/>
      <c r="BN293" s="287" t="s">
        <v>7188</v>
      </c>
      <c r="CV293" s="226"/>
      <c r="CW293" s="226"/>
      <c r="CX293" s="226"/>
      <c r="CY293" s="226"/>
      <c r="CZ293" s="226"/>
      <c r="DA293" s="210"/>
      <c r="DB293" s="210"/>
      <c r="DC293" s="210"/>
      <c r="DD293" s="210"/>
      <c r="DE293" s="210"/>
      <c r="DF293" s="210"/>
      <c r="DG293" s="210"/>
      <c r="DH293" s="210"/>
      <c r="DI293" s="210"/>
      <c r="DJ293" s="210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</row>
    <row r="294" spans="8:263"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2"/>
      <c r="BA294" s="251"/>
      <c r="BB294" s="251"/>
      <c r="BN294" s="287" t="s">
        <v>7189</v>
      </c>
      <c r="CV294" s="226"/>
      <c r="CW294" s="226"/>
      <c r="CX294" s="226"/>
      <c r="CY294" s="226"/>
      <c r="CZ294" s="226"/>
      <c r="DA294" s="210"/>
      <c r="DB294" s="210"/>
      <c r="DC294" s="210"/>
      <c r="DD294" s="210"/>
      <c r="DE294" s="210"/>
      <c r="DF294" s="210"/>
      <c r="DG294" s="210"/>
      <c r="DH294" s="210"/>
      <c r="DI294" s="210"/>
      <c r="DJ294" s="210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</row>
    <row r="295" spans="8:263"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2"/>
      <c r="BA295" s="251"/>
      <c r="BB295" s="251"/>
      <c r="BN295" s="287" t="s">
        <v>7190</v>
      </c>
      <c r="CV295" s="226"/>
      <c r="CW295" s="226"/>
      <c r="CX295" s="226"/>
      <c r="CY295" s="226"/>
      <c r="CZ295" s="226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</row>
    <row r="296" spans="8:263"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2"/>
      <c r="BA296" s="251"/>
      <c r="BB296" s="251"/>
      <c r="BN296" s="287" t="s">
        <v>7191</v>
      </c>
      <c r="CV296" s="226"/>
      <c r="CW296" s="226"/>
      <c r="CX296" s="226"/>
      <c r="CY296" s="226"/>
      <c r="CZ296" s="226"/>
      <c r="DA296" s="210"/>
      <c r="DB296" s="210"/>
      <c r="DC296" s="210"/>
      <c r="DD296" s="210"/>
      <c r="DE296" s="210"/>
      <c r="DF296" s="210"/>
      <c r="DG296" s="210"/>
      <c r="DH296" s="210"/>
      <c r="DI296" s="210"/>
      <c r="DJ296" s="210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</row>
    <row r="297" spans="8:263"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2"/>
      <c r="BA297" s="251"/>
      <c r="BB297" s="251"/>
      <c r="BN297" s="287" t="s">
        <v>7192</v>
      </c>
      <c r="CV297" s="226"/>
      <c r="CW297" s="226"/>
      <c r="CX297" s="226"/>
      <c r="CY297" s="226"/>
      <c r="CZ297" s="226"/>
      <c r="DA297" s="210"/>
      <c r="DB297" s="210"/>
      <c r="DC297" s="210"/>
      <c r="DD297" s="210"/>
      <c r="DE297" s="210"/>
      <c r="DF297" s="210"/>
      <c r="DG297" s="210"/>
      <c r="DH297" s="210"/>
      <c r="DI297" s="210"/>
      <c r="DJ297" s="210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</row>
    <row r="298" spans="8:263"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2"/>
      <c r="BA298" s="251"/>
      <c r="BB298" s="251"/>
      <c r="BN298" s="287" t="s">
        <v>7193</v>
      </c>
      <c r="CV298" s="226"/>
      <c r="CW298" s="226"/>
      <c r="CX298" s="226"/>
      <c r="CY298" s="226"/>
      <c r="CZ298" s="226"/>
      <c r="DA298" s="210"/>
      <c r="DB298" s="210"/>
      <c r="DC298" s="210"/>
      <c r="DD298" s="210"/>
      <c r="DE298" s="210"/>
      <c r="DF298" s="210"/>
      <c r="DG298" s="210"/>
      <c r="DH298" s="210"/>
      <c r="DI298" s="210"/>
      <c r="DJ298" s="210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</row>
    <row r="299" spans="8:263"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2"/>
      <c r="BA299" s="251"/>
      <c r="BB299" s="251"/>
      <c r="BN299" s="287" t="s">
        <v>7194</v>
      </c>
      <c r="CV299" s="226"/>
      <c r="CW299" s="226"/>
      <c r="CX299" s="226"/>
      <c r="CY299" s="226"/>
      <c r="CZ299" s="226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210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</row>
    <row r="300" spans="8:263"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2"/>
      <c r="BA300" s="251"/>
      <c r="BB300" s="251"/>
      <c r="BN300" s="287" t="s">
        <v>7195</v>
      </c>
      <c r="CV300" s="226"/>
      <c r="CW300" s="226"/>
      <c r="CX300" s="226"/>
      <c r="CY300" s="226"/>
      <c r="CZ300" s="226"/>
      <c r="DA300" s="210"/>
      <c r="DB300" s="210"/>
      <c r="DC300" s="210"/>
      <c r="DD300" s="210"/>
      <c r="DE300" s="210"/>
      <c r="DF300" s="210"/>
      <c r="DG300" s="210"/>
      <c r="DH300" s="210"/>
      <c r="DI300" s="210"/>
      <c r="DJ300" s="210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</row>
    <row r="301" spans="8:263"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2"/>
      <c r="BA301" s="251"/>
      <c r="BB301" s="251"/>
      <c r="BN301" s="287" t="s">
        <v>7196</v>
      </c>
      <c r="CV301" s="226"/>
      <c r="CW301" s="226"/>
      <c r="CX301" s="226"/>
      <c r="CY301" s="226"/>
      <c r="CZ301" s="226"/>
      <c r="DA301" s="210"/>
      <c r="DB301" s="210"/>
      <c r="DC301" s="210"/>
      <c r="DD301" s="210"/>
      <c r="DE301" s="210"/>
      <c r="DF301" s="210"/>
      <c r="DG301" s="210"/>
      <c r="DH301" s="210"/>
      <c r="DI301" s="210"/>
      <c r="DJ301" s="210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</row>
    <row r="302" spans="8:263"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2"/>
      <c r="BA302" s="251"/>
      <c r="BB302" s="251"/>
      <c r="BN302" s="287" t="s">
        <v>7197</v>
      </c>
      <c r="CV302" s="226"/>
      <c r="CW302" s="226"/>
      <c r="CX302" s="226"/>
      <c r="CY302" s="226"/>
      <c r="CZ302" s="226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210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</row>
    <row r="303" spans="8:263"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2"/>
      <c r="BA303" s="251"/>
      <c r="BB303" s="251"/>
      <c r="BN303" s="287" t="s">
        <v>7198</v>
      </c>
      <c r="CV303" s="226"/>
      <c r="CW303" s="226"/>
      <c r="CX303" s="226"/>
      <c r="CY303" s="226"/>
      <c r="CZ303" s="226"/>
      <c r="DA303" s="210"/>
      <c r="DB303" s="210"/>
      <c r="DC303" s="210"/>
      <c r="DD303" s="210"/>
      <c r="DE303" s="210"/>
      <c r="DF303" s="210"/>
      <c r="DG303" s="210"/>
      <c r="DH303" s="210"/>
      <c r="DI303" s="210"/>
      <c r="DJ303" s="210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</row>
    <row r="304" spans="8:263"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2"/>
      <c r="BA304" s="251"/>
      <c r="BB304" s="251"/>
      <c r="BN304" s="287" t="s">
        <v>7199</v>
      </c>
      <c r="CV304" s="226"/>
      <c r="CW304" s="226"/>
      <c r="CX304" s="226"/>
      <c r="CY304" s="226"/>
      <c r="CZ304" s="226"/>
      <c r="DA304" s="210"/>
      <c r="DB304" s="210"/>
      <c r="DC304" s="210"/>
      <c r="DD304" s="210"/>
      <c r="DE304" s="210"/>
      <c r="DF304" s="210"/>
      <c r="DG304" s="210"/>
      <c r="DH304" s="210"/>
      <c r="DI304" s="210"/>
      <c r="DJ304" s="210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</row>
    <row r="305" spans="8:263"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2"/>
      <c r="BA305" s="251"/>
      <c r="BB305" s="251"/>
      <c r="BN305" s="287" t="s">
        <v>7200</v>
      </c>
      <c r="CV305" s="226"/>
      <c r="CW305" s="226"/>
      <c r="CX305" s="226"/>
      <c r="CY305" s="226"/>
      <c r="CZ305" s="226"/>
      <c r="DA305" s="210"/>
      <c r="DB305" s="210"/>
      <c r="DC305" s="210"/>
      <c r="DD305" s="210"/>
      <c r="DE305" s="210"/>
      <c r="DF305" s="210"/>
      <c r="DG305" s="210"/>
      <c r="DH305" s="210"/>
      <c r="DI305" s="210"/>
      <c r="DJ305" s="210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</row>
    <row r="306" spans="8:263"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2"/>
      <c r="BA306" s="251"/>
      <c r="BB306" s="251"/>
      <c r="BN306" s="287" t="s">
        <v>7201</v>
      </c>
      <c r="CV306" s="226"/>
      <c r="CW306" s="226"/>
      <c r="CX306" s="226"/>
      <c r="CY306" s="226"/>
      <c r="CZ306" s="226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</row>
    <row r="307" spans="8:263"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2"/>
      <c r="BA307" s="251"/>
      <c r="BB307" s="251"/>
      <c r="BN307" s="287" t="s">
        <v>7202</v>
      </c>
      <c r="CV307" s="226"/>
      <c r="CW307" s="226"/>
      <c r="CX307" s="226"/>
      <c r="CY307" s="226"/>
      <c r="CZ307" s="226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</row>
    <row r="308" spans="8:263"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2"/>
      <c r="BA308" s="251"/>
      <c r="BB308" s="251"/>
      <c r="BN308" s="287" t="s">
        <v>7203</v>
      </c>
      <c r="CV308" s="226"/>
      <c r="CW308" s="226"/>
      <c r="CX308" s="226"/>
      <c r="CY308" s="226"/>
      <c r="CZ308" s="226"/>
      <c r="DA308" s="210"/>
      <c r="DB308" s="210"/>
      <c r="DC308" s="210"/>
      <c r="DD308" s="210"/>
      <c r="DE308" s="210"/>
      <c r="DF308" s="210"/>
      <c r="DG308" s="210"/>
      <c r="DH308" s="210"/>
      <c r="DI308" s="210"/>
      <c r="DJ308" s="210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</row>
    <row r="309" spans="8:263"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2"/>
      <c r="BA309" s="251"/>
      <c r="BB309" s="251"/>
      <c r="BN309" s="287" t="s">
        <v>7204</v>
      </c>
      <c r="CV309" s="226"/>
      <c r="CW309" s="226"/>
      <c r="CX309" s="226"/>
      <c r="CY309" s="226"/>
      <c r="CZ309" s="226"/>
      <c r="DA309" s="210"/>
      <c r="DB309" s="210"/>
      <c r="DC309" s="210"/>
      <c r="DD309" s="210"/>
      <c r="DE309" s="210"/>
      <c r="DF309" s="210"/>
      <c r="DG309" s="210"/>
      <c r="DH309" s="210"/>
      <c r="DI309" s="210"/>
      <c r="DJ309" s="210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</row>
    <row r="310" spans="8:263"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2"/>
      <c r="BA310" s="251"/>
      <c r="BB310" s="251"/>
      <c r="BN310" s="287" t="s">
        <v>7205</v>
      </c>
      <c r="CV310" s="226"/>
      <c r="CW310" s="226"/>
      <c r="CX310" s="226"/>
      <c r="CY310" s="226"/>
      <c r="CZ310" s="226"/>
      <c r="DA310" s="210"/>
      <c r="DB310" s="210"/>
      <c r="DC310" s="210"/>
      <c r="DD310" s="210"/>
      <c r="DE310" s="210"/>
      <c r="DF310" s="210"/>
      <c r="DG310" s="210"/>
      <c r="DH310" s="210"/>
      <c r="DI310" s="210"/>
      <c r="DJ310" s="210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</row>
    <row r="311" spans="8:263"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2"/>
      <c r="BA311" s="251"/>
      <c r="BB311" s="251"/>
      <c r="BN311" s="287" t="s">
        <v>7206</v>
      </c>
      <c r="CV311" s="226"/>
      <c r="CW311" s="226"/>
      <c r="CX311" s="226"/>
      <c r="CY311" s="226"/>
      <c r="CZ311" s="226"/>
      <c r="DA311" s="210"/>
      <c r="DB311" s="210"/>
      <c r="DC311" s="210"/>
      <c r="DD311" s="210"/>
      <c r="DE311" s="210"/>
      <c r="DF311" s="210"/>
      <c r="DG311" s="210"/>
      <c r="DH311" s="210"/>
      <c r="DI311" s="210"/>
      <c r="DJ311" s="210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</row>
    <row r="312" spans="8:263"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2"/>
      <c r="BA312" s="251"/>
      <c r="BB312" s="251"/>
      <c r="BN312" s="287" t="s">
        <v>7207</v>
      </c>
      <c r="CV312" s="226"/>
      <c r="CW312" s="226"/>
      <c r="CX312" s="226"/>
      <c r="CY312" s="226"/>
      <c r="CZ312" s="226"/>
      <c r="DA312" s="210"/>
      <c r="DB312" s="210"/>
      <c r="DC312" s="210"/>
      <c r="DD312" s="210"/>
      <c r="DE312" s="210"/>
      <c r="DF312" s="210"/>
      <c r="DG312" s="210"/>
      <c r="DH312" s="210"/>
      <c r="DI312" s="210"/>
      <c r="DJ312" s="210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</row>
    <row r="313" spans="8:263"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2"/>
      <c r="BA313" s="251"/>
      <c r="BB313" s="251"/>
      <c r="BN313" s="287" t="s">
        <v>7208</v>
      </c>
      <c r="CV313" s="226"/>
      <c r="CW313" s="226"/>
      <c r="CX313" s="226"/>
      <c r="CY313" s="226"/>
      <c r="CZ313" s="226"/>
      <c r="DA313" s="210"/>
      <c r="DB313" s="210"/>
      <c r="DC313" s="210"/>
      <c r="DD313" s="210"/>
      <c r="DE313" s="210"/>
      <c r="DF313" s="210"/>
      <c r="DG313" s="210"/>
      <c r="DH313" s="210"/>
      <c r="DI313" s="210"/>
      <c r="DJ313" s="210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</row>
    <row r="314" spans="8:263"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2"/>
      <c r="BA314" s="251"/>
      <c r="BB314" s="251"/>
      <c r="BN314" s="287" t="s">
        <v>7209</v>
      </c>
      <c r="CV314" s="226"/>
      <c r="CW314" s="226"/>
      <c r="CX314" s="226"/>
      <c r="CY314" s="226"/>
      <c r="CZ314" s="226"/>
      <c r="DA314" s="210"/>
      <c r="DB314" s="210"/>
      <c r="DC314" s="210"/>
      <c r="DD314" s="210"/>
      <c r="DE314" s="210"/>
      <c r="DF314" s="210"/>
      <c r="DG314" s="210"/>
      <c r="DH314" s="210"/>
      <c r="DI314" s="210"/>
      <c r="DJ314" s="210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</row>
    <row r="315" spans="8:263"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2"/>
      <c r="BA315" s="251"/>
      <c r="BB315" s="251"/>
      <c r="BN315" s="287" t="s">
        <v>7210</v>
      </c>
      <c r="CV315" s="226"/>
      <c r="CW315" s="226"/>
      <c r="CX315" s="226"/>
      <c r="CY315" s="226"/>
      <c r="CZ315" s="226"/>
      <c r="DA315" s="210"/>
      <c r="DB315" s="210"/>
      <c r="DC315" s="210"/>
      <c r="DD315" s="210"/>
      <c r="DE315" s="210"/>
      <c r="DF315" s="210"/>
      <c r="DG315" s="210"/>
      <c r="DH315" s="210"/>
      <c r="DI315" s="210"/>
      <c r="DJ315" s="210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</row>
    <row r="316" spans="8:263"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2"/>
      <c r="BA316" s="251"/>
      <c r="BB316" s="251"/>
      <c r="BN316" s="287" t="s">
        <v>7211</v>
      </c>
      <c r="CV316" s="226"/>
      <c r="CW316" s="226"/>
      <c r="CX316" s="226"/>
      <c r="CY316" s="226"/>
      <c r="CZ316" s="226"/>
      <c r="DA316" s="210"/>
      <c r="DB316" s="210"/>
      <c r="DC316" s="210"/>
      <c r="DD316" s="210"/>
      <c r="DE316" s="210"/>
      <c r="DF316" s="210"/>
      <c r="DG316" s="210"/>
      <c r="DH316" s="210"/>
      <c r="DI316" s="210"/>
      <c r="DJ316" s="210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</row>
    <row r="317" spans="8:263"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2"/>
      <c r="BA317" s="251"/>
      <c r="BB317" s="251"/>
      <c r="BN317" s="287" t="s">
        <v>7212</v>
      </c>
      <c r="CV317" s="226"/>
      <c r="CW317" s="226"/>
      <c r="CX317" s="226"/>
      <c r="CY317" s="226"/>
      <c r="CZ317" s="226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</row>
    <row r="318" spans="8:263"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2"/>
      <c r="BA318" s="251"/>
      <c r="BB318" s="251"/>
      <c r="BN318" s="287" t="s">
        <v>7213</v>
      </c>
      <c r="CV318" s="226"/>
      <c r="CW318" s="226"/>
      <c r="CX318" s="226"/>
      <c r="CY318" s="226"/>
      <c r="CZ318" s="226"/>
      <c r="DA318" s="210"/>
      <c r="DB318" s="210"/>
      <c r="DC318" s="210"/>
      <c r="DD318" s="210"/>
      <c r="DE318" s="210"/>
      <c r="DF318" s="210"/>
      <c r="DG318" s="210"/>
      <c r="DH318" s="210"/>
      <c r="DI318" s="210"/>
      <c r="DJ318" s="210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</row>
    <row r="319" spans="8:263"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2"/>
      <c r="BA319" s="251"/>
      <c r="BB319" s="251"/>
      <c r="BN319" s="287" t="s">
        <v>7214</v>
      </c>
      <c r="CV319" s="226"/>
      <c r="CW319" s="226"/>
      <c r="CX319" s="226"/>
      <c r="CY319" s="226"/>
      <c r="CZ319" s="226"/>
      <c r="DA319" s="210"/>
      <c r="DB319" s="210"/>
      <c r="DC319" s="210"/>
      <c r="DD319" s="210"/>
      <c r="DE319" s="210"/>
      <c r="DF319" s="210"/>
      <c r="DG319" s="210"/>
      <c r="DH319" s="210"/>
      <c r="DI319" s="210"/>
      <c r="DJ319" s="210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</row>
    <row r="320" spans="8:263"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2"/>
      <c r="BA320" s="251"/>
      <c r="BB320" s="251"/>
      <c r="BN320" s="287" t="s">
        <v>7215</v>
      </c>
      <c r="CV320" s="226"/>
      <c r="CW320" s="226"/>
      <c r="CX320" s="226"/>
      <c r="CY320" s="226"/>
      <c r="CZ320" s="226"/>
      <c r="DA320" s="210"/>
      <c r="DB320" s="210"/>
      <c r="DC320" s="210"/>
      <c r="DD320" s="210"/>
      <c r="DE320" s="210"/>
      <c r="DF320" s="210"/>
      <c r="DG320" s="210"/>
      <c r="DH320" s="210"/>
      <c r="DI320" s="210"/>
      <c r="DJ320" s="210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</row>
    <row r="321" spans="8:263"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2"/>
      <c r="BA321" s="251"/>
      <c r="BB321" s="251"/>
      <c r="BN321" s="287" t="s">
        <v>7216</v>
      </c>
      <c r="CV321" s="226"/>
      <c r="CW321" s="226"/>
      <c r="CX321" s="226"/>
      <c r="CY321" s="226"/>
      <c r="CZ321" s="226"/>
      <c r="DA321" s="210"/>
      <c r="DB321" s="210"/>
      <c r="DC321" s="210"/>
      <c r="DD321" s="210"/>
      <c r="DE321" s="210"/>
      <c r="DF321" s="210"/>
      <c r="DG321" s="210"/>
      <c r="DH321" s="210"/>
      <c r="DI321" s="210"/>
      <c r="DJ321" s="210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</row>
    <row r="322" spans="8:263"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2"/>
      <c r="BA322" s="251"/>
      <c r="BB322" s="251"/>
      <c r="BN322" s="287" t="s">
        <v>7217</v>
      </c>
      <c r="CV322" s="226"/>
      <c r="CW322" s="226"/>
      <c r="CX322" s="226"/>
      <c r="CY322" s="226"/>
      <c r="CZ322" s="226"/>
      <c r="DA322" s="210"/>
      <c r="DB322" s="210"/>
      <c r="DC322" s="210"/>
      <c r="DD322" s="210"/>
      <c r="DE322" s="210"/>
      <c r="DF322" s="210"/>
      <c r="DG322" s="210"/>
      <c r="DH322" s="210"/>
      <c r="DI322" s="210"/>
      <c r="DJ322" s="210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</row>
    <row r="323" spans="8:263"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2"/>
      <c r="BA323" s="251"/>
      <c r="BB323" s="251"/>
      <c r="BN323" s="287" t="s">
        <v>7218</v>
      </c>
      <c r="CV323" s="226"/>
      <c r="CW323" s="226"/>
      <c r="CX323" s="226"/>
      <c r="CY323" s="226"/>
      <c r="CZ323" s="226"/>
      <c r="DA323" s="210"/>
      <c r="DB323" s="210"/>
      <c r="DC323" s="210"/>
      <c r="DD323" s="210"/>
      <c r="DE323" s="210"/>
      <c r="DF323" s="210"/>
      <c r="DG323" s="210"/>
      <c r="DH323" s="210"/>
      <c r="DI323" s="210"/>
      <c r="DJ323" s="210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</row>
    <row r="324" spans="8:263"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2"/>
      <c r="BA324" s="251"/>
      <c r="BB324" s="251"/>
      <c r="BN324" s="287" t="s">
        <v>7219</v>
      </c>
      <c r="CV324" s="226"/>
      <c r="CW324" s="226"/>
      <c r="CX324" s="226"/>
      <c r="CY324" s="226"/>
      <c r="CZ324" s="226"/>
      <c r="DA324" s="210"/>
      <c r="DB324" s="210"/>
      <c r="DC324" s="210"/>
      <c r="DD324" s="210"/>
      <c r="DE324" s="210"/>
      <c r="DF324" s="210"/>
      <c r="DG324" s="210"/>
      <c r="DH324" s="210"/>
      <c r="DI324" s="210"/>
      <c r="DJ324" s="210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</row>
    <row r="325" spans="8:263"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2"/>
      <c r="BA325" s="251"/>
      <c r="BB325" s="251"/>
      <c r="BN325" s="287" t="s">
        <v>7220</v>
      </c>
      <c r="CV325" s="226"/>
      <c r="CW325" s="226"/>
      <c r="CX325" s="226"/>
      <c r="CY325" s="226"/>
      <c r="CZ325" s="226"/>
      <c r="DA325" s="210"/>
      <c r="DB325" s="210"/>
      <c r="DC325" s="210"/>
      <c r="DD325" s="210"/>
      <c r="DE325" s="210"/>
      <c r="DF325" s="210"/>
      <c r="DG325" s="210"/>
      <c r="DH325" s="210"/>
      <c r="DI325" s="210"/>
      <c r="DJ325" s="210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</row>
    <row r="326" spans="8:263"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2"/>
      <c r="BA326" s="251"/>
      <c r="BB326" s="251"/>
      <c r="BN326" s="287" t="s">
        <v>7221</v>
      </c>
      <c r="CV326" s="226"/>
      <c r="CW326" s="226"/>
      <c r="CX326" s="226"/>
      <c r="CY326" s="226"/>
      <c r="CZ326" s="226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</row>
    <row r="327" spans="8:263"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2"/>
      <c r="BA327" s="251"/>
      <c r="BB327" s="251"/>
      <c r="BN327" s="287" t="s">
        <v>7222</v>
      </c>
      <c r="CV327" s="226"/>
      <c r="CW327" s="226"/>
      <c r="CX327" s="226"/>
      <c r="CY327" s="226"/>
      <c r="CZ327" s="226"/>
      <c r="DA327" s="210"/>
      <c r="DB327" s="210"/>
      <c r="DC327" s="210"/>
      <c r="DD327" s="210"/>
      <c r="DE327" s="210"/>
      <c r="DF327" s="210"/>
      <c r="DG327" s="210"/>
      <c r="DH327" s="210"/>
      <c r="DI327" s="210"/>
      <c r="DJ327" s="210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</row>
    <row r="328" spans="8:263"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2"/>
      <c r="BA328" s="251"/>
      <c r="BB328" s="251"/>
      <c r="BN328" s="287" t="s">
        <v>7223</v>
      </c>
      <c r="CV328" s="226"/>
      <c r="CW328" s="226"/>
      <c r="CX328" s="226"/>
      <c r="CY328" s="226"/>
      <c r="CZ328" s="226"/>
      <c r="DA328" s="210"/>
      <c r="DB328" s="210"/>
      <c r="DC328" s="210"/>
      <c r="DD328" s="210"/>
      <c r="DE328" s="210"/>
      <c r="DF328" s="210"/>
      <c r="DG328" s="210"/>
      <c r="DH328" s="210"/>
      <c r="DI328" s="210"/>
      <c r="DJ328" s="210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</row>
    <row r="329" spans="8:263"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2"/>
      <c r="BA329" s="251"/>
      <c r="BB329" s="251"/>
      <c r="BN329" s="287" t="s">
        <v>7224</v>
      </c>
      <c r="CV329" s="226"/>
      <c r="CW329" s="226"/>
      <c r="CX329" s="226"/>
      <c r="CY329" s="226"/>
      <c r="CZ329" s="226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210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</row>
    <row r="330" spans="8:263"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2"/>
      <c r="BA330" s="251"/>
      <c r="BB330" s="251"/>
      <c r="BN330" s="287" t="s">
        <v>7225</v>
      </c>
      <c r="CV330" s="226"/>
      <c r="CW330" s="226"/>
      <c r="CX330" s="226"/>
      <c r="CY330" s="226"/>
      <c r="CZ330" s="226"/>
      <c r="DA330" s="210"/>
      <c r="DB330" s="210"/>
      <c r="DC330" s="210"/>
      <c r="DD330" s="210"/>
      <c r="DE330" s="210"/>
      <c r="DF330" s="210"/>
      <c r="DG330" s="210"/>
      <c r="DH330" s="210"/>
      <c r="DI330" s="210"/>
      <c r="DJ330" s="210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</row>
    <row r="331" spans="8:263"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2"/>
      <c r="BA331" s="251"/>
      <c r="BB331" s="251"/>
      <c r="BN331" s="287" t="s">
        <v>7226</v>
      </c>
      <c r="CV331" s="226"/>
      <c r="CW331" s="226"/>
      <c r="CX331" s="226"/>
      <c r="CY331" s="226"/>
      <c r="CZ331" s="226"/>
      <c r="DA331" s="210"/>
      <c r="DB331" s="210"/>
      <c r="DC331" s="210"/>
      <c r="DD331" s="210"/>
      <c r="DE331" s="210"/>
      <c r="DF331" s="210"/>
      <c r="DG331" s="210"/>
      <c r="DH331" s="210"/>
      <c r="DI331" s="210"/>
      <c r="DJ331" s="210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</row>
    <row r="332" spans="8:263"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2"/>
      <c r="BA332" s="251"/>
      <c r="BB332" s="251"/>
      <c r="BN332" s="287" t="s">
        <v>7227</v>
      </c>
      <c r="CV332" s="226"/>
      <c r="CW332" s="226"/>
      <c r="CX332" s="226"/>
      <c r="CY332" s="226"/>
      <c r="CZ332" s="226"/>
      <c r="DA332" s="210"/>
      <c r="DB332" s="210"/>
      <c r="DC332" s="210"/>
      <c r="DD332" s="210"/>
      <c r="DE332" s="210"/>
      <c r="DF332" s="210"/>
      <c r="DG332" s="210"/>
      <c r="DH332" s="210"/>
      <c r="DI332" s="210"/>
      <c r="DJ332" s="210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</row>
    <row r="333" spans="8:263"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2"/>
      <c r="BA333" s="251"/>
      <c r="BB333" s="251"/>
      <c r="BN333" s="287" t="s">
        <v>7228</v>
      </c>
      <c r="CV333" s="226"/>
      <c r="CW333" s="226"/>
      <c r="CX333" s="226"/>
      <c r="CY333" s="226"/>
      <c r="CZ333" s="226"/>
      <c r="DA333" s="210"/>
      <c r="DB333" s="210"/>
      <c r="DC333" s="210"/>
      <c r="DD333" s="210"/>
      <c r="DE333" s="210"/>
      <c r="DF333" s="210"/>
      <c r="DG333" s="210"/>
      <c r="DH333" s="210"/>
      <c r="DI333" s="210"/>
      <c r="DJ333" s="210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</row>
    <row r="334" spans="8:263"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2"/>
      <c r="BA334" s="251"/>
      <c r="BB334" s="251"/>
      <c r="BN334" s="287" t="s">
        <v>7229</v>
      </c>
      <c r="CV334" s="226"/>
      <c r="CW334" s="226"/>
      <c r="CX334" s="226"/>
      <c r="CY334" s="226"/>
      <c r="CZ334" s="226"/>
      <c r="DA334" s="210"/>
      <c r="DB334" s="210"/>
      <c r="DC334" s="210"/>
      <c r="DD334" s="210"/>
      <c r="DE334" s="210"/>
      <c r="DF334" s="210"/>
      <c r="DG334" s="210"/>
      <c r="DH334" s="210"/>
      <c r="DI334" s="210"/>
      <c r="DJ334" s="210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</row>
    <row r="335" spans="8:263"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2"/>
      <c r="BA335" s="251"/>
      <c r="BB335" s="251"/>
      <c r="BN335" s="287" t="s">
        <v>7230</v>
      </c>
      <c r="CV335" s="226"/>
      <c r="CW335" s="226"/>
      <c r="CX335" s="226"/>
      <c r="CY335" s="226"/>
      <c r="CZ335" s="226"/>
      <c r="DA335" s="210"/>
      <c r="DB335" s="210"/>
      <c r="DC335" s="210"/>
      <c r="DD335" s="210"/>
      <c r="DE335" s="210"/>
      <c r="DF335" s="210"/>
      <c r="DG335" s="210"/>
      <c r="DH335" s="210"/>
      <c r="DI335" s="210"/>
      <c r="DJ335" s="210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</row>
    <row r="336" spans="8:263"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2"/>
      <c r="BA336" s="251"/>
      <c r="BB336" s="251"/>
      <c r="BN336" s="287" t="s">
        <v>7231</v>
      </c>
      <c r="CV336" s="226"/>
      <c r="CW336" s="226"/>
      <c r="CX336" s="226"/>
      <c r="CY336" s="226"/>
      <c r="CZ336" s="226"/>
      <c r="DA336" s="210"/>
      <c r="DB336" s="210"/>
      <c r="DC336" s="210"/>
      <c r="DD336" s="210"/>
      <c r="DE336" s="210"/>
      <c r="DF336" s="210"/>
      <c r="DG336" s="210"/>
      <c r="DH336" s="210"/>
      <c r="DI336" s="210"/>
      <c r="DJ336" s="210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</row>
    <row r="337" spans="8:263"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2"/>
      <c r="BA337" s="251"/>
      <c r="BB337" s="251"/>
      <c r="BN337" s="287" t="s">
        <v>7232</v>
      </c>
      <c r="CV337" s="226"/>
      <c r="CW337" s="226"/>
      <c r="CX337" s="226"/>
      <c r="CY337" s="226"/>
      <c r="CZ337" s="226"/>
      <c r="DA337" s="210"/>
      <c r="DB337" s="210"/>
      <c r="DC337" s="210"/>
      <c r="DD337" s="210"/>
      <c r="DE337" s="210"/>
      <c r="DF337" s="210"/>
      <c r="DG337" s="210"/>
      <c r="DH337" s="210"/>
      <c r="DI337" s="210"/>
      <c r="DJ337" s="210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</row>
    <row r="338" spans="8:263"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2"/>
      <c r="BA338" s="251"/>
      <c r="BB338" s="251"/>
      <c r="BN338" s="287" t="s">
        <v>7233</v>
      </c>
      <c r="CV338" s="226"/>
      <c r="CW338" s="226"/>
      <c r="CX338" s="226"/>
      <c r="CY338" s="226"/>
      <c r="CZ338" s="226"/>
      <c r="DA338" s="210"/>
      <c r="DB338" s="210"/>
      <c r="DC338" s="210"/>
      <c r="DD338" s="210"/>
      <c r="DE338" s="210"/>
      <c r="DF338" s="210"/>
      <c r="DG338" s="210"/>
      <c r="DH338" s="210"/>
      <c r="DI338" s="210"/>
      <c r="DJ338" s="210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</row>
    <row r="339" spans="8:263" ht="15.75" thickBot="1"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  <c r="AH339" s="255"/>
      <c r="AI339" s="254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2"/>
      <c r="BA339" s="251"/>
      <c r="BB339" s="251"/>
      <c r="BN339" s="287" t="s">
        <v>7234</v>
      </c>
      <c r="CV339" s="226"/>
      <c r="CW339" s="226"/>
      <c r="CX339" s="226"/>
      <c r="CY339" s="226"/>
      <c r="CZ339" s="226"/>
      <c r="DA339" s="210"/>
      <c r="DB339" s="210"/>
      <c r="DC339" s="210"/>
      <c r="DD339" s="210"/>
      <c r="DE339" s="210"/>
      <c r="DF339" s="210"/>
      <c r="DG339" s="210"/>
      <c r="DH339" s="210"/>
      <c r="DI339" s="210"/>
      <c r="DJ339" s="210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</row>
    <row r="340" spans="8:263" ht="15.75" thickTop="1"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426"/>
      <c r="T340" s="426"/>
      <c r="U340" s="426"/>
      <c r="V340" s="426"/>
      <c r="W340" s="426"/>
      <c r="X340" s="426"/>
      <c r="Y340" s="426"/>
      <c r="Z340" s="427"/>
      <c r="AA340" s="382"/>
      <c r="AB340" s="383"/>
      <c r="AC340" s="383"/>
      <c r="AD340" s="384"/>
      <c r="AE340" s="254"/>
      <c r="AF340" s="254"/>
      <c r="AG340" s="254"/>
      <c r="AH340" s="254"/>
      <c r="AI340" s="254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2"/>
      <c r="BA340" s="251"/>
      <c r="BB340" s="251"/>
      <c r="BN340" s="287" t="s">
        <v>7235</v>
      </c>
      <c r="CV340" s="226"/>
      <c r="CW340" s="226"/>
      <c r="CX340" s="226"/>
      <c r="CY340" s="226"/>
      <c r="CZ340" s="226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</row>
    <row r="341" spans="8:263"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426"/>
      <c r="T341" s="426"/>
      <c r="U341" s="426"/>
      <c r="V341" s="426"/>
      <c r="W341" s="426"/>
      <c r="X341" s="426"/>
      <c r="Y341" s="426"/>
      <c r="Z341" s="427"/>
      <c r="AA341" s="385"/>
      <c r="AB341" s="386"/>
      <c r="AC341" s="386"/>
      <c r="AD341" s="387"/>
      <c r="AE341" s="254"/>
      <c r="AF341" s="254"/>
      <c r="AG341" s="254"/>
      <c r="AH341" s="254"/>
      <c r="AI341" s="254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2"/>
      <c r="BA341" s="251"/>
      <c r="BB341" s="251"/>
      <c r="BN341" s="287" t="s">
        <v>7236</v>
      </c>
      <c r="CV341" s="226"/>
      <c r="CW341" s="226"/>
      <c r="CX341" s="226"/>
      <c r="CY341" s="226"/>
      <c r="CZ341" s="226"/>
      <c r="DA341" s="210"/>
      <c r="DB341" s="210"/>
      <c r="DC341" s="210"/>
      <c r="DD341" s="210"/>
      <c r="DE341" s="210"/>
      <c r="DF341" s="210"/>
      <c r="DG341" s="210"/>
      <c r="DH341" s="210"/>
      <c r="DI341" s="210"/>
      <c r="DJ341" s="210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</row>
    <row r="342" spans="8:263" ht="15.75" thickBot="1"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426"/>
      <c r="T342" s="426"/>
      <c r="U342" s="426"/>
      <c r="V342" s="426"/>
      <c r="W342" s="426"/>
      <c r="X342" s="426"/>
      <c r="Y342" s="426"/>
      <c r="Z342" s="427"/>
      <c r="AA342" s="388"/>
      <c r="AB342" s="389"/>
      <c r="AC342" s="389"/>
      <c r="AD342" s="390"/>
      <c r="AE342" s="254"/>
      <c r="AF342" s="254"/>
      <c r="AG342" s="254"/>
      <c r="AH342" s="254"/>
      <c r="AI342" s="254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2"/>
      <c r="BA342" s="251"/>
      <c r="BB342" s="251"/>
      <c r="BN342" s="287" t="s">
        <v>7237</v>
      </c>
      <c r="CV342" s="226"/>
      <c r="CW342" s="226"/>
      <c r="CX342" s="226"/>
      <c r="CY342" s="226"/>
      <c r="CZ342" s="226"/>
      <c r="DA342" s="210"/>
      <c r="DB342" s="210"/>
      <c r="DC342" s="210"/>
      <c r="DD342" s="210"/>
      <c r="DE342" s="210"/>
      <c r="DF342" s="210"/>
      <c r="DG342" s="210"/>
      <c r="DH342" s="210"/>
      <c r="DI342" s="210"/>
      <c r="DJ342" s="210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</row>
    <row r="343" spans="8:263" ht="15.75" thickTop="1"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2"/>
      <c r="BA343" s="251"/>
      <c r="BB343" s="251"/>
      <c r="BN343" s="287" t="s">
        <v>7238</v>
      </c>
      <c r="CV343" s="226"/>
      <c r="CW343" s="226"/>
      <c r="CX343" s="226"/>
      <c r="CY343" s="226"/>
      <c r="CZ343" s="226"/>
      <c r="DA343" s="210"/>
      <c r="DB343" s="210"/>
      <c r="DC343" s="210"/>
      <c r="DD343" s="210"/>
      <c r="DE343" s="210"/>
      <c r="DF343" s="210"/>
      <c r="DG343" s="210"/>
      <c r="DH343" s="210"/>
      <c r="DI343" s="210"/>
      <c r="DJ343" s="210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</row>
    <row r="344" spans="8:263"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2"/>
      <c r="BA344" s="251"/>
      <c r="BB344" s="251"/>
      <c r="BN344" s="287" t="s">
        <v>7239</v>
      </c>
      <c r="CV344" s="226"/>
      <c r="CW344" s="226"/>
      <c r="CX344" s="226"/>
      <c r="CY344" s="226"/>
      <c r="CZ344" s="226"/>
      <c r="DA344" s="210"/>
      <c r="DB344" s="210"/>
      <c r="DC344" s="210"/>
      <c r="DD344" s="210"/>
      <c r="DE344" s="210"/>
      <c r="DF344" s="210"/>
      <c r="DG344" s="210"/>
      <c r="DH344" s="210"/>
      <c r="DI344" s="210"/>
      <c r="DJ344" s="210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</row>
    <row r="345" spans="8:263"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2"/>
      <c r="BA345" s="251"/>
      <c r="BB345" s="251"/>
      <c r="BN345" s="287" t="s">
        <v>7240</v>
      </c>
      <c r="CV345" s="226"/>
      <c r="CW345" s="226"/>
      <c r="CX345" s="226"/>
      <c r="CY345" s="226"/>
      <c r="CZ345" s="226"/>
      <c r="DA345" s="210"/>
      <c r="DB345" s="210"/>
      <c r="DC345" s="210"/>
      <c r="DD345" s="210"/>
      <c r="DE345" s="210"/>
      <c r="DF345" s="210"/>
      <c r="DG345" s="210"/>
      <c r="DH345" s="210"/>
      <c r="DI345" s="210"/>
      <c r="DJ345" s="210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</row>
    <row r="346" spans="8:263"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2"/>
      <c r="BA346" s="251"/>
      <c r="BB346" s="251"/>
      <c r="CV346" s="226"/>
      <c r="CW346" s="226"/>
      <c r="CX346" s="226"/>
      <c r="CY346" s="226"/>
      <c r="CZ346" s="226"/>
      <c r="DA346" s="210"/>
      <c r="DB346" s="210"/>
      <c r="DC346" s="210"/>
      <c r="DD346" s="210"/>
      <c r="DE346" s="210"/>
      <c r="DF346" s="210"/>
      <c r="DG346" s="210"/>
      <c r="DH346" s="210"/>
      <c r="DI346" s="210"/>
      <c r="DJ346" s="210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</row>
    <row r="347" spans="8:263"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2"/>
      <c r="BA347" s="251"/>
      <c r="BB347" s="251"/>
      <c r="CV347" s="226"/>
      <c r="CW347" s="226"/>
      <c r="CX347" s="226"/>
      <c r="CY347" s="226"/>
      <c r="CZ347" s="226"/>
      <c r="DA347" s="210"/>
      <c r="DB347" s="210"/>
      <c r="DC347" s="210"/>
      <c r="DD347" s="210"/>
      <c r="DE347" s="210"/>
      <c r="DF347" s="210"/>
      <c r="DG347" s="210"/>
      <c r="DH347" s="210"/>
      <c r="DI347" s="210"/>
      <c r="DJ347" s="210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</row>
    <row r="348" spans="8:263"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2"/>
      <c r="BA348" s="251"/>
      <c r="BB348" s="251"/>
      <c r="CV348" s="226"/>
      <c r="CW348" s="226"/>
      <c r="CX348" s="226"/>
      <c r="CY348" s="226"/>
      <c r="CZ348" s="226"/>
      <c r="DA348" s="210"/>
      <c r="DB348" s="210"/>
      <c r="DC348" s="210"/>
      <c r="DD348" s="210"/>
      <c r="DE348" s="210"/>
      <c r="DF348" s="210"/>
      <c r="DG348" s="210"/>
      <c r="DH348" s="210"/>
      <c r="DI348" s="210"/>
      <c r="DJ348" s="210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</row>
    <row r="349" spans="8:263"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2"/>
      <c r="BA349" s="251"/>
      <c r="BB349" s="251"/>
      <c r="CV349" s="226"/>
      <c r="CW349" s="226"/>
      <c r="CX349" s="226"/>
      <c r="CY349" s="226"/>
      <c r="CZ349" s="226"/>
      <c r="DA349" s="210"/>
      <c r="DB349" s="210"/>
      <c r="DC349" s="210"/>
      <c r="DD349" s="210"/>
      <c r="DE349" s="210"/>
      <c r="DF349" s="210"/>
      <c r="DG349" s="210"/>
      <c r="DH349" s="210"/>
      <c r="DI349" s="210"/>
      <c r="DJ349" s="210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</row>
    <row r="350" spans="8:263"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2"/>
      <c r="BA350" s="251"/>
      <c r="BB350" s="251"/>
      <c r="CV350" s="226"/>
      <c r="CW350" s="226"/>
      <c r="CX350" s="226"/>
      <c r="CY350" s="226"/>
      <c r="CZ350" s="226"/>
      <c r="DA350" s="210"/>
      <c r="DB350" s="210"/>
      <c r="DC350" s="210"/>
      <c r="DD350" s="210"/>
      <c r="DE350" s="210"/>
      <c r="DF350" s="210"/>
      <c r="DG350" s="210"/>
      <c r="DH350" s="210"/>
      <c r="DI350" s="210"/>
      <c r="DJ350" s="210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</row>
    <row r="351" spans="8:263"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2"/>
      <c r="BA351" s="251"/>
      <c r="BB351" s="251"/>
      <c r="CV351" s="226"/>
      <c r="CW351" s="226"/>
      <c r="CX351" s="226"/>
      <c r="CY351" s="226"/>
      <c r="CZ351" s="226"/>
      <c r="DA351" s="210"/>
      <c r="DB351" s="210"/>
      <c r="DC351" s="210"/>
      <c r="DD351" s="210"/>
      <c r="DE351" s="210"/>
      <c r="DF351" s="210"/>
      <c r="DG351" s="210"/>
      <c r="DH351" s="210"/>
      <c r="DI351" s="210"/>
      <c r="DJ351" s="210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</row>
    <row r="352" spans="8:263"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2"/>
      <c r="BA352" s="251"/>
      <c r="BB352" s="251"/>
      <c r="CV352" s="226"/>
      <c r="CW352" s="226"/>
      <c r="CX352" s="226"/>
      <c r="CY352" s="226"/>
      <c r="CZ352" s="226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</row>
    <row r="353" spans="8:263"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2"/>
      <c r="BA353" s="251"/>
      <c r="BB353" s="251"/>
      <c r="CV353" s="226"/>
      <c r="CW353" s="226"/>
      <c r="CX353" s="226"/>
      <c r="CY353" s="226"/>
      <c r="CZ353" s="226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</row>
    <row r="354" spans="8:263"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2"/>
      <c r="BA354" s="251"/>
      <c r="BB354" s="251"/>
      <c r="CV354" s="226"/>
      <c r="CW354" s="226"/>
      <c r="CX354" s="226"/>
      <c r="CY354" s="226"/>
      <c r="CZ354" s="226"/>
      <c r="DA354" s="210"/>
      <c r="DB354" s="210"/>
      <c r="DC354" s="210"/>
      <c r="DD354" s="210"/>
      <c r="DE354" s="210"/>
      <c r="DF354" s="210"/>
      <c r="DG354" s="210"/>
      <c r="DH354" s="210"/>
      <c r="DI354" s="210"/>
      <c r="DJ354" s="210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</row>
    <row r="355" spans="8:263"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2"/>
      <c r="BA355" s="251"/>
      <c r="BB355" s="251"/>
      <c r="CV355" s="226"/>
      <c r="CW355" s="226"/>
      <c r="CX355" s="226"/>
      <c r="CY355" s="226"/>
      <c r="CZ355" s="226"/>
      <c r="DA355" s="210"/>
      <c r="DB355" s="210"/>
      <c r="DC355" s="210"/>
      <c r="DD355" s="210"/>
      <c r="DE355" s="210"/>
      <c r="DF355" s="210"/>
      <c r="DG355" s="210"/>
      <c r="DH355" s="210"/>
      <c r="DI355" s="210"/>
      <c r="DJ355" s="210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</row>
    <row r="356" spans="8:263"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2"/>
      <c r="BA356" s="251"/>
      <c r="BB356" s="251"/>
      <c r="CV356" s="226"/>
      <c r="CW356" s="226"/>
      <c r="CX356" s="226"/>
      <c r="CY356" s="226"/>
      <c r="CZ356" s="226"/>
      <c r="DA356" s="210"/>
      <c r="DB356" s="210"/>
      <c r="DC356" s="210"/>
      <c r="DD356" s="210"/>
      <c r="DE356" s="210"/>
      <c r="DF356" s="210"/>
      <c r="DG356" s="210"/>
      <c r="DH356" s="210"/>
      <c r="DI356" s="210"/>
      <c r="DJ356" s="210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</row>
    <row r="357" spans="8:263"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2"/>
      <c r="BA357" s="251"/>
      <c r="BB357" s="251"/>
      <c r="CV357" s="226"/>
      <c r="CW357" s="226"/>
      <c r="CX357" s="226"/>
      <c r="CY357" s="226"/>
      <c r="CZ357" s="226"/>
      <c r="DA357" s="210"/>
      <c r="DB357" s="210"/>
      <c r="DC357" s="210"/>
      <c r="DD357" s="210"/>
      <c r="DE357" s="210"/>
      <c r="DF357" s="210"/>
      <c r="DG357" s="210"/>
      <c r="DH357" s="210"/>
      <c r="DI357" s="210"/>
      <c r="DJ357" s="210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</row>
    <row r="358" spans="8:263"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2"/>
      <c r="BA358" s="251"/>
      <c r="BB358" s="251"/>
      <c r="CV358" s="226"/>
      <c r="CW358" s="226"/>
      <c r="CX358" s="226"/>
      <c r="CY358" s="226"/>
      <c r="CZ358" s="226"/>
      <c r="DA358" s="210"/>
      <c r="DB358" s="210"/>
      <c r="DC358" s="210"/>
      <c r="DD358" s="210"/>
      <c r="DE358" s="210"/>
      <c r="DF358" s="210"/>
      <c r="DG358" s="210"/>
      <c r="DH358" s="210"/>
      <c r="DI358" s="210"/>
      <c r="DJ358" s="210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</row>
    <row r="359" spans="8:263"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2"/>
      <c r="BA359" s="251"/>
      <c r="BB359" s="251"/>
      <c r="CV359" s="226"/>
      <c r="CW359" s="226"/>
      <c r="CX359" s="226"/>
      <c r="CY359" s="226"/>
      <c r="CZ359" s="226"/>
      <c r="DA359" s="210"/>
      <c r="DB359" s="210"/>
      <c r="DC359" s="210"/>
      <c r="DD359" s="210"/>
      <c r="DE359" s="210"/>
      <c r="DF359" s="210"/>
      <c r="DG359" s="210"/>
      <c r="DH359" s="210"/>
      <c r="DI359" s="210"/>
      <c r="DJ359" s="210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</row>
    <row r="360" spans="8:263"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2"/>
      <c r="BA360" s="251"/>
      <c r="BB360" s="251"/>
      <c r="CV360" s="226"/>
      <c r="CW360" s="226"/>
      <c r="CX360" s="226"/>
      <c r="CY360" s="226"/>
      <c r="CZ360" s="226"/>
      <c r="DA360" s="210"/>
      <c r="DB360" s="210"/>
      <c r="DC360" s="210"/>
      <c r="DD360" s="210"/>
      <c r="DE360" s="210"/>
      <c r="DF360" s="210"/>
      <c r="DG360" s="210"/>
      <c r="DH360" s="210"/>
      <c r="DI360" s="210"/>
      <c r="DJ360" s="210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</row>
    <row r="361" spans="8:263"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2"/>
      <c r="BA361" s="251"/>
      <c r="BB361" s="251"/>
      <c r="CV361" s="226"/>
      <c r="CW361" s="226"/>
      <c r="CX361" s="226"/>
      <c r="CY361" s="226"/>
      <c r="CZ361" s="226"/>
      <c r="DA361" s="210"/>
      <c r="DB361" s="210"/>
      <c r="DC361" s="210"/>
      <c r="DD361" s="210"/>
      <c r="DE361" s="210"/>
      <c r="DF361" s="210"/>
      <c r="DG361" s="210"/>
      <c r="DH361" s="210"/>
      <c r="DI361" s="210"/>
      <c r="DJ361" s="210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</row>
    <row r="362" spans="8:263">
      <c r="AZ362" s="252"/>
      <c r="BA362" s="251"/>
      <c r="BB362" s="251"/>
      <c r="CV362" s="226"/>
      <c r="CW362" s="226"/>
      <c r="CX362" s="226"/>
      <c r="CY362" s="226"/>
      <c r="CZ362" s="226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</row>
    <row r="363" spans="8:263">
      <c r="AZ363" s="252"/>
      <c r="BA363" s="251"/>
      <c r="BB363" s="251"/>
      <c r="CV363" s="226"/>
      <c r="CW363" s="226"/>
      <c r="CX363" s="226"/>
      <c r="CY363" s="226"/>
      <c r="CZ363" s="226"/>
      <c r="DA363" s="210"/>
      <c r="DB363" s="210"/>
      <c r="DC363" s="210"/>
      <c r="DD363" s="210"/>
      <c r="DE363" s="210"/>
      <c r="DF363" s="210"/>
      <c r="DG363" s="210"/>
      <c r="DH363" s="210"/>
      <c r="DI363" s="210"/>
      <c r="DJ363" s="210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</row>
    <row r="364" spans="8:263">
      <c r="AZ364" s="252"/>
      <c r="BA364" s="251"/>
      <c r="BB364" s="251"/>
      <c r="CV364" s="226"/>
      <c r="CW364" s="226"/>
      <c r="CX364" s="226"/>
      <c r="CY364" s="226"/>
      <c r="CZ364" s="226"/>
      <c r="DA364" s="210"/>
      <c r="DB364" s="210"/>
      <c r="DC364" s="210"/>
      <c r="DD364" s="210"/>
      <c r="DE364" s="210"/>
      <c r="DF364" s="210"/>
      <c r="DG364" s="210"/>
      <c r="DH364" s="210"/>
      <c r="DI364" s="210"/>
      <c r="DJ364" s="210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</row>
    <row r="365" spans="8:263">
      <c r="AZ365" s="252"/>
      <c r="BA365" s="251"/>
      <c r="BB365" s="251"/>
      <c r="CV365" s="226"/>
      <c r="CW365" s="226"/>
      <c r="CX365" s="226"/>
      <c r="CY365" s="226"/>
      <c r="CZ365" s="226"/>
      <c r="DA365" s="210"/>
      <c r="DB365" s="210"/>
      <c r="DC365" s="210"/>
      <c r="DD365" s="210"/>
      <c r="DE365" s="210"/>
      <c r="DF365" s="210"/>
      <c r="DG365" s="210"/>
      <c r="DH365" s="210"/>
      <c r="DI365" s="210"/>
      <c r="DJ365" s="210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</row>
    <row r="366" spans="8:263">
      <c r="AZ366" s="252"/>
      <c r="BA366" s="251"/>
      <c r="BB366" s="251"/>
      <c r="CV366" s="226"/>
      <c r="CW366" s="226"/>
      <c r="CX366" s="226"/>
      <c r="CY366" s="226"/>
      <c r="CZ366" s="226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</row>
    <row r="367" spans="8:263">
      <c r="AZ367" s="252"/>
      <c r="BA367" s="251"/>
      <c r="BB367" s="251"/>
      <c r="CV367" s="226"/>
      <c r="CW367" s="226"/>
      <c r="CX367" s="226"/>
      <c r="CY367" s="226"/>
      <c r="CZ367" s="226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</row>
    <row r="368" spans="8:263">
      <c r="AZ368" s="252"/>
      <c r="BA368" s="251"/>
      <c r="BB368" s="251"/>
      <c r="CV368" s="226"/>
      <c r="CW368" s="226"/>
      <c r="CX368" s="226"/>
      <c r="CY368" s="226"/>
      <c r="CZ368" s="226"/>
      <c r="DA368" s="210"/>
      <c r="DB368" s="210"/>
      <c r="DC368" s="210"/>
      <c r="DD368" s="210"/>
      <c r="DE368" s="210"/>
      <c r="DF368" s="210"/>
      <c r="DG368" s="210"/>
      <c r="DH368" s="210"/>
      <c r="DI368" s="210"/>
      <c r="DJ368" s="210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</row>
    <row r="369" spans="52:263">
      <c r="AZ369" s="252"/>
      <c r="BA369" s="251"/>
      <c r="BB369" s="251"/>
      <c r="CV369" s="226"/>
      <c r="CW369" s="226"/>
      <c r="CX369" s="226"/>
      <c r="CY369" s="226"/>
      <c r="CZ369" s="226"/>
      <c r="DA369" s="210"/>
      <c r="DB369" s="210"/>
      <c r="DC369" s="210"/>
      <c r="DD369" s="210"/>
      <c r="DE369" s="210"/>
      <c r="DF369" s="210"/>
      <c r="DG369" s="210"/>
      <c r="DH369" s="210"/>
      <c r="DI369" s="210"/>
      <c r="DJ369" s="210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</row>
    <row r="370" spans="52:263">
      <c r="AZ370" s="252"/>
      <c r="BA370" s="251"/>
      <c r="BB370" s="251"/>
      <c r="CV370" s="226"/>
      <c r="CW370" s="226"/>
      <c r="CX370" s="226"/>
      <c r="CY370" s="226"/>
      <c r="CZ370" s="226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</row>
    <row r="371" spans="52:263">
      <c r="AZ371" s="252"/>
      <c r="BA371" s="251"/>
      <c r="BB371" s="251"/>
      <c r="CV371" s="226"/>
      <c r="CW371" s="226"/>
      <c r="CX371" s="226"/>
      <c r="CY371" s="226"/>
      <c r="CZ371" s="226"/>
      <c r="DA371" s="210"/>
      <c r="DB371" s="210"/>
      <c r="DC371" s="210"/>
      <c r="DD371" s="210"/>
      <c r="DE371" s="210"/>
      <c r="DF371" s="210"/>
      <c r="DG371" s="210"/>
      <c r="DH371" s="210"/>
      <c r="DI371" s="210"/>
      <c r="DJ371" s="210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</row>
    <row r="372" spans="52:263">
      <c r="AZ372" s="252"/>
      <c r="BA372" s="251"/>
      <c r="BB372" s="251"/>
      <c r="CV372" s="226"/>
      <c r="CW372" s="226"/>
      <c r="CX372" s="226"/>
      <c r="CY372" s="226"/>
      <c r="CZ372" s="226"/>
      <c r="DA372" s="210"/>
      <c r="DB372" s="210"/>
      <c r="DC372" s="210"/>
      <c r="DD372" s="210"/>
      <c r="DE372" s="210"/>
      <c r="DF372" s="210"/>
      <c r="DG372" s="210"/>
      <c r="DH372" s="210"/>
      <c r="DI372" s="210"/>
      <c r="DJ372" s="210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</row>
    <row r="373" spans="52:263">
      <c r="AZ373" s="252"/>
      <c r="BA373" s="251"/>
      <c r="BB373" s="251"/>
      <c r="CV373" s="226"/>
      <c r="CW373" s="226"/>
      <c r="CX373" s="226"/>
      <c r="CY373" s="226"/>
      <c r="CZ373" s="226"/>
      <c r="DA373" s="210"/>
      <c r="DB373" s="210"/>
      <c r="DC373" s="210"/>
      <c r="DD373" s="210"/>
      <c r="DE373" s="210"/>
      <c r="DF373" s="210"/>
      <c r="DG373" s="210"/>
      <c r="DH373" s="210"/>
      <c r="DI373" s="210"/>
      <c r="DJ373" s="210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</row>
    <row r="374" spans="52:263">
      <c r="AZ374" s="252"/>
      <c r="BA374" s="251"/>
      <c r="BB374" s="251"/>
      <c r="CV374" s="226"/>
      <c r="CW374" s="226"/>
      <c r="CX374" s="226"/>
      <c r="CY374" s="226"/>
      <c r="CZ374" s="226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</row>
    <row r="375" spans="52:263">
      <c r="AZ375" s="252"/>
      <c r="BA375" s="251"/>
      <c r="BB375" s="251"/>
      <c r="CV375" s="226"/>
      <c r="CW375" s="226"/>
      <c r="CX375" s="226"/>
      <c r="CY375" s="226"/>
      <c r="CZ375" s="226"/>
      <c r="DA375" s="210"/>
      <c r="DB375" s="210"/>
      <c r="DC375" s="210"/>
      <c r="DD375" s="210"/>
      <c r="DE375" s="210"/>
      <c r="DF375" s="210"/>
      <c r="DG375" s="210"/>
      <c r="DH375" s="210"/>
      <c r="DI375" s="210"/>
      <c r="DJ375" s="210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</row>
    <row r="376" spans="52:263">
      <c r="AZ376" s="252"/>
      <c r="BA376" s="251"/>
      <c r="BB376" s="251"/>
      <c r="CV376" s="226"/>
      <c r="CW376" s="226"/>
      <c r="CX376" s="226"/>
      <c r="CY376" s="226"/>
      <c r="CZ376" s="226"/>
      <c r="DA376" s="210"/>
      <c r="DB376" s="210"/>
      <c r="DC376" s="210"/>
      <c r="DD376" s="210"/>
      <c r="DE376" s="210"/>
      <c r="DF376" s="210"/>
      <c r="DG376" s="210"/>
      <c r="DH376" s="210"/>
      <c r="DI376" s="210"/>
      <c r="DJ376" s="210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</row>
    <row r="377" spans="52:263">
      <c r="AZ377" s="252"/>
      <c r="BA377" s="251"/>
      <c r="BB377" s="251"/>
      <c r="CV377" s="226"/>
      <c r="CW377" s="226"/>
      <c r="CX377" s="226"/>
      <c r="CY377" s="226"/>
      <c r="CZ377" s="226"/>
      <c r="DA377" s="210"/>
      <c r="DB377" s="210"/>
      <c r="DC377" s="210"/>
      <c r="DD377" s="210"/>
      <c r="DE377" s="210"/>
      <c r="DF377" s="210"/>
      <c r="DG377" s="210"/>
      <c r="DH377" s="210"/>
      <c r="DI377" s="210"/>
      <c r="DJ377" s="210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</row>
    <row r="378" spans="52:263">
      <c r="AZ378" s="252"/>
      <c r="BA378" s="251"/>
      <c r="BB378" s="251"/>
      <c r="CV378" s="226"/>
      <c r="CW378" s="226"/>
      <c r="CX378" s="226"/>
      <c r="CY378" s="226"/>
      <c r="CZ378" s="226"/>
      <c r="DA378" s="210"/>
      <c r="DB378" s="210"/>
      <c r="DC378" s="210"/>
      <c r="DD378" s="210"/>
      <c r="DE378" s="210"/>
      <c r="DF378" s="210"/>
      <c r="DG378" s="210"/>
      <c r="DH378" s="210"/>
      <c r="DI378" s="210"/>
      <c r="DJ378" s="210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</row>
    <row r="379" spans="52:263">
      <c r="AZ379" s="252"/>
      <c r="BA379" s="251"/>
      <c r="BB379" s="251"/>
      <c r="CV379" s="226"/>
      <c r="CW379" s="226"/>
      <c r="CX379" s="226"/>
      <c r="CY379" s="226"/>
      <c r="CZ379" s="226"/>
      <c r="DA379" s="210"/>
      <c r="DB379" s="210"/>
      <c r="DC379" s="210"/>
      <c r="DD379" s="210"/>
      <c r="DE379" s="210"/>
      <c r="DF379" s="210"/>
      <c r="DG379" s="210"/>
      <c r="DH379" s="210"/>
      <c r="DI379" s="210"/>
      <c r="DJ379" s="210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</row>
    <row r="380" spans="52:263">
      <c r="AZ380" s="252"/>
      <c r="BA380" s="251"/>
      <c r="BB380" s="251"/>
      <c r="CV380" s="226"/>
      <c r="CW380" s="226"/>
      <c r="CX380" s="226"/>
      <c r="CY380" s="226"/>
      <c r="CZ380" s="226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</row>
    <row r="381" spans="52:263">
      <c r="AZ381" s="252"/>
      <c r="BA381" s="251"/>
      <c r="BB381" s="251"/>
      <c r="CV381" s="226"/>
      <c r="CW381" s="226"/>
      <c r="CX381" s="226"/>
      <c r="CY381" s="226"/>
      <c r="CZ381" s="226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</row>
    <row r="382" spans="52:263">
      <c r="AZ382" s="252"/>
      <c r="BA382" s="251"/>
      <c r="BB382" s="251"/>
      <c r="CV382" s="226"/>
      <c r="CW382" s="226"/>
      <c r="CX382" s="226"/>
      <c r="CY382" s="226"/>
      <c r="CZ382" s="226"/>
      <c r="DA382" s="210"/>
      <c r="DB382" s="210"/>
      <c r="DC382" s="210"/>
      <c r="DD382" s="210"/>
      <c r="DE382" s="210"/>
      <c r="DF382" s="210"/>
      <c r="DG382" s="210"/>
      <c r="DH382" s="210"/>
      <c r="DI382" s="210"/>
      <c r="DJ382" s="210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</row>
    <row r="383" spans="52:263">
      <c r="AZ383" s="252"/>
      <c r="BA383" s="251"/>
      <c r="BB383" s="251"/>
      <c r="CV383" s="226"/>
      <c r="CW383" s="226"/>
      <c r="CX383" s="226"/>
      <c r="CY383" s="226"/>
      <c r="CZ383" s="226"/>
      <c r="DA383" s="210"/>
      <c r="DB383" s="210"/>
      <c r="DC383" s="210"/>
      <c r="DD383" s="210"/>
      <c r="DE383" s="210"/>
      <c r="DF383" s="210"/>
      <c r="DG383" s="210"/>
      <c r="DH383" s="210"/>
      <c r="DI383" s="210"/>
      <c r="DJ383" s="210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</row>
    <row r="384" spans="52:263">
      <c r="AZ384" s="252"/>
      <c r="BA384" s="251"/>
      <c r="BB384" s="251"/>
      <c r="CV384" s="226"/>
      <c r="CW384" s="226"/>
      <c r="CX384" s="226"/>
      <c r="CY384" s="226"/>
      <c r="CZ384" s="226"/>
      <c r="DA384" s="210"/>
      <c r="DB384" s="210"/>
      <c r="DC384" s="210"/>
      <c r="DD384" s="210"/>
      <c r="DE384" s="210"/>
      <c r="DF384" s="210"/>
      <c r="DG384" s="210"/>
      <c r="DH384" s="210"/>
      <c r="DI384" s="210"/>
      <c r="DJ384" s="210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</row>
    <row r="385" spans="52:263">
      <c r="AZ385" s="252"/>
      <c r="BA385" s="251"/>
      <c r="BB385" s="251"/>
      <c r="CV385" s="226"/>
      <c r="CW385" s="226"/>
      <c r="CX385" s="226"/>
      <c r="CY385" s="226"/>
      <c r="CZ385" s="226"/>
      <c r="DA385" s="210"/>
      <c r="DB385" s="210"/>
      <c r="DC385" s="210"/>
      <c r="DD385" s="210"/>
      <c r="DE385" s="210"/>
      <c r="DF385" s="210"/>
      <c r="DG385" s="210"/>
      <c r="DH385" s="210"/>
      <c r="DI385" s="210"/>
      <c r="DJ385" s="210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</row>
    <row r="386" spans="52:263">
      <c r="AZ386" s="252"/>
      <c r="BA386" s="251"/>
      <c r="BB386" s="251"/>
      <c r="CV386" s="226"/>
      <c r="CW386" s="226"/>
      <c r="CX386" s="226"/>
      <c r="CY386" s="226"/>
      <c r="CZ386" s="226"/>
      <c r="DA386" s="210"/>
      <c r="DB386" s="210"/>
      <c r="DC386" s="210"/>
      <c r="DD386" s="210"/>
      <c r="DE386" s="210"/>
      <c r="DF386" s="210"/>
      <c r="DG386" s="210"/>
      <c r="DH386" s="210"/>
      <c r="DI386" s="210"/>
      <c r="DJ386" s="210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</row>
    <row r="387" spans="52:263">
      <c r="AZ387" s="252"/>
      <c r="BA387" s="251"/>
      <c r="BB387" s="251"/>
      <c r="CV387" s="226"/>
      <c r="CW387" s="226"/>
      <c r="CX387" s="226"/>
      <c r="CY387" s="226"/>
      <c r="CZ387" s="226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210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</row>
    <row r="388" spans="52:263">
      <c r="AZ388" s="252"/>
      <c r="BA388" s="251"/>
      <c r="BB388" s="251"/>
      <c r="CV388" s="226"/>
      <c r="CW388" s="226"/>
      <c r="CX388" s="226"/>
      <c r="CY388" s="226"/>
      <c r="CZ388" s="226"/>
      <c r="DA388" s="210"/>
      <c r="DB388" s="210"/>
      <c r="DC388" s="210"/>
      <c r="DD388" s="210"/>
      <c r="DE388" s="210"/>
      <c r="DF388" s="210"/>
      <c r="DG388" s="210"/>
      <c r="DH388" s="210"/>
      <c r="DI388" s="210"/>
      <c r="DJ388" s="210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</row>
    <row r="389" spans="52:263">
      <c r="AZ389" s="252"/>
      <c r="BA389" s="251"/>
      <c r="BB389" s="251"/>
      <c r="CV389" s="226"/>
      <c r="CW389" s="226"/>
      <c r="CX389" s="226"/>
      <c r="CY389" s="226"/>
      <c r="CZ389" s="226"/>
      <c r="DA389" s="210"/>
      <c r="DB389" s="210"/>
      <c r="DC389" s="210"/>
      <c r="DD389" s="210"/>
      <c r="DE389" s="210"/>
      <c r="DF389" s="210"/>
      <c r="DG389" s="210"/>
      <c r="DH389" s="210"/>
      <c r="DI389" s="210"/>
      <c r="DJ389" s="210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</row>
    <row r="390" spans="52:263">
      <c r="AZ390" s="252"/>
      <c r="BA390" s="251"/>
      <c r="BB390" s="251"/>
      <c r="CV390" s="226"/>
      <c r="CW390" s="226"/>
      <c r="CX390" s="226"/>
      <c r="CY390" s="226"/>
      <c r="CZ390" s="226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</row>
    <row r="391" spans="52:263">
      <c r="AZ391" s="252"/>
      <c r="BA391" s="251"/>
      <c r="BB391" s="251"/>
      <c r="CV391" s="226"/>
      <c r="CW391" s="226"/>
      <c r="CX391" s="226"/>
      <c r="CY391" s="226"/>
      <c r="CZ391" s="226"/>
      <c r="DA391" s="210"/>
      <c r="DB391" s="210"/>
      <c r="DC391" s="210"/>
      <c r="DD391" s="210"/>
      <c r="DE391" s="210"/>
      <c r="DF391" s="210"/>
      <c r="DG391" s="210"/>
      <c r="DH391" s="210"/>
      <c r="DI391" s="210"/>
      <c r="DJ391" s="210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</row>
    <row r="392" spans="52:263">
      <c r="AZ392" s="252"/>
      <c r="BA392" s="251"/>
      <c r="BB392" s="251"/>
      <c r="CV392" s="226"/>
      <c r="CW392" s="226"/>
      <c r="CX392" s="226"/>
      <c r="CY392" s="226"/>
      <c r="CZ392" s="226"/>
      <c r="DA392" s="210"/>
      <c r="DB392" s="210"/>
      <c r="DC392" s="210"/>
      <c r="DD392" s="210"/>
      <c r="DE392" s="210"/>
      <c r="DF392" s="210"/>
      <c r="DG392" s="210"/>
      <c r="DH392" s="210"/>
      <c r="DI392" s="210"/>
      <c r="DJ392" s="210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</row>
    <row r="393" spans="52:263">
      <c r="AZ393" s="252"/>
      <c r="BA393" s="251"/>
      <c r="BB393" s="251"/>
      <c r="CV393" s="226"/>
      <c r="CW393" s="226"/>
      <c r="CX393" s="226"/>
      <c r="CY393" s="226"/>
      <c r="CZ393" s="226"/>
      <c r="DA393" s="210"/>
      <c r="DB393" s="210"/>
      <c r="DC393" s="210"/>
      <c r="DD393" s="210"/>
      <c r="DE393" s="210"/>
      <c r="DF393" s="210"/>
      <c r="DG393" s="210"/>
      <c r="DH393" s="210"/>
      <c r="DI393" s="210"/>
      <c r="DJ393" s="210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</row>
    <row r="394" spans="52:263">
      <c r="AZ394" s="252"/>
      <c r="BA394" s="251"/>
      <c r="BB394" s="251"/>
      <c r="CV394" s="226"/>
      <c r="CW394" s="226"/>
      <c r="CX394" s="226"/>
      <c r="CY394" s="226"/>
      <c r="CZ394" s="226"/>
      <c r="DA394" s="210"/>
      <c r="DB394" s="210"/>
      <c r="DC394" s="210"/>
      <c r="DD394" s="210"/>
      <c r="DE394" s="210"/>
      <c r="DF394" s="210"/>
      <c r="DG394" s="210"/>
      <c r="DH394" s="210"/>
      <c r="DI394" s="210"/>
      <c r="DJ394" s="210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</row>
    <row r="395" spans="52:263">
      <c r="AZ395" s="252"/>
      <c r="BA395" s="251"/>
      <c r="BB395" s="251"/>
      <c r="CV395" s="226"/>
      <c r="CW395" s="226"/>
      <c r="CX395" s="226"/>
      <c r="CY395" s="226"/>
      <c r="CZ395" s="226"/>
      <c r="DA395" s="210"/>
      <c r="DB395" s="210"/>
      <c r="DC395" s="210"/>
      <c r="DD395" s="210"/>
      <c r="DE395" s="210"/>
      <c r="DF395" s="210"/>
      <c r="DG395" s="210"/>
      <c r="DH395" s="210"/>
      <c r="DI395" s="210"/>
      <c r="DJ395" s="210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</row>
    <row r="396" spans="52:263">
      <c r="AZ396" s="252"/>
      <c r="BA396" s="251"/>
      <c r="BB396" s="251"/>
      <c r="CV396" s="226"/>
      <c r="CW396" s="226"/>
      <c r="CX396" s="226"/>
      <c r="CY396" s="226"/>
      <c r="CZ396" s="226"/>
      <c r="DA396" s="210"/>
      <c r="DB396" s="210"/>
      <c r="DC396" s="210"/>
      <c r="DD396" s="210"/>
      <c r="DE396" s="210"/>
      <c r="DF396" s="210"/>
      <c r="DG396" s="210"/>
      <c r="DH396" s="210"/>
      <c r="DI396" s="210"/>
      <c r="DJ396" s="210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</row>
    <row r="397" spans="52:263">
      <c r="AZ397" s="252"/>
      <c r="BA397" s="251"/>
      <c r="BB397" s="251"/>
      <c r="CV397" s="226"/>
      <c r="CW397" s="226"/>
      <c r="CX397" s="226"/>
      <c r="CY397" s="226"/>
      <c r="CZ397" s="226"/>
      <c r="DA397" s="210"/>
      <c r="DB397" s="210"/>
      <c r="DC397" s="210"/>
      <c r="DD397" s="210"/>
      <c r="DE397" s="210"/>
      <c r="DF397" s="210"/>
      <c r="DG397" s="210"/>
      <c r="DH397" s="210"/>
      <c r="DI397" s="210"/>
      <c r="DJ397" s="210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</row>
    <row r="398" spans="52:263">
      <c r="AZ398" s="252"/>
      <c r="BA398" s="251"/>
      <c r="BB398" s="251"/>
      <c r="CV398" s="226"/>
      <c r="CW398" s="226"/>
      <c r="CX398" s="226"/>
      <c r="CY398" s="226"/>
      <c r="CZ398" s="226"/>
      <c r="DA398" s="210"/>
      <c r="DB398" s="210"/>
      <c r="DC398" s="210"/>
      <c r="DD398" s="210"/>
      <c r="DE398" s="210"/>
      <c r="DF398" s="210"/>
      <c r="DG398" s="210"/>
      <c r="DH398" s="210"/>
      <c r="DI398" s="210"/>
      <c r="DJ398" s="210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</row>
    <row r="399" spans="52:263">
      <c r="AZ399" s="252"/>
      <c r="BA399" s="251"/>
      <c r="BB399" s="251"/>
      <c r="CV399" s="226"/>
      <c r="CW399" s="226"/>
      <c r="CX399" s="226"/>
      <c r="CY399" s="226"/>
      <c r="CZ399" s="226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</row>
    <row r="400" spans="52:263">
      <c r="AZ400" s="252"/>
      <c r="BA400" s="251"/>
      <c r="BB400" s="251"/>
      <c r="CV400" s="226"/>
      <c r="CW400" s="226"/>
      <c r="CX400" s="226"/>
      <c r="CY400" s="226"/>
      <c r="CZ400" s="226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</row>
    <row r="401" spans="52:263">
      <c r="AZ401" s="252"/>
      <c r="BA401" s="251"/>
      <c r="BB401" s="251"/>
      <c r="CV401" s="226"/>
      <c r="CW401" s="226"/>
      <c r="CX401" s="226"/>
      <c r="CY401" s="226"/>
      <c r="CZ401" s="226"/>
      <c r="DA401" s="210"/>
      <c r="DB401" s="210"/>
      <c r="DC401" s="210"/>
      <c r="DD401" s="210"/>
      <c r="DE401" s="210"/>
      <c r="DF401" s="210"/>
      <c r="DG401" s="210"/>
      <c r="DH401" s="210"/>
      <c r="DI401" s="210"/>
      <c r="DJ401" s="210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</row>
    <row r="402" spans="52:263">
      <c r="AZ402" s="252"/>
      <c r="BA402" s="251"/>
      <c r="BB402" s="251"/>
      <c r="CV402" s="226"/>
      <c r="CW402" s="226"/>
      <c r="CX402" s="226"/>
      <c r="CY402" s="226"/>
      <c r="CZ402" s="226"/>
      <c r="DA402" s="210"/>
      <c r="DB402" s="210"/>
      <c r="DC402" s="210"/>
      <c r="DD402" s="210"/>
      <c r="DE402" s="210"/>
      <c r="DF402" s="210"/>
      <c r="DG402" s="210"/>
      <c r="DH402" s="210"/>
      <c r="DI402" s="210"/>
      <c r="DJ402" s="210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</row>
    <row r="403" spans="52:263">
      <c r="AZ403" s="252"/>
      <c r="BA403" s="251"/>
      <c r="BB403" s="251"/>
      <c r="CV403" s="226"/>
      <c r="CW403" s="226"/>
      <c r="CX403" s="226"/>
      <c r="CY403" s="226"/>
      <c r="CZ403" s="226"/>
      <c r="DA403" s="210"/>
      <c r="DB403" s="210"/>
      <c r="DC403" s="210"/>
      <c r="DD403" s="210"/>
      <c r="DE403" s="210"/>
      <c r="DF403" s="210"/>
      <c r="DG403" s="210"/>
      <c r="DH403" s="210"/>
      <c r="DI403" s="210"/>
      <c r="DJ403" s="210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</row>
    <row r="404" spans="52:263">
      <c r="AZ404" s="252"/>
      <c r="BA404" s="251"/>
      <c r="BB404" s="251"/>
      <c r="CV404" s="226"/>
      <c r="CW404" s="226"/>
      <c r="CX404" s="226"/>
      <c r="CY404" s="226"/>
      <c r="CZ404" s="226"/>
      <c r="DA404" s="210"/>
      <c r="DB404" s="210"/>
      <c r="DC404" s="210"/>
      <c r="DD404" s="210"/>
      <c r="DE404" s="210"/>
      <c r="DF404" s="210"/>
      <c r="DG404" s="210"/>
      <c r="DH404" s="210"/>
      <c r="DI404" s="210"/>
      <c r="DJ404" s="210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</row>
    <row r="405" spans="52:263">
      <c r="AZ405" s="252"/>
      <c r="BA405" s="251"/>
      <c r="BB405" s="251"/>
      <c r="CV405" s="226"/>
      <c r="CW405" s="226"/>
      <c r="CX405" s="226"/>
      <c r="CY405" s="226"/>
      <c r="CZ405" s="226"/>
      <c r="DA405" s="210"/>
      <c r="DB405" s="210"/>
      <c r="DC405" s="210"/>
      <c r="DD405" s="210"/>
      <c r="DE405" s="210"/>
      <c r="DF405" s="210"/>
      <c r="DG405" s="210"/>
      <c r="DH405" s="210"/>
      <c r="DI405" s="210"/>
      <c r="DJ405" s="210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</row>
    <row r="406" spans="52:263">
      <c r="AZ406" s="252"/>
      <c r="BA406" s="251"/>
      <c r="BB406" s="251"/>
      <c r="CV406" s="226"/>
      <c r="CW406" s="226"/>
      <c r="CX406" s="226"/>
      <c r="CY406" s="226"/>
      <c r="CZ406" s="226"/>
      <c r="DA406" s="210"/>
      <c r="DB406" s="210"/>
      <c r="DC406" s="210"/>
      <c r="DD406" s="210"/>
      <c r="DE406" s="210"/>
      <c r="DF406" s="210"/>
      <c r="DG406" s="210"/>
      <c r="DH406" s="210"/>
      <c r="DI406" s="210"/>
      <c r="DJ406" s="210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</row>
    <row r="407" spans="52:263">
      <c r="AZ407" s="252"/>
      <c r="BA407" s="251"/>
      <c r="BB407" s="251"/>
      <c r="CV407" s="226"/>
      <c r="CW407" s="226"/>
      <c r="CX407" s="226"/>
      <c r="CY407" s="226"/>
      <c r="CZ407" s="226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</row>
    <row r="408" spans="52:263">
      <c r="AZ408" s="252"/>
      <c r="BA408" s="251"/>
      <c r="BB408" s="251"/>
      <c r="CV408" s="226"/>
      <c r="CW408" s="226"/>
      <c r="CX408" s="226"/>
      <c r="CY408" s="226"/>
      <c r="CZ408" s="226"/>
      <c r="DA408" s="210"/>
      <c r="DB408" s="210"/>
      <c r="DC408" s="210"/>
      <c r="DD408" s="210"/>
      <c r="DE408" s="210"/>
      <c r="DF408" s="210"/>
      <c r="DG408" s="210"/>
      <c r="DH408" s="210"/>
      <c r="DI408" s="210"/>
      <c r="DJ408" s="210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</row>
    <row r="409" spans="52:263">
      <c r="AZ409" s="252"/>
      <c r="BA409" s="251"/>
      <c r="BB409" s="251"/>
      <c r="CV409" s="226"/>
      <c r="CW409" s="226"/>
      <c r="CX409" s="226"/>
      <c r="CY409" s="226"/>
      <c r="CZ409" s="226"/>
      <c r="DA409" s="210"/>
      <c r="DB409" s="210"/>
      <c r="DC409" s="210"/>
      <c r="DD409" s="210"/>
      <c r="DE409" s="210"/>
      <c r="DF409" s="210"/>
      <c r="DG409" s="210"/>
      <c r="DH409" s="210"/>
      <c r="DI409" s="210"/>
      <c r="DJ409" s="210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</row>
    <row r="410" spans="52:263">
      <c r="AZ410" s="252"/>
      <c r="BA410" s="251"/>
      <c r="BB410" s="251"/>
      <c r="CV410" s="226"/>
      <c r="CW410" s="226"/>
      <c r="CX410" s="226"/>
      <c r="CY410" s="226"/>
      <c r="CZ410" s="226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210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</row>
    <row r="411" spans="52:263">
      <c r="AZ411" s="252"/>
      <c r="BA411" s="251"/>
      <c r="BB411" s="251"/>
      <c r="CV411" s="226"/>
      <c r="CW411" s="226"/>
      <c r="CX411" s="226"/>
      <c r="CY411" s="226"/>
      <c r="CZ411" s="226"/>
      <c r="DA411" s="210"/>
      <c r="DB411" s="210"/>
      <c r="DC411" s="210"/>
      <c r="DD411" s="210"/>
      <c r="DE411" s="210"/>
      <c r="DF411" s="210"/>
      <c r="DG411" s="210"/>
      <c r="DH411" s="210"/>
      <c r="DI411" s="210"/>
      <c r="DJ411" s="210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</row>
    <row r="412" spans="52:263">
      <c r="AZ412" s="252"/>
      <c r="BA412" s="251"/>
      <c r="BB412" s="251"/>
      <c r="CV412" s="226"/>
      <c r="CW412" s="226"/>
      <c r="CX412" s="226"/>
      <c r="CY412" s="226"/>
      <c r="CZ412" s="226"/>
      <c r="DA412" s="210"/>
      <c r="DB412" s="210"/>
      <c r="DC412" s="210"/>
      <c r="DD412" s="210"/>
      <c r="DE412" s="210"/>
      <c r="DF412" s="210"/>
      <c r="DG412" s="210"/>
      <c r="DH412" s="210"/>
      <c r="DI412" s="210"/>
      <c r="DJ412" s="210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</row>
    <row r="413" spans="52:263">
      <c r="AZ413" s="252"/>
      <c r="BA413" s="251"/>
      <c r="BB413" s="251"/>
      <c r="CV413" s="226"/>
      <c r="CW413" s="226"/>
      <c r="CX413" s="226"/>
      <c r="CY413" s="226"/>
      <c r="CZ413" s="226"/>
      <c r="DA413" s="210"/>
      <c r="DB413" s="210"/>
      <c r="DC413" s="210"/>
      <c r="DD413" s="210"/>
      <c r="DE413" s="210"/>
      <c r="DF413" s="210"/>
      <c r="DG413" s="210"/>
      <c r="DH413" s="210"/>
      <c r="DI413" s="210"/>
      <c r="DJ413" s="210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</row>
    <row r="414" spans="52:263">
      <c r="AZ414" s="252"/>
      <c r="BA414" s="251"/>
      <c r="BB414" s="251"/>
      <c r="CV414" s="226"/>
      <c r="CW414" s="226"/>
      <c r="CX414" s="226"/>
      <c r="CY414" s="226"/>
      <c r="CZ414" s="226"/>
      <c r="DA414" s="210"/>
      <c r="DB414" s="210"/>
      <c r="DC414" s="210"/>
      <c r="DD414" s="210"/>
      <c r="DE414" s="210"/>
      <c r="DF414" s="210"/>
      <c r="DG414" s="210"/>
      <c r="DH414" s="210"/>
      <c r="DI414" s="210"/>
      <c r="DJ414" s="210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</row>
    <row r="415" spans="52:263">
      <c r="AZ415" s="252"/>
      <c r="BA415" s="251"/>
      <c r="BB415" s="251"/>
      <c r="CV415" s="226"/>
      <c r="CW415" s="226"/>
      <c r="CX415" s="226"/>
      <c r="CY415" s="226"/>
      <c r="CZ415" s="226"/>
      <c r="DA415" s="210"/>
      <c r="DB415" s="210"/>
      <c r="DC415" s="210"/>
      <c r="DD415" s="210"/>
      <c r="DE415" s="210"/>
      <c r="DF415" s="210"/>
      <c r="DG415" s="210"/>
      <c r="DH415" s="210"/>
      <c r="DI415" s="210"/>
      <c r="DJ415" s="210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</row>
    <row r="416" spans="52:263">
      <c r="AZ416" s="252"/>
      <c r="BA416" s="251"/>
      <c r="BB416" s="251"/>
      <c r="CV416" s="226"/>
      <c r="CW416" s="226"/>
      <c r="CX416" s="226"/>
      <c r="CY416" s="226"/>
      <c r="CZ416" s="226"/>
      <c r="DA416" s="210"/>
      <c r="DB416" s="210"/>
      <c r="DC416" s="210"/>
      <c r="DD416" s="210"/>
      <c r="DE416" s="210"/>
      <c r="DF416" s="210"/>
      <c r="DG416" s="210"/>
      <c r="DH416" s="210"/>
      <c r="DI416" s="210"/>
      <c r="DJ416" s="210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</row>
    <row r="417" spans="52:263">
      <c r="AZ417" s="252"/>
      <c r="BA417" s="251"/>
      <c r="BB417" s="251"/>
      <c r="CV417" s="226"/>
      <c r="CW417" s="226"/>
      <c r="CX417" s="226"/>
      <c r="CY417" s="226"/>
      <c r="CZ417" s="226"/>
      <c r="DA417" s="210"/>
      <c r="DB417" s="210"/>
      <c r="DC417" s="210"/>
      <c r="DD417" s="210"/>
      <c r="DE417" s="210"/>
      <c r="DF417" s="210"/>
      <c r="DG417" s="210"/>
      <c r="DH417" s="210"/>
      <c r="DI417" s="210"/>
      <c r="DJ417" s="210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</row>
    <row r="418" spans="52:263">
      <c r="AZ418" s="252"/>
      <c r="BA418" s="251"/>
      <c r="BB418" s="251"/>
      <c r="CV418" s="226"/>
      <c r="CW418" s="226"/>
      <c r="CX418" s="226"/>
      <c r="CY418" s="226"/>
      <c r="CZ418" s="226"/>
      <c r="DA418" s="210"/>
      <c r="DB418" s="210"/>
      <c r="DC418" s="210"/>
      <c r="DD418" s="210"/>
      <c r="DE418" s="210"/>
      <c r="DF418" s="210"/>
      <c r="DG418" s="210"/>
      <c r="DH418" s="210"/>
      <c r="DI418" s="210"/>
      <c r="DJ418" s="210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</row>
    <row r="419" spans="52:263">
      <c r="AZ419" s="252"/>
      <c r="BA419" s="251"/>
      <c r="BB419" s="251"/>
      <c r="CV419" s="226"/>
      <c r="CW419" s="226"/>
      <c r="CX419" s="226"/>
      <c r="CY419" s="226"/>
      <c r="CZ419" s="226"/>
      <c r="DA419" s="210"/>
      <c r="DB419" s="210"/>
      <c r="DC419" s="210"/>
      <c r="DD419" s="210"/>
      <c r="DE419" s="210"/>
      <c r="DF419" s="210"/>
      <c r="DG419" s="210"/>
      <c r="DH419" s="210"/>
      <c r="DI419" s="210"/>
      <c r="DJ419" s="210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</row>
    <row r="420" spans="52:263">
      <c r="AZ420" s="252"/>
      <c r="BA420" s="251"/>
      <c r="BB420" s="251"/>
      <c r="CV420" s="226"/>
      <c r="CW420" s="226"/>
      <c r="CX420" s="226"/>
      <c r="CY420" s="226"/>
      <c r="CZ420" s="226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</row>
    <row r="421" spans="52:263">
      <c r="AZ421" s="252"/>
      <c r="BA421" s="251"/>
      <c r="BB421" s="251"/>
      <c r="CV421" s="226"/>
      <c r="CW421" s="226"/>
      <c r="CX421" s="226"/>
      <c r="CY421" s="226"/>
      <c r="CZ421" s="226"/>
      <c r="DA421" s="210"/>
      <c r="DB421" s="210"/>
      <c r="DC421" s="210"/>
      <c r="DD421" s="210"/>
      <c r="DE421" s="210"/>
      <c r="DF421" s="210"/>
      <c r="DG421" s="210"/>
      <c r="DH421" s="210"/>
      <c r="DI421" s="210"/>
      <c r="DJ421" s="210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</row>
    <row r="422" spans="52:263">
      <c r="AZ422" s="252"/>
      <c r="BA422" s="251"/>
      <c r="BB422" s="251"/>
      <c r="CV422" s="226"/>
      <c r="CW422" s="226"/>
      <c r="CX422" s="226"/>
      <c r="CY422" s="226"/>
      <c r="CZ422" s="226"/>
      <c r="DA422" s="210"/>
      <c r="DB422" s="210"/>
      <c r="DC422" s="210"/>
      <c r="DD422" s="210"/>
      <c r="DE422" s="210"/>
      <c r="DF422" s="210"/>
      <c r="DG422" s="210"/>
      <c r="DH422" s="210"/>
      <c r="DI422" s="210"/>
      <c r="DJ422" s="210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</row>
    <row r="423" spans="52:263">
      <c r="AZ423" s="252"/>
      <c r="BA423" s="251"/>
      <c r="BB423" s="251"/>
      <c r="CV423" s="226"/>
      <c r="CW423" s="226"/>
      <c r="CX423" s="226"/>
      <c r="CY423" s="226"/>
      <c r="CZ423" s="226"/>
      <c r="DA423" s="210"/>
      <c r="DB423" s="210"/>
      <c r="DC423" s="210"/>
      <c r="DD423" s="210"/>
      <c r="DE423" s="210"/>
      <c r="DF423" s="210"/>
      <c r="DG423" s="210"/>
      <c r="DH423" s="210"/>
      <c r="DI423" s="210"/>
      <c r="DJ423" s="210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</row>
    <row r="424" spans="52:263">
      <c r="AZ424" s="252"/>
      <c r="BA424" s="251"/>
      <c r="BB424" s="251"/>
      <c r="CV424" s="226"/>
      <c r="CW424" s="226"/>
      <c r="CX424" s="226"/>
      <c r="CY424" s="226"/>
      <c r="CZ424" s="226"/>
      <c r="DA424" s="210"/>
      <c r="DB424" s="210"/>
      <c r="DC424" s="210"/>
      <c r="DD424" s="210"/>
      <c r="DE424" s="210"/>
      <c r="DF424" s="210"/>
      <c r="DG424" s="210"/>
      <c r="DH424" s="210"/>
      <c r="DI424" s="210"/>
      <c r="DJ424" s="210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</row>
    <row r="425" spans="52:263">
      <c r="AZ425" s="252"/>
      <c r="BA425" s="251"/>
      <c r="BB425" s="251"/>
      <c r="CV425" s="226"/>
      <c r="CW425" s="226"/>
      <c r="CX425" s="226"/>
      <c r="CY425" s="226"/>
      <c r="CZ425" s="226"/>
      <c r="DA425" s="210"/>
      <c r="DB425" s="210"/>
      <c r="DC425" s="210"/>
      <c r="DD425" s="210"/>
      <c r="DE425" s="210"/>
      <c r="DF425" s="210"/>
      <c r="DG425" s="210"/>
      <c r="DH425" s="210"/>
      <c r="DI425" s="210"/>
      <c r="DJ425" s="210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</row>
    <row r="426" spans="52:263">
      <c r="AZ426" s="252"/>
      <c r="BA426" s="251"/>
      <c r="BB426" s="251"/>
      <c r="CV426" s="226"/>
      <c r="CW426" s="226"/>
      <c r="CX426" s="226"/>
      <c r="CY426" s="226"/>
      <c r="CZ426" s="226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</row>
    <row r="427" spans="52:263">
      <c r="AZ427" s="252"/>
      <c r="BA427" s="251"/>
      <c r="BB427" s="251"/>
      <c r="CV427" s="226"/>
      <c r="CW427" s="226"/>
      <c r="CX427" s="226"/>
      <c r="CY427" s="226"/>
      <c r="CZ427" s="226"/>
      <c r="DA427" s="210"/>
      <c r="DB427" s="210"/>
      <c r="DC427" s="210"/>
      <c r="DD427" s="210"/>
      <c r="DE427" s="210"/>
      <c r="DF427" s="210"/>
      <c r="DG427" s="210"/>
      <c r="DH427" s="210"/>
      <c r="DI427" s="210"/>
      <c r="DJ427" s="210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</row>
    <row r="428" spans="52:263">
      <c r="AZ428" s="252"/>
      <c r="BA428" s="251"/>
      <c r="BB428" s="251"/>
      <c r="CV428" s="226"/>
      <c r="CW428" s="226"/>
      <c r="CX428" s="226"/>
      <c r="CY428" s="226"/>
      <c r="CZ428" s="226"/>
      <c r="DA428" s="210"/>
      <c r="DB428" s="210"/>
      <c r="DC428" s="210"/>
      <c r="DD428" s="210"/>
      <c r="DE428" s="210"/>
      <c r="DF428" s="210"/>
      <c r="DG428" s="210"/>
      <c r="DH428" s="210"/>
      <c r="DI428" s="210"/>
      <c r="DJ428" s="210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</row>
    <row r="429" spans="52:263">
      <c r="AZ429" s="252"/>
      <c r="BA429" s="251"/>
      <c r="BB429" s="251"/>
      <c r="CV429" s="226"/>
      <c r="CW429" s="226"/>
      <c r="CX429" s="226"/>
      <c r="CY429" s="226"/>
      <c r="CZ429" s="226"/>
      <c r="DA429" s="210"/>
      <c r="DB429" s="210"/>
      <c r="DC429" s="210"/>
      <c r="DD429" s="210"/>
      <c r="DE429" s="210"/>
      <c r="DF429" s="210"/>
      <c r="DG429" s="210"/>
      <c r="DH429" s="210"/>
      <c r="DI429" s="210"/>
      <c r="DJ429" s="210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</row>
    <row r="430" spans="52:263">
      <c r="CV430" s="226"/>
      <c r="CW430" s="226"/>
      <c r="CX430" s="226"/>
      <c r="CY430" s="226"/>
      <c r="CZ430" s="226"/>
      <c r="DA430" s="210"/>
      <c r="DB430" s="210"/>
      <c r="DC430" s="210"/>
      <c r="DD430" s="210"/>
      <c r="DE430" s="210"/>
      <c r="DF430" s="210"/>
      <c r="DG430" s="210"/>
      <c r="DH430" s="210"/>
      <c r="DI430" s="210"/>
      <c r="DJ430" s="210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</row>
    <row r="431" spans="52:263">
      <c r="CV431" s="226"/>
      <c r="CW431" s="226"/>
      <c r="CX431" s="226"/>
      <c r="CY431" s="226"/>
      <c r="CZ431" s="226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</row>
    <row r="432" spans="52:263">
      <c r="CV432" s="226"/>
      <c r="CW432" s="226"/>
      <c r="CX432" s="226"/>
      <c r="CY432" s="226"/>
      <c r="CZ432" s="226"/>
      <c r="DA432" s="210"/>
      <c r="DB432" s="210"/>
      <c r="DC432" s="210"/>
      <c r="DD432" s="210"/>
      <c r="DE432" s="210"/>
      <c r="DF432" s="210"/>
      <c r="DG432" s="210"/>
      <c r="DH432" s="210"/>
      <c r="DI432" s="210"/>
      <c r="DJ432" s="210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</row>
    <row r="433" spans="19:263">
      <c r="CV433" s="226"/>
      <c r="CW433" s="226"/>
      <c r="CX433" s="226"/>
      <c r="CY433" s="226"/>
      <c r="CZ433" s="226"/>
      <c r="DA433" s="210"/>
      <c r="DB433" s="210"/>
      <c r="DC433" s="210"/>
      <c r="DD433" s="210"/>
      <c r="DE433" s="210"/>
      <c r="DF433" s="210"/>
      <c r="DG433" s="210"/>
      <c r="DH433" s="210"/>
      <c r="DI433" s="210"/>
      <c r="DJ433" s="210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</row>
    <row r="434" spans="19:263">
      <c r="CV434" s="226"/>
      <c r="CW434" s="226"/>
      <c r="CX434" s="226"/>
      <c r="CY434" s="226"/>
      <c r="CZ434" s="226"/>
      <c r="DA434" s="210"/>
      <c r="DB434" s="210"/>
      <c r="DC434" s="210"/>
      <c r="DD434" s="210"/>
      <c r="DE434" s="210"/>
      <c r="DF434" s="210"/>
      <c r="DG434" s="210"/>
      <c r="DH434" s="210"/>
      <c r="DI434" s="210"/>
      <c r="DJ434" s="210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</row>
    <row r="435" spans="19:263">
      <c r="CV435" s="226"/>
      <c r="CW435" s="226"/>
      <c r="CX435" s="226"/>
      <c r="CY435" s="226"/>
      <c r="CZ435" s="226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</row>
    <row r="436" spans="19:263">
      <c r="CV436" s="226"/>
      <c r="CW436" s="226"/>
      <c r="CX436" s="226"/>
      <c r="CY436" s="226"/>
      <c r="CZ436" s="226"/>
      <c r="DA436" s="210"/>
      <c r="DB436" s="210"/>
      <c r="DC436" s="210"/>
      <c r="DD436" s="210"/>
      <c r="DE436" s="210"/>
      <c r="DF436" s="210"/>
      <c r="DG436" s="210"/>
      <c r="DH436" s="210"/>
      <c r="DI436" s="210"/>
      <c r="DJ436" s="210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</row>
    <row r="437" spans="19:263">
      <c r="CV437" s="226"/>
      <c r="CW437" s="226"/>
      <c r="CX437" s="226"/>
      <c r="CY437" s="226"/>
      <c r="CZ437" s="226"/>
      <c r="DA437" s="210"/>
      <c r="DB437" s="210"/>
      <c r="DC437" s="210"/>
      <c r="DD437" s="210"/>
      <c r="DE437" s="210"/>
      <c r="DF437" s="210"/>
      <c r="DG437" s="210"/>
      <c r="DH437" s="210"/>
      <c r="DI437" s="210"/>
      <c r="DJ437" s="210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</row>
    <row r="438" spans="19:263">
      <c r="CV438" s="226"/>
      <c r="CW438" s="226"/>
      <c r="CX438" s="226"/>
      <c r="CY438" s="226"/>
      <c r="CZ438" s="226"/>
      <c r="DA438" s="210"/>
      <c r="DB438" s="210"/>
      <c r="DC438" s="210"/>
      <c r="DD438" s="210"/>
      <c r="DE438" s="210"/>
      <c r="DF438" s="210"/>
      <c r="DG438" s="210"/>
      <c r="DH438" s="210"/>
      <c r="DI438" s="210"/>
      <c r="DJ438" s="210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</row>
    <row r="439" spans="19:263">
      <c r="CV439" s="226"/>
      <c r="CW439" s="226"/>
      <c r="CX439" s="226"/>
      <c r="CY439" s="226"/>
      <c r="CZ439" s="226"/>
      <c r="DA439" s="210"/>
      <c r="DB439" s="210"/>
      <c r="DC439" s="210"/>
      <c r="DD439" s="210"/>
      <c r="DE439" s="210"/>
      <c r="DF439" s="210"/>
      <c r="DG439" s="210"/>
      <c r="DH439" s="210"/>
      <c r="DI439" s="210"/>
      <c r="DJ439" s="210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</row>
    <row r="440" spans="19:263">
      <c r="CV440" s="226"/>
      <c r="CW440" s="226"/>
      <c r="CX440" s="226"/>
      <c r="CY440" s="226"/>
      <c r="CZ440" s="226"/>
      <c r="DA440" s="210"/>
      <c r="DB440" s="210"/>
      <c r="DC440" s="210"/>
      <c r="DD440" s="210"/>
      <c r="DE440" s="210"/>
      <c r="DF440" s="210"/>
      <c r="DG440" s="210"/>
      <c r="DH440" s="210"/>
      <c r="DI440" s="210"/>
      <c r="DJ440" s="210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</row>
    <row r="441" spans="19:263">
      <c r="CV441" s="226"/>
      <c r="CW441" s="226"/>
      <c r="CX441" s="226"/>
      <c r="CY441" s="226"/>
      <c r="CZ441" s="226"/>
      <c r="DA441" s="210"/>
      <c r="DB441" s="210"/>
      <c r="DC441" s="210"/>
      <c r="DD441" s="210"/>
      <c r="DE441" s="210"/>
      <c r="DF441" s="210"/>
      <c r="DG441" s="210"/>
      <c r="DH441" s="210"/>
      <c r="DI441" s="210"/>
      <c r="DJ441" s="210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</row>
    <row r="442" spans="19:263">
      <c r="CV442" s="226"/>
      <c r="CW442" s="226"/>
      <c r="CX442" s="226"/>
      <c r="CY442" s="226"/>
      <c r="CZ442" s="226"/>
      <c r="DA442" s="210"/>
      <c r="DB442" s="210"/>
      <c r="DC442" s="210"/>
      <c r="DD442" s="210"/>
      <c r="DE442" s="210"/>
      <c r="DF442" s="210"/>
      <c r="DG442" s="210"/>
      <c r="DH442" s="210"/>
      <c r="DI442" s="210"/>
      <c r="DJ442" s="210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</row>
    <row r="443" spans="19:263">
      <c r="CV443" s="226"/>
      <c r="CW443" s="226"/>
      <c r="CX443" s="226"/>
      <c r="CY443" s="226"/>
      <c r="CZ443" s="226"/>
      <c r="DA443" s="210"/>
      <c r="DB443" s="210"/>
      <c r="DC443" s="210"/>
      <c r="DD443" s="210"/>
      <c r="DE443" s="210"/>
      <c r="DF443" s="210"/>
      <c r="DG443" s="210"/>
      <c r="DH443" s="210"/>
      <c r="DI443" s="210"/>
      <c r="DJ443" s="210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</row>
    <row r="444" spans="19:263" ht="15.75" thickBot="1">
      <c r="AH444" s="289"/>
      <c r="CV444" s="226"/>
      <c r="CW444" s="226"/>
      <c r="CX444" s="226"/>
      <c r="CY444" s="226"/>
      <c r="CZ444" s="226"/>
      <c r="DA444" s="210"/>
      <c r="DB444" s="210"/>
      <c r="DC444" s="210"/>
      <c r="DD444" s="210"/>
      <c r="DE444" s="210"/>
      <c r="DF444" s="210"/>
      <c r="DG444" s="210"/>
      <c r="DH444" s="210"/>
      <c r="DI444" s="210"/>
      <c r="DJ444" s="210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</row>
    <row r="445" spans="19:263" ht="15.75" thickTop="1">
      <c r="S445" s="411"/>
      <c r="T445" s="411"/>
      <c r="U445" s="411"/>
      <c r="V445" s="411"/>
      <c r="W445" s="411"/>
      <c r="X445" s="411"/>
      <c r="Y445" s="411"/>
      <c r="Z445" s="412"/>
      <c r="AA445" s="391"/>
      <c r="AB445" s="392"/>
      <c r="AC445" s="392"/>
      <c r="AD445" s="393"/>
      <c r="CV445" s="226"/>
      <c r="CW445" s="226"/>
      <c r="CX445" s="226"/>
      <c r="CY445" s="226"/>
      <c r="CZ445" s="226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210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</row>
    <row r="446" spans="19:263">
      <c r="S446" s="411"/>
      <c r="T446" s="411"/>
      <c r="U446" s="411"/>
      <c r="V446" s="411"/>
      <c r="W446" s="411"/>
      <c r="X446" s="411"/>
      <c r="Y446" s="411"/>
      <c r="Z446" s="412"/>
      <c r="AA446" s="394"/>
      <c r="AB446" s="395"/>
      <c r="AC446" s="395"/>
      <c r="AD446" s="396"/>
      <c r="CV446" s="226"/>
      <c r="CW446" s="226"/>
      <c r="CX446" s="226"/>
      <c r="CY446" s="226"/>
      <c r="CZ446" s="226"/>
      <c r="DA446" s="210"/>
      <c r="DB446" s="210"/>
      <c r="DC446" s="210"/>
      <c r="DD446" s="210"/>
      <c r="DE446" s="210"/>
      <c r="DF446" s="210"/>
      <c r="DG446" s="210"/>
      <c r="DH446" s="210"/>
      <c r="DI446" s="210"/>
      <c r="DJ446" s="210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</row>
    <row r="447" spans="19:263" ht="15.75" thickBot="1">
      <c r="S447" s="411"/>
      <c r="T447" s="411"/>
      <c r="U447" s="411"/>
      <c r="V447" s="411"/>
      <c r="W447" s="411"/>
      <c r="X447" s="411"/>
      <c r="Y447" s="411"/>
      <c r="Z447" s="412"/>
      <c r="AA447" s="397"/>
      <c r="AB447" s="398"/>
      <c r="AC447" s="398"/>
      <c r="AD447" s="399"/>
      <c r="CV447" s="226"/>
      <c r="CW447" s="226"/>
      <c r="CX447" s="226"/>
      <c r="CY447" s="226"/>
      <c r="CZ447" s="226"/>
      <c r="DA447" s="210"/>
      <c r="DB447" s="210"/>
      <c r="DC447" s="210"/>
      <c r="DD447" s="210"/>
      <c r="DE447" s="210"/>
      <c r="DF447" s="210"/>
      <c r="DG447" s="210"/>
      <c r="DH447" s="210"/>
      <c r="DI447" s="210"/>
      <c r="DJ447" s="210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</row>
    <row r="448" spans="19:263" ht="15.75" thickTop="1">
      <c r="CV448" s="226"/>
      <c r="CW448" s="226"/>
      <c r="CX448" s="226"/>
      <c r="CY448" s="226"/>
      <c r="CZ448" s="226"/>
      <c r="DA448" s="210"/>
      <c r="DB448" s="210"/>
      <c r="DC448" s="210"/>
      <c r="DD448" s="210"/>
      <c r="DE448" s="210"/>
      <c r="DF448" s="210"/>
      <c r="DG448" s="210"/>
      <c r="DH448" s="210"/>
      <c r="DI448" s="210"/>
      <c r="DJ448" s="210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</row>
    <row r="449" spans="100:263">
      <c r="CV449" s="226"/>
      <c r="CW449" s="226"/>
      <c r="CX449" s="226"/>
      <c r="CY449" s="226"/>
      <c r="CZ449" s="226"/>
      <c r="DA449" s="210"/>
      <c r="DB449" s="210"/>
      <c r="DC449" s="210"/>
      <c r="DD449" s="210"/>
      <c r="DE449" s="210"/>
      <c r="DF449" s="210"/>
      <c r="DG449" s="210"/>
      <c r="DH449" s="210"/>
      <c r="DI449" s="210"/>
      <c r="DJ449" s="210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</row>
    <row r="450" spans="100:263">
      <c r="CV450" s="226"/>
      <c r="CW450" s="226"/>
      <c r="CX450" s="226"/>
      <c r="CY450" s="226"/>
      <c r="CZ450" s="226"/>
      <c r="DA450" s="210"/>
      <c r="DB450" s="210"/>
      <c r="DC450" s="210"/>
      <c r="DD450" s="210"/>
      <c r="DE450" s="210"/>
      <c r="DF450" s="210"/>
      <c r="DG450" s="210"/>
      <c r="DH450" s="210"/>
      <c r="DI450" s="210"/>
      <c r="DJ450" s="210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</row>
    <row r="451" spans="100:263">
      <c r="CV451" s="226"/>
      <c r="CW451" s="226"/>
      <c r="CX451" s="226"/>
      <c r="CY451" s="226"/>
      <c r="CZ451" s="226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</row>
    <row r="452" spans="100:263">
      <c r="CV452" s="226"/>
      <c r="CW452" s="226"/>
      <c r="CX452" s="226"/>
      <c r="CY452" s="226"/>
      <c r="CZ452" s="226"/>
      <c r="DA452" s="210"/>
      <c r="DB452" s="210"/>
      <c r="DC452" s="210"/>
      <c r="DD452" s="210"/>
      <c r="DE452" s="210"/>
      <c r="DF452" s="210"/>
      <c r="DG452" s="210"/>
      <c r="DH452" s="210"/>
      <c r="DI452" s="210"/>
      <c r="DJ452" s="210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</row>
    <row r="453" spans="100:263">
      <c r="CV453" s="226"/>
      <c r="CW453" s="226"/>
      <c r="CX453" s="226"/>
      <c r="CY453" s="226"/>
      <c r="CZ453" s="226"/>
      <c r="DA453" s="210"/>
      <c r="DB453" s="210"/>
      <c r="DC453" s="210"/>
      <c r="DD453" s="210"/>
      <c r="DE453" s="210"/>
      <c r="DF453" s="210"/>
      <c r="DG453" s="210"/>
      <c r="DH453" s="210"/>
      <c r="DI453" s="210"/>
      <c r="DJ453" s="210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</row>
    <row r="454" spans="100:263">
      <c r="CV454" s="226"/>
      <c r="CW454" s="226"/>
      <c r="CX454" s="226"/>
      <c r="CY454" s="226"/>
      <c r="CZ454" s="226"/>
      <c r="DA454" s="210"/>
      <c r="DB454" s="210"/>
      <c r="DC454" s="210"/>
      <c r="DD454" s="210"/>
      <c r="DE454" s="210"/>
      <c r="DF454" s="210"/>
      <c r="DG454" s="210"/>
      <c r="DH454" s="210"/>
      <c r="DI454" s="210"/>
      <c r="DJ454" s="210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</row>
    <row r="455" spans="100:263">
      <c r="CV455" s="226"/>
      <c r="CW455" s="226"/>
      <c r="CX455" s="226"/>
      <c r="CY455" s="226"/>
      <c r="CZ455" s="226"/>
      <c r="DA455" s="210"/>
      <c r="DB455" s="210"/>
      <c r="DC455" s="210"/>
      <c r="DD455" s="210"/>
      <c r="DE455" s="210"/>
      <c r="DF455" s="210"/>
      <c r="DG455" s="210"/>
      <c r="DH455" s="210"/>
      <c r="DI455" s="210"/>
      <c r="DJ455" s="210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</row>
    <row r="456" spans="100:263">
      <c r="CV456" s="226"/>
      <c r="CW456" s="226"/>
      <c r="CX456" s="226"/>
      <c r="CY456" s="226"/>
      <c r="CZ456" s="226"/>
      <c r="DA456" s="210"/>
      <c r="DB456" s="210"/>
      <c r="DC456" s="210"/>
      <c r="DD456" s="210"/>
      <c r="DE456" s="210"/>
      <c r="DF456" s="210"/>
      <c r="DG456" s="210"/>
      <c r="DH456" s="210"/>
      <c r="DI456" s="210"/>
      <c r="DJ456" s="210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</row>
    <row r="457" spans="100:263">
      <c r="CV457" s="226"/>
      <c r="CW457" s="226"/>
      <c r="CX457" s="226"/>
      <c r="CY457" s="226"/>
      <c r="CZ457" s="226"/>
      <c r="DA457" s="210"/>
      <c r="DB457" s="210"/>
      <c r="DC457" s="210"/>
      <c r="DD457" s="210"/>
      <c r="DE457" s="210"/>
      <c r="DF457" s="210"/>
      <c r="DG457" s="210"/>
      <c r="DH457" s="210"/>
      <c r="DI457" s="210"/>
      <c r="DJ457" s="210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</row>
    <row r="458" spans="100:263">
      <c r="CV458" s="226"/>
      <c r="CW458" s="226"/>
      <c r="CX458" s="226"/>
      <c r="CY458" s="226"/>
      <c r="CZ458" s="226"/>
      <c r="DA458" s="210"/>
      <c r="DB458" s="210"/>
      <c r="DC458" s="210"/>
      <c r="DD458" s="210"/>
      <c r="DE458" s="210"/>
      <c r="DF458" s="210"/>
      <c r="DG458" s="210"/>
      <c r="DH458" s="210"/>
      <c r="DI458" s="210"/>
      <c r="DJ458" s="210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</row>
    <row r="459" spans="100:263">
      <c r="CV459" s="226"/>
      <c r="CW459" s="226"/>
      <c r="CX459" s="226"/>
      <c r="CY459" s="226"/>
      <c r="CZ459" s="226"/>
      <c r="DA459" s="210"/>
      <c r="DB459" s="210"/>
      <c r="DC459" s="210"/>
      <c r="DD459" s="210"/>
      <c r="DE459" s="210"/>
      <c r="DF459" s="210"/>
      <c r="DG459" s="210"/>
      <c r="DH459" s="210"/>
      <c r="DI459" s="210"/>
      <c r="DJ459" s="210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</row>
    <row r="460" spans="100:263">
      <c r="CV460" s="226"/>
      <c r="CW460" s="226"/>
      <c r="CX460" s="226"/>
      <c r="CY460" s="226"/>
      <c r="CZ460" s="226"/>
      <c r="DA460" s="210"/>
      <c r="DB460" s="210"/>
      <c r="DC460" s="210"/>
      <c r="DD460" s="210"/>
      <c r="DE460" s="210"/>
      <c r="DF460" s="210"/>
      <c r="DG460" s="210"/>
      <c r="DH460" s="210"/>
      <c r="DI460" s="210"/>
      <c r="DJ460" s="210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</row>
    <row r="461" spans="100:263">
      <c r="CV461" s="226"/>
      <c r="CW461" s="226"/>
      <c r="CX461" s="226"/>
      <c r="CY461" s="226"/>
      <c r="CZ461" s="226"/>
      <c r="DA461" s="210"/>
      <c r="DB461" s="210"/>
      <c r="DC461" s="210"/>
      <c r="DD461" s="210"/>
      <c r="DE461" s="210"/>
      <c r="DF461" s="210"/>
      <c r="DG461" s="210"/>
      <c r="DH461" s="210"/>
      <c r="DI461" s="210"/>
      <c r="DJ461" s="210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</row>
    <row r="462" spans="100:263">
      <c r="CV462" s="226"/>
      <c r="CW462" s="226"/>
      <c r="CX462" s="226"/>
      <c r="CY462" s="226"/>
      <c r="CZ462" s="226"/>
      <c r="DA462" s="210"/>
      <c r="DB462" s="210"/>
      <c r="DC462" s="210"/>
      <c r="DD462" s="210"/>
      <c r="DE462" s="210"/>
      <c r="DF462" s="210"/>
      <c r="DG462" s="210"/>
      <c r="DH462" s="210"/>
      <c r="DI462" s="210"/>
      <c r="DJ462" s="210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</row>
    <row r="463" spans="100:263">
      <c r="CV463" s="226"/>
      <c r="CW463" s="226"/>
      <c r="CX463" s="226"/>
      <c r="CY463" s="226"/>
      <c r="CZ463" s="226"/>
      <c r="DA463" s="210"/>
      <c r="DB463" s="210"/>
      <c r="DC463" s="210"/>
      <c r="DD463" s="210"/>
      <c r="DE463" s="210"/>
      <c r="DF463" s="210"/>
      <c r="DG463" s="210"/>
      <c r="DH463" s="210"/>
      <c r="DI463" s="210"/>
      <c r="DJ463" s="210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</row>
    <row r="464" spans="100:263">
      <c r="CV464" s="226"/>
      <c r="CW464" s="226"/>
      <c r="CX464" s="226"/>
      <c r="CY464" s="226"/>
      <c r="CZ464" s="226"/>
      <c r="DA464" s="210"/>
      <c r="DB464" s="210"/>
      <c r="DC464" s="210"/>
      <c r="DD464" s="210"/>
      <c r="DE464" s="210"/>
      <c r="DF464" s="210"/>
      <c r="DG464" s="210"/>
      <c r="DH464" s="210"/>
      <c r="DI464" s="210"/>
      <c r="DJ464" s="210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</row>
    <row r="465" spans="100:263">
      <c r="CV465" s="226"/>
      <c r="CW465" s="226"/>
      <c r="CX465" s="226"/>
      <c r="CY465" s="226"/>
      <c r="CZ465" s="226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</row>
    <row r="466" spans="100:263">
      <c r="CV466" s="226"/>
      <c r="CW466" s="226"/>
      <c r="CX466" s="226"/>
      <c r="CY466" s="226"/>
      <c r="CZ466" s="226"/>
      <c r="DA466" s="210"/>
      <c r="DB466" s="210"/>
      <c r="DC466" s="210"/>
      <c r="DD466" s="210"/>
      <c r="DE466" s="210"/>
      <c r="DF466" s="210"/>
      <c r="DG466" s="210"/>
      <c r="DH466" s="210"/>
      <c r="DI466" s="210"/>
      <c r="DJ466" s="210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</row>
    <row r="467" spans="100:263">
      <c r="CV467" s="226"/>
      <c r="CW467" s="226"/>
      <c r="CX467" s="226"/>
      <c r="CY467" s="226"/>
      <c r="CZ467" s="226"/>
      <c r="DA467" s="210"/>
      <c r="DB467" s="210"/>
      <c r="DC467" s="210"/>
      <c r="DD467" s="210"/>
      <c r="DE467" s="210"/>
      <c r="DF467" s="210"/>
      <c r="DG467" s="210"/>
      <c r="DH467" s="210"/>
      <c r="DI467" s="210"/>
      <c r="DJ467" s="210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</row>
    <row r="468" spans="100:263">
      <c r="CV468" s="226"/>
      <c r="CW468" s="226"/>
      <c r="CX468" s="226"/>
      <c r="CY468" s="226"/>
      <c r="CZ468" s="226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</row>
    <row r="469" spans="100:263">
      <c r="CV469" s="226"/>
      <c r="CW469" s="226"/>
      <c r="CX469" s="226"/>
      <c r="CY469" s="226"/>
      <c r="CZ469" s="226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210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</row>
    <row r="470" spans="100:263">
      <c r="CV470" s="226"/>
      <c r="CW470" s="226"/>
      <c r="CX470" s="226"/>
      <c r="CY470" s="226"/>
      <c r="CZ470" s="226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</row>
    <row r="471" spans="100:263">
      <c r="CV471" s="226"/>
      <c r="CW471" s="226"/>
      <c r="CX471" s="226"/>
      <c r="CY471" s="226"/>
      <c r="CZ471" s="226"/>
      <c r="DA471" s="210"/>
      <c r="DB471" s="210"/>
      <c r="DC471" s="210"/>
      <c r="DD471" s="210"/>
      <c r="DE471" s="210"/>
      <c r="DF471" s="210"/>
      <c r="DG471" s="210"/>
      <c r="DH471" s="210"/>
      <c r="DI471" s="210"/>
      <c r="DJ471" s="210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</row>
    <row r="472" spans="100:263">
      <c r="CV472" s="226"/>
      <c r="CW472" s="226"/>
      <c r="CX472" s="226"/>
      <c r="CY472" s="226"/>
      <c r="CZ472" s="226"/>
      <c r="DA472" s="210"/>
      <c r="DB472" s="210"/>
      <c r="DC472" s="210"/>
      <c r="DD472" s="210"/>
      <c r="DE472" s="210"/>
      <c r="DF472" s="210"/>
      <c r="DG472" s="210"/>
      <c r="DH472" s="210"/>
      <c r="DI472" s="210"/>
      <c r="DJ472" s="210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</row>
    <row r="473" spans="100:263">
      <c r="CV473" s="226"/>
      <c r="CW473" s="226"/>
      <c r="CX473" s="226"/>
      <c r="CY473" s="226"/>
      <c r="CZ473" s="226"/>
      <c r="DA473" s="210"/>
      <c r="DB473" s="210"/>
      <c r="DC473" s="210"/>
      <c r="DD473" s="210"/>
      <c r="DE473" s="210"/>
      <c r="DF473" s="210"/>
      <c r="DG473" s="210"/>
      <c r="DH473" s="210"/>
      <c r="DI473" s="210"/>
      <c r="DJ473" s="210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</row>
    <row r="474" spans="100:263">
      <c r="CV474" s="226"/>
      <c r="CW474" s="226"/>
      <c r="CX474" s="226"/>
      <c r="CY474" s="226"/>
      <c r="CZ474" s="226"/>
      <c r="DA474" s="210"/>
      <c r="DB474" s="210"/>
      <c r="DC474" s="210"/>
      <c r="DD474" s="210"/>
      <c r="DE474" s="210"/>
      <c r="DF474" s="210"/>
      <c r="DG474" s="210"/>
      <c r="DH474" s="210"/>
      <c r="DI474" s="210"/>
      <c r="DJ474" s="210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</row>
    <row r="475" spans="100:263">
      <c r="CV475" s="226"/>
      <c r="CW475" s="226"/>
      <c r="CX475" s="226"/>
      <c r="CY475" s="226"/>
      <c r="CZ475" s="226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</row>
    <row r="476" spans="100:263">
      <c r="CV476" s="226"/>
      <c r="CW476" s="226"/>
      <c r="CX476" s="226"/>
      <c r="CY476" s="226"/>
      <c r="CZ476" s="226"/>
      <c r="DA476" s="210"/>
      <c r="DB476" s="210"/>
      <c r="DC476" s="210"/>
      <c r="DD476" s="210"/>
      <c r="DE476" s="210"/>
      <c r="DF476" s="210"/>
      <c r="DG476" s="210"/>
      <c r="DH476" s="210"/>
      <c r="DI476" s="210"/>
      <c r="DJ476" s="210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</row>
    <row r="477" spans="100:263">
      <c r="CV477" s="226"/>
      <c r="CW477" s="226"/>
      <c r="CX477" s="226"/>
      <c r="CY477" s="226"/>
      <c r="CZ477" s="226"/>
      <c r="DA477" s="210"/>
      <c r="DB477" s="210"/>
      <c r="DC477" s="210"/>
      <c r="DD477" s="210"/>
      <c r="DE477" s="210"/>
      <c r="DF477" s="210"/>
      <c r="DG477" s="210"/>
      <c r="DH477" s="210"/>
      <c r="DI477" s="210"/>
      <c r="DJ477" s="210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</row>
    <row r="478" spans="100:263">
      <c r="CV478" s="226"/>
      <c r="CW478" s="226"/>
      <c r="CX478" s="226"/>
      <c r="CY478" s="226"/>
      <c r="CZ478" s="226"/>
      <c r="DA478" s="210"/>
      <c r="DB478" s="210"/>
      <c r="DC478" s="210"/>
      <c r="DD478" s="210"/>
      <c r="DE478" s="210"/>
      <c r="DF478" s="210"/>
      <c r="DG478" s="210"/>
      <c r="DH478" s="210"/>
      <c r="DI478" s="210"/>
      <c r="DJ478" s="210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</row>
    <row r="479" spans="100:263">
      <c r="CV479" s="226"/>
      <c r="CW479" s="226"/>
      <c r="CX479" s="226"/>
      <c r="CY479" s="226"/>
      <c r="CZ479" s="226"/>
      <c r="DA479" s="210"/>
      <c r="DB479" s="210"/>
      <c r="DC479" s="210"/>
      <c r="DD479" s="210"/>
      <c r="DE479" s="210"/>
      <c r="DF479" s="210"/>
      <c r="DG479" s="210"/>
      <c r="DH479" s="210"/>
      <c r="DI479" s="210"/>
      <c r="DJ479" s="210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</row>
    <row r="480" spans="100:263">
      <c r="CV480" s="226"/>
      <c r="CW480" s="226"/>
      <c r="CX480" s="226"/>
      <c r="CY480" s="226"/>
      <c r="CZ480" s="226"/>
      <c r="DA480" s="210"/>
      <c r="DB480" s="210"/>
      <c r="DC480" s="210"/>
      <c r="DD480" s="210"/>
      <c r="DE480" s="210"/>
      <c r="DF480" s="210"/>
      <c r="DG480" s="210"/>
      <c r="DH480" s="210"/>
      <c r="DI480" s="210"/>
      <c r="DJ480" s="210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</row>
    <row r="481" spans="100:263">
      <c r="CV481" s="226"/>
      <c r="CW481" s="226"/>
      <c r="CX481" s="226"/>
      <c r="CY481" s="226"/>
      <c r="CZ481" s="226"/>
      <c r="DA481" s="210"/>
      <c r="DB481" s="210"/>
      <c r="DC481" s="210"/>
      <c r="DD481" s="210"/>
      <c r="DE481" s="210"/>
      <c r="DF481" s="210"/>
      <c r="DG481" s="210"/>
      <c r="DH481" s="210"/>
      <c r="DI481" s="210"/>
      <c r="DJ481" s="210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</row>
    <row r="482" spans="100:263">
      <c r="CV482" s="226"/>
      <c r="CW482" s="226"/>
      <c r="CX482" s="226"/>
      <c r="CY482" s="226"/>
      <c r="CZ482" s="226"/>
      <c r="DA482" s="210"/>
      <c r="DB482" s="210"/>
      <c r="DC482" s="210"/>
      <c r="DD482" s="210"/>
      <c r="DE482" s="210"/>
      <c r="DF482" s="210"/>
      <c r="DG482" s="210"/>
      <c r="DH482" s="210"/>
      <c r="DI482" s="210"/>
      <c r="DJ482" s="210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</row>
    <row r="483" spans="100:263">
      <c r="CV483" s="226"/>
      <c r="CW483" s="226"/>
      <c r="CX483" s="226"/>
      <c r="CY483" s="226"/>
      <c r="CZ483" s="226"/>
      <c r="DA483" s="210"/>
      <c r="DB483" s="210"/>
      <c r="DC483" s="210"/>
      <c r="DD483" s="210"/>
      <c r="DE483" s="210"/>
      <c r="DF483" s="210"/>
      <c r="DG483" s="210"/>
      <c r="DH483" s="210"/>
      <c r="DI483" s="210"/>
      <c r="DJ483" s="210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</row>
    <row r="484" spans="100:263">
      <c r="CV484" s="226"/>
      <c r="CW484" s="226"/>
      <c r="CX484" s="226"/>
      <c r="CY484" s="226"/>
      <c r="CZ484" s="226"/>
      <c r="DA484" s="210"/>
      <c r="DB484" s="210"/>
      <c r="DC484" s="210"/>
      <c r="DD484" s="210"/>
      <c r="DE484" s="210"/>
      <c r="DF484" s="210"/>
      <c r="DG484" s="210"/>
      <c r="DH484" s="210"/>
      <c r="DI484" s="210"/>
      <c r="DJ484" s="210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</row>
    <row r="485" spans="100:263">
      <c r="CV485" s="226"/>
      <c r="CW485" s="226"/>
      <c r="CX485" s="226"/>
      <c r="CY485" s="226"/>
      <c r="CZ485" s="226"/>
      <c r="DA485" s="210"/>
      <c r="DB485" s="210"/>
      <c r="DC485" s="210"/>
      <c r="DD485" s="210"/>
      <c r="DE485" s="210"/>
      <c r="DF485" s="210"/>
      <c r="DG485" s="210"/>
      <c r="DH485" s="210"/>
      <c r="DI485" s="210"/>
      <c r="DJ485" s="210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</row>
    <row r="486" spans="100:263">
      <c r="CV486" s="226"/>
      <c r="CW486" s="226"/>
      <c r="CX486" s="226"/>
      <c r="CY486" s="226"/>
      <c r="CZ486" s="226"/>
      <c r="DA486" s="210"/>
      <c r="DB486" s="210"/>
      <c r="DC486" s="210"/>
      <c r="DD486" s="210"/>
      <c r="DE486" s="210"/>
      <c r="DF486" s="210"/>
      <c r="DG486" s="210"/>
      <c r="DH486" s="210"/>
      <c r="DI486" s="210"/>
      <c r="DJ486" s="210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</row>
    <row r="487" spans="100:263">
      <c r="CV487" s="226"/>
      <c r="CW487" s="226"/>
      <c r="CX487" s="226"/>
      <c r="CY487" s="226"/>
      <c r="CZ487" s="226"/>
      <c r="DA487" s="210"/>
      <c r="DB487" s="210"/>
      <c r="DC487" s="210"/>
      <c r="DD487" s="210"/>
      <c r="DE487" s="210"/>
      <c r="DF487" s="210"/>
      <c r="DG487" s="210"/>
      <c r="DH487" s="210"/>
      <c r="DI487" s="210"/>
      <c r="DJ487" s="210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</row>
    <row r="488" spans="100:263">
      <c r="CV488" s="226"/>
      <c r="CW488" s="226"/>
      <c r="CX488" s="226"/>
      <c r="CY488" s="226"/>
      <c r="CZ488" s="226"/>
      <c r="DA488" s="210"/>
      <c r="DB488" s="210"/>
      <c r="DC488" s="210"/>
      <c r="DD488" s="210"/>
      <c r="DE488" s="210"/>
      <c r="DF488" s="210"/>
      <c r="DG488" s="210"/>
      <c r="DH488" s="210"/>
      <c r="DI488" s="210"/>
      <c r="DJ488" s="210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</row>
    <row r="489" spans="100:263">
      <c r="CV489" s="226"/>
      <c r="CW489" s="226"/>
      <c r="CX489" s="226"/>
      <c r="CY489" s="226"/>
      <c r="CZ489" s="226"/>
      <c r="DA489" s="210"/>
      <c r="DB489" s="210"/>
      <c r="DC489" s="210"/>
      <c r="DD489" s="210"/>
      <c r="DE489" s="210"/>
      <c r="DF489" s="210"/>
      <c r="DG489" s="210"/>
      <c r="DH489" s="210"/>
      <c r="DI489" s="210"/>
      <c r="DJ489" s="210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</row>
    <row r="490" spans="100:263">
      <c r="CV490" s="226"/>
      <c r="CW490" s="226"/>
      <c r="CX490" s="226"/>
      <c r="CY490" s="226"/>
      <c r="CZ490" s="226"/>
      <c r="DA490" s="210"/>
      <c r="DB490" s="210"/>
      <c r="DC490" s="210"/>
      <c r="DD490" s="210"/>
      <c r="DE490" s="210"/>
      <c r="DF490" s="210"/>
      <c r="DG490" s="210"/>
      <c r="DH490" s="210"/>
      <c r="DI490" s="210"/>
      <c r="DJ490" s="210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</row>
    <row r="491" spans="100:263">
      <c r="CV491" s="226"/>
      <c r="CW491" s="226"/>
      <c r="CX491" s="226"/>
      <c r="CY491" s="226"/>
      <c r="CZ491" s="226"/>
      <c r="DA491" s="210"/>
      <c r="DB491" s="210"/>
      <c r="DC491" s="210"/>
      <c r="DD491" s="210"/>
      <c r="DE491" s="210"/>
      <c r="DF491" s="210"/>
      <c r="DG491" s="210"/>
      <c r="DH491" s="210"/>
      <c r="DI491" s="210"/>
      <c r="DJ491" s="210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</row>
    <row r="492" spans="100:263">
      <c r="CV492" s="226"/>
      <c r="CW492" s="226"/>
      <c r="CX492" s="226"/>
      <c r="CY492" s="226"/>
      <c r="CZ492" s="226"/>
      <c r="DA492" s="210"/>
      <c r="DB492" s="210"/>
      <c r="DC492" s="210"/>
      <c r="DD492" s="210"/>
      <c r="DE492" s="210"/>
      <c r="DF492" s="210"/>
      <c r="DG492" s="210"/>
      <c r="DH492" s="210"/>
      <c r="DI492" s="210"/>
      <c r="DJ492" s="210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</row>
    <row r="493" spans="100:263">
      <c r="CV493" s="226"/>
      <c r="CW493" s="226"/>
      <c r="CX493" s="226"/>
      <c r="CY493" s="226"/>
      <c r="CZ493" s="226"/>
      <c r="DA493" s="210"/>
      <c r="DB493" s="210"/>
      <c r="DC493" s="210"/>
      <c r="DD493" s="210"/>
      <c r="DE493" s="210"/>
      <c r="DF493" s="210"/>
      <c r="DG493" s="210"/>
      <c r="DH493" s="210"/>
      <c r="DI493" s="210"/>
      <c r="DJ493" s="210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</row>
    <row r="494" spans="100:263">
      <c r="CV494" s="226"/>
      <c r="CW494" s="226"/>
      <c r="CX494" s="226"/>
      <c r="CY494" s="226"/>
      <c r="CZ494" s="226"/>
      <c r="DA494" s="210"/>
      <c r="DB494" s="210"/>
      <c r="DC494" s="210"/>
      <c r="DD494" s="210"/>
      <c r="DE494" s="210"/>
      <c r="DF494" s="210"/>
      <c r="DG494" s="210"/>
      <c r="DH494" s="210"/>
      <c r="DI494" s="210"/>
      <c r="DJ494" s="210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</row>
    <row r="495" spans="100:263">
      <c r="CV495" s="226"/>
      <c r="CW495" s="226"/>
      <c r="CX495" s="226"/>
      <c r="CY495" s="226"/>
      <c r="CZ495" s="226"/>
      <c r="DA495" s="210"/>
      <c r="DB495" s="210"/>
      <c r="DC495" s="210"/>
      <c r="DD495" s="210"/>
      <c r="DE495" s="210"/>
      <c r="DF495" s="210"/>
      <c r="DG495" s="210"/>
      <c r="DH495" s="210"/>
      <c r="DI495" s="210"/>
      <c r="DJ495" s="210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</row>
    <row r="496" spans="100:263">
      <c r="CV496" s="226"/>
      <c r="CW496" s="226"/>
      <c r="CX496" s="226"/>
      <c r="CY496" s="226"/>
      <c r="CZ496" s="226"/>
      <c r="DA496" s="210"/>
      <c r="DB496" s="210"/>
      <c r="DC496" s="210"/>
      <c r="DD496" s="210"/>
      <c r="DE496" s="210"/>
      <c r="DF496" s="210"/>
      <c r="DG496" s="210"/>
      <c r="DH496" s="210"/>
      <c r="DI496" s="210"/>
      <c r="DJ496" s="210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</row>
    <row r="497" spans="100:263">
      <c r="CV497" s="226"/>
      <c r="CW497" s="226"/>
      <c r="CX497" s="226"/>
      <c r="CY497" s="226"/>
      <c r="CZ497" s="226"/>
      <c r="DA497" s="210"/>
      <c r="DB497" s="210"/>
      <c r="DC497" s="210"/>
      <c r="DD497" s="210"/>
      <c r="DE497" s="210"/>
      <c r="DF497" s="210"/>
      <c r="DG497" s="210"/>
      <c r="DH497" s="210"/>
      <c r="DI497" s="210"/>
      <c r="DJ497" s="210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</row>
    <row r="498" spans="100:263">
      <c r="CV498" s="226"/>
      <c r="CW498" s="226"/>
      <c r="CX498" s="226"/>
      <c r="CY498" s="226"/>
      <c r="CZ498" s="226"/>
      <c r="DA498" s="210"/>
      <c r="DB498" s="210"/>
      <c r="DC498" s="210"/>
      <c r="DD498" s="210"/>
      <c r="DE498" s="210"/>
      <c r="DF498" s="210"/>
      <c r="DG498" s="210"/>
      <c r="DH498" s="210"/>
      <c r="DI498" s="210"/>
      <c r="DJ498" s="210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</row>
    <row r="499" spans="100:263">
      <c r="CV499" s="226"/>
      <c r="CW499" s="226"/>
      <c r="CX499" s="226"/>
      <c r="CY499" s="226"/>
      <c r="CZ499" s="226"/>
      <c r="DA499" s="210"/>
      <c r="DB499" s="210"/>
      <c r="DC499" s="210"/>
      <c r="DD499" s="210"/>
      <c r="DE499" s="210"/>
      <c r="DF499" s="210"/>
      <c r="DG499" s="210"/>
      <c r="DH499" s="210"/>
      <c r="DI499" s="210"/>
      <c r="DJ499" s="210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</row>
    <row r="500" spans="100:263">
      <c r="CV500" s="226"/>
      <c r="CW500" s="226"/>
      <c r="CX500" s="226"/>
      <c r="CY500" s="226"/>
      <c r="CZ500" s="226"/>
      <c r="DA500" s="210"/>
      <c r="DB500" s="210"/>
      <c r="DC500" s="210"/>
      <c r="DD500" s="210"/>
      <c r="DE500" s="210"/>
      <c r="DF500" s="210"/>
      <c r="DG500" s="210"/>
      <c r="DH500" s="210"/>
      <c r="DI500" s="210"/>
      <c r="DJ500" s="210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</row>
    <row r="501" spans="100:263">
      <c r="CV501" s="226"/>
      <c r="CW501" s="226"/>
      <c r="CX501" s="226"/>
      <c r="CY501" s="226"/>
      <c r="CZ501" s="226"/>
      <c r="DA501" s="210"/>
      <c r="DB501" s="210"/>
      <c r="DC501" s="210"/>
      <c r="DD501" s="210"/>
      <c r="DE501" s="210"/>
      <c r="DF501" s="210"/>
      <c r="DG501" s="210"/>
      <c r="DH501" s="210"/>
      <c r="DI501" s="210"/>
      <c r="DJ501" s="210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</row>
    <row r="502" spans="100:263">
      <c r="CV502" s="226"/>
      <c r="CW502" s="226"/>
      <c r="CX502" s="226"/>
      <c r="CY502" s="226"/>
      <c r="CZ502" s="226"/>
      <c r="DA502" s="210"/>
      <c r="DB502" s="210"/>
      <c r="DC502" s="210"/>
      <c r="DD502" s="210"/>
      <c r="DE502" s="210"/>
      <c r="DF502" s="210"/>
      <c r="DG502" s="210"/>
      <c r="DH502" s="210"/>
      <c r="DI502" s="210"/>
      <c r="DJ502" s="210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</row>
    <row r="503" spans="100:263">
      <c r="CV503" s="226"/>
      <c r="CW503" s="226"/>
      <c r="CX503" s="226"/>
      <c r="CY503" s="226"/>
      <c r="CZ503" s="226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</row>
    <row r="504" spans="100:263">
      <c r="CV504" s="226"/>
      <c r="CW504" s="226"/>
      <c r="CX504" s="226"/>
      <c r="CY504" s="226"/>
      <c r="CZ504" s="226"/>
      <c r="DA504" s="210"/>
      <c r="DB504" s="210"/>
      <c r="DC504" s="210"/>
      <c r="DD504" s="210"/>
      <c r="DE504" s="210"/>
      <c r="DF504" s="210"/>
      <c r="DG504" s="210"/>
      <c r="DH504" s="210"/>
      <c r="DI504" s="210"/>
      <c r="DJ504" s="210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</row>
    <row r="505" spans="100:263">
      <c r="CV505" s="226"/>
      <c r="CW505" s="226"/>
      <c r="CX505" s="226"/>
      <c r="CY505" s="226"/>
      <c r="CZ505" s="226"/>
      <c r="DA505" s="210"/>
      <c r="DB505" s="210"/>
      <c r="DC505" s="210"/>
      <c r="DD505" s="210"/>
      <c r="DE505" s="210"/>
      <c r="DF505" s="210"/>
      <c r="DG505" s="210"/>
      <c r="DH505" s="210"/>
      <c r="DI505" s="210"/>
      <c r="DJ505" s="210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</row>
    <row r="506" spans="100:263">
      <c r="CV506" s="226"/>
      <c r="CW506" s="226"/>
      <c r="CX506" s="226"/>
      <c r="CY506" s="226"/>
      <c r="CZ506" s="226"/>
      <c r="DA506" s="210"/>
      <c r="DB506" s="210"/>
      <c r="DC506" s="210"/>
      <c r="DD506" s="210"/>
      <c r="DE506" s="210"/>
      <c r="DF506" s="210"/>
      <c r="DG506" s="210"/>
      <c r="DH506" s="210"/>
      <c r="DI506" s="210"/>
      <c r="DJ506" s="210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</row>
    <row r="507" spans="100:263">
      <c r="CV507" s="226"/>
      <c r="CW507" s="226"/>
      <c r="CX507" s="226"/>
      <c r="CY507" s="226"/>
      <c r="CZ507" s="226"/>
      <c r="DA507" s="210"/>
      <c r="DB507" s="210"/>
      <c r="DC507" s="210"/>
      <c r="DD507" s="210"/>
      <c r="DE507" s="210"/>
      <c r="DF507" s="210"/>
      <c r="DG507" s="210"/>
      <c r="DH507" s="210"/>
      <c r="DI507" s="210"/>
      <c r="DJ507" s="210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</row>
    <row r="508" spans="100:263">
      <c r="CV508" s="226"/>
      <c r="CW508" s="226"/>
      <c r="CX508" s="226"/>
      <c r="CY508" s="226"/>
      <c r="CZ508" s="226"/>
      <c r="DA508" s="210"/>
      <c r="DB508" s="210"/>
      <c r="DC508" s="210"/>
      <c r="DD508" s="210"/>
      <c r="DE508" s="210"/>
      <c r="DF508" s="210"/>
      <c r="DG508" s="210"/>
      <c r="DH508" s="210"/>
      <c r="DI508" s="210"/>
      <c r="DJ508" s="210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</row>
    <row r="509" spans="100:263">
      <c r="CV509" s="226"/>
      <c r="CW509" s="226"/>
      <c r="CX509" s="226"/>
      <c r="CY509" s="226"/>
      <c r="CZ509" s="226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</row>
    <row r="510" spans="100:263">
      <c r="CV510" s="226"/>
      <c r="CW510" s="226"/>
      <c r="CX510" s="226"/>
      <c r="CY510" s="226"/>
      <c r="CZ510" s="226"/>
      <c r="DA510" s="210"/>
      <c r="DB510" s="210"/>
      <c r="DC510" s="210"/>
      <c r="DD510" s="210"/>
      <c r="DE510" s="210"/>
      <c r="DF510" s="210"/>
      <c r="DG510" s="210"/>
      <c r="DH510" s="210"/>
      <c r="DI510" s="210"/>
      <c r="DJ510" s="210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</row>
    <row r="511" spans="100:263">
      <c r="CV511" s="226"/>
      <c r="CW511" s="226"/>
      <c r="CX511" s="226"/>
      <c r="CY511" s="226"/>
      <c r="CZ511" s="226"/>
      <c r="DA511" s="210"/>
      <c r="DB511" s="210"/>
      <c r="DC511" s="210"/>
      <c r="DD511" s="210"/>
      <c r="DE511" s="210"/>
      <c r="DF511" s="210"/>
      <c r="DG511" s="210"/>
      <c r="DH511" s="210"/>
      <c r="DI511" s="210"/>
      <c r="DJ511" s="210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</row>
    <row r="512" spans="100:263">
      <c r="CV512" s="226"/>
      <c r="CW512" s="226"/>
      <c r="CX512" s="226"/>
      <c r="CY512" s="226"/>
      <c r="CZ512" s="226"/>
      <c r="DA512" s="210"/>
      <c r="DB512" s="210"/>
      <c r="DC512" s="210"/>
      <c r="DD512" s="210"/>
      <c r="DE512" s="210"/>
      <c r="DF512" s="210"/>
      <c r="DG512" s="210"/>
      <c r="DH512" s="210"/>
      <c r="DI512" s="210"/>
      <c r="DJ512" s="210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</row>
    <row r="513" spans="100:263">
      <c r="CV513" s="226"/>
      <c r="CW513" s="226"/>
      <c r="CX513" s="226"/>
      <c r="CY513" s="226"/>
      <c r="CZ513" s="226"/>
      <c r="DA513" s="210"/>
      <c r="DB513" s="210"/>
      <c r="DC513" s="210"/>
      <c r="DD513" s="210"/>
      <c r="DE513" s="210"/>
      <c r="DF513" s="210"/>
      <c r="DG513" s="210"/>
      <c r="DH513" s="210"/>
      <c r="DI513" s="210"/>
      <c r="DJ513" s="210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</row>
    <row r="514" spans="100:263">
      <c r="CV514" s="226"/>
      <c r="CW514" s="226"/>
      <c r="CX514" s="226"/>
      <c r="CY514" s="226"/>
      <c r="CZ514" s="226"/>
      <c r="DA514" s="210"/>
      <c r="DB514" s="210"/>
      <c r="DC514" s="210"/>
      <c r="DD514" s="210"/>
      <c r="DE514" s="210"/>
      <c r="DF514" s="210"/>
      <c r="DG514" s="210"/>
      <c r="DH514" s="210"/>
      <c r="DI514" s="210"/>
      <c r="DJ514" s="210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</row>
    <row r="515" spans="100:263">
      <c r="CV515" s="226"/>
      <c r="CW515" s="226"/>
      <c r="CX515" s="226"/>
      <c r="CY515" s="226"/>
      <c r="CZ515" s="226"/>
      <c r="DA515" s="210"/>
      <c r="DB515" s="210"/>
      <c r="DC515" s="210"/>
      <c r="DD515" s="210"/>
      <c r="DE515" s="210"/>
      <c r="DF515" s="210"/>
      <c r="DG515" s="210"/>
      <c r="DH515" s="210"/>
      <c r="DI515" s="210"/>
      <c r="DJ515" s="210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</row>
    <row r="516" spans="100:263">
      <c r="CV516" s="226"/>
      <c r="CW516" s="226"/>
      <c r="CX516" s="226"/>
      <c r="CY516" s="226"/>
      <c r="CZ516" s="226"/>
      <c r="DA516" s="210"/>
      <c r="DB516" s="210"/>
      <c r="DC516" s="210"/>
      <c r="DD516" s="210"/>
      <c r="DE516" s="210"/>
      <c r="DF516" s="210"/>
      <c r="DG516" s="210"/>
      <c r="DH516" s="210"/>
      <c r="DI516" s="210"/>
      <c r="DJ516" s="210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</row>
    <row r="517" spans="100:263">
      <c r="CV517" s="226"/>
      <c r="CW517" s="226"/>
      <c r="CX517" s="226"/>
      <c r="CY517" s="226"/>
      <c r="CZ517" s="226"/>
      <c r="DA517" s="210"/>
      <c r="DB517" s="210"/>
      <c r="DC517" s="210"/>
      <c r="DD517" s="210"/>
      <c r="DE517" s="210"/>
      <c r="DF517" s="210"/>
      <c r="DG517" s="210"/>
      <c r="DH517" s="210"/>
      <c r="DI517" s="210"/>
      <c r="DJ517" s="210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</row>
    <row r="518" spans="100:263">
      <c r="CV518" s="226"/>
      <c r="CW518" s="226"/>
      <c r="CX518" s="226"/>
      <c r="CY518" s="226"/>
      <c r="CZ518" s="226"/>
      <c r="DA518" s="210"/>
      <c r="DB518" s="210"/>
      <c r="DC518" s="210"/>
      <c r="DD518" s="210"/>
      <c r="DE518" s="210"/>
      <c r="DF518" s="210"/>
      <c r="DG518" s="210"/>
      <c r="DH518" s="210"/>
      <c r="DI518" s="210"/>
      <c r="DJ518" s="210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</row>
    <row r="519" spans="100:263">
      <c r="CV519" s="226"/>
      <c r="CW519" s="226"/>
      <c r="CX519" s="226"/>
      <c r="CY519" s="226"/>
      <c r="CZ519" s="226"/>
      <c r="DA519" s="210"/>
      <c r="DB519" s="210"/>
      <c r="DC519" s="210"/>
      <c r="DD519" s="210"/>
      <c r="DE519" s="210"/>
      <c r="DF519" s="210"/>
      <c r="DG519" s="210"/>
      <c r="DH519" s="210"/>
      <c r="DI519" s="210"/>
      <c r="DJ519" s="210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</row>
    <row r="520" spans="100:263">
      <c r="CV520" s="226"/>
      <c r="CW520" s="226"/>
      <c r="CX520" s="226"/>
      <c r="CY520" s="226"/>
      <c r="CZ520" s="226"/>
      <c r="DA520" s="210"/>
      <c r="DB520" s="210"/>
      <c r="DC520" s="210"/>
      <c r="DD520" s="210"/>
      <c r="DE520" s="210"/>
      <c r="DF520" s="210"/>
      <c r="DG520" s="210"/>
      <c r="DH520" s="210"/>
      <c r="DI520" s="210"/>
      <c r="DJ520" s="210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</row>
    <row r="521" spans="100:263">
      <c r="CV521" s="226"/>
      <c r="CW521" s="226"/>
      <c r="CX521" s="226"/>
      <c r="CY521" s="226"/>
      <c r="CZ521" s="226"/>
      <c r="DA521" s="210"/>
      <c r="DB521" s="210"/>
      <c r="DC521" s="210"/>
      <c r="DD521" s="210"/>
      <c r="DE521" s="210"/>
      <c r="DF521" s="210"/>
      <c r="DG521" s="210"/>
      <c r="DH521" s="210"/>
      <c r="DI521" s="210"/>
      <c r="DJ521" s="210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</row>
    <row r="522" spans="100:263">
      <c r="CV522" s="226"/>
      <c r="CW522" s="226"/>
      <c r="CX522" s="226"/>
      <c r="CY522" s="226"/>
      <c r="CZ522" s="226"/>
      <c r="DA522" s="210"/>
      <c r="DB522" s="210"/>
      <c r="DC522" s="210"/>
      <c r="DD522" s="210"/>
      <c r="DE522" s="210"/>
      <c r="DF522" s="210"/>
      <c r="DG522" s="210"/>
      <c r="DH522" s="210"/>
      <c r="DI522" s="210"/>
      <c r="DJ522" s="210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</row>
    <row r="523" spans="100:263">
      <c r="CV523" s="226"/>
      <c r="CW523" s="226"/>
      <c r="CX523" s="226"/>
      <c r="CY523" s="226"/>
      <c r="CZ523" s="226"/>
      <c r="DA523" s="210"/>
      <c r="DB523" s="210"/>
      <c r="DC523" s="210"/>
      <c r="DD523" s="210"/>
      <c r="DE523" s="210"/>
      <c r="DF523" s="210"/>
      <c r="DG523" s="210"/>
      <c r="DH523" s="210"/>
      <c r="DI523" s="210"/>
      <c r="DJ523" s="210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</row>
    <row r="524" spans="100:263">
      <c r="CV524" s="226"/>
      <c r="CW524" s="226"/>
      <c r="CX524" s="226"/>
      <c r="CY524" s="226"/>
      <c r="CZ524" s="226"/>
      <c r="DA524" s="210"/>
      <c r="DB524" s="210"/>
      <c r="DC524" s="210"/>
      <c r="DD524" s="210"/>
      <c r="DE524" s="210"/>
      <c r="DF524" s="210"/>
      <c r="DG524" s="210"/>
      <c r="DH524" s="210"/>
      <c r="DI524" s="210"/>
      <c r="DJ524" s="210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</row>
    <row r="525" spans="100:263">
      <c r="CV525" s="226"/>
      <c r="CW525" s="226"/>
      <c r="CX525" s="226"/>
      <c r="CY525" s="226"/>
      <c r="CZ525" s="226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</row>
    <row r="526" spans="100:263">
      <c r="CV526" s="226"/>
      <c r="CW526" s="226"/>
      <c r="CX526" s="226"/>
      <c r="CY526" s="226"/>
      <c r="CZ526" s="226"/>
      <c r="DA526" s="210"/>
      <c r="DB526" s="210"/>
      <c r="DC526" s="210"/>
      <c r="DD526" s="210"/>
      <c r="DE526" s="210"/>
      <c r="DF526" s="210"/>
      <c r="DG526" s="210"/>
      <c r="DH526" s="210"/>
      <c r="DI526" s="210"/>
      <c r="DJ526" s="210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</row>
    <row r="527" spans="100:263">
      <c r="CV527" s="226"/>
      <c r="CW527" s="226"/>
      <c r="CX527" s="226"/>
      <c r="CY527" s="226"/>
      <c r="CZ527" s="226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</row>
    <row r="528" spans="100:263">
      <c r="CV528" s="226"/>
      <c r="CW528" s="226"/>
      <c r="CX528" s="226"/>
      <c r="CY528" s="226"/>
      <c r="CZ528" s="226"/>
      <c r="DA528" s="210"/>
      <c r="DB528" s="210"/>
      <c r="DC528" s="210"/>
      <c r="DD528" s="210"/>
      <c r="DE528" s="210"/>
      <c r="DF528" s="210"/>
      <c r="DG528" s="210"/>
      <c r="DH528" s="210"/>
      <c r="DI528" s="210"/>
      <c r="DJ528" s="210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</row>
    <row r="529" spans="100:263">
      <c r="CV529" s="226"/>
      <c r="CW529" s="226"/>
      <c r="CX529" s="226"/>
      <c r="CY529" s="226"/>
      <c r="CZ529" s="226"/>
      <c r="DA529" s="210"/>
      <c r="DB529" s="210"/>
      <c r="DC529" s="210"/>
      <c r="DD529" s="210"/>
      <c r="DE529" s="210"/>
      <c r="DF529" s="210"/>
      <c r="DG529" s="210"/>
      <c r="DH529" s="210"/>
      <c r="DI529" s="210"/>
      <c r="DJ529" s="210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</row>
    <row r="530" spans="100:263">
      <c r="CV530" s="226"/>
      <c r="CW530" s="226"/>
      <c r="CX530" s="226"/>
      <c r="CY530" s="226"/>
      <c r="CZ530" s="226"/>
      <c r="DA530" s="210"/>
      <c r="DB530" s="210"/>
      <c r="DC530" s="210"/>
      <c r="DD530" s="210"/>
      <c r="DE530" s="210"/>
      <c r="DF530" s="210"/>
      <c r="DG530" s="210"/>
      <c r="DH530" s="210"/>
      <c r="DI530" s="210"/>
      <c r="DJ530" s="210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</row>
    <row r="531" spans="100:263">
      <c r="CV531" s="226"/>
      <c r="CW531" s="226"/>
      <c r="CX531" s="226"/>
      <c r="CY531" s="226"/>
      <c r="CZ531" s="226"/>
      <c r="DA531" s="210"/>
      <c r="DB531" s="210"/>
      <c r="DC531" s="210"/>
      <c r="DD531" s="210"/>
      <c r="DE531" s="210"/>
      <c r="DF531" s="210"/>
      <c r="DG531" s="210"/>
      <c r="DH531" s="210"/>
      <c r="DI531" s="210"/>
      <c r="DJ531" s="210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</row>
    <row r="532" spans="100:263">
      <c r="CV532" s="226"/>
      <c r="CW532" s="226"/>
      <c r="CX532" s="226"/>
      <c r="CY532" s="226"/>
      <c r="CZ532" s="226"/>
      <c r="DA532" s="210"/>
      <c r="DB532" s="210"/>
      <c r="DC532" s="210"/>
      <c r="DD532" s="210"/>
      <c r="DE532" s="210"/>
      <c r="DF532" s="210"/>
      <c r="DG532" s="210"/>
      <c r="DH532" s="210"/>
      <c r="DI532" s="210"/>
      <c r="DJ532" s="210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</row>
    <row r="533" spans="100:263">
      <c r="CV533" s="226"/>
      <c r="CW533" s="226"/>
      <c r="CX533" s="226"/>
      <c r="CY533" s="226"/>
      <c r="CZ533" s="226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</row>
    <row r="534" spans="100:263">
      <c r="CV534" s="226"/>
      <c r="CW534" s="226"/>
      <c r="CX534" s="226"/>
      <c r="CY534" s="226"/>
      <c r="CZ534" s="226"/>
      <c r="DA534" s="210"/>
      <c r="DB534" s="210"/>
      <c r="DC534" s="210"/>
      <c r="DD534" s="210"/>
      <c r="DE534" s="210"/>
      <c r="DF534" s="210"/>
      <c r="DG534" s="210"/>
      <c r="DH534" s="210"/>
      <c r="DI534" s="210"/>
      <c r="DJ534" s="210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</row>
    <row r="535" spans="100:263">
      <c r="CV535" s="226"/>
      <c r="CW535" s="226"/>
      <c r="CX535" s="226"/>
      <c r="CY535" s="226"/>
      <c r="CZ535" s="226"/>
      <c r="DA535" s="210"/>
      <c r="DB535" s="210"/>
      <c r="DC535" s="210"/>
      <c r="DD535" s="210"/>
      <c r="DE535" s="210"/>
      <c r="DF535" s="210"/>
      <c r="DG535" s="210"/>
      <c r="DH535" s="210"/>
      <c r="DI535" s="210"/>
      <c r="DJ535" s="210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</row>
    <row r="536" spans="100:263">
      <c r="CV536" s="226"/>
      <c r="CW536" s="226"/>
      <c r="CX536" s="226"/>
      <c r="CY536" s="226"/>
      <c r="CZ536" s="226"/>
      <c r="DA536" s="210"/>
      <c r="DB536" s="210"/>
      <c r="DC536" s="210"/>
      <c r="DD536" s="210"/>
      <c r="DE536" s="210"/>
      <c r="DF536" s="210"/>
      <c r="DG536" s="210"/>
      <c r="DH536" s="210"/>
      <c r="DI536" s="210"/>
      <c r="DJ536" s="210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</row>
    <row r="537" spans="100:263">
      <c r="CV537" s="226"/>
      <c r="CW537" s="226"/>
      <c r="CX537" s="226"/>
      <c r="CY537" s="226"/>
      <c r="CZ537" s="226"/>
      <c r="DA537" s="210"/>
      <c r="DB537" s="210"/>
      <c r="DC537" s="210"/>
      <c r="DD537" s="210"/>
      <c r="DE537" s="210"/>
      <c r="DF537" s="210"/>
      <c r="DG537" s="210"/>
      <c r="DH537" s="210"/>
      <c r="DI537" s="210"/>
      <c r="DJ537" s="210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</row>
    <row r="538" spans="100:263">
      <c r="CV538" s="226"/>
      <c r="CW538" s="226"/>
      <c r="CX538" s="226"/>
      <c r="CY538" s="226"/>
      <c r="CZ538" s="226"/>
      <c r="DA538" s="210"/>
      <c r="DB538" s="210"/>
      <c r="DC538" s="210"/>
      <c r="DD538" s="210"/>
      <c r="DE538" s="210"/>
      <c r="DF538" s="210"/>
      <c r="DG538" s="210"/>
      <c r="DH538" s="210"/>
      <c r="DI538" s="210"/>
      <c r="DJ538" s="210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</row>
    <row r="539" spans="100:263">
      <c r="CV539" s="226"/>
      <c r="CW539" s="226"/>
      <c r="CX539" s="226"/>
      <c r="CY539" s="226"/>
      <c r="CZ539" s="226"/>
      <c r="DA539" s="210"/>
      <c r="DB539" s="210"/>
      <c r="DC539" s="210"/>
      <c r="DD539" s="210"/>
      <c r="DE539" s="210"/>
      <c r="DF539" s="210"/>
      <c r="DG539" s="210"/>
      <c r="DH539" s="210"/>
      <c r="DI539" s="210"/>
      <c r="DJ539" s="210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</row>
    <row r="540" spans="100:263">
      <c r="CV540" s="226"/>
      <c r="CW540" s="226"/>
      <c r="CX540" s="226"/>
      <c r="CY540" s="226"/>
      <c r="CZ540" s="226"/>
      <c r="DA540" s="210"/>
      <c r="DB540" s="210"/>
      <c r="DC540" s="210"/>
      <c r="DD540" s="210"/>
      <c r="DE540" s="210"/>
      <c r="DF540" s="210"/>
      <c r="DG540" s="210"/>
      <c r="DH540" s="210"/>
      <c r="DI540" s="210"/>
      <c r="DJ540" s="210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</row>
    <row r="541" spans="100:263">
      <c r="CV541" s="226"/>
      <c r="CW541" s="226"/>
      <c r="CX541" s="226"/>
      <c r="CY541" s="226"/>
      <c r="CZ541" s="226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</row>
    <row r="542" spans="100:263">
      <c r="CV542" s="226"/>
      <c r="CW542" s="226"/>
      <c r="CX542" s="226"/>
      <c r="CY542" s="226"/>
      <c r="CZ542" s="226"/>
      <c r="DA542" s="210"/>
      <c r="DB542" s="210"/>
      <c r="DC542" s="210"/>
      <c r="DD542" s="210"/>
      <c r="DE542" s="210"/>
      <c r="DF542" s="210"/>
      <c r="DG542" s="210"/>
      <c r="DH542" s="210"/>
      <c r="DI542" s="210"/>
      <c r="DJ542" s="210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</row>
    <row r="543" spans="100:263">
      <c r="CV543" s="226"/>
      <c r="CW543" s="226"/>
      <c r="CX543" s="226"/>
      <c r="CY543" s="226"/>
      <c r="CZ543" s="226"/>
      <c r="DA543" s="210"/>
      <c r="DB543" s="210"/>
      <c r="DC543" s="210"/>
      <c r="DD543" s="210"/>
      <c r="DE543" s="210"/>
      <c r="DF543" s="210"/>
      <c r="DG543" s="210"/>
      <c r="DH543" s="210"/>
      <c r="DI543" s="210"/>
      <c r="DJ543" s="210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</row>
    <row r="544" spans="100:263">
      <c r="CV544" s="226"/>
      <c r="CW544" s="226"/>
      <c r="CX544" s="226"/>
      <c r="CY544" s="226"/>
      <c r="CZ544" s="226"/>
      <c r="DA544" s="210"/>
      <c r="DB544" s="210"/>
      <c r="DC544" s="210"/>
      <c r="DD544" s="210"/>
      <c r="DE544" s="210"/>
      <c r="DF544" s="210"/>
      <c r="DG544" s="210"/>
      <c r="DH544" s="210"/>
      <c r="DI544" s="210"/>
      <c r="DJ544" s="210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</row>
    <row r="545" spans="19:263">
      <c r="CV545" s="226"/>
      <c r="CW545" s="226"/>
      <c r="CX545" s="226"/>
      <c r="CY545" s="226"/>
      <c r="CZ545" s="226"/>
      <c r="DA545" s="210"/>
      <c r="DB545" s="210"/>
      <c r="DC545" s="210"/>
      <c r="DD545" s="210"/>
      <c r="DE545" s="210"/>
      <c r="DF545" s="210"/>
      <c r="DG545" s="210"/>
      <c r="DH545" s="210"/>
      <c r="DI545" s="210"/>
      <c r="DJ545" s="210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</row>
    <row r="546" spans="19:263">
      <c r="CV546" s="226"/>
      <c r="CW546" s="226"/>
      <c r="CX546" s="226"/>
      <c r="CY546" s="226"/>
      <c r="CZ546" s="226"/>
      <c r="DA546" s="210"/>
      <c r="DB546" s="210"/>
      <c r="DC546" s="210"/>
      <c r="DD546" s="210"/>
      <c r="DE546" s="210"/>
      <c r="DF546" s="210"/>
      <c r="DG546" s="210"/>
      <c r="DH546" s="210"/>
      <c r="DI546" s="210"/>
      <c r="DJ546" s="210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</row>
    <row r="547" spans="19:263">
      <c r="CV547" s="226"/>
      <c r="CW547" s="226"/>
      <c r="CX547" s="226"/>
      <c r="CY547" s="226"/>
      <c r="CZ547" s="226"/>
      <c r="DA547" s="210"/>
      <c r="DB547" s="210"/>
      <c r="DC547" s="210"/>
      <c r="DD547" s="210"/>
      <c r="DE547" s="210"/>
      <c r="DF547" s="210"/>
      <c r="DG547" s="210"/>
      <c r="DH547" s="210"/>
      <c r="DI547" s="210"/>
      <c r="DJ547" s="210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</row>
    <row r="548" spans="19:263">
      <c r="CV548" s="226"/>
      <c r="CW548" s="226"/>
      <c r="CX548" s="226"/>
      <c r="CY548" s="226"/>
      <c r="CZ548" s="226"/>
      <c r="DA548" s="210"/>
      <c r="DB548" s="210"/>
      <c r="DC548" s="210"/>
      <c r="DD548" s="210"/>
      <c r="DE548" s="210"/>
      <c r="DF548" s="210"/>
      <c r="DG548" s="210"/>
      <c r="DH548" s="210"/>
      <c r="DI548" s="210"/>
      <c r="DJ548" s="210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</row>
    <row r="549" spans="19:263">
      <c r="CV549" s="226"/>
      <c r="CW549" s="226"/>
      <c r="CX549" s="226"/>
      <c r="CY549" s="226"/>
      <c r="CZ549" s="226"/>
      <c r="DA549" s="210"/>
      <c r="DB549" s="210"/>
      <c r="DC549" s="210"/>
      <c r="DD549" s="210"/>
      <c r="DE549" s="210"/>
      <c r="DF549" s="210"/>
      <c r="DG549" s="210"/>
      <c r="DH549" s="210"/>
      <c r="DI549" s="210"/>
      <c r="DJ549" s="210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</row>
    <row r="550" spans="19:263">
      <c r="CV550" s="226"/>
      <c r="CW550" s="226"/>
      <c r="CX550" s="226"/>
      <c r="CY550" s="226"/>
      <c r="CZ550" s="226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</row>
    <row r="551" spans="19:263" ht="15.75" thickBot="1">
      <c r="AH551" s="289"/>
      <c r="CV551" s="226"/>
      <c r="CW551" s="226"/>
      <c r="CX551" s="226"/>
      <c r="CY551" s="226"/>
      <c r="CZ551" s="226"/>
      <c r="DA551" s="210"/>
      <c r="DB551" s="210"/>
      <c r="DC551" s="210"/>
      <c r="DD551" s="210"/>
      <c r="DE551" s="210"/>
      <c r="DF551" s="210"/>
      <c r="DG551" s="210"/>
      <c r="DH551" s="210"/>
      <c r="DI551" s="210"/>
      <c r="DJ551" s="210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</row>
    <row r="552" spans="19:263" ht="15.75" thickTop="1">
      <c r="S552" s="411"/>
      <c r="T552" s="411"/>
      <c r="U552" s="411"/>
      <c r="V552" s="411"/>
      <c r="W552" s="411"/>
      <c r="X552" s="411"/>
      <c r="Y552" s="411"/>
      <c r="Z552" s="412"/>
      <c r="AA552" s="391"/>
      <c r="AB552" s="392"/>
      <c r="AC552" s="392"/>
      <c r="AD552" s="393"/>
      <c r="CV552" s="226"/>
      <c r="CW552" s="226"/>
      <c r="CX552" s="226"/>
      <c r="CY552" s="226"/>
      <c r="CZ552" s="226"/>
      <c r="DA552" s="210"/>
      <c r="DB552" s="210"/>
      <c r="DC552" s="210"/>
      <c r="DD552" s="210"/>
      <c r="DE552" s="210"/>
      <c r="DF552" s="210"/>
      <c r="DG552" s="210"/>
      <c r="DH552" s="210"/>
      <c r="DI552" s="210"/>
      <c r="DJ552" s="210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</row>
    <row r="553" spans="19:263">
      <c r="S553" s="411"/>
      <c r="T553" s="411"/>
      <c r="U553" s="411"/>
      <c r="V553" s="411"/>
      <c r="W553" s="411"/>
      <c r="X553" s="411"/>
      <c r="Y553" s="411"/>
      <c r="Z553" s="412"/>
      <c r="AA553" s="394"/>
      <c r="AB553" s="395"/>
      <c r="AC553" s="395"/>
      <c r="AD553" s="396"/>
      <c r="CV553" s="226"/>
      <c r="CW553" s="226"/>
      <c r="CX553" s="226"/>
      <c r="CY553" s="226"/>
      <c r="CZ553" s="226"/>
      <c r="DA553" s="210"/>
      <c r="DB553" s="210"/>
      <c r="DC553" s="210"/>
      <c r="DD553" s="210"/>
      <c r="DE553" s="210"/>
      <c r="DF553" s="210"/>
      <c r="DG553" s="210"/>
      <c r="DH553" s="210"/>
      <c r="DI553" s="210"/>
      <c r="DJ553" s="210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</row>
    <row r="554" spans="19:263" ht="15.75" thickBot="1">
      <c r="S554" s="411"/>
      <c r="T554" s="411"/>
      <c r="U554" s="411"/>
      <c r="V554" s="411"/>
      <c r="W554" s="411"/>
      <c r="X554" s="411"/>
      <c r="Y554" s="411"/>
      <c r="Z554" s="412"/>
      <c r="AA554" s="397"/>
      <c r="AB554" s="398"/>
      <c r="AC554" s="398"/>
      <c r="AD554" s="399"/>
      <c r="CV554" s="226"/>
      <c r="CW554" s="226"/>
      <c r="CX554" s="226"/>
      <c r="CY554" s="226"/>
      <c r="CZ554" s="226"/>
      <c r="DA554" s="210"/>
      <c r="DB554" s="210"/>
      <c r="DC554" s="210"/>
      <c r="DD554" s="210"/>
      <c r="DE554" s="210"/>
      <c r="DF554" s="210"/>
      <c r="DG554" s="210"/>
      <c r="DH554" s="210"/>
      <c r="DI554" s="210"/>
      <c r="DJ554" s="210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</row>
    <row r="555" spans="19:263" ht="15.75" thickTop="1">
      <c r="CV555" s="226"/>
      <c r="CW555" s="226"/>
      <c r="CX555" s="226"/>
      <c r="CY555" s="226"/>
      <c r="CZ555" s="226"/>
      <c r="DA555" s="210"/>
      <c r="DB555" s="210"/>
      <c r="DC555" s="210"/>
      <c r="DD555" s="210"/>
      <c r="DE555" s="210"/>
      <c r="DF555" s="210"/>
      <c r="DG555" s="210"/>
      <c r="DH555" s="210"/>
      <c r="DI555" s="210"/>
      <c r="DJ555" s="210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</row>
    <row r="556" spans="19:263">
      <c r="CV556" s="226"/>
      <c r="CW556" s="226"/>
      <c r="CX556" s="226"/>
      <c r="CY556" s="226"/>
      <c r="CZ556" s="226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</row>
    <row r="557" spans="19:263">
      <c r="CV557" s="226"/>
      <c r="CW557" s="226"/>
      <c r="CX557" s="226"/>
      <c r="CY557" s="226"/>
      <c r="CZ557" s="226"/>
      <c r="DA557" s="210"/>
      <c r="DB557" s="210"/>
      <c r="DC557" s="210"/>
      <c r="DD557" s="210"/>
      <c r="DE557" s="210"/>
      <c r="DF557" s="210"/>
      <c r="DG557" s="210"/>
      <c r="DH557" s="210"/>
      <c r="DI557" s="210"/>
      <c r="DJ557" s="210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</row>
    <row r="558" spans="19:263">
      <c r="CV558" s="226"/>
      <c r="CW558" s="226"/>
      <c r="CX558" s="226"/>
      <c r="CY558" s="226"/>
      <c r="CZ558" s="226"/>
      <c r="DA558" s="210"/>
      <c r="DB558" s="210"/>
      <c r="DC558" s="210"/>
      <c r="DD558" s="210"/>
      <c r="DE558" s="210"/>
      <c r="DF558" s="210"/>
      <c r="DG558" s="210"/>
      <c r="DH558" s="210"/>
      <c r="DI558" s="210"/>
      <c r="DJ558" s="210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</row>
    <row r="559" spans="19:263">
      <c r="CV559" s="226"/>
      <c r="CW559" s="226"/>
      <c r="CX559" s="226"/>
      <c r="CY559" s="226"/>
      <c r="CZ559" s="226"/>
      <c r="DA559" s="210"/>
      <c r="DB559" s="210"/>
      <c r="DC559" s="210"/>
      <c r="DD559" s="210"/>
      <c r="DE559" s="210"/>
      <c r="DF559" s="210"/>
      <c r="DG559" s="210"/>
      <c r="DH559" s="210"/>
      <c r="DI559" s="210"/>
      <c r="DJ559" s="210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</row>
    <row r="560" spans="19:263">
      <c r="CV560" s="226"/>
      <c r="CW560" s="226"/>
      <c r="CX560" s="226"/>
      <c r="CY560" s="226"/>
      <c r="CZ560" s="226"/>
      <c r="DA560" s="210"/>
      <c r="DB560" s="210"/>
      <c r="DC560" s="210"/>
      <c r="DD560" s="210"/>
      <c r="DE560" s="210"/>
      <c r="DF560" s="210"/>
      <c r="DG560" s="210"/>
      <c r="DH560" s="210"/>
      <c r="DI560" s="210"/>
      <c r="DJ560" s="210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</row>
    <row r="561" spans="100:263">
      <c r="CV561" s="226"/>
      <c r="CW561" s="226"/>
      <c r="CX561" s="226"/>
      <c r="CY561" s="226"/>
      <c r="CZ561" s="226"/>
      <c r="DA561" s="210"/>
      <c r="DB561" s="210"/>
      <c r="DC561" s="210"/>
      <c r="DD561" s="210"/>
      <c r="DE561" s="210"/>
      <c r="DF561" s="210"/>
      <c r="DG561" s="210"/>
      <c r="DH561" s="210"/>
      <c r="DI561" s="210"/>
      <c r="DJ561" s="210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</row>
    <row r="562" spans="100:263">
      <c r="CV562" s="226"/>
      <c r="CW562" s="226"/>
      <c r="CX562" s="226"/>
      <c r="CY562" s="226"/>
      <c r="CZ562" s="226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210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</row>
    <row r="563" spans="100:263">
      <c r="CV563" s="226"/>
      <c r="CW563" s="226"/>
      <c r="CX563" s="226"/>
      <c r="CY563" s="226"/>
      <c r="CZ563" s="226"/>
      <c r="DA563" s="210"/>
      <c r="DB563" s="210"/>
      <c r="DC563" s="210"/>
      <c r="DD563" s="210"/>
      <c r="DE563" s="210"/>
      <c r="DF563" s="210"/>
      <c r="DG563" s="210"/>
      <c r="DH563" s="210"/>
      <c r="DI563" s="210"/>
      <c r="DJ563" s="210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</row>
    <row r="564" spans="100:263">
      <c r="CV564" s="226"/>
      <c r="CW564" s="226"/>
      <c r="CX564" s="226"/>
      <c r="CY564" s="226"/>
      <c r="CZ564" s="226"/>
      <c r="DA564" s="210"/>
      <c r="DB564" s="210"/>
      <c r="DC564" s="210"/>
      <c r="DD564" s="210"/>
      <c r="DE564" s="210"/>
      <c r="DF564" s="210"/>
      <c r="DG564" s="210"/>
      <c r="DH564" s="210"/>
      <c r="DI564" s="210"/>
      <c r="DJ564" s="210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</row>
    <row r="565" spans="100:263">
      <c r="CV565" s="226"/>
      <c r="CW565" s="226"/>
      <c r="CX565" s="226"/>
      <c r="CY565" s="226"/>
      <c r="CZ565" s="226"/>
      <c r="DA565" s="210"/>
      <c r="DB565" s="210"/>
      <c r="DC565" s="210"/>
      <c r="DD565" s="210"/>
      <c r="DE565" s="210"/>
      <c r="DF565" s="210"/>
      <c r="DG565" s="210"/>
      <c r="DH565" s="210"/>
      <c r="DI565" s="210"/>
      <c r="DJ565" s="210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</row>
    <row r="566" spans="100:263">
      <c r="CV566" s="226"/>
      <c r="CW566" s="226"/>
      <c r="CX566" s="226"/>
      <c r="CY566" s="226"/>
      <c r="CZ566" s="226"/>
      <c r="DA566" s="210"/>
      <c r="DB566" s="210"/>
      <c r="DC566" s="210"/>
      <c r="DD566" s="210"/>
      <c r="DE566" s="210"/>
      <c r="DF566" s="210"/>
      <c r="DG566" s="210"/>
      <c r="DH566" s="210"/>
      <c r="DI566" s="210"/>
      <c r="DJ566" s="210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</row>
    <row r="567" spans="100:263">
      <c r="CV567" s="226"/>
      <c r="CW567" s="226"/>
      <c r="CX567" s="226"/>
      <c r="CY567" s="226"/>
      <c r="CZ567" s="226"/>
      <c r="DA567" s="210"/>
      <c r="DB567" s="210"/>
      <c r="DC567" s="210"/>
      <c r="DD567" s="210"/>
      <c r="DE567" s="210"/>
      <c r="DF567" s="210"/>
      <c r="DG567" s="210"/>
      <c r="DH567" s="210"/>
      <c r="DI567" s="210"/>
      <c r="DJ567" s="210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</row>
    <row r="568" spans="100:263">
      <c r="CV568" s="226"/>
      <c r="CW568" s="226"/>
      <c r="CX568" s="226"/>
      <c r="CY568" s="226"/>
      <c r="CZ568" s="226"/>
      <c r="DA568" s="210"/>
      <c r="DB568" s="210"/>
      <c r="DC568" s="210"/>
      <c r="DD568" s="210"/>
      <c r="DE568" s="210"/>
      <c r="DF568" s="210"/>
      <c r="DG568" s="210"/>
      <c r="DH568" s="210"/>
      <c r="DI568" s="210"/>
      <c r="DJ568" s="210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</row>
    <row r="569" spans="100:263">
      <c r="CV569" s="226"/>
      <c r="CW569" s="226"/>
      <c r="CX569" s="226"/>
      <c r="CY569" s="226"/>
      <c r="CZ569" s="226"/>
      <c r="DA569" s="210"/>
      <c r="DB569" s="210"/>
      <c r="DC569" s="210"/>
      <c r="DD569" s="210"/>
      <c r="DE569" s="210"/>
      <c r="DF569" s="210"/>
      <c r="DG569" s="210"/>
      <c r="DH569" s="210"/>
      <c r="DI569" s="210"/>
      <c r="DJ569" s="210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</row>
    <row r="570" spans="100:263">
      <c r="CV570" s="226"/>
      <c r="CW570" s="226"/>
      <c r="CX570" s="226"/>
      <c r="CY570" s="226"/>
      <c r="CZ570" s="226"/>
      <c r="DA570" s="210"/>
      <c r="DB570" s="210"/>
      <c r="DC570" s="210"/>
      <c r="DD570" s="210"/>
      <c r="DE570" s="210"/>
      <c r="DF570" s="210"/>
      <c r="DG570" s="210"/>
      <c r="DH570" s="210"/>
      <c r="DI570" s="210"/>
      <c r="DJ570" s="210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</row>
    <row r="571" spans="100:263">
      <c r="CV571" s="226"/>
      <c r="CW571" s="226"/>
      <c r="CX571" s="226"/>
      <c r="CY571" s="226"/>
      <c r="CZ571" s="226"/>
      <c r="DA571" s="210"/>
      <c r="DB571" s="210"/>
      <c r="DC571" s="210"/>
      <c r="DD571" s="210"/>
      <c r="DE571" s="210"/>
      <c r="DF571" s="210"/>
      <c r="DG571" s="210"/>
      <c r="DH571" s="210"/>
      <c r="DI571" s="210"/>
      <c r="DJ571" s="210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</row>
    <row r="572" spans="100:263">
      <c r="CV572" s="226"/>
      <c r="CW572" s="226"/>
      <c r="CX572" s="226"/>
      <c r="CY572" s="226"/>
      <c r="CZ572" s="226"/>
      <c r="DA572" s="210"/>
      <c r="DB572" s="210"/>
      <c r="DC572" s="210"/>
      <c r="DD572" s="210"/>
      <c r="DE572" s="210"/>
      <c r="DF572" s="210"/>
      <c r="DG572" s="210"/>
      <c r="DH572" s="210"/>
      <c r="DI572" s="210"/>
      <c r="DJ572" s="210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</row>
    <row r="573" spans="100:263">
      <c r="CV573" s="226"/>
      <c r="CW573" s="226"/>
      <c r="CX573" s="226"/>
      <c r="CY573" s="226"/>
      <c r="CZ573" s="226"/>
      <c r="DA573" s="210"/>
      <c r="DB573" s="210"/>
      <c r="DC573" s="210"/>
      <c r="DD573" s="210"/>
      <c r="DE573" s="210"/>
      <c r="DF573" s="210"/>
      <c r="DG573" s="210"/>
      <c r="DH573" s="210"/>
      <c r="DI573" s="210"/>
      <c r="DJ573" s="210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</row>
    <row r="574" spans="100:263">
      <c r="CV574" s="226"/>
      <c r="CW574" s="226"/>
      <c r="CX574" s="226"/>
      <c r="CY574" s="226"/>
      <c r="CZ574" s="226"/>
      <c r="DA574" s="210"/>
      <c r="DB574" s="210"/>
      <c r="DC574" s="210"/>
      <c r="DD574" s="210"/>
      <c r="DE574" s="210"/>
      <c r="DF574" s="210"/>
      <c r="DG574" s="210"/>
      <c r="DH574" s="210"/>
      <c r="DI574" s="210"/>
      <c r="DJ574" s="210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</row>
    <row r="575" spans="100:263">
      <c r="CV575" s="226"/>
      <c r="CW575" s="226"/>
      <c r="CX575" s="226"/>
      <c r="CY575" s="226"/>
      <c r="CZ575" s="226"/>
      <c r="DA575" s="210"/>
      <c r="DB575" s="210"/>
      <c r="DC575" s="210"/>
      <c r="DD575" s="210"/>
      <c r="DE575" s="210"/>
      <c r="DF575" s="210"/>
      <c r="DG575" s="210"/>
      <c r="DH575" s="210"/>
      <c r="DI575" s="210"/>
      <c r="DJ575" s="210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</row>
    <row r="576" spans="100:263">
      <c r="CV576" s="226"/>
      <c r="CW576" s="226"/>
      <c r="CX576" s="226"/>
      <c r="CY576" s="226"/>
      <c r="CZ576" s="226"/>
      <c r="DA576" s="210"/>
      <c r="DB576" s="210"/>
      <c r="DC576" s="210"/>
      <c r="DD576" s="210"/>
      <c r="DE576" s="210"/>
      <c r="DF576" s="210"/>
      <c r="DG576" s="210"/>
      <c r="DH576" s="210"/>
      <c r="DI576" s="210"/>
      <c r="DJ576" s="210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</row>
    <row r="577" spans="100:263">
      <c r="CV577" s="226"/>
      <c r="CW577" s="226"/>
      <c r="CX577" s="226"/>
      <c r="CY577" s="226"/>
      <c r="CZ577" s="226"/>
      <c r="DA577" s="210"/>
      <c r="DB577" s="210"/>
      <c r="DC577" s="210"/>
      <c r="DD577" s="210"/>
      <c r="DE577" s="210"/>
      <c r="DF577" s="210"/>
      <c r="DG577" s="210"/>
      <c r="DH577" s="210"/>
      <c r="DI577" s="210"/>
      <c r="DJ577" s="210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</row>
    <row r="578" spans="100:263">
      <c r="CV578" s="226"/>
      <c r="CW578" s="226"/>
      <c r="CX578" s="226"/>
      <c r="CY578" s="226"/>
      <c r="CZ578" s="226"/>
      <c r="DA578" s="210"/>
      <c r="DB578" s="210"/>
      <c r="DC578" s="210"/>
      <c r="DD578" s="210"/>
      <c r="DE578" s="210"/>
      <c r="DF578" s="210"/>
      <c r="DG578" s="210"/>
      <c r="DH578" s="210"/>
      <c r="DI578" s="210"/>
      <c r="DJ578" s="210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</row>
    <row r="579" spans="100:263">
      <c r="CV579" s="226"/>
      <c r="CW579" s="226"/>
      <c r="CX579" s="226"/>
      <c r="CY579" s="226"/>
      <c r="CZ579" s="226"/>
      <c r="DA579" s="210"/>
      <c r="DB579" s="210"/>
      <c r="DC579" s="210"/>
      <c r="DD579" s="210"/>
      <c r="DE579" s="210"/>
      <c r="DF579" s="210"/>
      <c r="DG579" s="210"/>
      <c r="DH579" s="210"/>
      <c r="DI579" s="210"/>
      <c r="DJ579" s="210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</row>
    <row r="580" spans="100:263">
      <c r="CV580" s="226"/>
      <c r="CW580" s="226"/>
      <c r="CX580" s="226"/>
      <c r="CY580" s="226"/>
      <c r="CZ580" s="226"/>
      <c r="DA580" s="210"/>
      <c r="DB580" s="210"/>
      <c r="DC580" s="210"/>
      <c r="DD580" s="210"/>
      <c r="DE580" s="210"/>
      <c r="DF580" s="210"/>
      <c r="DG580" s="210"/>
      <c r="DH580" s="210"/>
      <c r="DI580" s="210"/>
      <c r="DJ580" s="210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</row>
    <row r="581" spans="100:263">
      <c r="CV581" s="226"/>
      <c r="CW581" s="226"/>
      <c r="CX581" s="226"/>
      <c r="CY581" s="226"/>
      <c r="CZ581" s="226"/>
      <c r="DA581" s="210"/>
      <c r="DB581" s="210"/>
      <c r="DC581" s="210"/>
      <c r="DD581" s="210"/>
      <c r="DE581" s="210"/>
      <c r="DF581" s="210"/>
      <c r="DG581" s="210"/>
      <c r="DH581" s="210"/>
      <c r="DI581" s="210"/>
      <c r="DJ581" s="210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</row>
    <row r="582" spans="100:263">
      <c r="CV582" s="226"/>
      <c r="CW582" s="226"/>
      <c r="CX582" s="226"/>
      <c r="CY582" s="226"/>
      <c r="CZ582" s="226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</row>
    <row r="583" spans="100:263">
      <c r="CV583" s="226"/>
      <c r="CW583" s="226"/>
      <c r="CX583" s="226"/>
      <c r="CY583" s="226"/>
      <c r="CZ583" s="226"/>
      <c r="DA583" s="210"/>
      <c r="DB583" s="210"/>
      <c r="DC583" s="210"/>
      <c r="DD583" s="210"/>
      <c r="DE583" s="210"/>
      <c r="DF583" s="210"/>
      <c r="DG583" s="210"/>
      <c r="DH583" s="210"/>
      <c r="DI583" s="210"/>
      <c r="DJ583" s="210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</row>
    <row r="584" spans="100:263">
      <c r="CV584" s="226"/>
      <c r="CW584" s="226"/>
      <c r="CX584" s="226"/>
      <c r="CY584" s="226"/>
      <c r="CZ584" s="226"/>
      <c r="DA584" s="210"/>
      <c r="DB584" s="210"/>
      <c r="DC584" s="210"/>
      <c r="DD584" s="210"/>
      <c r="DE584" s="210"/>
      <c r="DF584" s="210"/>
      <c r="DG584" s="210"/>
      <c r="DH584" s="210"/>
      <c r="DI584" s="210"/>
      <c r="DJ584" s="210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</row>
    <row r="585" spans="100:263">
      <c r="CV585" s="226"/>
      <c r="CW585" s="226"/>
      <c r="CX585" s="226"/>
      <c r="CY585" s="226"/>
      <c r="CZ585" s="226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</row>
    <row r="586" spans="100:263">
      <c r="CV586" s="226"/>
      <c r="CW586" s="226"/>
      <c r="CX586" s="226"/>
      <c r="CY586" s="226"/>
      <c r="CZ586" s="226"/>
      <c r="DA586" s="210"/>
      <c r="DB586" s="210"/>
      <c r="DC586" s="210"/>
      <c r="DD586" s="210"/>
      <c r="DE586" s="210"/>
      <c r="DF586" s="210"/>
      <c r="DG586" s="210"/>
      <c r="DH586" s="210"/>
      <c r="DI586" s="210"/>
      <c r="DJ586" s="210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</row>
    <row r="587" spans="100:263">
      <c r="CV587" s="226"/>
      <c r="CW587" s="226"/>
      <c r="CX587" s="226"/>
      <c r="CY587" s="226"/>
      <c r="CZ587" s="226"/>
      <c r="DA587" s="210"/>
      <c r="DB587" s="210"/>
      <c r="DC587" s="210"/>
      <c r="DD587" s="210"/>
      <c r="DE587" s="210"/>
      <c r="DF587" s="210"/>
      <c r="DG587" s="210"/>
      <c r="DH587" s="210"/>
      <c r="DI587" s="210"/>
      <c r="DJ587" s="210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</row>
    <row r="588" spans="100:263">
      <c r="CV588" s="226"/>
      <c r="CW588" s="226"/>
      <c r="CX588" s="226"/>
      <c r="CY588" s="226"/>
      <c r="CZ588" s="226"/>
      <c r="DA588" s="210"/>
      <c r="DB588" s="210"/>
      <c r="DC588" s="210"/>
      <c r="DD588" s="210"/>
      <c r="DE588" s="210"/>
      <c r="DF588" s="210"/>
      <c r="DG588" s="210"/>
      <c r="DH588" s="210"/>
      <c r="DI588" s="210"/>
      <c r="DJ588" s="210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</row>
    <row r="589" spans="100:263">
      <c r="CV589" s="226"/>
      <c r="CW589" s="226"/>
      <c r="CX589" s="226"/>
      <c r="CY589" s="226"/>
      <c r="CZ589" s="226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</row>
    <row r="590" spans="100:263">
      <c r="CV590" s="226"/>
      <c r="CW590" s="226"/>
      <c r="CX590" s="226"/>
      <c r="CY590" s="226"/>
      <c r="CZ590" s="226"/>
      <c r="DA590" s="210"/>
      <c r="DB590" s="210"/>
      <c r="DC590" s="210"/>
      <c r="DD590" s="210"/>
      <c r="DE590" s="210"/>
      <c r="DF590" s="210"/>
      <c r="DG590" s="210"/>
      <c r="DH590" s="210"/>
      <c r="DI590" s="210"/>
      <c r="DJ590" s="210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</row>
    <row r="591" spans="100:263">
      <c r="CV591" s="226"/>
      <c r="CW591" s="226"/>
      <c r="CX591" s="226"/>
      <c r="CY591" s="226"/>
      <c r="CZ591" s="226"/>
      <c r="DA591" s="210"/>
      <c r="DB591" s="210"/>
      <c r="DC591" s="210"/>
      <c r="DD591" s="210"/>
      <c r="DE591" s="210"/>
      <c r="DF591" s="210"/>
      <c r="DG591" s="210"/>
      <c r="DH591" s="210"/>
      <c r="DI591" s="210"/>
      <c r="DJ591" s="210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</row>
    <row r="592" spans="100:263">
      <c r="CV592" s="226"/>
      <c r="CW592" s="226"/>
      <c r="CX592" s="226"/>
      <c r="CY592" s="226"/>
      <c r="CZ592" s="226"/>
      <c r="DA592" s="210"/>
      <c r="DB592" s="210"/>
      <c r="DC592" s="210"/>
      <c r="DD592" s="210"/>
      <c r="DE592" s="210"/>
      <c r="DF592" s="210"/>
      <c r="DG592" s="210"/>
      <c r="DH592" s="210"/>
      <c r="DI592" s="210"/>
      <c r="DJ592" s="210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</row>
    <row r="593" spans="100:263">
      <c r="CV593" s="226"/>
      <c r="CW593" s="226"/>
      <c r="CX593" s="226"/>
      <c r="CY593" s="226"/>
      <c r="CZ593" s="226"/>
      <c r="DA593" s="210"/>
      <c r="DB593" s="210"/>
      <c r="DC593" s="210"/>
      <c r="DD593" s="210"/>
      <c r="DE593" s="210"/>
      <c r="DF593" s="210"/>
      <c r="DG593" s="210"/>
      <c r="DH593" s="210"/>
      <c r="DI593" s="210"/>
      <c r="DJ593" s="210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</row>
    <row r="594" spans="100:263">
      <c r="CV594" s="226"/>
      <c r="CW594" s="226"/>
      <c r="CX594" s="226"/>
      <c r="CY594" s="226"/>
      <c r="CZ594" s="226"/>
      <c r="DA594" s="210"/>
      <c r="DB594" s="210"/>
      <c r="DC594" s="210"/>
      <c r="DD594" s="210"/>
      <c r="DE594" s="210"/>
      <c r="DF594" s="210"/>
      <c r="DG594" s="210"/>
      <c r="DH594" s="210"/>
      <c r="DI594" s="210"/>
      <c r="DJ594" s="210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</row>
    <row r="595" spans="100:263">
      <c r="CV595" s="226"/>
      <c r="CW595" s="226"/>
      <c r="CX595" s="226"/>
      <c r="CY595" s="226"/>
      <c r="CZ595" s="226"/>
      <c r="DA595" s="210"/>
      <c r="DB595" s="210"/>
      <c r="DC595" s="210"/>
      <c r="DD595" s="210"/>
      <c r="DE595" s="210"/>
      <c r="DF595" s="210"/>
      <c r="DG595" s="210"/>
      <c r="DH595" s="210"/>
      <c r="DI595" s="210"/>
      <c r="DJ595" s="210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</row>
    <row r="596" spans="100:263">
      <c r="CV596" s="226"/>
      <c r="CW596" s="226"/>
      <c r="CX596" s="226"/>
      <c r="CY596" s="226"/>
      <c r="CZ596" s="226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</row>
    <row r="597" spans="100:263">
      <c r="CV597" s="226"/>
      <c r="CW597" s="226"/>
      <c r="CX597" s="226"/>
      <c r="CY597" s="226"/>
      <c r="CZ597" s="226"/>
      <c r="DA597" s="210"/>
      <c r="DB597" s="210"/>
      <c r="DC597" s="210"/>
      <c r="DD597" s="210"/>
      <c r="DE597" s="210"/>
      <c r="DF597" s="210"/>
      <c r="DG597" s="210"/>
      <c r="DH597" s="210"/>
      <c r="DI597" s="210"/>
      <c r="DJ597" s="210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</row>
    <row r="598" spans="100:263">
      <c r="CV598" s="226"/>
      <c r="CW598" s="226"/>
      <c r="CX598" s="226"/>
      <c r="CY598" s="226"/>
      <c r="CZ598" s="226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</row>
    <row r="599" spans="100:263">
      <c r="CV599" s="226"/>
      <c r="CW599" s="226"/>
      <c r="CX599" s="226"/>
      <c r="CY599" s="226"/>
      <c r="CZ599" s="226"/>
      <c r="DA599" s="210"/>
      <c r="DB599" s="210"/>
      <c r="DC599" s="210"/>
      <c r="DD599" s="210"/>
      <c r="DE599" s="210"/>
      <c r="DF599" s="210"/>
      <c r="DG599" s="210"/>
      <c r="DH599" s="210"/>
      <c r="DI599" s="210"/>
      <c r="DJ599" s="210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</row>
    <row r="600" spans="100:263">
      <c r="CV600" s="226"/>
      <c r="CW600" s="226"/>
      <c r="CX600" s="226"/>
      <c r="CY600" s="226"/>
      <c r="CZ600" s="226"/>
      <c r="DA600" s="210"/>
      <c r="DB600" s="210"/>
      <c r="DC600" s="210"/>
      <c r="DD600" s="210"/>
      <c r="DE600" s="210"/>
      <c r="DF600" s="210"/>
      <c r="DG600" s="210"/>
      <c r="DH600" s="210"/>
      <c r="DI600" s="210"/>
      <c r="DJ600" s="210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</row>
    <row r="601" spans="100:263">
      <c r="CV601" s="226"/>
      <c r="CW601" s="226"/>
      <c r="CX601" s="226"/>
      <c r="CY601" s="226"/>
      <c r="CZ601" s="226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</row>
    <row r="602" spans="100:263">
      <c r="CV602" s="226"/>
      <c r="CW602" s="226"/>
      <c r="CX602" s="226"/>
      <c r="CY602" s="226"/>
      <c r="CZ602" s="226"/>
      <c r="DA602" s="210"/>
      <c r="DB602" s="210"/>
      <c r="DC602" s="210"/>
      <c r="DD602" s="210"/>
      <c r="DE602" s="210"/>
      <c r="DF602" s="210"/>
      <c r="DG602" s="210"/>
      <c r="DH602" s="210"/>
      <c r="DI602" s="210"/>
      <c r="DJ602" s="210"/>
    </row>
    <row r="603" spans="100:263">
      <c r="CV603" s="226"/>
      <c r="CW603" s="226"/>
      <c r="CX603" s="226"/>
      <c r="CY603" s="226"/>
      <c r="CZ603" s="226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</row>
    <row r="604" spans="100:263">
      <c r="CV604" s="226"/>
      <c r="CW604" s="226"/>
      <c r="CX604" s="226"/>
      <c r="CY604" s="226"/>
      <c r="CZ604" s="226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</row>
    <row r="605" spans="100:263">
      <c r="CV605" s="226"/>
      <c r="CW605" s="226"/>
      <c r="CX605" s="226"/>
      <c r="CY605" s="226"/>
      <c r="CZ605" s="226"/>
      <c r="DA605" s="210"/>
      <c r="DB605" s="210"/>
      <c r="DC605" s="210"/>
      <c r="DD605" s="210"/>
      <c r="DE605" s="210"/>
      <c r="DF605" s="210"/>
      <c r="DG605" s="210"/>
      <c r="DH605" s="210"/>
      <c r="DI605" s="210"/>
      <c r="DJ605" s="210"/>
    </row>
    <row r="606" spans="100:263">
      <c r="CV606" s="226"/>
      <c r="CW606" s="226"/>
      <c r="CX606" s="226"/>
      <c r="CY606" s="226"/>
      <c r="CZ606" s="226"/>
      <c r="DA606" s="210"/>
      <c r="DB606" s="210"/>
      <c r="DC606" s="210"/>
      <c r="DD606" s="210"/>
      <c r="DE606" s="210"/>
      <c r="DF606" s="210"/>
      <c r="DG606" s="210"/>
      <c r="DH606" s="210"/>
      <c r="DI606" s="210"/>
      <c r="DJ606" s="210"/>
    </row>
    <row r="607" spans="100:263">
      <c r="CV607" s="226"/>
      <c r="CW607" s="226"/>
      <c r="CX607" s="226"/>
      <c r="CY607" s="226"/>
      <c r="CZ607" s="226"/>
      <c r="DA607" s="210"/>
      <c r="DB607" s="210"/>
      <c r="DC607" s="210"/>
      <c r="DD607" s="210"/>
      <c r="DE607" s="210"/>
      <c r="DF607" s="210"/>
      <c r="DG607" s="210"/>
      <c r="DH607" s="210"/>
      <c r="DI607" s="210"/>
      <c r="DJ607" s="210"/>
    </row>
    <row r="608" spans="100:263">
      <c r="CV608" s="226"/>
      <c r="CW608" s="226"/>
      <c r="CX608" s="226"/>
      <c r="CY608" s="226"/>
      <c r="CZ608" s="226"/>
      <c r="DA608" s="210"/>
      <c r="DB608" s="210"/>
      <c r="DC608" s="210"/>
      <c r="DD608" s="210"/>
      <c r="DE608" s="210"/>
      <c r="DF608" s="210"/>
      <c r="DG608" s="210"/>
      <c r="DH608" s="210"/>
      <c r="DI608" s="210"/>
      <c r="DJ608" s="210"/>
    </row>
    <row r="609" spans="100:114">
      <c r="CV609" s="226"/>
      <c r="CW609" s="226"/>
      <c r="CX609" s="226"/>
      <c r="CY609" s="226"/>
      <c r="CZ609" s="226"/>
      <c r="DA609" s="210"/>
      <c r="DB609" s="210"/>
      <c r="DC609" s="210"/>
      <c r="DD609" s="210"/>
      <c r="DE609" s="210"/>
      <c r="DF609" s="210"/>
      <c r="DG609" s="210"/>
      <c r="DH609" s="210"/>
      <c r="DI609" s="210"/>
      <c r="DJ609" s="210"/>
    </row>
    <row r="610" spans="100:114">
      <c r="CV610" s="226"/>
      <c r="CW610" s="226"/>
      <c r="CX610" s="226"/>
      <c r="CY610" s="226"/>
      <c r="CZ610" s="226"/>
      <c r="DA610" s="210"/>
      <c r="DB610" s="210"/>
      <c r="DC610" s="210"/>
      <c r="DD610" s="210"/>
      <c r="DE610" s="210"/>
      <c r="DF610" s="210"/>
      <c r="DG610" s="210"/>
      <c r="DH610" s="210"/>
      <c r="DI610" s="210"/>
      <c r="DJ610" s="210"/>
    </row>
    <row r="611" spans="100:114">
      <c r="CV611" s="226"/>
      <c r="CW611" s="226"/>
      <c r="CX611" s="226"/>
      <c r="CY611" s="226"/>
      <c r="CZ611" s="226"/>
      <c r="DA611" s="210"/>
      <c r="DB611" s="210"/>
      <c r="DC611" s="210"/>
      <c r="DD611" s="210"/>
      <c r="DE611" s="210"/>
      <c r="DF611" s="210"/>
      <c r="DG611" s="210"/>
      <c r="DH611" s="210"/>
      <c r="DI611" s="210"/>
      <c r="DJ611" s="210"/>
    </row>
    <row r="612" spans="100:114">
      <c r="CV612" s="226"/>
      <c r="CW612" s="226"/>
      <c r="CX612" s="226"/>
      <c r="CY612" s="226"/>
      <c r="CZ612" s="226"/>
      <c r="DA612" s="210"/>
      <c r="DB612" s="210"/>
      <c r="DC612" s="210"/>
      <c r="DD612" s="210"/>
      <c r="DE612" s="210"/>
      <c r="DF612" s="210"/>
      <c r="DG612" s="210"/>
      <c r="DH612" s="210"/>
      <c r="DI612" s="210"/>
      <c r="DJ612" s="210"/>
    </row>
    <row r="613" spans="100:114">
      <c r="CV613" s="226"/>
      <c r="CW613" s="226"/>
      <c r="CX613" s="226"/>
      <c r="CY613" s="226"/>
      <c r="CZ613" s="226"/>
      <c r="DA613" s="210"/>
      <c r="DB613" s="210"/>
      <c r="DC613" s="210"/>
      <c r="DD613" s="210"/>
      <c r="DE613" s="210"/>
      <c r="DF613" s="210"/>
      <c r="DG613" s="210"/>
      <c r="DH613" s="210"/>
      <c r="DI613" s="210"/>
      <c r="DJ613" s="210"/>
    </row>
    <row r="614" spans="100:114">
      <c r="CV614" s="226"/>
      <c r="CW614" s="226"/>
      <c r="CX614" s="226"/>
      <c r="CY614" s="226"/>
      <c r="CZ614" s="226"/>
      <c r="DA614" s="210"/>
      <c r="DB614" s="210"/>
      <c r="DC614" s="210"/>
      <c r="DD614" s="210"/>
      <c r="DE614" s="210"/>
      <c r="DF614" s="210"/>
      <c r="DG614" s="210"/>
      <c r="DH614" s="210"/>
      <c r="DI614" s="210"/>
      <c r="DJ614" s="210"/>
    </row>
    <row r="615" spans="100:114">
      <c r="CV615" s="226"/>
      <c r="CW615" s="226"/>
      <c r="CX615" s="226"/>
      <c r="CY615" s="226"/>
      <c r="CZ615" s="226"/>
      <c r="DA615" s="210"/>
      <c r="DB615" s="210"/>
      <c r="DC615" s="210"/>
      <c r="DD615" s="210"/>
      <c r="DE615" s="210"/>
      <c r="DF615" s="210"/>
      <c r="DG615" s="210"/>
      <c r="DH615" s="210"/>
      <c r="DI615" s="210"/>
      <c r="DJ615" s="210"/>
    </row>
    <row r="616" spans="100:114">
      <c r="CV616" s="226"/>
      <c r="CW616" s="226"/>
      <c r="CX616" s="226"/>
      <c r="CY616" s="226"/>
      <c r="CZ616" s="226"/>
      <c r="DA616" s="210"/>
      <c r="DB616" s="210"/>
      <c r="DC616" s="210"/>
      <c r="DD616" s="210"/>
      <c r="DE616" s="210"/>
      <c r="DF616" s="210"/>
      <c r="DG616" s="210"/>
      <c r="DH616" s="210"/>
      <c r="DI616" s="210"/>
      <c r="DJ616" s="210"/>
    </row>
    <row r="617" spans="100:114">
      <c r="CV617" s="226"/>
      <c r="CW617" s="226"/>
      <c r="CX617" s="226"/>
      <c r="CY617" s="226"/>
      <c r="CZ617" s="226"/>
      <c r="DA617" s="210"/>
      <c r="DB617" s="210"/>
      <c r="DC617" s="210"/>
      <c r="DD617" s="210"/>
      <c r="DE617" s="210"/>
      <c r="DF617" s="210"/>
      <c r="DG617" s="210"/>
      <c r="DH617" s="210"/>
      <c r="DI617" s="210"/>
      <c r="DJ617" s="210"/>
    </row>
    <row r="618" spans="100:114">
      <c r="CV618" s="226"/>
      <c r="CW618" s="226"/>
      <c r="CX618" s="226"/>
      <c r="CY618" s="226"/>
      <c r="CZ618" s="226"/>
      <c r="DA618" s="210"/>
      <c r="DB618" s="210"/>
      <c r="DC618" s="210"/>
      <c r="DD618" s="210"/>
      <c r="DE618" s="210"/>
      <c r="DF618" s="210"/>
      <c r="DG618" s="210"/>
      <c r="DH618" s="210"/>
      <c r="DI618" s="210"/>
      <c r="DJ618" s="210"/>
    </row>
    <row r="619" spans="100:114">
      <c r="CV619" s="226"/>
      <c r="CW619" s="226"/>
      <c r="CX619" s="226"/>
      <c r="CY619" s="226"/>
      <c r="CZ619" s="226"/>
      <c r="DA619" s="210"/>
      <c r="DB619" s="210"/>
      <c r="DC619" s="210"/>
      <c r="DD619" s="210"/>
      <c r="DE619" s="210"/>
      <c r="DF619" s="210"/>
      <c r="DG619" s="210"/>
      <c r="DH619" s="210"/>
      <c r="DI619" s="210"/>
      <c r="DJ619" s="210"/>
    </row>
    <row r="620" spans="100:114">
      <c r="CV620" s="226"/>
      <c r="CW620" s="226"/>
      <c r="CX620" s="226"/>
      <c r="CY620" s="226"/>
      <c r="CZ620" s="226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</row>
    <row r="621" spans="100:114">
      <c r="CV621" s="226"/>
      <c r="CW621" s="226"/>
      <c r="CX621" s="226"/>
      <c r="CY621" s="226"/>
      <c r="CZ621" s="226"/>
      <c r="DA621" s="210"/>
      <c r="DB621" s="210"/>
      <c r="DC621" s="210"/>
      <c r="DD621" s="210"/>
      <c r="DE621" s="210"/>
      <c r="DF621" s="210"/>
      <c r="DG621" s="210"/>
      <c r="DH621" s="210"/>
      <c r="DI621" s="210"/>
      <c r="DJ621" s="210"/>
    </row>
    <row r="622" spans="100:114">
      <c r="CV622" s="226"/>
      <c r="CW622" s="226"/>
      <c r="CX622" s="226"/>
      <c r="CY622" s="226"/>
      <c r="CZ622" s="226"/>
      <c r="DA622" s="210"/>
      <c r="DB622" s="210"/>
      <c r="DC622" s="210"/>
      <c r="DD622" s="210"/>
      <c r="DE622" s="210"/>
      <c r="DF622" s="210"/>
      <c r="DG622" s="210"/>
      <c r="DH622" s="210"/>
      <c r="DI622" s="210"/>
      <c r="DJ622" s="210"/>
    </row>
    <row r="623" spans="100:114">
      <c r="CV623" s="226"/>
      <c r="CW623" s="226"/>
      <c r="CX623" s="226"/>
      <c r="CY623" s="226"/>
      <c r="CZ623" s="226"/>
      <c r="DA623" s="210"/>
      <c r="DB623" s="210"/>
      <c r="DC623" s="210"/>
      <c r="DD623" s="210"/>
      <c r="DE623" s="210"/>
      <c r="DF623" s="210"/>
      <c r="DG623" s="210"/>
      <c r="DH623" s="210"/>
      <c r="DI623" s="210"/>
      <c r="DJ623" s="210"/>
    </row>
    <row r="624" spans="100:114">
      <c r="CV624" s="226"/>
      <c r="CW624" s="226"/>
      <c r="CX624" s="226"/>
      <c r="CY624" s="226"/>
      <c r="CZ624" s="226"/>
      <c r="DA624" s="210"/>
      <c r="DB624" s="210"/>
      <c r="DC624" s="210"/>
      <c r="DD624" s="210"/>
      <c r="DE624" s="210"/>
      <c r="DF624" s="210"/>
      <c r="DG624" s="210"/>
      <c r="DH624" s="210"/>
      <c r="DI624" s="210"/>
      <c r="DJ624" s="210"/>
    </row>
    <row r="625" spans="100:114">
      <c r="CV625" s="226"/>
      <c r="CW625" s="226"/>
      <c r="CX625" s="226"/>
      <c r="CY625" s="226"/>
      <c r="CZ625" s="226"/>
      <c r="DA625" s="210"/>
      <c r="DB625" s="210"/>
      <c r="DC625" s="210"/>
      <c r="DD625" s="210"/>
      <c r="DE625" s="210"/>
      <c r="DF625" s="210"/>
      <c r="DG625" s="210"/>
      <c r="DH625" s="210"/>
      <c r="DI625" s="210"/>
      <c r="DJ625" s="210"/>
    </row>
    <row r="626" spans="100:114">
      <c r="CV626" s="226"/>
      <c r="CW626" s="226"/>
      <c r="CX626" s="226"/>
      <c r="CY626" s="226"/>
      <c r="CZ626" s="226"/>
      <c r="DA626" s="210"/>
      <c r="DB626" s="210"/>
      <c r="DC626" s="210"/>
      <c r="DD626" s="210"/>
      <c r="DE626" s="210"/>
      <c r="DF626" s="210"/>
      <c r="DG626" s="210"/>
      <c r="DH626" s="210"/>
      <c r="DI626" s="210"/>
      <c r="DJ626" s="210"/>
    </row>
    <row r="627" spans="100:114">
      <c r="CV627" s="226"/>
      <c r="CW627" s="226"/>
      <c r="CX627" s="226"/>
      <c r="CY627" s="226"/>
      <c r="CZ627" s="226"/>
      <c r="DA627" s="210"/>
      <c r="DB627" s="210"/>
      <c r="DC627" s="210"/>
      <c r="DD627" s="210"/>
      <c r="DE627" s="210"/>
      <c r="DF627" s="210"/>
      <c r="DG627" s="210"/>
      <c r="DH627" s="210"/>
      <c r="DI627" s="210"/>
      <c r="DJ627" s="210"/>
    </row>
    <row r="628" spans="100:114">
      <c r="CV628" s="226"/>
      <c r="CW628" s="226"/>
      <c r="CX628" s="226"/>
      <c r="CY628" s="226"/>
      <c r="CZ628" s="226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</row>
    <row r="629" spans="100:114">
      <c r="CV629" s="226"/>
      <c r="CW629" s="226"/>
      <c r="CX629" s="226"/>
      <c r="CY629" s="226"/>
      <c r="CZ629" s="226"/>
      <c r="DA629" s="210"/>
      <c r="DB629" s="210"/>
      <c r="DC629" s="210"/>
      <c r="DD629" s="210"/>
      <c r="DE629" s="210"/>
      <c r="DF629" s="210"/>
      <c r="DG629" s="210"/>
      <c r="DH629" s="210"/>
      <c r="DI629" s="210"/>
      <c r="DJ629" s="210"/>
    </row>
    <row r="630" spans="100:114">
      <c r="CV630" s="226"/>
      <c r="CW630" s="226"/>
      <c r="CX630" s="226"/>
      <c r="CY630" s="226"/>
      <c r="CZ630" s="226"/>
      <c r="DA630" s="210"/>
      <c r="DB630" s="210"/>
      <c r="DC630" s="210"/>
      <c r="DD630" s="210"/>
      <c r="DE630" s="210"/>
      <c r="DF630" s="210"/>
      <c r="DG630" s="210"/>
      <c r="DH630" s="210"/>
      <c r="DI630" s="210"/>
      <c r="DJ630" s="210"/>
    </row>
    <row r="631" spans="100:114">
      <c r="CV631" s="226"/>
      <c r="CW631" s="226"/>
      <c r="CX631" s="226"/>
      <c r="CY631" s="226"/>
      <c r="CZ631" s="226"/>
      <c r="DA631" s="210"/>
      <c r="DB631" s="210"/>
      <c r="DC631" s="210"/>
      <c r="DD631" s="210"/>
      <c r="DE631" s="210"/>
      <c r="DF631" s="210"/>
      <c r="DG631" s="210"/>
      <c r="DH631" s="210"/>
      <c r="DI631" s="210"/>
      <c r="DJ631" s="210"/>
    </row>
    <row r="632" spans="100:114">
      <c r="CV632" s="226"/>
      <c r="CW632" s="226"/>
      <c r="CX632" s="226"/>
      <c r="CY632" s="226"/>
      <c r="CZ632" s="226"/>
      <c r="DA632" s="210"/>
      <c r="DB632" s="210"/>
      <c r="DC632" s="210"/>
      <c r="DD632" s="210"/>
      <c r="DE632" s="210"/>
      <c r="DF632" s="210"/>
      <c r="DG632" s="210"/>
      <c r="DH632" s="210"/>
      <c r="DI632" s="210"/>
      <c r="DJ632" s="210"/>
    </row>
    <row r="633" spans="100:114">
      <c r="CV633" s="226"/>
      <c r="CW633" s="226"/>
      <c r="CX633" s="226"/>
      <c r="CY633" s="226"/>
      <c r="CZ633" s="226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</row>
    <row r="634" spans="100:114">
      <c r="CV634" s="226"/>
      <c r="CW634" s="226"/>
      <c r="CX634" s="226"/>
      <c r="CY634" s="226"/>
      <c r="CZ634" s="226"/>
      <c r="DA634" s="210"/>
      <c r="DB634" s="210"/>
      <c r="DC634" s="210"/>
      <c r="DD634" s="210"/>
      <c r="DE634" s="210"/>
      <c r="DF634" s="210"/>
      <c r="DG634" s="210"/>
      <c r="DH634" s="210"/>
      <c r="DI634" s="210"/>
      <c r="DJ634" s="210"/>
    </row>
    <row r="635" spans="100:114">
      <c r="CV635" s="226"/>
      <c r="CW635" s="226"/>
      <c r="CX635" s="226"/>
      <c r="CY635" s="226"/>
      <c r="CZ635" s="226"/>
      <c r="DA635" s="210"/>
      <c r="DB635" s="210"/>
      <c r="DC635" s="210"/>
      <c r="DD635" s="210"/>
      <c r="DE635" s="210"/>
      <c r="DF635" s="210"/>
      <c r="DG635" s="210"/>
      <c r="DH635" s="210"/>
      <c r="DI635" s="210"/>
      <c r="DJ635" s="210"/>
    </row>
    <row r="636" spans="100:114">
      <c r="CV636" s="226"/>
      <c r="CW636" s="226"/>
      <c r="CX636" s="226"/>
      <c r="CY636" s="226"/>
      <c r="CZ636" s="226"/>
      <c r="DA636" s="210"/>
      <c r="DB636" s="210"/>
      <c r="DC636" s="210"/>
      <c r="DD636" s="210"/>
      <c r="DE636" s="210"/>
      <c r="DF636" s="210"/>
      <c r="DG636" s="210"/>
      <c r="DH636" s="210"/>
      <c r="DI636" s="210"/>
      <c r="DJ636" s="210"/>
    </row>
    <row r="637" spans="100:114">
      <c r="CV637" s="226"/>
      <c r="CW637" s="226"/>
      <c r="CX637" s="226"/>
      <c r="CY637" s="226"/>
      <c r="CZ637" s="226"/>
      <c r="DA637" s="210"/>
      <c r="DB637" s="210"/>
      <c r="DC637" s="210"/>
      <c r="DD637" s="210"/>
      <c r="DE637" s="210"/>
      <c r="DF637" s="210"/>
      <c r="DG637" s="210"/>
      <c r="DH637" s="210"/>
      <c r="DI637" s="210"/>
      <c r="DJ637" s="210"/>
    </row>
    <row r="638" spans="100:114">
      <c r="CV638" s="226"/>
      <c r="CW638" s="226"/>
      <c r="CX638" s="226"/>
      <c r="CY638" s="226"/>
      <c r="CZ638" s="226"/>
      <c r="DA638" s="210"/>
      <c r="DB638" s="210"/>
      <c r="DC638" s="210"/>
      <c r="DD638" s="210"/>
      <c r="DE638" s="210"/>
      <c r="DF638" s="210"/>
      <c r="DG638" s="210"/>
      <c r="DH638" s="210"/>
      <c r="DI638" s="210"/>
      <c r="DJ638" s="210"/>
    </row>
    <row r="639" spans="100:114">
      <c r="CV639" s="226"/>
      <c r="CW639" s="226"/>
      <c r="CX639" s="226"/>
      <c r="CY639" s="226"/>
      <c r="CZ639" s="226"/>
      <c r="DA639" s="210"/>
      <c r="DB639" s="210"/>
      <c r="DC639" s="210"/>
      <c r="DD639" s="210"/>
      <c r="DE639" s="210"/>
      <c r="DF639" s="210"/>
      <c r="DG639" s="210"/>
      <c r="DH639" s="210"/>
      <c r="DI639" s="210"/>
      <c r="DJ639" s="210"/>
    </row>
    <row r="640" spans="100:114">
      <c r="CV640" s="226"/>
      <c r="CW640" s="226"/>
      <c r="CX640" s="226"/>
      <c r="CY640" s="226"/>
      <c r="CZ640" s="226"/>
      <c r="DA640" s="210"/>
      <c r="DB640" s="210"/>
      <c r="DC640" s="210"/>
      <c r="DD640" s="210"/>
      <c r="DE640" s="210"/>
      <c r="DF640" s="210"/>
      <c r="DG640" s="210"/>
      <c r="DH640" s="210"/>
      <c r="DI640" s="210"/>
      <c r="DJ640" s="210"/>
    </row>
    <row r="641" spans="100:114">
      <c r="CV641" s="226"/>
      <c r="CW641" s="226"/>
      <c r="CX641" s="226"/>
      <c r="CY641" s="226"/>
      <c r="CZ641" s="226"/>
      <c r="DA641" s="210"/>
      <c r="DB641" s="210"/>
      <c r="DC641" s="210"/>
      <c r="DD641" s="210"/>
      <c r="DE641" s="210"/>
      <c r="DF641" s="210"/>
      <c r="DG641" s="210"/>
      <c r="DH641" s="210"/>
      <c r="DI641" s="210"/>
      <c r="DJ641" s="210"/>
    </row>
    <row r="642" spans="100:114">
      <c r="CV642" s="226"/>
      <c r="CW642" s="226"/>
      <c r="CX642" s="226"/>
      <c r="CY642" s="226"/>
      <c r="CZ642" s="226"/>
      <c r="DA642" s="210"/>
      <c r="DB642" s="210"/>
      <c r="DC642" s="210"/>
      <c r="DD642" s="210"/>
      <c r="DE642" s="210"/>
      <c r="DF642" s="210"/>
      <c r="DG642" s="210"/>
      <c r="DH642" s="210"/>
      <c r="DI642" s="210"/>
      <c r="DJ642" s="210"/>
    </row>
    <row r="643" spans="100:114">
      <c r="CV643" s="226"/>
      <c r="CW643" s="226"/>
      <c r="CX643" s="226"/>
      <c r="CY643" s="226"/>
      <c r="CZ643" s="226"/>
      <c r="DA643" s="210"/>
      <c r="DB643" s="210"/>
      <c r="DC643" s="210"/>
      <c r="DD643" s="210"/>
      <c r="DE643" s="210"/>
      <c r="DF643" s="210"/>
      <c r="DG643" s="210"/>
      <c r="DH643" s="210"/>
      <c r="DI643" s="210"/>
      <c r="DJ643" s="210"/>
    </row>
    <row r="644" spans="100:114">
      <c r="CV644" s="226"/>
      <c r="CW644" s="226"/>
      <c r="CX644" s="226"/>
      <c r="CY644" s="226"/>
      <c r="CZ644" s="226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</row>
    <row r="645" spans="100:114">
      <c r="CV645" s="226"/>
      <c r="CW645" s="226"/>
      <c r="CX645" s="226"/>
      <c r="CY645" s="226"/>
      <c r="CZ645" s="226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</row>
    <row r="646" spans="100:114">
      <c r="CV646" s="226"/>
      <c r="CW646" s="226"/>
      <c r="CX646" s="226"/>
      <c r="CY646" s="226"/>
      <c r="CZ646" s="226"/>
      <c r="DA646" s="210"/>
      <c r="DB646" s="210"/>
      <c r="DC646" s="210"/>
      <c r="DD646" s="210"/>
      <c r="DE646" s="210"/>
      <c r="DF646" s="210"/>
      <c r="DG646" s="210"/>
      <c r="DH646" s="210"/>
      <c r="DI646" s="210"/>
      <c r="DJ646" s="210"/>
    </row>
    <row r="647" spans="100:114">
      <c r="CV647" s="226"/>
      <c r="CW647" s="226"/>
      <c r="CX647" s="226"/>
      <c r="CY647" s="226"/>
      <c r="CZ647" s="226"/>
      <c r="DA647" s="210"/>
      <c r="DB647" s="210"/>
      <c r="DC647" s="210"/>
      <c r="DD647" s="210"/>
      <c r="DE647" s="210"/>
      <c r="DF647" s="210"/>
      <c r="DG647" s="210"/>
      <c r="DH647" s="210"/>
      <c r="DI647" s="210"/>
      <c r="DJ647" s="210"/>
    </row>
    <row r="648" spans="100:114">
      <c r="CV648" s="226"/>
      <c r="CW648" s="226"/>
      <c r="CX648" s="226"/>
      <c r="CY648" s="226"/>
      <c r="CZ648" s="226"/>
      <c r="DA648" s="210"/>
      <c r="DB648" s="210"/>
      <c r="DC648" s="210"/>
      <c r="DD648" s="210"/>
      <c r="DE648" s="210"/>
      <c r="DF648" s="210"/>
      <c r="DG648" s="210"/>
      <c r="DH648" s="210"/>
      <c r="DI648" s="210"/>
      <c r="DJ648" s="210"/>
    </row>
    <row r="649" spans="100:114">
      <c r="CV649" s="226"/>
      <c r="CW649" s="226"/>
      <c r="CX649" s="226"/>
      <c r="CY649" s="226"/>
      <c r="CZ649" s="226"/>
      <c r="DA649" s="210"/>
      <c r="DB649" s="210"/>
      <c r="DC649" s="210"/>
      <c r="DD649" s="210"/>
      <c r="DE649" s="210"/>
      <c r="DF649" s="210"/>
      <c r="DG649" s="210"/>
      <c r="DH649" s="210"/>
      <c r="DI649" s="210"/>
      <c r="DJ649" s="210"/>
    </row>
    <row r="650" spans="100:114">
      <c r="CV650" s="226"/>
      <c r="CW650" s="226"/>
      <c r="CX650" s="226"/>
      <c r="CY650" s="226"/>
      <c r="CZ650" s="226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</row>
    <row r="651" spans="100:114">
      <c r="CV651" s="226"/>
      <c r="CW651" s="226"/>
      <c r="CX651" s="226"/>
      <c r="CY651" s="226"/>
      <c r="CZ651" s="226"/>
      <c r="DA651" s="210"/>
      <c r="DB651" s="210"/>
      <c r="DC651" s="210"/>
      <c r="DD651" s="210"/>
      <c r="DE651" s="210"/>
      <c r="DF651" s="210"/>
      <c r="DG651" s="210"/>
      <c r="DH651" s="210"/>
      <c r="DI651" s="210"/>
      <c r="DJ651" s="210"/>
    </row>
    <row r="652" spans="100:114">
      <c r="CV652" s="226"/>
      <c r="CW652" s="226"/>
      <c r="CX652" s="226"/>
      <c r="CY652" s="226"/>
      <c r="CZ652" s="226"/>
      <c r="DA652" s="210"/>
      <c r="DB652" s="210"/>
      <c r="DC652" s="210"/>
      <c r="DD652" s="210"/>
      <c r="DE652" s="210"/>
      <c r="DF652" s="210"/>
      <c r="DG652" s="210"/>
      <c r="DH652" s="210"/>
      <c r="DI652" s="210"/>
      <c r="DJ652" s="210"/>
    </row>
    <row r="653" spans="100:114">
      <c r="CV653" s="226"/>
      <c r="CW653" s="226"/>
      <c r="CX653" s="226"/>
      <c r="CY653" s="226"/>
      <c r="CZ653" s="226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</row>
    <row r="654" spans="100:114">
      <c r="CV654" s="226"/>
      <c r="CW654" s="226"/>
      <c r="CX654" s="226"/>
      <c r="CY654" s="226"/>
      <c r="CZ654" s="226"/>
      <c r="DA654" s="210"/>
      <c r="DB654" s="210"/>
      <c r="DC654" s="210"/>
      <c r="DD654" s="210"/>
      <c r="DE654" s="210"/>
      <c r="DF654" s="210"/>
      <c r="DG654" s="210"/>
      <c r="DH654" s="210"/>
      <c r="DI654" s="210"/>
      <c r="DJ654" s="210"/>
    </row>
    <row r="655" spans="100:114">
      <c r="CV655" s="226"/>
      <c r="CW655" s="226"/>
      <c r="CX655" s="226"/>
      <c r="CY655" s="226"/>
      <c r="CZ655" s="226"/>
      <c r="DA655" s="210"/>
      <c r="DB655" s="210"/>
      <c r="DC655" s="210"/>
      <c r="DD655" s="210"/>
      <c r="DE655" s="210"/>
      <c r="DF655" s="210"/>
      <c r="DG655" s="210"/>
      <c r="DH655" s="210"/>
      <c r="DI655" s="210"/>
      <c r="DJ655" s="210"/>
    </row>
    <row r="656" spans="100:114">
      <c r="CV656" s="226"/>
      <c r="CW656" s="226"/>
      <c r="CX656" s="226"/>
      <c r="CY656" s="226"/>
      <c r="CZ656" s="226"/>
      <c r="DA656" s="210"/>
      <c r="DB656" s="210"/>
      <c r="DC656" s="210"/>
      <c r="DD656" s="210"/>
      <c r="DE656" s="210"/>
      <c r="DF656" s="210"/>
      <c r="DG656" s="210"/>
      <c r="DH656" s="210"/>
      <c r="DI656" s="210"/>
      <c r="DJ656" s="210"/>
    </row>
    <row r="657" spans="19:114">
      <c r="CV657" s="226"/>
      <c r="CW657" s="226"/>
      <c r="CX657" s="226"/>
      <c r="CY657" s="226"/>
      <c r="CZ657" s="226"/>
      <c r="DA657" s="210"/>
      <c r="DB657" s="210"/>
      <c r="DC657" s="210"/>
      <c r="DD657" s="210"/>
      <c r="DE657" s="210"/>
      <c r="DF657" s="210"/>
      <c r="DG657" s="210"/>
      <c r="DH657" s="210"/>
      <c r="DI657" s="210"/>
      <c r="DJ657" s="210"/>
    </row>
    <row r="658" spans="19:114">
      <c r="CV658" s="226"/>
      <c r="CW658" s="226"/>
      <c r="CX658" s="226"/>
      <c r="CY658" s="226"/>
      <c r="CZ658" s="226"/>
      <c r="DA658" s="210"/>
      <c r="DB658" s="210"/>
      <c r="DC658" s="210"/>
      <c r="DD658" s="210"/>
      <c r="DE658" s="210"/>
      <c r="DF658" s="210"/>
      <c r="DG658" s="210"/>
      <c r="DH658" s="210"/>
      <c r="DI658" s="210"/>
      <c r="DJ658" s="210"/>
    </row>
    <row r="659" spans="19:114">
      <c r="CV659" s="226"/>
      <c r="CW659" s="226"/>
      <c r="CX659" s="226"/>
      <c r="CY659" s="226"/>
      <c r="CZ659" s="226"/>
      <c r="DA659" s="210"/>
      <c r="DB659" s="210"/>
      <c r="DC659" s="210"/>
      <c r="DD659" s="210"/>
      <c r="DE659" s="210"/>
      <c r="DF659" s="210"/>
      <c r="DG659" s="210"/>
      <c r="DH659" s="210"/>
      <c r="DI659" s="210"/>
      <c r="DJ659" s="210"/>
    </row>
    <row r="660" spans="19:114">
      <c r="CV660" s="226"/>
      <c r="CW660" s="226"/>
      <c r="CX660" s="226"/>
      <c r="CY660" s="226"/>
      <c r="CZ660" s="226"/>
      <c r="DA660" s="210"/>
      <c r="DB660" s="210"/>
      <c r="DC660" s="210"/>
      <c r="DD660" s="210"/>
      <c r="DE660" s="210"/>
      <c r="DF660" s="210"/>
      <c r="DG660" s="210"/>
      <c r="DH660" s="210"/>
      <c r="DI660" s="210"/>
      <c r="DJ660" s="210"/>
    </row>
    <row r="661" spans="19:114">
      <c r="CV661" s="226"/>
      <c r="CW661" s="226"/>
      <c r="CX661" s="226"/>
      <c r="CY661" s="226"/>
      <c r="CZ661" s="226"/>
      <c r="DA661" s="210"/>
      <c r="DB661" s="210"/>
      <c r="DC661" s="210"/>
      <c r="DD661" s="210"/>
      <c r="DE661" s="210"/>
      <c r="DF661" s="210"/>
      <c r="DG661" s="210"/>
      <c r="DH661" s="210"/>
      <c r="DI661" s="210"/>
      <c r="DJ661" s="210"/>
    </row>
    <row r="662" spans="19:114" ht="15.75" thickBot="1">
      <c r="AH662" s="289"/>
      <c r="CV662" s="226"/>
      <c r="CW662" s="226"/>
      <c r="CX662" s="226"/>
      <c r="CY662" s="226"/>
      <c r="CZ662" s="226"/>
      <c r="DA662" s="210"/>
      <c r="DB662" s="210"/>
      <c r="DC662" s="210"/>
      <c r="DD662" s="210"/>
      <c r="DE662" s="210"/>
      <c r="DF662" s="210"/>
      <c r="DG662" s="210"/>
      <c r="DH662" s="210"/>
      <c r="DI662" s="210"/>
      <c r="DJ662" s="210"/>
    </row>
    <row r="663" spans="19:114" ht="15.75" thickTop="1">
      <c r="S663" s="411"/>
      <c r="T663" s="411"/>
      <c r="U663" s="411"/>
      <c r="V663" s="411"/>
      <c r="W663" s="411"/>
      <c r="X663" s="411"/>
      <c r="Y663" s="411"/>
      <c r="Z663" s="412"/>
      <c r="AA663" s="391"/>
      <c r="AB663" s="392"/>
      <c r="AC663" s="392"/>
      <c r="AD663" s="393"/>
      <c r="CV663" s="226"/>
      <c r="CW663" s="226"/>
      <c r="CX663" s="226"/>
      <c r="CY663" s="226"/>
      <c r="CZ663" s="226"/>
      <c r="DA663" s="210"/>
      <c r="DB663" s="210"/>
      <c r="DC663" s="210"/>
      <c r="DD663" s="210"/>
      <c r="DE663" s="210"/>
      <c r="DF663" s="210"/>
      <c r="DG663" s="210"/>
      <c r="DH663" s="210"/>
      <c r="DI663" s="210"/>
      <c r="DJ663" s="210"/>
    </row>
    <row r="664" spans="19:114">
      <c r="S664" s="411"/>
      <c r="T664" s="411"/>
      <c r="U664" s="411"/>
      <c r="V664" s="411"/>
      <c r="W664" s="411"/>
      <c r="X664" s="411"/>
      <c r="Y664" s="411"/>
      <c r="Z664" s="412"/>
      <c r="AA664" s="394"/>
      <c r="AB664" s="395"/>
      <c r="AC664" s="395"/>
      <c r="AD664" s="396"/>
      <c r="CV664" s="226"/>
      <c r="CW664" s="226"/>
      <c r="CX664" s="226"/>
      <c r="CY664" s="226"/>
      <c r="CZ664" s="226"/>
      <c r="DA664" s="210"/>
      <c r="DB664" s="210"/>
      <c r="DC664" s="210"/>
      <c r="DD664" s="210"/>
      <c r="DE664" s="210"/>
      <c r="DF664" s="210"/>
      <c r="DG664" s="210"/>
      <c r="DH664" s="210"/>
      <c r="DI664" s="210"/>
      <c r="DJ664" s="210"/>
    </row>
    <row r="665" spans="19:114" ht="15.75" thickBot="1">
      <c r="S665" s="411"/>
      <c r="T665" s="411"/>
      <c r="U665" s="411"/>
      <c r="V665" s="411"/>
      <c r="W665" s="411"/>
      <c r="X665" s="411"/>
      <c r="Y665" s="411"/>
      <c r="Z665" s="412"/>
      <c r="AA665" s="397"/>
      <c r="AB665" s="398"/>
      <c r="AC665" s="398"/>
      <c r="AD665" s="399"/>
      <c r="CV665" s="226"/>
      <c r="CW665" s="226"/>
      <c r="CX665" s="226"/>
      <c r="CY665" s="226"/>
      <c r="CZ665" s="226"/>
      <c r="DA665" s="210"/>
      <c r="DB665" s="210"/>
      <c r="DC665" s="210"/>
      <c r="DD665" s="210"/>
      <c r="DE665" s="210"/>
      <c r="DF665" s="210"/>
      <c r="DG665" s="210"/>
      <c r="DH665" s="210"/>
      <c r="DI665" s="210"/>
      <c r="DJ665" s="210"/>
    </row>
    <row r="666" spans="19:114" ht="15.75" thickTop="1">
      <c r="CV666" s="226"/>
      <c r="CW666" s="226"/>
      <c r="CX666" s="226"/>
      <c r="CY666" s="226"/>
      <c r="CZ666" s="226"/>
      <c r="DA666" s="210"/>
      <c r="DB666" s="210"/>
      <c r="DC666" s="210"/>
      <c r="DD666" s="210"/>
      <c r="DE666" s="210"/>
      <c r="DF666" s="210"/>
      <c r="DG666" s="210"/>
      <c r="DH666" s="210"/>
      <c r="DI666" s="210"/>
      <c r="DJ666" s="210"/>
    </row>
    <row r="667" spans="19:114">
      <c r="CV667" s="226"/>
      <c r="CW667" s="226"/>
      <c r="CX667" s="226"/>
      <c r="CY667" s="226"/>
      <c r="CZ667" s="226"/>
      <c r="DA667" s="210"/>
      <c r="DB667" s="210"/>
      <c r="DC667" s="210"/>
      <c r="DD667" s="210"/>
      <c r="DE667" s="210"/>
      <c r="DF667" s="210"/>
      <c r="DG667" s="210"/>
      <c r="DH667" s="210"/>
      <c r="DI667" s="210"/>
      <c r="DJ667" s="210"/>
    </row>
    <row r="668" spans="19:114">
      <c r="CV668" s="226"/>
      <c r="CW668" s="226"/>
      <c r="CX668" s="226"/>
      <c r="CY668" s="226"/>
      <c r="CZ668" s="226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</row>
    <row r="669" spans="19:114">
      <c r="CV669" s="226"/>
      <c r="CW669" s="226"/>
      <c r="CX669" s="226"/>
      <c r="CY669" s="226"/>
      <c r="CZ669" s="226"/>
      <c r="DA669" s="210"/>
      <c r="DB669" s="210"/>
      <c r="DC669" s="210"/>
      <c r="DD669" s="210"/>
      <c r="DE669" s="210"/>
      <c r="DF669" s="210"/>
      <c r="DG669" s="210"/>
      <c r="DH669" s="210"/>
      <c r="DI669" s="210"/>
      <c r="DJ669" s="210"/>
    </row>
    <row r="670" spans="19:114">
      <c r="CV670" s="226"/>
      <c r="CW670" s="226"/>
      <c r="CX670" s="226"/>
      <c r="CY670" s="226"/>
      <c r="CZ670" s="226"/>
      <c r="DA670" s="210"/>
      <c r="DB670" s="210"/>
      <c r="DC670" s="210"/>
      <c r="DD670" s="210"/>
      <c r="DE670" s="210"/>
      <c r="DF670" s="210"/>
      <c r="DG670" s="210"/>
      <c r="DH670" s="210"/>
      <c r="DI670" s="210"/>
      <c r="DJ670" s="210"/>
    </row>
    <row r="671" spans="19:114">
      <c r="CV671" s="226"/>
      <c r="CW671" s="226"/>
      <c r="CX671" s="226"/>
      <c r="CY671" s="226"/>
      <c r="CZ671" s="226"/>
      <c r="DA671" s="210"/>
      <c r="DB671" s="210"/>
      <c r="DC671" s="210"/>
      <c r="DD671" s="210"/>
      <c r="DE671" s="210"/>
      <c r="DF671" s="210"/>
      <c r="DG671" s="210"/>
      <c r="DH671" s="210"/>
      <c r="DI671" s="210"/>
      <c r="DJ671" s="210"/>
    </row>
    <row r="672" spans="19:114">
      <c r="CV672" s="226"/>
      <c r="CW672" s="226"/>
      <c r="CX672" s="226"/>
      <c r="CY672" s="226"/>
      <c r="CZ672" s="226"/>
      <c r="DA672" s="210"/>
      <c r="DB672" s="210"/>
      <c r="DC672" s="210"/>
      <c r="DD672" s="210"/>
      <c r="DE672" s="210"/>
      <c r="DF672" s="210"/>
      <c r="DG672" s="210"/>
      <c r="DH672" s="210"/>
      <c r="DI672" s="210"/>
      <c r="DJ672" s="210"/>
    </row>
    <row r="673" spans="100:114">
      <c r="CV673" s="226"/>
      <c r="CW673" s="226"/>
      <c r="CX673" s="226"/>
      <c r="CY673" s="226"/>
      <c r="CZ673" s="226"/>
      <c r="DA673" s="210"/>
      <c r="DB673" s="210"/>
      <c r="DC673" s="210"/>
      <c r="DD673" s="210"/>
      <c r="DE673" s="210"/>
      <c r="DF673" s="210"/>
      <c r="DG673" s="210"/>
      <c r="DH673" s="210"/>
      <c r="DI673" s="210"/>
      <c r="DJ673" s="210"/>
    </row>
    <row r="674" spans="100:114">
      <c r="CV674" s="226"/>
      <c r="CW674" s="226"/>
      <c r="CX674" s="226"/>
      <c r="CY674" s="226"/>
      <c r="CZ674" s="226"/>
      <c r="DA674" s="210"/>
      <c r="DB674" s="210"/>
      <c r="DC674" s="210"/>
      <c r="DD674" s="210"/>
      <c r="DE674" s="210"/>
      <c r="DF674" s="210"/>
      <c r="DG674" s="210"/>
      <c r="DH674" s="210"/>
      <c r="DI674" s="210"/>
      <c r="DJ674" s="210"/>
    </row>
    <row r="675" spans="100:114">
      <c r="CV675" s="226"/>
      <c r="CW675" s="226"/>
      <c r="CX675" s="226"/>
      <c r="CY675" s="226"/>
      <c r="CZ675" s="226"/>
      <c r="DA675" s="210"/>
      <c r="DB675" s="210"/>
      <c r="DC675" s="210"/>
      <c r="DD675" s="210"/>
      <c r="DE675" s="210"/>
      <c r="DF675" s="210"/>
      <c r="DG675" s="210"/>
      <c r="DH675" s="210"/>
      <c r="DI675" s="210"/>
      <c r="DJ675" s="210"/>
    </row>
    <row r="676" spans="100:114">
      <c r="CV676" s="226"/>
      <c r="CW676" s="226"/>
      <c r="CX676" s="226"/>
      <c r="CY676" s="226"/>
      <c r="CZ676" s="226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</row>
    <row r="677" spans="100:114">
      <c r="CV677" s="226"/>
      <c r="CW677" s="226"/>
      <c r="CX677" s="226"/>
      <c r="CY677" s="226"/>
      <c r="CZ677" s="226"/>
      <c r="DA677" s="210"/>
      <c r="DB677" s="210"/>
      <c r="DC677" s="210"/>
      <c r="DD677" s="210"/>
      <c r="DE677" s="210"/>
      <c r="DF677" s="210"/>
      <c r="DG677" s="210"/>
      <c r="DH677" s="210"/>
      <c r="DI677" s="210"/>
      <c r="DJ677" s="210"/>
    </row>
    <row r="678" spans="100:114">
      <c r="CV678" s="226"/>
      <c r="CW678" s="226"/>
      <c r="CX678" s="226"/>
      <c r="CY678" s="226"/>
      <c r="CZ678" s="226"/>
      <c r="DA678" s="210"/>
      <c r="DB678" s="210"/>
      <c r="DC678" s="210"/>
      <c r="DD678" s="210"/>
      <c r="DE678" s="210"/>
      <c r="DF678" s="210"/>
      <c r="DG678" s="210"/>
      <c r="DH678" s="210"/>
      <c r="DI678" s="210"/>
      <c r="DJ678" s="210"/>
    </row>
    <row r="679" spans="100:114">
      <c r="CV679" s="226"/>
      <c r="CW679" s="226"/>
      <c r="CX679" s="226"/>
      <c r="CY679" s="226"/>
      <c r="CZ679" s="226"/>
      <c r="DA679" s="210"/>
      <c r="DB679" s="210"/>
      <c r="DC679" s="210"/>
      <c r="DD679" s="210"/>
      <c r="DE679" s="210"/>
      <c r="DF679" s="210"/>
      <c r="DG679" s="210"/>
      <c r="DH679" s="210"/>
      <c r="DI679" s="210"/>
      <c r="DJ679" s="210"/>
    </row>
    <row r="680" spans="100:114">
      <c r="CV680" s="226"/>
      <c r="CW680" s="226"/>
      <c r="CX680" s="226"/>
      <c r="CY680" s="226"/>
      <c r="CZ680" s="226"/>
      <c r="DA680" s="210"/>
      <c r="DB680" s="210"/>
      <c r="DC680" s="210"/>
      <c r="DD680" s="210"/>
      <c r="DE680" s="210"/>
      <c r="DF680" s="210"/>
      <c r="DG680" s="210"/>
      <c r="DH680" s="210"/>
      <c r="DI680" s="210"/>
      <c r="DJ680" s="210"/>
    </row>
    <row r="681" spans="100:114">
      <c r="CV681" s="226"/>
      <c r="CW681" s="226"/>
      <c r="CX681" s="226"/>
      <c r="CY681" s="226"/>
      <c r="CZ681" s="226"/>
      <c r="DA681" s="210"/>
      <c r="DB681" s="210"/>
      <c r="DC681" s="210"/>
      <c r="DD681" s="210"/>
      <c r="DE681" s="210"/>
      <c r="DF681" s="210"/>
      <c r="DG681" s="210"/>
      <c r="DH681" s="210"/>
      <c r="DI681" s="210"/>
      <c r="DJ681" s="210"/>
    </row>
    <row r="682" spans="100:114">
      <c r="CV682" s="226"/>
      <c r="CW682" s="226"/>
      <c r="CX682" s="226"/>
      <c r="CY682" s="226"/>
      <c r="CZ682" s="226"/>
      <c r="DA682" s="210"/>
      <c r="DB682" s="210"/>
      <c r="DC682" s="210"/>
      <c r="DD682" s="210"/>
      <c r="DE682" s="210"/>
      <c r="DF682" s="210"/>
      <c r="DG682" s="210"/>
      <c r="DH682" s="210"/>
      <c r="DI682" s="210"/>
      <c r="DJ682" s="210"/>
    </row>
    <row r="683" spans="100:114">
      <c r="CV683" s="226"/>
      <c r="CW683" s="226"/>
      <c r="CX683" s="226"/>
      <c r="CY683" s="226"/>
      <c r="CZ683" s="226"/>
      <c r="DA683" s="210"/>
      <c r="DB683" s="210"/>
      <c r="DC683" s="210"/>
      <c r="DD683" s="210"/>
      <c r="DE683" s="210"/>
      <c r="DF683" s="210"/>
      <c r="DG683" s="210"/>
      <c r="DH683" s="210"/>
      <c r="DI683" s="210"/>
      <c r="DJ683" s="210"/>
    </row>
    <row r="684" spans="100:114">
      <c r="CV684" s="226"/>
      <c r="CW684" s="226"/>
      <c r="CX684" s="226"/>
      <c r="CY684" s="226"/>
      <c r="CZ684" s="226"/>
      <c r="DA684" s="210"/>
      <c r="DB684" s="210"/>
      <c r="DC684" s="210"/>
      <c r="DD684" s="210"/>
      <c r="DE684" s="210"/>
      <c r="DF684" s="210"/>
      <c r="DG684" s="210"/>
      <c r="DH684" s="210"/>
      <c r="DI684" s="210"/>
      <c r="DJ684" s="210"/>
    </row>
    <row r="685" spans="100:114">
      <c r="CV685" s="226"/>
      <c r="CW685" s="226"/>
      <c r="CX685" s="226"/>
      <c r="CY685" s="226"/>
      <c r="CZ685" s="226"/>
      <c r="DA685" s="210"/>
      <c r="DB685" s="210"/>
      <c r="DC685" s="210"/>
      <c r="DD685" s="210"/>
      <c r="DE685" s="210"/>
      <c r="DF685" s="210"/>
      <c r="DG685" s="210"/>
      <c r="DH685" s="210"/>
      <c r="DI685" s="210"/>
      <c r="DJ685" s="210"/>
    </row>
    <row r="686" spans="100:114">
      <c r="CV686" s="226"/>
      <c r="CW686" s="226"/>
      <c r="CX686" s="226"/>
      <c r="CY686" s="226"/>
      <c r="CZ686" s="226"/>
      <c r="DA686" s="210"/>
      <c r="DB686" s="210"/>
      <c r="DC686" s="210"/>
      <c r="DD686" s="210"/>
      <c r="DE686" s="210"/>
      <c r="DF686" s="210"/>
      <c r="DG686" s="210"/>
      <c r="DH686" s="210"/>
      <c r="DI686" s="210"/>
      <c r="DJ686" s="210"/>
    </row>
    <row r="687" spans="100:114">
      <c r="CV687" s="226"/>
      <c r="CW687" s="226"/>
      <c r="CX687" s="226"/>
      <c r="CY687" s="226"/>
      <c r="CZ687" s="226"/>
      <c r="DA687" s="210"/>
      <c r="DB687" s="210"/>
      <c r="DC687" s="210"/>
      <c r="DD687" s="210"/>
      <c r="DE687" s="210"/>
      <c r="DF687" s="210"/>
      <c r="DG687" s="210"/>
      <c r="DH687" s="210"/>
      <c r="DI687" s="210"/>
      <c r="DJ687" s="210"/>
    </row>
    <row r="688" spans="100:114">
      <c r="CV688" s="226"/>
      <c r="CW688" s="226"/>
      <c r="CX688" s="226"/>
      <c r="CY688" s="226"/>
      <c r="CZ688" s="226"/>
      <c r="DA688" s="210"/>
      <c r="DB688" s="210"/>
      <c r="DC688" s="210"/>
      <c r="DD688" s="210"/>
      <c r="DE688" s="210"/>
      <c r="DF688" s="210"/>
      <c r="DG688" s="210"/>
      <c r="DH688" s="210"/>
      <c r="DI688" s="210"/>
      <c r="DJ688" s="210"/>
    </row>
    <row r="689" spans="100:114">
      <c r="CV689" s="226"/>
      <c r="CW689" s="226"/>
      <c r="CX689" s="226"/>
      <c r="CY689" s="226"/>
      <c r="CZ689" s="226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</row>
    <row r="690" spans="100:114">
      <c r="CV690" s="226"/>
      <c r="CW690" s="226"/>
      <c r="CX690" s="226"/>
      <c r="CY690" s="226"/>
      <c r="CZ690" s="226"/>
      <c r="DA690" s="210"/>
      <c r="DB690" s="210"/>
      <c r="DC690" s="210"/>
      <c r="DD690" s="210"/>
      <c r="DE690" s="210"/>
      <c r="DF690" s="210"/>
      <c r="DG690" s="210"/>
      <c r="DH690" s="210"/>
      <c r="DI690" s="210"/>
      <c r="DJ690" s="210"/>
    </row>
    <row r="691" spans="100:114">
      <c r="CV691" s="226"/>
      <c r="CW691" s="226"/>
      <c r="CX691" s="226"/>
      <c r="CY691" s="226"/>
      <c r="CZ691" s="226"/>
      <c r="DA691" s="210"/>
      <c r="DB691" s="210"/>
      <c r="DC691" s="210"/>
      <c r="DD691" s="210"/>
      <c r="DE691" s="210"/>
      <c r="DF691" s="210"/>
      <c r="DG691" s="210"/>
      <c r="DH691" s="210"/>
      <c r="DI691" s="210"/>
      <c r="DJ691" s="210"/>
    </row>
    <row r="692" spans="100:114">
      <c r="CV692" s="226"/>
      <c r="CW692" s="226"/>
      <c r="CX692" s="226"/>
      <c r="CY692" s="226"/>
      <c r="CZ692" s="226"/>
      <c r="DA692" s="210"/>
      <c r="DB692" s="210"/>
      <c r="DC692" s="210"/>
      <c r="DD692" s="210"/>
      <c r="DE692" s="210"/>
      <c r="DF692" s="210"/>
      <c r="DG692" s="210"/>
      <c r="DH692" s="210"/>
      <c r="DI692" s="210"/>
      <c r="DJ692" s="210"/>
    </row>
    <row r="693" spans="100:114">
      <c r="CV693" s="226"/>
      <c r="CW693" s="226"/>
      <c r="CX693" s="226"/>
      <c r="CY693" s="226"/>
      <c r="CZ693" s="226"/>
      <c r="DA693" s="210"/>
      <c r="DB693" s="210"/>
      <c r="DC693" s="210"/>
      <c r="DD693" s="210"/>
      <c r="DE693" s="210"/>
      <c r="DF693" s="210"/>
      <c r="DG693" s="210"/>
      <c r="DH693" s="210"/>
      <c r="DI693" s="210"/>
      <c r="DJ693" s="210"/>
    </row>
    <row r="694" spans="100:114">
      <c r="CV694" s="226"/>
      <c r="CW694" s="226"/>
      <c r="CX694" s="226"/>
      <c r="CY694" s="226"/>
      <c r="CZ694" s="226"/>
      <c r="DA694" s="210"/>
      <c r="DB694" s="210"/>
      <c r="DC694" s="210"/>
      <c r="DD694" s="210"/>
      <c r="DE694" s="210"/>
      <c r="DF694" s="210"/>
      <c r="DG694" s="210"/>
      <c r="DH694" s="210"/>
      <c r="DI694" s="210"/>
      <c r="DJ694" s="210"/>
    </row>
    <row r="695" spans="100:114">
      <c r="CV695" s="226"/>
      <c r="CW695" s="226"/>
      <c r="CX695" s="226"/>
      <c r="CY695" s="226"/>
      <c r="CZ695" s="226"/>
      <c r="DA695" s="210"/>
      <c r="DB695" s="210"/>
      <c r="DC695" s="210"/>
      <c r="DD695" s="210"/>
      <c r="DE695" s="210"/>
      <c r="DF695" s="210"/>
      <c r="DG695" s="210"/>
      <c r="DH695" s="210"/>
      <c r="DI695" s="210"/>
      <c r="DJ695" s="210"/>
    </row>
    <row r="696" spans="100:114">
      <c r="CV696" s="226"/>
      <c r="CW696" s="226"/>
      <c r="CX696" s="226"/>
      <c r="CY696" s="226"/>
      <c r="CZ696" s="226"/>
      <c r="DA696" s="210"/>
      <c r="DB696" s="210"/>
      <c r="DC696" s="210"/>
      <c r="DD696" s="210"/>
      <c r="DE696" s="210"/>
      <c r="DF696" s="210"/>
      <c r="DG696" s="210"/>
      <c r="DH696" s="210"/>
      <c r="DI696" s="210"/>
      <c r="DJ696" s="210"/>
    </row>
    <row r="697" spans="100:114">
      <c r="CV697" s="226"/>
      <c r="CW697" s="226"/>
      <c r="CX697" s="226"/>
      <c r="CY697" s="226"/>
      <c r="CZ697" s="226"/>
      <c r="DA697" s="210"/>
      <c r="DB697" s="210"/>
      <c r="DC697" s="210"/>
      <c r="DD697" s="210"/>
      <c r="DE697" s="210"/>
      <c r="DF697" s="210"/>
      <c r="DG697" s="210"/>
      <c r="DH697" s="210"/>
      <c r="DI697" s="210"/>
      <c r="DJ697" s="210"/>
    </row>
    <row r="698" spans="100:114">
      <c r="CV698" s="226"/>
      <c r="CW698" s="226"/>
      <c r="CX698" s="226"/>
      <c r="CY698" s="226"/>
      <c r="CZ698" s="226"/>
      <c r="DA698" s="210"/>
      <c r="DB698" s="210"/>
      <c r="DC698" s="210"/>
      <c r="DD698" s="210"/>
      <c r="DE698" s="210"/>
      <c r="DF698" s="210"/>
      <c r="DG698" s="210"/>
      <c r="DH698" s="210"/>
      <c r="DI698" s="210"/>
      <c r="DJ698" s="210"/>
    </row>
    <row r="699" spans="100:114">
      <c r="CV699" s="226"/>
      <c r="CW699" s="226"/>
      <c r="CX699" s="226"/>
      <c r="CY699" s="226"/>
      <c r="CZ699" s="226"/>
      <c r="DA699" s="210"/>
      <c r="DB699" s="210"/>
      <c r="DC699" s="210"/>
      <c r="DD699" s="210"/>
      <c r="DE699" s="210"/>
      <c r="DF699" s="210"/>
      <c r="DG699" s="210"/>
      <c r="DH699" s="210"/>
      <c r="DI699" s="210"/>
      <c r="DJ699" s="210"/>
    </row>
    <row r="700" spans="100:114">
      <c r="CV700" s="226"/>
      <c r="CW700" s="226"/>
      <c r="CX700" s="226"/>
      <c r="CY700" s="226"/>
      <c r="CZ700" s="226"/>
      <c r="DA700" s="210"/>
      <c r="DB700" s="210"/>
      <c r="DC700" s="210"/>
      <c r="DD700" s="210"/>
      <c r="DE700" s="210"/>
      <c r="DF700" s="210"/>
      <c r="DG700" s="210"/>
      <c r="DH700" s="210"/>
      <c r="DI700" s="210"/>
      <c r="DJ700" s="210"/>
    </row>
    <row r="701" spans="100:114">
      <c r="CV701" s="226"/>
      <c r="CW701" s="226"/>
      <c r="CX701" s="226"/>
      <c r="CY701" s="226"/>
      <c r="CZ701" s="226"/>
      <c r="DA701" s="210"/>
      <c r="DB701" s="210"/>
      <c r="DC701" s="210"/>
      <c r="DD701" s="210"/>
      <c r="DE701" s="210"/>
      <c r="DF701" s="210"/>
      <c r="DG701" s="210"/>
      <c r="DH701" s="210"/>
      <c r="DI701" s="210"/>
      <c r="DJ701" s="210"/>
    </row>
    <row r="702" spans="100:114">
      <c r="CV702" s="226"/>
      <c r="CW702" s="226"/>
      <c r="CX702" s="226"/>
      <c r="CY702" s="226"/>
      <c r="CZ702" s="226"/>
      <c r="DA702" s="210"/>
      <c r="DB702" s="210"/>
      <c r="DC702" s="210"/>
      <c r="DD702" s="210"/>
      <c r="DE702" s="210"/>
      <c r="DF702" s="210"/>
      <c r="DG702" s="210"/>
      <c r="DH702" s="210"/>
      <c r="DI702" s="210"/>
      <c r="DJ702" s="210"/>
    </row>
    <row r="703" spans="100:114">
      <c r="CV703" s="226"/>
      <c r="CW703" s="226"/>
      <c r="CX703" s="226"/>
      <c r="CY703" s="226"/>
      <c r="CZ703" s="226"/>
      <c r="DA703" s="210"/>
      <c r="DB703" s="210"/>
      <c r="DC703" s="210"/>
      <c r="DD703" s="210"/>
      <c r="DE703" s="210"/>
      <c r="DF703" s="210"/>
      <c r="DG703" s="210"/>
      <c r="DH703" s="210"/>
      <c r="DI703" s="210"/>
      <c r="DJ703" s="210"/>
    </row>
    <row r="704" spans="100:114">
      <c r="CV704" s="226"/>
      <c r="CW704" s="226"/>
      <c r="CX704" s="226"/>
      <c r="CY704" s="226"/>
      <c r="CZ704" s="226"/>
      <c r="DA704" s="210"/>
      <c r="DB704" s="210"/>
      <c r="DC704" s="210"/>
      <c r="DD704" s="210"/>
      <c r="DE704" s="210"/>
      <c r="DF704" s="210"/>
      <c r="DG704" s="210"/>
      <c r="DH704" s="210"/>
      <c r="DI704" s="210"/>
      <c r="DJ704" s="210"/>
    </row>
    <row r="705" spans="100:114">
      <c r="CV705" s="226"/>
      <c r="CW705" s="226"/>
      <c r="CX705" s="226"/>
      <c r="CY705" s="226"/>
      <c r="CZ705" s="226"/>
      <c r="DA705" s="210"/>
      <c r="DB705" s="210"/>
      <c r="DC705" s="210"/>
      <c r="DD705" s="210"/>
      <c r="DE705" s="210"/>
      <c r="DF705" s="210"/>
      <c r="DG705" s="210"/>
      <c r="DH705" s="210"/>
      <c r="DI705" s="210"/>
      <c r="DJ705" s="210"/>
    </row>
    <row r="706" spans="100:114">
      <c r="CV706" s="226"/>
      <c r="CW706" s="226"/>
      <c r="CX706" s="226"/>
      <c r="CY706" s="226"/>
      <c r="CZ706" s="226"/>
      <c r="DA706" s="210"/>
      <c r="DB706" s="210"/>
      <c r="DC706" s="210"/>
      <c r="DD706" s="210"/>
      <c r="DE706" s="210"/>
      <c r="DF706" s="210"/>
      <c r="DG706" s="210"/>
      <c r="DH706" s="210"/>
      <c r="DI706" s="210"/>
      <c r="DJ706" s="210"/>
    </row>
    <row r="707" spans="100:114">
      <c r="CV707" s="226"/>
      <c r="CW707" s="226"/>
      <c r="CX707" s="226"/>
      <c r="CY707" s="226"/>
      <c r="CZ707" s="226"/>
      <c r="DA707" s="210"/>
      <c r="DB707" s="210"/>
      <c r="DC707" s="210"/>
      <c r="DD707" s="210"/>
      <c r="DE707" s="210"/>
      <c r="DF707" s="210"/>
      <c r="DG707" s="210"/>
      <c r="DH707" s="210"/>
      <c r="DI707" s="210"/>
      <c r="DJ707" s="210"/>
    </row>
    <row r="708" spans="100:114">
      <c r="CV708" s="226"/>
      <c r="CW708" s="226"/>
      <c r="CX708" s="226"/>
      <c r="CY708" s="226"/>
      <c r="CZ708" s="226"/>
      <c r="DA708" s="210"/>
      <c r="DB708" s="210"/>
      <c r="DC708" s="210"/>
      <c r="DD708" s="210"/>
      <c r="DE708" s="210"/>
      <c r="DF708" s="210"/>
      <c r="DG708" s="210"/>
      <c r="DH708" s="210"/>
      <c r="DI708" s="210"/>
      <c r="DJ708" s="210"/>
    </row>
    <row r="709" spans="100:114">
      <c r="CV709" s="226"/>
      <c r="CW709" s="226"/>
      <c r="CX709" s="226"/>
      <c r="CY709" s="226"/>
      <c r="CZ709" s="226"/>
      <c r="DA709" s="210"/>
      <c r="DB709" s="210"/>
      <c r="DC709" s="210"/>
      <c r="DD709" s="210"/>
      <c r="DE709" s="210"/>
      <c r="DF709" s="210"/>
      <c r="DG709" s="210"/>
      <c r="DH709" s="210"/>
      <c r="DI709" s="210"/>
      <c r="DJ709" s="210"/>
    </row>
    <row r="710" spans="100:114">
      <c r="CV710" s="226"/>
      <c r="CW710" s="226"/>
      <c r="CX710" s="226"/>
      <c r="CY710" s="226"/>
      <c r="CZ710" s="226"/>
      <c r="DA710" s="210"/>
      <c r="DB710" s="210"/>
      <c r="DC710" s="210"/>
      <c r="DD710" s="210"/>
      <c r="DE710" s="210"/>
      <c r="DF710" s="210"/>
      <c r="DG710" s="210"/>
      <c r="DH710" s="210"/>
      <c r="DI710" s="210"/>
      <c r="DJ710" s="210"/>
    </row>
    <row r="711" spans="100:114">
      <c r="CV711" s="226"/>
      <c r="CW711" s="226"/>
      <c r="CX711" s="226"/>
      <c r="CY711" s="226"/>
      <c r="CZ711" s="226"/>
      <c r="DA711" s="210"/>
      <c r="DB711" s="210"/>
      <c r="DC711" s="210"/>
      <c r="DD711" s="210"/>
      <c r="DE711" s="210"/>
      <c r="DF711" s="210"/>
      <c r="DG711" s="210"/>
      <c r="DH711" s="210"/>
      <c r="DI711" s="210"/>
      <c r="DJ711" s="210"/>
    </row>
    <row r="712" spans="100:114">
      <c r="CV712" s="226"/>
      <c r="CW712" s="226"/>
      <c r="CX712" s="226"/>
      <c r="CY712" s="226"/>
      <c r="CZ712" s="226"/>
      <c r="DA712" s="210"/>
      <c r="DB712" s="210"/>
      <c r="DC712" s="210"/>
      <c r="DD712" s="210"/>
      <c r="DE712" s="210"/>
      <c r="DF712" s="210"/>
      <c r="DG712" s="210"/>
      <c r="DH712" s="210"/>
      <c r="DI712" s="210"/>
      <c r="DJ712" s="210"/>
    </row>
    <row r="713" spans="100:114">
      <c r="CV713" s="226"/>
      <c r="CW713" s="226"/>
      <c r="CX713" s="226"/>
      <c r="CY713" s="226"/>
      <c r="CZ713" s="226"/>
      <c r="DA713" s="210"/>
      <c r="DB713" s="210"/>
      <c r="DC713" s="210"/>
      <c r="DD713" s="210"/>
      <c r="DE713" s="210"/>
      <c r="DF713" s="210"/>
      <c r="DG713" s="210"/>
      <c r="DH713" s="210"/>
      <c r="DI713" s="210"/>
      <c r="DJ713" s="210"/>
    </row>
    <row r="714" spans="100:114">
      <c r="CV714" s="226"/>
      <c r="CW714" s="226"/>
      <c r="CX714" s="226"/>
      <c r="CY714" s="226"/>
      <c r="CZ714" s="226"/>
      <c r="DA714" s="210"/>
      <c r="DB714" s="210"/>
      <c r="DC714" s="210"/>
      <c r="DD714" s="210"/>
      <c r="DE714" s="210"/>
      <c r="DF714" s="210"/>
      <c r="DG714" s="210"/>
      <c r="DH714" s="210"/>
      <c r="DI714" s="210"/>
      <c r="DJ714" s="210"/>
    </row>
    <row r="715" spans="100:114">
      <c r="CV715" s="226"/>
      <c r="CW715" s="226"/>
      <c r="CX715" s="226"/>
      <c r="CY715" s="226"/>
      <c r="CZ715" s="226"/>
      <c r="DA715" s="210"/>
      <c r="DB715" s="210"/>
      <c r="DC715" s="210"/>
      <c r="DD715" s="210"/>
      <c r="DE715" s="210"/>
      <c r="DF715" s="210"/>
      <c r="DG715" s="210"/>
      <c r="DH715" s="210"/>
      <c r="DI715" s="210"/>
      <c r="DJ715" s="210"/>
    </row>
    <row r="716" spans="100:114">
      <c r="CV716" s="226"/>
      <c r="CW716" s="226"/>
      <c r="CX716" s="226"/>
      <c r="CY716" s="226"/>
      <c r="CZ716" s="226"/>
      <c r="DA716" s="210"/>
      <c r="DB716" s="210"/>
      <c r="DC716" s="210"/>
      <c r="DD716" s="210"/>
      <c r="DE716" s="210"/>
      <c r="DF716" s="210"/>
      <c r="DG716" s="210"/>
      <c r="DH716" s="210"/>
      <c r="DI716" s="210"/>
      <c r="DJ716" s="210"/>
    </row>
    <row r="717" spans="100:114">
      <c r="CV717" s="226"/>
      <c r="CW717" s="226"/>
      <c r="CX717" s="226"/>
      <c r="CY717" s="226"/>
      <c r="CZ717" s="226"/>
      <c r="DA717" s="210"/>
      <c r="DB717" s="210"/>
      <c r="DC717" s="210"/>
      <c r="DD717" s="210"/>
      <c r="DE717" s="210"/>
      <c r="DF717" s="210"/>
      <c r="DG717" s="210"/>
      <c r="DH717" s="210"/>
      <c r="DI717" s="210"/>
      <c r="DJ717" s="210"/>
    </row>
    <row r="718" spans="100:114">
      <c r="CV718" s="226"/>
      <c r="CW718" s="226"/>
      <c r="CX718" s="226"/>
      <c r="CY718" s="226"/>
      <c r="CZ718" s="226"/>
      <c r="DA718" s="210"/>
      <c r="DB718" s="210"/>
      <c r="DC718" s="210"/>
      <c r="DD718" s="210"/>
      <c r="DE718" s="210"/>
      <c r="DF718" s="210"/>
      <c r="DG718" s="210"/>
      <c r="DH718" s="210"/>
      <c r="DI718" s="210"/>
      <c r="DJ718" s="210"/>
    </row>
    <row r="719" spans="100:114">
      <c r="CV719" s="226"/>
      <c r="CW719" s="226"/>
      <c r="CX719" s="226"/>
      <c r="CY719" s="226"/>
      <c r="CZ719" s="226"/>
      <c r="DA719" s="210"/>
      <c r="DB719" s="210"/>
      <c r="DC719" s="210"/>
      <c r="DD719" s="210"/>
      <c r="DE719" s="210"/>
      <c r="DF719" s="210"/>
      <c r="DG719" s="210"/>
      <c r="DH719" s="210"/>
      <c r="DI719" s="210"/>
      <c r="DJ719" s="210"/>
    </row>
    <row r="720" spans="100:114">
      <c r="CV720" s="226"/>
      <c r="CW720" s="226"/>
      <c r="CX720" s="226"/>
      <c r="CY720" s="226"/>
      <c r="CZ720" s="226"/>
      <c r="DA720" s="210"/>
      <c r="DB720" s="210"/>
      <c r="DC720" s="210"/>
      <c r="DD720" s="210"/>
      <c r="DE720" s="210"/>
      <c r="DF720" s="210"/>
      <c r="DG720" s="210"/>
      <c r="DH720" s="210"/>
      <c r="DI720" s="210"/>
      <c r="DJ720" s="210"/>
    </row>
    <row r="721" spans="19:114">
      <c r="CV721" s="226"/>
      <c r="CW721" s="226"/>
      <c r="CX721" s="226"/>
      <c r="CY721" s="226"/>
      <c r="CZ721" s="226"/>
      <c r="DA721" s="210"/>
      <c r="DB721" s="210"/>
      <c r="DC721" s="210"/>
      <c r="DD721" s="210"/>
      <c r="DE721" s="210"/>
      <c r="DF721" s="210"/>
      <c r="DG721" s="210"/>
      <c r="DH721" s="210"/>
      <c r="DI721" s="210"/>
      <c r="DJ721" s="210"/>
    </row>
    <row r="722" spans="19:114">
      <c r="CV722" s="226"/>
      <c r="CW722" s="226"/>
      <c r="CX722" s="226"/>
      <c r="CY722" s="226"/>
      <c r="CZ722" s="226"/>
      <c r="DA722" s="210"/>
      <c r="DB722" s="210"/>
      <c r="DC722" s="210"/>
      <c r="DD722" s="210"/>
      <c r="DE722" s="210"/>
      <c r="DF722" s="210"/>
      <c r="DG722" s="210"/>
      <c r="DH722" s="210"/>
      <c r="DI722" s="210"/>
      <c r="DJ722" s="210"/>
    </row>
    <row r="723" spans="19:114">
      <c r="CV723" s="226"/>
      <c r="CW723" s="226"/>
      <c r="CX723" s="226"/>
      <c r="CY723" s="226"/>
      <c r="CZ723" s="226"/>
      <c r="DA723" s="210"/>
      <c r="DB723" s="210"/>
      <c r="DC723" s="210"/>
      <c r="DD723" s="210"/>
      <c r="DE723" s="210"/>
      <c r="DF723" s="210"/>
      <c r="DG723" s="210"/>
      <c r="DH723" s="210"/>
      <c r="DI723" s="210"/>
      <c r="DJ723" s="210"/>
    </row>
    <row r="724" spans="19:114">
      <c r="CV724" s="226"/>
      <c r="CW724" s="226"/>
      <c r="CX724" s="226"/>
      <c r="CY724" s="226"/>
      <c r="CZ724" s="226"/>
      <c r="DA724" s="210"/>
      <c r="DB724" s="210"/>
      <c r="DC724" s="210"/>
      <c r="DD724" s="210"/>
      <c r="DE724" s="210"/>
      <c r="DF724" s="210"/>
      <c r="DG724" s="210"/>
      <c r="DH724" s="210"/>
      <c r="DI724" s="210"/>
      <c r="DJ724" s="210"/>
    </row>
    <row r="725" spans="19:114">
      <c r="CV725" s="226"/>
      <c r="CW725" s="226"/>
      <c r="CX725" s="226"/>
      <c r="CY725" s="226"/>
      <c r="CZ725" s="226"/>
      <c r="DA725" s="210"/>
      <c r="DB725" s="210"/>
      <c r="DC725" s="210"/>
      <c r="DD725" s="210"/>
      <c r="DE725" s="210"/>
      <c r="DF725" s="210"/>
      <c r="DG725" s="210"/>
      <c r="DH725" s="210"/>
      <c r="DI725" s="210"/>
      <c r="DJ725" s="210"/>
    </row>
    <row r="726" spans="19:114">
      <c r="CV726" s="226"/>
      <c r="CW726" s="226"/>
      <c r="CX726" s="226"/>
      <c r="CY726" s="226"/>
      <c r="CZ726" s="226"/>
      <c r="DA726" s="210"/>
      <c r="DB726" s="210"/>
      <c r="DC726" s="210"/>
      <c r="DD726" s="210"/>
      <c r="DE726" s="210"/>
      <c r="DF726" s="210"/>
      <c r="DG726" s="210"/>
      <c r="DH726" s="210"/>
      <c r="DI726" s="210"/>
      <c r="DJ726" s="210"/>
    </row>
    <row r="727" spans="19:114">
      <c r="CV727" s="226"/>
      <c r="CW727" s="226"/>
      <c r="CX727" s="226"/>
      <c r="CY727" s="226"/>
      <c r="CZ727" s="226"/>
      <c r="DA727" s="210"/>
      <c r="DB727" s="210"/>
      <c r="DC727" s="210"/>
      <c r="DD727" s="210"/>
      <c r="DE727" s="210"/>
      <c r="DF727" s="210"/>
      <c r="DG727" s="210"/>
      <c r="DH727" s="210"/>
      <c r="DI727" s="210"/>
      <c r="DJ727" s="210"/>
    </row>
    <row r="728" spans="19:114" ht="15.75" thickBot="1">
      <c r="CV728" s="226"/>
      <c r="CW728" s="226"/>
      <c r="CX728" s="226"/>
      <c r="CY728" s="226"/>
      <c r="CZ728" s="226"/>
      <c r="DA728" s="210"/>
      <c r="DB728" s="210"/>
      <c r="DC728" s="210"/>
      <c r="DD728" s="210"/>
      <c r="DE728" s="210"/>
      <c r="DF728" s="210"/>
      <c r="DG728" s="210"/>
      <c r="DH728" s="210"/>
      <c r="DI728" s="210"/>
      <c r="DJ728" s="210"/>
    </row>
    <row r="729" spans="19:114" ht="15.75" thickTop="1">
      <c r="S729" s="400"/>
      <c r="T729" s="400"/>
      <c r="U729" s="400"/>
      <c r="V729" s="400"/>
      <c r="W729" s="400"/>
      <c r="X729" s="400"/>
      <c r="Y729" s="400"/>
      <c r="Z729" s="401"/>
      <c r="AA729" s="391"/>
      <c r="AB729" s="392"/>
      <c r="AC729" s="392"/>
      <c r="AD729" s="393"/>
      <c r="CV729" s="226"/>
      <c r="CW729" s="226"/>
      <c r="CX729" s="226"/>
      <c r="CY729" s="226"/>
      <c r="CZ729" s="226"/>
      <c r="DA729" s="210"/>
      <c r="DB729" s="210"/>
      <c r="DC729" s="210"/>
      <c r="DD729" s="210"/>
      <c r="DE729" s="210"/>
      <c r="DF729" s="210"/>
      <c r="DG729" s="210"/>
      <c r="DH729" s="210"/>
      <c r="DI729" s="210"/>
      <c r="DJ729" s="210"/>
    </row>
    <row r="730" spans="19:114">
      <c r="S730" s="400"/>
      <c r="T730" s="400"/>
      <c r="U730" s="400"/>
      <c r="V730" s="400"/>
      <c r="W730" s="400"/>
      <c r="X730" s="400"/>
      <c r="Y730" s="400"/>
      <c r="Z730" s="401"/>
      <c r="AA730" s="394"/>
      <c r="AB730" s="395"/>
      <c r="AC730" s="395"/>
      <c r="AD730" s="396"/>
      <c r="CV730" s="226"/>
      <c r="CW730" s="226"/>
      <c r="CX730" s="226"/>
      <c r="CY730" s="226"/>
      <c r="CZ730" s="226"/>
      <c r="DA730" s="210"/>
      <c r="DB730" s="210"/>
      <c r="DC730" s="210"/>
      <c r="DD730" s="210"/>
      <c r="DE730" s="210"/>
      <c r="DF730" s="210"/>
      <c r="DG730" s="210"/>
      <c r="DH730" s="210"/>
      <c r="DI730" s="210"/>
      <c r="DJ730" s="210"/>
    </row>
    <row r="731" spans="19:114" ht="15.75" thickBot="1">
      <c r="S731" s="400"/>
      <c r="T731" s="400"/>
      <c r="U731" s="400"/>
      <c r="V731" s="400"/>
      <c r="W731" s="400"/>
      <c r="X731" s="400"/>
      <c r="Y731" s="400"/>
      <c r="Z731" s="401"/>
      <c r="AA731" s="397"/>
      <c r="AB731" s="398"/>
      <c r="AC731" s="398"/>
      <c r="AD731" s="399"/>
      <c r="CV731" s="226"/>
      <c r="CW731" s="226"/>
      <c r="CX731" s="226"/>
      <c r="CY731" s="226"/>
      <c r="CZ731" s="226"/>
      <c r="DA731" s="210"/>
      <c r="DB731" s="210"/>
      <c r="DC731" s="210"/>
      <c r="DD731" s="210"/>
      <c r="DE731" s="210"/>
      <c r="DF731" s="210"/>
      <c r="DG731" s="210"/>
      <c r="DH731" s="210"/>
      <c r="DI731" s="210"/>
      <c r="DJ731" s="210"/>
    </row>
    <row r="732" spans="19:114" ht="15.75" thickTop="1">
      <c r="CV732" s="226"/>
      <c r="CW732" s="226"/>
      <c r="CX732" s="226"/>
      <c r="CY732" s="226"/>
      <c r="CZ732" s="226"/>
      <c r="DA732" s="210"/>
      <c r="DB732" s="210"/>
      <c r="DC732" s="210"/>
      <c r="DD732" s="210"/>
      <c r="DE732" s="210"/>
      <c r="DF732" s="210"/>
      <c r="DG732" s="210"/>
      <c r="DH732" s="210"/>
      <c r="DI732" s="210"/>
      <c r="DJ732" s="210"/>
    </row>
    <row r="733" spans="19:114">
      <c r="CV733" s="226"/>
      <c r="CW733" s="226"/>
      <c r="CX733" s="226"/>
      <c r="CY733" s="226"/>
      <c r="CZ733" s="226"/>
      <c r="DA733" s="210"/>
      <c r="DB733" s="210"/>
      <c r="DC733" s="210"/>
      <c r="DD733" s="210"/>
      <c r="DE733" s="210"/>
      <c r="DF733" s="210"/>
      <c r="DG733" s="210"/>
      <c r="DH733" s="210"/>
      <c r="DI733" s="210"/>
      <c r="DJ733" s="210"/>
    </row>
    <row r="734" spans="19:114">
      <c r="CV734" s="226"/>
      <c r="CW734" s="226"/>
      <c r="CX734" s="226"/>
      <c r="CY734" s="226"/>
      <c r="CZ734" s="226"/>
      <c r="DA734" s="210"/>
      <c r="DB734" s="210"/>
      <c r="DC734" s="210"/>
      <c r="DD734" s="210"/>
      <c r="DE734" s="210"/>
      <c r="DF734" s="210"/>
      <c r="DG734" s="210"/>
      <c r="DH734" s="210"/>
      <c r="DI734" s="210"/>
      <c r="DJ734" s="210"/>
    </row>
    <row r="735" spans="19:114">
      <c r="CV735" s="226"/>
      <c r="CW735" s="226"/>
      <c r="CX735" s="226"/>
      <c r="CY735" s="226"/>
      <c r="CZ735" s="226"/>
      <c r="DA735" s="210"/>
      <c r="DB735" s="210"/>
      <c r="DC735" s="210"/>
      <c r="DD735" s="210"/>
      <c r="DE735" s="210"/>
      <c r="DF735" s="210"/>
      <c r="DG735" s="210"/>
      <c r="DH735" s="210"/>
      <c r="DI735" s="210"/>
      <c r="DJ735" s="210"/>
    </row>
    <row r="736" spans="19:114">
      <c r="CV736" s="226"/>
      <c r="CW736" s="226"/>
      <c r="CX736" s="226"/>
      <c r="CY736" s="226"/>
      <c r="CZ736" s="226"/>
      <c r="DA736" s="210"/>
      <c r="DB736" s="210"/>
      <c r="DC736" s="210"/>
      <c r="DD736" s="210"/>
      <c r="DE736" s="210"/>
      <c r="DF736" s="210"/>
      <c r="DG736" s="210"/>
      <c r="DH736" s="210"/>
      <c r="DI736" s="210"/>
      <c r="DJ736" s="210"/>
    </row>
    <row r="737" spans="100:114">
      <c r="CV737" s="226"/>
      <c r="CW737" s="226"/>
      <c r="CX737" s="226"/>
      <c r="CY737" s="226"/>
      <c r="CZ737" s="226"/>
      <c r="DA737" s="210"/>
      <c r="DB737" s="210"/>
      <c r="DC737" s="210"/>
      <c r="DD737" s="210"/>
      <c r="DE737" s="210"/>
      <c r="DF737" s="210"/>
      <c r="DG737" s="210"/>
      <c r="DH737" s="210"/>
      <c r="DI737" s="210"/>
      <c r="DJ737" s="210"/>
    </row>
    <row r="738" spans="100:114">
      <c r="CV738" s="226"/>
      <c r="CW738" s="226"/>
      <c r="CX738" s="226"/>
      <c r="CY738" s="226"/>
      <c r="CZ738" s="226"/>
      <c r="DA738" s="210"/>
      <c r="DB738" s="210"/>
      <c r="DC738" s="210"/>
      <c r="DD738" s="210"/>
      <c r="DE738" s="210"/>
      <c r="DF738" s="210"/>
      <c r="DG738" s="210"/>
      <c r="DH738" s="210"/>
      <c r="DI738" s="210"/>
      <c r="DJ738" s="210"/>
    </row>
    <row r="739" spans="100:114">
      <c r="CV739" s="226"/>
      <c r="CW739" s="226"/>
      <c r="CX739" s="226"/>
      <c r="CY739" s="226"/>
      <c r="CZ739" s="226"/>
      <c r="DA739" s="210"/>
      <c r="DB739" s="210"/>
      <c r="DC739" s="210"/>
      <c r="DD739" s="210"/>
      <c r="DE739" s="210"/>
      <c r="DF739" s="210"/>
      <c r="DG739" s="210"/>
      <c r="DH739" s="210"/>
      <c r="DI739" s="210"/>
      <c r="DJ739" s="210"/>
    </row>
    <row r="740" spans="100:114">
      <c r="CV740" s="226"/>
      <c r="CW740" s="226"/>
      <c r="CX740" s="226"/>
      <c r="CY740" s="226"/>
      <c r="CZ740" s="226"/>
      <c r="DA740" s="210"/>
      <c r="DB740" s="210"/>
      <c r="DC740" s="210"/>
      <c r="DD740" s="210"/>
      <c r="DE740" s="210"/>
      <c r="DF740" s="210"/>
      <c r="DG740" s="210"/>
      <c r="DH740" s="210"/>
      <c r="DI740" s="210"/>
      <c r="DJ740" s="210"/>
    </row>
    <row r="741" spans="100:114">
      <c r="CV741" s="226"/>
      <c r="CW741" s="226"/>
      <c r="CX741" s="226"/>
      <c r="CY741" s="226"/>
      <c r="CZ741" s="226"/>
      <c r="DA741" s="210"/>
      <c r="DB741" s="210"/>
      <c r="DC741" s="210"/>
      <c r="DD741" s="210"/>
      <c r="DE741" s="210"/>
      <c r="DF741" s="210"/>
      <c r="DG741" s="210"/>
      <c r="DH741" s="210"/>
      <c r="DI741" s="210"/>
      <c r="DJ741" s="210"/>
    </row>
    <row r="742" spans="100:114">
      <c r="CV742" s="226"/>
      <c r="CW742" s="226"/>
      <c r="CX742" s="226"/>
      <c r="CY742" s="226"/>
      <c r="CZ742" s="226"/>
      <c r="DA742" s="210"/>
      <c r="DB742" s="210"/>
      <c r="DC742" s="210"/>
      <c r="DD742" s="210"/>
      <c r="DE742" s="210"/>
      <c r="DF742" s="210"/>
      <c r="DG742" s="210"/>
      <c r="DH742" s="210"/>
      <c r="DI742" s="210"/>
      <c r="DJ742" s="210"/>
    </row>
    <row r="743" spans="100:114">
      <c r="CV743" s="226"/>
      <c r="CW743" s="226"/>
      <c r="CX743" s="226"/>
      <c r="CY743" s="226"/>
      <c r="CZ743" s="226"/>
      <c r="DA743" s="210"/>
      <c r="DB743" s="210"/>
      <c r="DC743" s="210"/>
      <c r="DD743" s="210"/>
      <c r="DE743" s="210"/>
      <c r="DF743" s="210"/>
      <c r="DG743" s="210"/>
      <c r="DH743" s="210"/>
      <c r="DI743" s="210"/>
      <c r="DJ743" s="210"/>
    </row>
    <row r="744" spans="100:114">
      <c r="CV744" s="226"/>
      <c r="CW744" s="226"/>
      <c r="CX744" s="226"/>
      <c r="CY744" s="226"/>
      <c r="CZ744" s="226"/>
      <c r="DA744" s="210"/>
      <c r="DB744" s="210"/>
      <c r="DC744" s="210"/>
      <c r="DD744" s="210"/>
      <c r="DE744" s="210"/>
      <c r="DF744" s="210"/>
      <c r="DG744" s="210"/>
      <c r="DH744" s="210"/>
      <c r="DI744" s="210"/>
      <c r="DJ744" s="210"/>
    </row>
    <row r="745" spans="100:114">
      <c r="CV745" s="226"/>
      <c r="CW745" s="226"/>
      <c r="CX745" s="226"/>
      <c r="CY745" s="226"/>
      <c r="CZ745" s="226"/>
      <c r="DA745" s="210"/>
      <c r="DB745" s="210"/>
      <c r="DC745" s="210"/>
      <c r="DD745" s="210"/>
      <c r="DE745" s="210"/>
      <c r="DF745" s="210"/>
      <c r="DG745" s="210"/>
      <c r="DH745" s="210"/>
      <c r="DI745" s="210"/>
      <c r="DJ745" s="210"/>
    </row>
    <row r="746" spans="100:114">
      <c r="CV746" s="226"/>
      <c r="CW746" s="226"/>
      <c r="CX746" s="226"/>
      <c r="CY746" s="226"/>
      <c r="CZ746" s="226"/>
      <c r="DA746" s="210"/>
      <c r="DB746" s="210"/>
      <c r="DC746" s="210"/>
      <c r="DD746" s="210"/>
      <c r="DE746" s="210"/>
      <c r="DF746" s="210"/>
      <c r="DG746" s="210"/>
      <c r="DH746" s="210"/>
      <c r="DI746" s="210"/>
      <c r="DJ746" s="210"/>
    </row>
    <row r="747" spans="100:114">
      <c r="CV747" s="226"/>
      <c r="CW747" s="226"/>
      <c r="CX747" s="226"/>
      <c r="CY747" s="226"/>
      <c r="CZ747" s="226"/>
      <c r="DA747" s="210"/>
      <c r="DB747" s="210"/>
      <c r="DC747" s="210"/>
      <c r="DD747" s="210"/>
      <c r="DE747" s="210"/>
      <c r="DF747" s="210"/>
      <c r="DG747" s="210"/>
      <c r="DH747" s="210"/>
      <c r="DI747" s="210"/>
      <c r="DJ747" s="210"/>
    </row>
    <row r="748" spans="100:114">
      <c r="CV748" s="226"/>
      <c r="CW748" s="226"/>
      <c r="CX748" s="226"/>
      <c r="CY748" s="226"/>
      <c r="CZ748" s="226"/>
      <c r="DA748" s="210"/>
      <c r="DB748" s="210"/>
      <c r="DC748" s="210"/>
      <c r="DD748" s="210"/>
      <c r="DE748" s="210"/>
      <c r="DF748" s="210"/>
      <c r="DG748" s="210"/>
      <c r="DH748" s="210"/>
      <c r="DI748" s="210"/>
      <c r="DJ748" s="210"/>
    </row>
    <row r="749" spans="100:114">
      <c r="CV749" s="226"/>
      <c r="CW749" s="226"/>
      <c r="CX749" s="226"/>
      <c r="CY749" s="226"/>
      <c r="CZ749" s="226"/>
      <c r="DA749" s="210"/>
      <c r="DB749" s="210"/>
      <c r="DC749" s="210"/>
      <c r="DD749" s="210"/>
      <c r="DE749" s="210"/>
      <c r="DF749" s="210"/>
      <c r="DG749" s="210"/>
      <c r="DH749" s="210"/>
      <c r="DI749" s="210"/>
      <c r="DJ749" s="210"/>
    </row>
    <row r="750" spans="100:114">
      <c r="CV750" s="226"/>
      <c r="CW750" s="226"/>
      <c r="CX750" s="226"/>
      <c r="CY750" s="226"/>
      <c r="CZ750" s="226"/>
      <c r="DA750" s="210"/>
      <c r="DB750" s="210"/>
      <c r="DC750" s="210"/>
      <c r="DD750" s="210"/>
      <c r="DE750" s="210"/>
      <c r="DF750" s="210"/>
      <c r="DG750" s="210"/>
      <c r="DH750" s="210"/>
      <c r="DI750" s="210"/>
      <c r="DJ750" s="210"/>
    </row>
    <row r="751" spans="100:114">
      <c r="CV751" s="226"/>
      <c r="CW751" s="226"/>
      <c r="CX751" s="226"/>
      <c r="CY751" s="226"/>
      <c r="CZ751" s="226"/>
      <c r="DA751" s="210"/>
      <c r="DB751" s="210"/>
      <c r="DC751" s="210"/>
      <c r="DD751" s="210"/>
      <c r="DE751" s="210"/>
      <c r="DF751" s="210"/>
      <c r="DG751" s="210"/>
      <c r="DH751" s="210"/>
      <c r="DI751" s="210"/>
      <c r="DJ751" s="210"/>
    </row>
    <row r="752" spans="100:114">
      <c r="CV752" s="226"/>
      <c r="CW752" s="226"/>
      <c r="CX752" s="226"/>
      <c r="CY752" s="226"/>
      <c r="CZ752" s="226"/>
      <c r="DA752" s="210"/>
      <c r="DB752" s="210"/>
      <c r="DC752" s="210"/>
      <c r="DD752" s="210"/>
      <c r="DE752" s="210"/>
      <c r="DF752" s="210"/>
      <c r="DG752" s="210"/>
      <c r="DH752" s="210"/>
      <c r="DI752" s="210"/>
      <c r="DJ752" s="210"/>
    </row>
    <row r="753" spans="100:114">
      <c r="CV753" s="226"/>
      <c r="CW753" s="226"/>
      <c r="CX753" s="226"/>
      <c r="CY753" s="226"/>
      <c r="CZ753" s="226"/>
      <c r="DA753" s="210"/>
      <c r="DB753" s="210"/>
      <c r="DC753" s="210"/>
      <c r="DD753" s="210"/>
      <c r="DE753" s="210"/>
      <c r="DF753" s="210"/>
      <c r="DG753" s="210"/>
      <c r="DH753" s="210"/>
      <c r="DI753" s="210"/>
      <c r="DJ753" s="210"/>
    </row>
    <row r="754" spans="100:114">
      <c r="CV754" s="226"/>
      <c r="CW754" s="226"/>
      <c r="CX754" s="226"/>
      <c r="CY754" s="226"/>
      <c r="CZ754" s="226"/>
      <c r="DA754" s="210"/>
      <c r="DB754" s="210"/>
      <c r="DC754" s="210"/>
      <c r="DD754" s="210"/>
      <c r="DE754" s="210"/>
      <c r="DF754" s="210"/>
      <c r="DG754" s="210"/>
      <c r="DH754" s="210"/>
      <c r="DI754" s="210"/>
      <c r="DJ754" s="210"/>
    </row>
    <row r="755" spans="100:114">
      <c r="CV755" s="226"/>
      <c r="CW755" s="226"/>
      <c r="CX755" s="226"/>
      <c r="CY755" s="226"/>
      <c r="CZ755" s="226"/>
      <c r="DA755" s="210"/>
      <c r="DB755" s="210"/>
      <c r="DC755" s="210"/>
      <c r="DD755" s="210"/>
      <c r="DE755" s="210"/>
      <c r="DF755" s="210"/>
      <c r="DG755" s="210"/>
      <c r="DH755" s="210"/>
      <c r="DI755" s="210"/>
      <c r="DJ755" s="210"/>
    </row>
    <row r="756" spans="100:114">
      <c r="CV756" s="226"/>
      <c r="CW756" s="226"/>
      <c r="CX756" s="226"/>
      <c r="CY756" s="226"/>
      <c r="CZ756" s="226"/>
      <c r="DA756" s="210"/>
      <c r="DB756" s="210"/>
      <c r="DC756" s="210"/>
      <c r="DD756" s="210"/>
      <c r="DE756" s="210"/>
      <c r="DF756" s="210"/>
      <c r="DG756" s="210"/>
      <c r="DH756" s="210"/>
      <c r="DI756" s="210"/>
      <c r="DJ756" s="210"/>
    </row>
    <row r="757" spans="100:114">
      <c r="CV757" s="226"/>
      <c r="CW757" s="226"/>
      <c r="CX757" s="226"/>
      <c r="CY757" s="226"/>
      <c r="CZ757" s="226"/>
      <c r="DA757" s="210"/>
      <c r="DB757" s="210"/>
      <c r="DC757" s="210"/>
      <c r="DD757" s="210"/>
      <c r="DE757" s="210"/>
      <c r="DF757" s="210"/>
      <c r="DG757" s="210"/>
      <c r="DH757" s="210"/>
      <c r="DI757" s="210"/>
      <c r="DJ757" s="210"/>
    </row>
    <row r="758" spans="100:114">
      <c r="CV758" s="226"/>
      <c r="CW758" s="226"/>
      <c r="CX758" s="226"/>
      <c r="CY758" s="226"/>
      <c r="CZ758" s="226"/>
      <c r="DA758" s="210"/>
      <c r="DB758" s="210"/>
      <c r="DC758" s="210"/>
      <c r="DD758" s="210"/>
      <c r="DE758" s="210"/>
      <c r="DF758" s="210"/>
      <c r="DG758" s="210"/>
      <c r="DH758" s="210"/>
      <c r="DI758" s="210"/>
      <c r="DJ758" s="210"/>
    </row>
    <row r="759" spans="100:114">
      <c r="CV759" s="226"/>
      <c r="CW759" s="226"/>
      <c r="CX759" s="226"/>
      <c r="CY759" s="226"/>
      <c r="CZ759" s="226"/>
      <c r="DA759" s="210"/>
      <c r="DB759" s="210"/>
      <c r="DC759" s="210"/>
      <c r="DD759" s="210"/>
      <c r="DE759" s="210"/>
      <c r="DF759" s="210"/>
      <c r="DG759" s="210"/>
      <c r="DH759" s="210"/>
      <c r="DI759" s="210"/>
      <c r="DJ759" s="210"/>
    </row>
    <row r="760" spans="100:114">
      <c r="CV760" s="226"/>
      <c r="CW760" s="226"/>
      <c r="CX760" s="226"/>
      <c r="CY760" s="226"/>
      <c r="CZ760" s="226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</row>
    <row r="761" spans="100:114">
      <c r="CV761" s="226"/>
      <c r="CW761" s="226"/>
      <c r="CX761" s="226"/>
      <c r="CY761" s="226"/>
      <c r="CZ761" s="226"/>
      <c r="DA761" s="210"/>
      <c r="DB761" s="210"/>
      <c r="DC761" s="210"/>
      <c r="DD761" s="210"/>
      <c r="DE761" s="210"/>
      <c r="DF761" s="210"/>
      <c r="DG761" s="210"/>
      <c r="DH761" s="210"/>
      <c r="DI761" s="210"/>
      <c r="DJ761" s="210"/>
    </row>
    <row r="762" spans="100:114">
      <c r="CV762" s="226"/>
      <c r="CW762" s="226"/>
      <c r="CX762" s="226"/>
      <c r="CY762" s="226"/>
      <c r="CZ762" s="226"/>
      <c r="DA762" s="210"/>
      <c r="DB762" s="210"/>
      <c r="DC762" s="210"/>
      <c r="DD762" s="210"/>
      <c r="DE762" s="210"/>
      <c r="DF762" s="210"/>
      <c r="DG762" s="210"/>
      <c r="DH762" s="210"/>
      <c r="DI762" s="210"/>
      <c r="DJ762" s="210"/>
    </row>
    <row r="763" spans="100:114">
      <c r="CV763" s="226"/>
      <c r="CW763" s="226"/>
      <c r="CX763" s="226"/>
      <c r="CY763" s="226"/>
      <c r="CZ763" s="226"/>
      <c r="DA763" s="210"/>
      <c r="DB763" s="210"/>
      <c r="DC763" s="210"/>
      <c r="DD763" s="210"/>
      <c r="DE763" s="210"/>
      <c r="DF763" s="210"/>
      <c r="DG763" s="210"/>
      <c r="DH763" s="210"/>
      <c r="DI763" s="210"/>
      <c r="DJ763" s="210"/>
    </row>
    <row r="764" spans="100:114">
      <c r="CV764" s="226"/>
      <c r="CW764" s="226"/>
      <c r="CX764" s="226"/>
      <c r="CY764" s="226"/>
      <c r="CZ764" s="226"/>
      <c r="DA764" s="210"/>
      <c r="DB764" s="210"/>
      <c r="DC764" s="210"/>
      <c r="DD764" s="210"/>
      <c r="DE764" s="210"/>
      <c r="DF764" s="210"/>
      <c r="DG764" s="210"/>
      <c r="DH764" s="210"/>
      <c r="DI764" s="210"/>
      <c r="DJ764" s="210"/>
    </row>
    <row r="765" spans="100:114">
      <c r="CV765" s="226"/>
      <c r="CW765" s="226"/>
      <c r="CX765" s="226"/>
      <c r="CY765" s="226"/>
      <c r="CZ765" s="226"/>
      <c r="DA765" s="210"/>
      <c r="DB765" s="210"/>
      <c r="DC765" s="210"/>
      <c r="DD765" s="210"/>
      <c r="DE765" s="210"/>
      <c r="DF765" s="210"/>
      <c r="DG765" s="210"/>
      <c r="DH765" s="210"/>
      <c r="DI765" s="210"/>
      <c r="DJ765" s="210"/>
    </row>
    <row r="766" spans="100:114">
      <c r="CV766" s="226"/>
      <c r="CW766" s="226"/>
      <c r="CX766" s="226"/>
      <c r="CY766" s="226"/>
      <c r="CZ766" s="226"/>
      <c r="DA766" s="210"/>
      <c r="DB766" s="210"/>
      <c r="DC766" s="210"/>
      <c r="DD766" s="210"/>
      <c r="DE766" s="210"/>
      <c r="DF766" s="210"/>
      <c r="DG766" s="210"/>
      <c r="DH766" s="210"/>
      <c r="DI766" s="210"/>
      <c r="DJ766" s="210"/>
    </row>
    <row r="767" spans="100:114">
      <c r="CV767" s="226"/>
      <c r="CW767" s="226"/>
      <c r="CX767" s="226"/>
      <c r="CY767" s="226"/>
      <c r="CZ767" s="226"/>
      <c r="DA767" s="210"/>
      <c r="DB767" s="210"/>
      <c r="DC767" s="210"/>
      <c r="DD767" s="210"/>
      <c r="DE767" s="210"/>
      <c r="DF767" s="210"/>
      <c r="DG767" s="210"/>
      <c r="DH767" s="210"/>
      <c r="DI767" s="210"/>
      <c r="DJ767" s="210"/>
    </row>
    <row r="768" spans="100:114">
      <c r="CV768" s="226"/>
      <c r="CW768" s="226"/>
      <c r="CX768" s="226"/>
      <c r="CY768" s="226"/>
      <c r="CZ768" s="226"/>
      <c r="DA768" s="210"/>
      <c r="DB768" s="210"/>
      <c r="DC768" s="210"/>
      <c r="DD768" s="210"/>
      <c r="DE768" s="210"/>
      <c r="DF768" s="210"/>
      <c r="DG768" s="210"/>
      <c r="DH768" s="210"/>
      <c r="DI768" s="210"/>
      <c r="DJ768" s="210"/>
    </row>
    <row r="769" spans="100:114">
      <c r="CV769" s="226"/>
      <c r="CW769" s="226"/>
      <c r="CX769" s="226"/>
      <c r="CY769" s="226"/>
      <c r="CZ769" s="226"/>
      <c r="DA769" s="210"/>
      <c r="DB769" s="210"/>
      <c r="DC769" s="210"/>
      <c r="DD769" s="210"/>
      <c r="DE769" s="210"/>
      <c r="DF769" s="210"/>
      <c r="DG769" s="210"/>
      <c r="DH769" s="210"/>
      <c r="DI769" s="210"/>
      <c r="DJ769" s="210"/>
    </row>
    <row r="770" spans="100:114">
      <c r="CV770" s="226"/>
      <c r="CW770" s="226"/>
      <c r="CX770" s="226"/>
      <c r="CY770" s="226"/>
      <c r="CZ770" s="226"/>
      <c r="DA770" s="210"/>
      <c r="DB770" s="210"/>
      <c r="DC770" s="210"/>
      <c r="DD770" s="210"/>
      <c r="DE770" s="210"/>
      <c r="DF770" s="210"/>
      <c r="DG770" s="210"/>
      <c r="DH770" s="210"/>
      <c r="DI770" s="210"/>
      <c r="DJ770" s="210"/>
    </row>
    <row r="771" spans="100:114">
      <c r="CV771" s="226"/>
      <c r="CW771" s="226"/>
      <c r="CX771" s="226"/>
      <c r="CY771" s="226"/>
      <c r="CZ771" s="226"/>
      <c r="DA771" s="210"/>
      <c r="DB771" s="210"/>
      <c r="DC771" s="210"/>
      <c r="DD771" s="210"/>
      <c r="DE771" s="210"/>
      <c r="DF771" s="210"/>
      <c r="DG771" s="210"/>
      <c r="DH771" s="210"/>
      <c r="DI771" s="210"/>
      <c r="DJ771" s="210"/>
    </row>
    <row r="772" spans="100:114">
      <c r="CV772" s="226"/>
      <c r="CW772" s="226"/>
      <c r="CX772" s="226"/>
      <c r="CY772" s="226"/>
      <c r="CZ772" s="226"/>
      <c r="DA772" s="210"/>
      <c r="DB772" s="210"/>
      <c r="DC772" s="210"/>
      <c r="DD772" s="210"/>
      <c r="DE772" s="210"/>
      <c r="DF772" s="210"/>
      <c r="DG772" s="210"/>
      <c r="DH772" s="210"/>
      <c r="DI772" s="210"/>
      <c r="DJ772" s="210"/>
    </row>
    <row r="773" spans="100:114">
      <c r="CV773" s="226"/>
      <c r="CW773" s="226"/>
      <c r="CX773" s="226"/>
      <c r="CY773" s="226"/>
      <c r="CZ773" s="226"/>
      <c r="DA773" s="210"/>
      <c r="DB773" s="210"/>
      <c r="DC773" s="210"/>
      <c r="DD773" s="210"/>
      <c r="DE773" s="210"/>
      <c r="DF773" s="210"/>
      <c r="DG773" s="210"/>
      <c r="DH773" s="210"/>
      <c r="DI773" s="210"/>
      <c r="DJ773" s="210"/>
    </row>
    <row r="774" spans="100:114">
      <c r="CV774" s="226"/>
      <c r="CW774" s="226"/>
      <c r="CX774" s="226"/>
      <c r="CY774" s="226"/>
      <c r="CZ774" s="226"/>
      <c r="DA774" s="210"/>
      <c r="DB774" s="210"/>
      <c r="DC774" s="210"/>
      <c r="DD774" s="210"/>
      <c r="DE774" s="210"/>
      <c r="DF774" s="210"/>
      <c r="DG774" s="210"/>
      <c r="DH774" s="210"/>
      <c r="DI774" s="210"/>
      <c r="DJ774" s="210"/>
    </row>
    <row r="775" spans="100:114">
      <c r="CV775" s="226"/>
      <c r="CW775" s="226"/>
      <c r="CX775" s="226"/>
      <c r="CY775" s="226"/>
      <c r="CZ775" s="226"/>
      <c r="DA775" s="210"/>
      <c r="DB775" s="210"/>
      <c r="DC775" s="210"/>
      <c r="DD775" s="210"/>
      <c r="DE775" s="210"/>
      <c r="DF775" s="210"/>
      <c r="DG775" s="210"/>
      <c r="DH775" s="210"/>
      <c r="DI775" s="210"/>
      <c r="DJ775" s="210"/>
    </row>
    <row r="776" spans="100:114">
      <c r="CV776" s="226"/>
      <c r="CW776" s="226"/>
      <c r="CX776" s="226"/>
      <c r="CY776" s="226"/>
      <c r="CZ776" s="226"/>
      <c r="DA776" s="210"/>
      <c r="DB776" s="210"/>
      <c r="DC776" s="210"/>
      <c r="DD776" s="210"/>
      <c r="DE776" s="210"/>
      <c r="DF776" s="210"/>
      <c r="DG776" s="210"/>
      <c r="DH776" s="210"/>
      <c r="DI776" s="210"/>
      <c r="DJ776" s="210"/>
    </row>
    <row r="777" spans="100:114">
      <c r="CV777" s="226"/>
      <c r="CW777" s="226"/>
      <c r="CX777" s="226"/>
      <c r="CY777" s="226"/>
      <c r="CZ777" s="226"/>
      <c r="DA777" s="210"/>
      <c r="DB777" s="210"/>
      <c r="DC777" s="210"/>
      <c r="DD777" s="210"/>
      <c r="DE777" s="210"/>
      <c r="DF777" s="210"/>
      <c r="DG777" s="210"/>
      <c r="DH777" s="210"/>
      <c r="DI777" s="210"/>
      <c r="DJ777" s="210"/>
    </row>
    <row r="778" spans="100:114">
      <c r="CV778" s="226"/>
      <c r="CW778" s="226"/>
      <c r="CX778" s="226"/>
      <c r="CY778" s="226"/>
      <c r="CZ778" s="226"/>
      <c r="DA778" s="210"/>
      <c r="DB778" s="210"/>
      <c r="DC778" s="210"/>
      <c r="DD778" s="210"/>
      <c r="DE778" s="210"/>
      <c r="DF778" s="210"/>
      <c r="DG778" s="210"/>
      <c r="DH778" s="210"/>
      <c r="DI778" s="210"/>
      <c r="DJ778" s="210"/>
    </row>
    <row r="779" spans="100:114">
      <c r="CV779" s="226"/>
      <c r="CW779" s="226"/>
      <c r="CX779" s="226"/>
      <c r="CY779" s="226"/>
      <c r="CZ779" s="226"/>
      <c r="DA779" s="210"/>
      <c r="DB779" s="210"/>
      <c r="DC779" s="210"/>
      <c r="DD779" s="210"/>
      <c r="DE779" s="210"/>
      <c r="DF779" s="210"/>
      <c r="DG779" s="210"/>
      <c r="DH779" s="210"/>
      <c r="DI779" s="210"/>
      <c r="DJ779" s="210"/>
    </row>
    <row r="780" spans="100:114">
      <c r="CV780" s="226"/>
      <c r="CW780" s="226"/>
      <c r="CX780" s="226"/>
      <c r="CY780" s="226"/>
      <c r="CZ780" s="226"/>
      <c r="DA780" s="210"/>
      <c r="DB780" s="210"/>
      <c r="DC780" s="210"/>
      <c r="DD780" s="210"/>
      <c r="DE780" s="210"/>
      <c r="DF780" s="210"/>
      <c r="DG780" s="210"/>
      <c r="DH780" s="210"/>
      <c r="DI780" s="210"/>
      <c r="DJ780" s="210"/>
    </row>
    <row r="781" spans="100:114">
      <c r="CV781" s="226"/>
      <c r="CW781" s="226"/>
      <c r="CX781" s="226"/>
      <c r="CY781" s="226"/>
      <c r="CZ781" s="226"/>
      <c r="DA781" s="210"/>
      <c r="DB781" s="210"/>
      <c r="DC781" s="210"/>
      <c r="DD781" s="210"/>
      <c r="DE781" s="210"/>
      <c r="DF781" s="210"/>
      <c r="DG781" s="210"/>
      <c r="DH781" s="210"/>
      <c r="DI781" s="210"/>
      <c r="DJ781" s="210"/>
    </row>
    <row r="782" spans="100:114">
      <c r="CV782" s="226"/>
      <c r="CW782" s="226"/>
      <c r="CX782" s="226"/>
      <c r="CY782" s="226"/>
      <c r="CZ782" s="226"/>
      <c r="DA782" s="210"/>
      <c r="DB782" s="210"/>
      <c r="DC782" s="210"/>
      <c r="DD782" s="210"/>
      <c r="DE782" s="210"/>
      <c r="DF782" s="210"/>
      <c r="DG782" s="210"/>
      <c r="DH782" s="210"/>
      <c r="DI782" s="210"/>
      <c r="DJ782" s="210"/>
    </row>
    <row r="783" spans="100:114">
      <c r="CV783" s="226"/>
      <c r="CW783" s="226"/>
      <c r="CX783" s="226"/>
      <c r="CY783" s="226"/>
      <c r="CZ783" s="226"/>
      <c r="DA783" s="210"/>
      <c r="DB783" s="210"/>
      <c r="DC783" s="210"/>
      <c r="DD783" s="210"/>
      <c r="DE783" s="210"/>
      <c r="DF783" s="210"/>
      <c r="DG783" s="210"/>
      <c r="DH783" s="210"/>
      <c r="DI783" s="210"/>
      <c r="DJ783" s="210"/>
    </row>
    <row r="784" spans="100:114">
      <c r="CV784" s="226"/>
      <c r="CW784" s="226"/>
      <c r="CX784" s="226"/>
      <c r="CY784" s="226"/>
      <c r="CZ784" s="226"/>
      <c r="DA784" s="210"/>
      <c r="DB784" s="210"/>
      <c r="DC784" s="210"/>
      <c r="DD784" s="210"/>
      <c r="DE784" s="210"/>
      <c r="DF784" s="210"/>
      <c r="DG784" s="210"/>
      <c r="DH784" s="210"/>
      <c r="DI784" s="210"/>
      <c r="DJ784" s="210"/>
    </row>
    <row r="785" spans="100:114">
      <c r="CV785" s="226"/>
      <c r="CW785" s="226"/>
      <c r="CX785" s="226"/>
      <c r="CY785" s="226"/>
      <c r="CZ785" s="226"/>
      <c r="DA785" s="210"/>
      <c r="DB785" s="210"/>
      <c r="DC785" s="210"/>
      <c r="DD785" s="210"/>
      <c r="DE785" s="210"/>
      <c r="DF785" s="210"/>
      <c r="DG785" s="210"/>
      <c r="DH785" s="210"/>
      <c r="DI785" s="210"/>
      <c r="DJ785" s="210"/>
    </row>
    <row r="786" spans="100:114">
      <c r="CV786" s="226"/>
      <c r="CW786" s="226"/>
      <c r="CX786" s="226"/>
      <c r="CY786" s="226"/>
      <c r="CZ786" s="226"/>
      <c r="DA786" s="210"/>
      <c r="DB786" s="210"/>
      <c r="DC786" s="210"/>
      <c r="DD786" s="210"/>
      <c r="DE786" s="210"/>
      <c r="DF786" s="210"/>
      <c r="DG786" s="210"/>
      <c r="DH786" s="210"/>
      <c r="DI786" s="210"/>
      <c r="DJ786" s="210"/>
    </row>
    <row r="787" spans="100:114">
      <c r="CV787" s="226"/>
      <c r="CW787" s="226"/>
      <c r="CX787" s="226"/>
      <c r="CY787" s="226"/>
      <c r="CZ787" s="226"/>
      <c r="DA787" s="210"/>
      <c r="DB787" s="210"/>
      <c r="DC787" s="210"/>
      <c r="DD787" s="210"/>
      <c r="DE787" s="210"/>
      <c r="DF787" s="210"/>
      <c r="DG787" s="210"/>
      <c r="DH787" s="210"/>
      <c r="DI787" s="210"/>
      <c r="DJ787" s="210"/>
    </row>
    <row r="788" spans="100:114">
      <c r="CV788" s="226"/>
      <c r="CW788" s="226"/>
      <c r="CX788" s="226"/>
      <c r="CY788" s="226"/>
      <c r="CZ788" s="226"/>
      <c r="DA788" s="210"/>
      <c r="DB788" s="210"/>
      <c r="DC788" s="210"/>
      <c r="DD788" s="210"/>
      <c r="DE788" s="210"/>
      <c r="DF788" s="210"/>
      <c r="DG788" s="210"/>
      <c r="DH788" s="210"/>
      <c r="DI788" s="210"/>
      <c r="DJ788" s="210"/>
    </row>
    <row r="789" spans="100:114">
      <c r="CV789" s="226"/>
      <c r="CW789" s="226"/>
      <c r="CX789" s="226"/>
      <c r="CY789" s="226"/>
      <c r="CZ789" s="226"/>
      <c r="DA789" s="210"/>
      <c r="DB789" s="210"/>
      <c r="DC789" s="210"/>
      <c r="DD789" s="210"/>
      <c r="DE789" s="210"/>
      <c r="DF789" s="210"/>
      <c r="DG789" s="210"/>
      <c r="DH789" s="210"/>
      <c r="DI789" s="210"/>
      <c r="DJ789" s="210"/>
    </row>
    <row r="790" spans="100:114">
      <c r="CV790" s="226"/>
      <c r="CW790" s="226"/>
      <c r="CX790" s="226"/>
      <c r="CY790" s="226"/>
      <c r="CZ790" s="226"/>
      <c r="DA790" s="210"/>
      <c r="DB790" s="210"/>
      <c r="DC790" s="210"/>
      <c r="DD790" s="210"/>
      <c r="DE790" s="210"/>
      <c r="DF790" s="210"/>
      <c r="DG790" s="210"/>
      <c r="DH790" s="210"/>
      <c r="DI790" s="210"/>
      <c r="DJ790" s="210"/>
    </row>
    <row r="791" spans="100:114">
      <c r="CV791" s="226"/>
      <c r="CW791" s="226"/>
      <c r="CX791" s="226"/>
      <c r="CY791" s="226"/>
      <c r="CZ791" s="226"/>
      <c r="DA791" s="210"/>
      <c r="DB791" s="210"/>
      <c r="DC791" s="210"/>
      <c r="DD791" s="210"/>
      <c r="DE791" s="210"/>
      <c r="DF791" s="210"/>
      <c r="DG791" s="210"/>
      <c r="DH791" s="210"/>
      <c r="DI791" s="210"/>
      <c r="DJ791" s="210"/>
    </row>
    <row r="792" spans="100:114">
      <c r="CV792" s="226"/>
      <c r="CW792" s="226"/>
      <c r="CX792" s="226"/>
      <c r="CY792" s="226"/>
      <c r="CZ792" s="226"/>
      <c r="DA792" s="210"/>
      <c r="DB792" s="210"/>
      <c r="DC792" s="210"/>
      <c r="DD792" s="210"/>
      <c r="DE792" s="210"/>
      <c r="DF792" s="210"/>
      <c r="DG792" s="210"/>
      <c r="DH792" s="210"/>
      <c r="DI792" s="210"/>
      <c r="DJ792" s="210"/>
    </row>
    <row r="793" spans="100:114">
      <c r="CV793" s="226"/>
      <c r="CW793" s="226"/>
      <c r="CX793" s="226"/>
      <c r="CY793" s="226"/>
      <c r="CZ793" s="226"/>
      <c r="DA793" s="210"/>
      <c r="DB793" s="210"/>
      <c r="DC793" s="210"/>
      <c r="DD793" s="210"/>
      <c r="DE793" s="210"/>
      <c r="DF793" s="210"/>
      <c r="DG793" s="210"/>
      <c r="DH793" s="210"/>
      <c r="DI793" s="210"/>
      <c r="DJ793" s="210"/>
    </row>
    <row r="794" spans="100:114">
      <c r="CV794" s="226"/>
      <c r="CW794" s="226"/>
      <c r="CX794" s="226"/>
      <c r="CY794" s="226"/>
      <c r="CZ794" s="226"/>
      <c r="DA794" s="210"/>
      <c r="DB794" s="210"/>
      <c r="DC794" s="210"/>
      <c r="DD794" s="210"/>
      <c r="DE794" s="210"/>
      <c r="DF794" s="210"/>
      <c r="DG794" s="210"/>
      <c r="DH794" s="210"/>
      <c r="DI794" s="210"/>
      <c r="DJ794" s="210"/>
    </row>
    <row r="795" spans="100:114">
      <c r="CV795" s="226"/>
      <c r="CW795" s="226"/>
      <c r="CX795" s="226"/>
      <c r="CY795" s="226"/>
      <c r="CZ795" s="226"/>
      <c r="DA795" s="210"/>
      <c r="DB795" s="210"/>
      <c r="DC795" s="210"/>
      <c r="DD795" s="210"/>
      <c r="DE795" s="210"/>
      <c r="DF795" s="210"/>
      <c r="DG795" s="210"/>
      <c r="DH795" s="210"/>
      <c r="DI795" s="210"/>
      <c r="DJ795" s="210"/>
    </row>
    <row r="796" spans="100:114">
      <c r="CV796" s="226"/>
      <c r="CW796" s="226"/>
      <c r="CX796" s="226"/>
      <c r="CY796" s="226"/>
      <c r="CZ796" s="226"/>
      <c r="DA796" s="210"/>
      <c r="DB796" s="210"/>
      <c r="DC796" s="210"/>
      <c r="DD796" s="210"/>
      <c r="DE796" s="210"/>
      <c r="DF796" s="210"/>
      <c r="DG796" s="210"/>
      <c r="DH796" s="210"/>
      <c r="DI796" s="210"/>
      <c r="DJ796" s="210"/>
    </row>
    <row r="797" spans="100:114">
      <c r="CV797" s="226"/>
      <c r="CW797" s="226"/>
      <c r="CX797" s="226"/>
      <c r="CY797" s="226"/>
      <c r="CZ797" s="226"/>
      <c r="DA797" s="210"/>
      <c r="DB797" s="210"/>
      <c r="DC797" s="210"/>
      <c r="DD797" s="210"/>
      <c r="DE797" s="210"/>
      <c r="DF797" s="210"/>
      <c r="DG797" s="210"/>
      <c r="DH797" s="210"/>
      <c r="DI797" s="210"/>
      <c r="DJ797" s="210"/>
    </row>
    <row r="798" spans="100:114">
      <c r="CV798" s="226"/>
      <c r="CW798" s="226"/>
      <c r="CX798" s="226"/>
      <c r="CY798" s="226"/>
      <c r="CZ798" s="226"/>
      <c r="DA798" s="210"/>
      <c r="DB798" s="210"/>
      <c r="DC798" s="210"/>
      <c r="DD798" s="210"/>
      <c r="DE798" s="210"/>
      <c r="DF798" s="210"/>
      <c r="DG798" s="210"/>
      <c r="DH798" s="210"/>
      <c r="DI798" s="210"/>
      <c r="DJ798" s="210"/>
    </row>
    <row r="799" spans="100:114">
      <c r="CV799" s="226"/>
      <c r="CW799" s="226"/>
      <c r="CX799" s="226"/>
      <c r="CY799" s="226"/>
      <c r="CZ799" s="226"/>
      <c r="DA799" s="210"/>
      <c r="DB799" s="210"/>
      <c r="DC799" s="210"/>
      <c r="DD799" s="210"/>
      <c r="DE799" s="210"/>
      <c r="DF799" s="210"/>
      <c r="DG799" s="210"/>
      <c r="DH799" s="210"/>
      <c r="DI799" s="210"/>
      <c r="DJ799" s="210"/>
    </row>
    <row r="800" spans="100:114">
      <c r="CV800" s="226"/>
      <c r="CW800" s="226"/>
      <c r="CX800" s="226"/>
      <c r="CY800" s="226"/>
      <c r="CZ800" s="226"/>
      <c r="DA800" s="210"/>
      <c r="DB800" s="210"/>
      <c r="DC800" s="210"/>
      <c r="DD800" s="210"/>
      <c r="DE800" s="210"/>
      <c r="DF800" s="210"/>
      <c r="DG800" s="210"/>
      <c r="DH800" s="210"/>
      <c r="DI800" s="210"/>
      <c r="DJ800" s="210"/>
    </row>
    <row r="801" spans="20:114">
      <c r="CV801" s="226"/>
      <c r="CW801" s="226"/>
      <c r="CX801" s="226"/>
      <c r="CY801" s="226"/>
      <c r="CZ801" s="226"/>
      <c r="DA801" s="210"/>
      <c r="DB801" s="210"/>
      <c r="DC801" s="210"/>
      <c r="DD801" s="210"/>
      <c r="DE801" s="210"/>
      <c r="DF801" s="210"/>
      <c r="DG801" s="210"/>
      <c r="DH801" s="210"/>
      <c r="DI801" s="210"/>
      <c r="DJ801" s="210"/>
    </row>
    <row r="802" spans="20:114">
      <c r="CV802" s="226"/>
      <c r="CW802" s="226"/>
      <c r="CX802" s="226"/>
      <c r="CY802" s="226"/>
      <c r="CZ802" s="226"/>
      <c r="DA802" s="210"/>
      <c r="DB802" s="210"/>
      <c r="DC802" s="210"/>
      <c r="DD802" s="210"/>
      <c r="DE802" s="210"/>
      <c r="DF802" s="210"/>
      <c r="DG802" s="210"/>
      <c r="DH802" s="210"/>
      <c r="DI802" s="210"/>
      <c r="DJ802" s="210"/>
    </row>
    <row r="803" spans="20:114">
      <c r="CV803" s="226"/>
      <c r="CW803" s="226"/>
      <c r="CX803" s="226"/>
      <c r="CY803" s="226"/>
      <c r="CZ803" s="226"/>
      <c r="DA803" s="210"/>
      <c r="DB803" s="210"/>
      <c r="DC803" s="210"/>
      <c r="DD803" s="210"/>
      <c r="DE803" s="210"/>
      <c r="DF803" s="210"/>
      <c r="DG803" s="210"/>
      <c r="DH803" s="210"/>
      <c r="DI803" s="210"/>
      <c r="DJ803" s="210"/>
    </row>
    <row r="804" spans="20:114">
      <c r="CV804" s="226"/>
      <c r="CW804" s="226"/>
      <c r="CX804" s="226"/>
      <c r="CY804" s="226"/>
      <c r="CZ804" s="226"/>
      <c r="DA804" s="210"/>
      <c r="DB804" s="210"/>
      <c r="DC804" s="210"/>
      <c r="DD804" s="210"/>
      <c r="DE804" s="210"/>
      <c r="DF804" s="210"/>
      <c r="DG804" s="210"/>
      <c r="DH804" s="210"/>
      <c r="DI804" s="210"/>
      <c r="DJ804" s="210"/>
    </row>
    <row r="805" spans="20:114">
      <c r="CV805" s="226"/>
      <c r="CW805" s="226"/>
      <c r="CX805" s="226"/>
      <c r="CY805" s="226"/>
      <c r="CZ805" s="226"/>
      <c r="DA805" s="210"/>
      <c r="DB805" s="210"/>
      <c r="DC805" s="210"/>
      <c r="DD805" s="210"/>
      <c r="DE805" s="210"/>
      <c r="DF805" s="210"/>
      <c r="DG805" s="210"/>
      <c r="DH805" s="210"/>
      <c r="DI805" s="210"/>
      <c r="DJ805" s="210"/>
    </row>
    <row r="806" spans="20:114">
      <c r="CV806" s="226"/>
      <c r="CW806" s="226"/>
      <c r="CX806" s="226"/>
      <c r="CY806" s="226"/>
      <c r="CZ806" s="226"/>
      <c r="DA806" s="210"/>
      <c r="DB806" s="210"/>
      <c r="DC806" s="210"/>
      <c r="DD806" s="210"/>
      <c r="DE806" s="210"/>
      <c r="DF806" s="210"/>
      <c r="DG806" s="210"/>
      <c r="DH806" s="210"/>
      <c r="DI806" s="210"/>
      <c r="DJ806" s="210"/>
    </row>
    <row r="807" spans="20:114">
      <c r="CV807" s="226"/>
      <c r="CW807" s="226"/>
      <c r="CX807" s="226"/>
      <c r="CY807" s="226"/>
      <c r="CZ807" s="226"/>
      <c r="DA807" s="210"/>
      <c r="DB807" s="210"/>
      <c r="DC807" s="210"/>
      <c r="DD807" s="210"/>
      <c r="DE807" s="210"/>
      <c r="DF807" s="210"/>
      <c r="DG807" s="210"/>
      <c r="DH807" s="210"/>
      <c r="DI807" s="210"/>
      <c r="DJ807" s="210"/>
    </row>
    <row r="808" spans="20:114">
      <c r="CV808" s="226"/>
      <c r="CW808" s="226"/>
      <c r="CX808" s="226"/>
      <c r="CY808" s="226"/>
      <c r="CZ808" s="226"/>
      <c r="DA808" s="210"/>
      <c r="DB808" s="210"/>
      <c r="DC808" s="210"/>
      <c r="DD808" s="210"/>
      <c r="DE808" s="210"/>
      <c r="DF808" s="210"/>
      <c r="DG808" s="210"/>
      <c r="DH808" s="210"/>
      <c r="DI808" s="210"/>
      <c r="DJ808" s="210"/>
    </row>
    <row r="809" spans="20:114">
      <c r="CV809" s="226"/>
      <c r="CW809" s="226"/>
      <c r="CX809" s="226"/>
      <c r="CY809" s="226"/>
      <c r="CZ809" s="226"/>
      <c r="DA809" s="210"/>
      <c r="DB809" s="210"/>
      <c r="DC809" s="210"/>
      <c r="DD809" s="210"/>
      <c r="DE809" s="210"/>
      <c r="DF809" s="210"/>
      <c r="DG809" s="210"/>
      <c r="DH809" s="210"/>
      <c r="DI809" s="210"/>
      <c r="DJ809" s="210"/>
    </row>
    <row r="810" spans="20:114">
      <c r="CV810" s="226"/>
      <c r="CW810" s="226"/>
      <c r="CX810" s="226"/>
      <c r="CY810" s="226"/>
      <c r="CZ810" s="226"/>
      <c r="DA810" s="210"/>
      <c r="DB810" s="210"/>
      <c r="DC810" s="210"/>
      <c r="DD810" s="210"/>
      <c r="DE810" s="210"/>
      <c r="DF810" s="210"/>
      <c r="DG810" s="210"/>
      <c r="DH810" s="210"/>
      <c r="DI810" s="210"/>
      <c r="DJ810" s="210"/>
    </row>
    <row r="811" spans="20:114">
      <c r="CV811" s="226"/>
      <c r="CW811" s="226"/>
      <c r="CX811" s="226"/>
      <c r="CY811" s="226"/>
      <c r="CZ811" s="226"/>
      <c r="DA811" s="210"/>
      <c r="DB811" s="210"/>
      <c r="DC811" s="210"/>
      <c r="DD811" s="210"/>
      <c r="DE811" s="210"/>
      <c r="DF811" s="210"/>
      <c r="DG811" s="210"/>
      <c r="DH811" s="210"/>
      <c r="DI811" s="210"/>
      <c r="DJ811" s="210"/>
    </row>
    <row r="812" spans="20:114">
      <c r="CV812" s="226"/>
      <c r="CW812" s="226"/>
      <c r="CX812" s="226"/>
      <c r="CY812" s="226"/>
      <c r="CZ812" s="226"/>
      <c r="DA812" s="210"/>
      <c r="DB812" s="210"/>
      <c r="DC812" s="210"/>
      <c r="DD812" s="210"/>
      <c r="DE812" s="210"/>
      <c r="DF812" s="210"/>
      <c r="DG812" s="210"/>
      <c r="DH812" s="210"/>
      <c r="DI812" s="210"/>
      <c r="DJ812" s="210"/>
    </row>
    <row r="813" spans="20:114">
      <c r="CV813" s="226"/>
      <c r="CW813" s="226"/>
      <c r="CX813" s="226"/>
      <c r="CY813" s="226"/>
      <c r="CZ813" s="226"/>
      <c r="DA813" s="210"/>
      <c r="DB813" s="210"/>
      <c r="DC813" s="210"/>
      <c r="DD813" s="210"/>
      <c r="DE813" s="210"/>
      <c r="DF813" s="210"/>
      <c r="DG813" s="210"/>
      <c r="DH813" s="210"/>
      <c r="DI813" s="210"/>
      <c r="DJ813" s="210"/>
    </row>
    <row r="814" spans="20:114">
      <c r="CV814" s="226"/>
      <c r="CW814" s="226"/>
      <c r="CX814" s="226"/>
      <c r="CY814" s="226"/>
      <c r="CZ814" s="226"/>
      <c r="DA814" s="210"/>
      <c r="DB814" s="210"/>
      <c r="DC814" s="210"/>
      <c r="DD814" s="210"/>
      <c r="DE814" s="210"/>
      <c r="DF814" s="210"/>
      <c r="DG814" s="210"/>
      <c r="DH814" s="210"/>
      <c r="DI814" s="210"/>
      <c r="DJ814" s="210"/>
    </row>
    <row r="815" spans="20:114" ht="15.75" thickBot="1">
      <c r="CV815" s="226"/>
      <c r="CW815" s="226"/>
      <c r="CX815" s="226"/>
      <c r="CY815" s="226"/>
      <c r="CZ815" s="226"/>
      <c r="DA815" s="210"/>
      <c r="DB815" s="210"/>
      <c r="DC815" s="210"/>
      <c r="DD815" s="210"/>
      <c r="DE815" s="210"/>
      <c r="DF815" s="210"/>
      <c r="DG815" s="210"/>
      <c r="DH815" s="210"/>
      <c r="DI815" s="210"/>
      <c r="DJ815" s="210"/>
    </row>
    <row r="816" spans="20:114" ht="15.75" thickTop="1">
      <c r="T816" s="400"/>
      <c r="U816" s="424"/>
      <c r="V816" s="424"/>
      <c r="W816" s="424"/>
      <c r="X816" s="424"/>
      <c r="Y816" s="424"/>
      <c r="Z816" s="424"/>
      <c r="AA816" s="425"/>
      <c r="AB816" s="391"/>
      <c r="AC816" s="392"/>
      <c r="AD816" s="392"/>
      <c r="AE816" s="393"/>
      <c r="CV816" s="226"/>
      <c r="CW816" s="226"/>
      <c r="CX816" s="226"/>
      <c r="CY816" s="226"/>
      <c r="CZ816" s="226"/>
      <c r="DA816" s="210"/>
      <c r="DB816" s="210"/>
      <c r="DC816" s="210"/>
      <c r="DD816" s="210"/>
      <c r="DE816" s="210"/>
      <c r="DF816" s="210"/>
      <c r="DG816" s="210"/>
      <c r="DH816" s="210"/>
      <c r="DI816" s="210"/>
      <c r="DJ816" s="210"/>
    </row>
    <row r="817" spans="20:31">
      <c r="T817" s="424"/>
      <c r="U817" s="424"/>
      <c r="V817" s="424"/>
      <c r="W817" s="424"/>
      <c r="X817" s="424"/>
      <c r="Y817" s="424"/>
      <c r="Z817" s="424"/>
      <c r="AA817" s="425"/>
      <c r="AB817" s="394"/>
      <c r="AC817" s="395"/>
      <c r="AD817" s="395"/>
      <c r="AE817" s="396"/>
    </row>
    <row r="818" spans="20:31" ht="15.75" thickBot="1">
      <c r="T818" s="424"/>
      <c r="U818" s="424"/>
      <c r="V818" s="424"/>
      <c r="W818" s="424"/>
      <c r="X818" s="424"/>
      <c r="Y818" s="424"/>
      <c r="Z818" s="424"/>
      <c r="AA818" s="425"/>
      <c r="AB818" s="397"/>
      <c r="AC818" s="398"/>
      <c r="AD818" s="398"/>
      <c r="AE818" s="399"/>
    </row>
    <row r="819" spans="20:31" ht="15.75" thickTop="1"/>
    <row r="914" spans="20:35" ht="15.75" thickBot="1">
      <c r="AI914" s="289"/>
    </row>
    <row r="915" spans="20:35" ht="15.75" thickTop="1">
      <c r="T915" s="400"/>
      <c r="U915" s="400"/>
      <c r="V915" s="400"/>
      <c r="W915" s="400"/>
      <c r="X915" s="400"/>
      <c r="Y915" s="400"/>
      <c r="Z915" s="400"/>
      <c r="AA915" s="401"/>
      <c r="AB915" s="391"/>
      <c r="AC915" s="392"/>
      <c r="AD915" s="392"/>
      <c r="AE915" s="393"/>
    </row>
    <row r="916" spans="20:35">
      <c r="T916" s="400"/>
      <c r="U916" s="400"/>
      <c r="V916" s="400"/>
      <c r="W916" s="400"/>
      <c r="X916" s="400"/>
      <c r="Y916" s="400"/>
      <c r="Z916" s="400"/>
      <c r="AA916" s="401"/>
      <c r="AB916" s="394"/>
      <c r="AC916" s="395"/>
      <c r="AD916" s="395"/>
      <c r="AE916" s="396"/>
    </row>
    <row r="917" spans="20:35" ht="15.75" thickBot="1">
      <c r="T917" s="400"/>
      <c r="U917" s="400"/>
      <c r="V917" s="400"/>
      <c r="W917" s="400"/>
      <c r="X917" s="400"/>
      <c r="Y917" s="400"/>
      <c r="Z917" s="400"/>
      <c r="AA917" s="401"/>
      <c r="AB917" s="397"/>
      <c r="AC917" s="398"/>
      <c r="AD917" s="398"/>
      <c r="AE917" s="399"/>
    </row>
    <row r="918" spans="20:35" ht="15.75" thickTop="1"/>
    <row r="1000" spans="20:35" ht="15.75" thickBot="1">
      <c r="AI1000" s="289"/>
    </row>
    <row r="1001" spans="20:35" ht="15.75" thickTop="1">
      <c r="T1001" s="411"/>
      <c r="U1001" s="411"/>
      <c r="V1001" s="411"/>
      <c r="W1001" s="411"/>
      <c r="X1001" s="411"/>
      <c r="Y1001" s="411"/>
      <c r="Z1001" s="411"/>
      <c r="AA1001" s="412"/>
      <c r="AB1001" s="391"/>
      <c r="AC1001" s="392"/>
      <c r="AD1001" s="392"/>
      <c r="AE1001" s="393"/>
    </row>
    <row r="1002" spans="20:35">
      <c r="T1002" s="411"/>
      <c r="U1002" s="411"/>
      <c r="V1002" s="411"/>
      <c r="W1002" s="411"/>
      <c r="X1002" s="411"/>
      <c r="Y1002" s="411"/>
      <c r="Z1002" s="411"/>
      <c r="AA1002" s="412"/>
      <c r="AB1002" s="394"/>
      <c r="AC1002" s="395"/>
      <c r="AD1002" s="395"/>
      <c r="AE1002" s="396"/>
    </row>
    <row r="1003" spans="20:35" ht="15.75" thickBot="1">
      <c r="T1003" s="411"/>
      <c r="U1003" s="411"/>
      <c r="V1003" s="411"/>
      <c r="W1003" s="411"/>
      <c r="X1003" s="411"/>
      <c r="Y1003" s="411"/>
      <c r="Z1003" s="411"/>
      <c r="AA1003" s="412"/>
      <c r="AB1003" s="397"/>
      <c r="AC1003" s="398"/>
      <c r="AD1003" s="398"/>
      <c r="AE1003" s="399"/>
    </row>
    <row r="1004" spans="20:35" ht="15.75" thickTop="1"/>
    <row r="1105" spans="20:35" ht="15.75" thickBot="1">
      <c r="AI1105" s="289"/>
    </row>
    <row r="1106" spans="20:35" ht="15.75" thickTop="1">
      <c r="T1106" s="413"/>
      <c r="U1106" s="413"/>
      <c r="V1106" s="413"/>
      <c r="W1106" s="413"/>
      <c r="X1106" s="413"/>
      <c r="Y1106" s="413"/>
      <c r="Z1106" s="413"/>
      <c r="AA1106" s="414"/>
      <c r="AB1106" s="391"/>
      <c r="AC1106" s="392"/>
      <c r="AD1106" s="392"/>
      <c r="AE1106" s="393"/>
    </row>
    <row r="1107" spans="20:35">
      <c r="T1107" s="413"/>
      <c r="U1107" s="413"/>
      <c r="V1107" s="413"/>
      <c r="W1107" s="413"/>
      <c r="X1107" s="413"/>
      <c r="Y1107" s="413"/>
      <c r="Z1107" s="413"/>
      <c r="AA1107" s="414"/>
      <c r="AB1107" s="394"/>
      <c r="AC1107" s="395"/>
      <c r="AD1107" s="395"/>
      <c r="AE1107" s="396"/>
    </row>
    <row r="1108" spans="20:35" ht="15.75" thickBot="1">
      <c r="T1108" s="413"/>
      <c r="U1108" s="413"/>
      <c r="V1108" s="413"/>
      <c r="W1108" s="413"/>
      <c r="X1108" s="413"/>
      <c r="Y1108" s="413"/>
      <c r="Z1108" s="413"/>
      <c r="AA1108" s="414"/>
      <c r="AB1108" s="397"/>
      <c r="AC1108" s="398"/>
      <c r="AD1108" s="398"/>
      <c r="AE1108" s="399"/>
    </row>
    <row r="1109" spans="20:35" ht="15.75" thickTop="1"/>
    <row r="1212" spans="20:35" ht="15.75" thickBot="1">
      <c r="AI1212" s="289"/>
    </row>
    <row r="1213" spans="20:35" ht="15.75" thickTop="1">
      <c r="T1213" s="411"/>
      <c r="U1213" s="411"/>
      <c r="V1213" s="411"/>
      <c r="W1213" s="411"/>
      <c r="X1213" s="411"/>
      <c r="Y1213" s="411"/>
      <c r="Z1213" s="411"/>
      <c r="AA1213" s="412"/>
      <c r="AB1213" s="415"/>
      <c r="AC1213" s="416"/>
      <c r="AD1213" s="416"/>
      <c r="AE1213" s="417"/>
    </row>
    <row r="1214" spans="20:35">
      <c r="T1214" s="411"/>
      <c r="U1214" s="411"/>
      <c r="V1214" s="411"/>
      <c r="W1214" s="411"/>
      <c r="X1214" s="411"/>
      <c r="Y1214" s="411"/>
      <c r="Z1214" s="411"/>
      <c r="AA1214" s="412"/>
      <c r="AB1214" s="418"/>
      <c r="AC1214" s="419"/>
      <c r="AD1214" s="419"/>
      <c r="AE1214" s="420"/>
    </row>
    <row r="1215" spans="20:35" ht="15.75" thickBot="1">
      <c r="T1215" s="411"/>
      <c r="U1215" s="411"/>
      <c r="V1215" s="411"/>
      <c r="W1215" s="411"/>
      <c r="X1215" s="411"/>
      <c r="Y1215" s="411"/>
      <c r="Z1215" s="411"/>
      <c r="AA1215" s="412"/>
      <c r="AB1215" s="421"/>
      <c r="AC1215" s="422"/>
      <c r="AD1215" s="422"/>
      <c r="AE1215" s="423"/>
    </row>
    <row r="1216" spans="20:35" ht="15.75" thickTop="1"/>
    <row r="1323" spans="20:35" ht="15.75" thickBot="1">
      <c r="AI1323" s="289"/>
    </row>
    <row r="1324" spans="20:35" ht="15.75" thickTop="1">
      <c r="T1324" s="411"/>
      <c r="U1324" s="411"/>
      <c r="V1324" s="411"/>
      <c r="W1324" s="411"/>
      <c r="X1324" s="411"/>
      <c r="Y1324" s="411"/>
      <c r="Z1324" s="411"/>
      <c r="AA1324" s="412"/>
      <c r="AB1324" s="391"/>
      <c r="AC1324" s="392"/>
      <c r="AD1324" s="392"/>
      <c r="AE1324" s="393"/>
    </row>
    <row r="1325" spans="20:35">
      <c r="T1325" s="411"/>
      <c r="U1325" s="411"/>
      <c r="V1325" s="411"/>
      <c r="W1325" s="411"/>
      <c r="X1325" s="411"/>
      <c r="Y1325" s="411"/>
      <c r="Z1325" s="411"/>
      <c r="AA1325" s="412"/>
      <c r="AB1325" s="394"/>
      <c r="AC1325" s="395"/>
      <c r="AD1325" s="395"/>
      <c r="AE1325" s="396"/>
    </row>
    <row r="1326" spans="20:35" ht="15.75" thickBot="1">
      <c r="T1326" s="411"/>
      <c r="U1326" s="411"/>
      <c r="V1326" s="411"/>
      <c r="W1326" s="411"/>
      <c r="X1326" s="411"/>
      <c r="Y1326" s="411"/>
      <c r="Z1326" s="411"/>
      <c r="AA1326" s="412"/>
      <c r="AB1326" s="397"/>
      <c r="AC1326" s="398"/>
      <c r="AD1326" s="398"/>
      <c r="AE1326" s="399"/>
    </row>
    <row r="1327" spans="20:35" ht="15.75" thickTop="1"/>
    <row r="15156" spans="52:212" s="184" customFormat="1">
      <c r="AZ15156" s="213"/>
      <c r="BA15156" s="279"/>
      <c r="BB15156" s="279"/>
      <c r="BC15156" s="287"/>
      <c r="BD15156" s="287"/>
      <c r="BE15156" s="287"/>
      <c r="BF15156" s="287"/>
      <c r="BG15156" s="287"/>
      <c r="BH15156" s="287"/>
      <c r="BI15156" s="287"/>
      <c r="BJ15156" s="287"/>
      <c r="BK15156" s="287"/>
      <c r="BL15156" s="287"/>
      <c r="BM15156" s="287"/>
      <c r="BN15156" s="287"/>
      <c r="BO15156" s="287"/>
      <c r="BP15156" s="287"/>
      <c r="BQ15156" s="287"/>
      <c r="BR15156" s="287"/>
      <c r="BS15156" s="287"/>
      <c r="BT15156" s="287"/>
      <c r="BU15156" s="287"/>
      <c r="BV15156" s="287"/>
      <c r="BW15156" s="287"/>
      <c r="BX15156" s="287"/>
      <c r="BY15156" s="287"/>
      <c r="BZ15156" s="287"/>
      <c r="CA15156" s="287"/>
      <c r="CB15156" s="287"/>
      <c r="CC15156" s="287"/>
      <c r="CD15156" s="287"/>
      <c r="CE15156" s="287"/>
      <c r="CF15156" s="287"/>
      <c r="CG15156" s="287"/>
      <c r="CH15156" s="287"/>
      <c r="CI15156" s="287"/>
      <c r="CJ15156" s="287"/>
      <c r="CK15156" s="287"/>
      <c r="CL15156" s="287"/>
      <c r="CM15156" s="287"/>
      <c r="CN15156" s="287"/>
      <c r="CO15156" s="287"/>
      <c r="CP15156" s="287"/>
      <c r="CQ15156" s="287"/>
      <c r="CR15156" s="287"/>
      <c r="CS15156" s="287"/>
      <c r="CT15156" s="287"/>
      <c r="CU15156" s="287"/>
      <c r="CV15156" s="225"/>
      <c r="CW15156" s="225"/>
      <c r="CX15156" s="225"/>
      <c r="CY15156" s="225"/>
      <c r="CZ15156" s="225"/>
      <c r="DA15156" s="198"/>
      <c r="DB15156" s="198"/>
      <c r="DC15156" s="198"/>
      <c r="DD15156" s="198"/>
      <c r="DE15156" s="198"/>
      <c r="DF15156" s="198"/>
      <c r="DG15156" s="198"/>
      <c r="DH15156" s="198"/>
      <c r="DI15156" s="198"/>
      <c r="DJ15156" s="198"/>
      <c r="DK15156" s="198"/>
      <c r="DL15156" s="198"/>
      <c r="DM15156" s="198"/>
      <c r="DN15156" s="198"/>
      <c r="DO15156" s="198"/>
      <c r="DP15156" s="198"/>
      <c r="DQ15156" s="198"/>
      <c r="DR15156" s="198"/>
      <c r="DS15156" s="198"/>
      <c r="DT15156" s="198"/>
      <c r="DU15156" s="198"/>
      <c r="DV15156" s="198"/>
      <c r="DW15156" s="198"/>
      <c r="DX15156" s="198"/>
      <c r="DY15156" s="198"/>
      <c r="DZ15156" s="198"/>
      <c r="EA15156" s="198"/>
      <c r="EB15156" s="198"/>
      <c r="EC15156" s="198"/>
      <c r="ED15156" s="198"/>
      <c r="EE15156" s="198"/>
      <c r="EF15156" s="198"/>
      <c r="EG15156" s="198"/>
      <c r="EH15156" s="198"/>
      <c r="EI15156" s="198"/>
      <c r="EJ15156" s="198"/>
      <c r="EK15156" s="198"/>
      <c r="EL15156" s="198"/>
      <c r="EM15156" s="198"/>
      <c r="EN15156" s="198"/>
      <c r="EO15156" s="198"/>
      <c r="EP15156" s="198"/>
      <c r="EQ15156" s="198"/>
      <c r="ER15156" s="198"/>
      <c r="ES15156" s="198"/>
      <c r="ET15156" s="198"/>
      <c r="EU15156" s="198"/>
      <c r="EV15156" s="198"/>
      <c r="EW15156" s="198"/>
      <c r="EX15156" s="198"/>
      <c r="EY15156" s="198"/>
      <c r="EZ15156" s="198"/>
      <c r="FA15156" s="198"/>
      <c r="FB15156" s="198"/>
      <c r="FC15156" s="198"/>
      <c r="FD15156" s="198"/>
      <c r="FE15156" s="198"/>
      <c r="FF15156" s="198"/>
      <c r="FG15156" s="198"/>
      <c r="FH15156" s="198"/>
      <c r="FI15156" s="198"/>
      <c r="FJ15156" s="198"/>
      <c r="FK15156" s="198"/>
      <c r="FL15156" s="198"/>
      <c r="FM15156" s="198"/>
      <c r="FN15156" s="198"/>
      <c r="FO15156" s="198"/>
      <c r="FP15156" s="198"/>
      <c r="FQ15156" s="198"/>
      <c r="FR15156" s="198"/>
      <c r="FS15156" s="198"/>
      <c r="FT15156" s="198"/>
      <c r="FU15156" s="198"/>
      <c r="FV15156" s="198"/>
      <c r="FW15156" s="198"/>
      <c r="FX15156" s="198"/>
      <c r="FY15156" s="198"/>
      <c r="FZ15156" s="198"/>
      <c r="GA15156" s="198"/>
      <c r="GB15156" s="198"/>
      <c r="GC15156" s="198"/>
      <c r="GD15156" s="198"/>
      <c r="GE15156"/>
      <c r="GF15156"/>
      <c r="GG15156"/>
      <c r="GH15156"/>
      <c r="GI15156"/>
      <c r="GJ15156"/>
      <c r="GK15156"/>
      <c r="GL15156"/>
      <c r="GM15156"/>
      <c r="GN15156"/>
      <c r="GO15156"/>
      <c r="GP15156"/>
      <c r="GQ15156"/>
      <c r="GR15156"/>
      <c r="GS15156"/>
      <c r="GT15156"/>
      <c r="GU15156"/>
      <c r="GV15156"/>
      <c r="GW15156"/>
      <c r="GX15156"/>
      <c r="GY15156"/>
      <c r="GZ15156"/>
      <c r="HA15156"/>
      <c r="HB15156"/>
      <c r="HC15156"/>
      <c r="HD15156"/>
    </row>
    <row r="15157" spans="52:212" s="184" customFormat="1">
      <c r="AZ15157" s="213"/>
      <c r="BA15157" s="279"/>
      <c r="BB15157" s="279"/>
      <c r="BC15157" s="287"/>
      <c r="BD15157" s="287"/>
      <c r="BE15157" s="287"/>
      <c r="BF15157" s="287"/>
      <c r="BG15157" s="287"/>
      <c r="BH15157" s="287"/>
      <c r="BI15157" s="287"/>
      <c r="BJ15157" s="287"/>
      <c r="BK15157" s="287"/>
      <c r="BL15157" s="287"/>
      <c r="BM15157" s="287"/>
      <c r="BN15157" s="287"/>
      <c r="BO15157" s="287"/>
      <c r="BP15157" s="287"/>
      <c r="BQ15157" s="287"/>
      <c r="BR15157" s="287"/>
      <c r="BS15157" s="287"/>
      <c r="BT15157" s="287"/>
      <c r="BU15157" s="287"/>
      <c r="BV15157" s="287"/>
      <c r="BW15157" s="287"/>
      <c r="BX15157" s="287"/>
      <c r="BY15157" s="287"/>
      <c r="BZ15157" s="287"/>
      <c r="CA15157" s="287"/>
      <c r="CB15157" s="287"/>
      <c r="CC15157" s="287"/>
      <c r="CD15157" s="287"/>
      <c r="CE15157" s="287"/>
      <c r="CF15157" s="287"/>
      <c r="CG15157" s="287"/>
      <c r="CH15157" s="287"/>
      <c r="CI15157" s="287"/>
      <c r="CJ15157" s="287"/>
      <c r="CK15157" s="287"/>
      <c r="CL15157" s="287"/>
      <c r="CM15157" s="287"/>
      <c r="CN15157" s="287"/>
      <c r="CO15157" s="287"/>
      <c r="CP15157" s="287"/>
      <c r="CQ15157" s="287"/>
      <c r="CR15157" s="287"/>
      <c r="CS15157" s="287"/>
      <c r="CT15157" s="287"/>
      <c r="CU15157" s="287"/>
      <c r="CV15157" s="225"/>
      <c r="CW15157" s="225"/>
      <c r="CX15157" s="225"/>
      <c r="CY15157" s="225"/>
      <c r="CZ15157" s="225"/>
      <c r="DA15157" s="198"/>
      <c r="DB15157" s="198"/>
      <c r="DC15157" s="198"/>
      <c r="DD15157" s="198"/>
      <c r="DE15157" s="198"/>
      <c r="DF15157" s="198"/>
      <c r="DG15157" s="198"/>
      <c r="DH15157" s="198"/>
      <c r="DI15157" s="198"/>
      <c r="DJ15157" s="198"/>
      <c r="DK15157" s="198"/>
      <c r="DL15157" s="198"/>
      <c r="DM15157" s="198"/>
      <c r="DN15157" s="198"/>
      <c r="DO15157" s="198"/>
      <c r="DP15157" s="198"/>
      <c r="DQ15157" s="198"/>
      <c r="DR15157" s="198"/>
      <c r="DS15157" s="198"/>
      <c r="DT15157" s="198"/>
      <c r="DU15157" s="198"/>
      <c r="DV15157" s="198"/>
      <c r="DW15157" s="198"/>
      <c r="DX15157" s="198"/>
      <c r="DY15157" s="198"/>
      <c r="DZ15157" s="198"/>
      <c r="EA15157" s="198"/>
      <c r="EB15157" s="198"/>
      <c r="EC15157" s="198"/>
      <c r="ED15157" s="198"/>
      <c r="EE15157" s="198"/>
      <c r="EF15157" s="198"/>
      <c r="EG15157" s="198"/>
      <c r="EH15157" s="198"/>
      <c r="EI15157" s="198"/>
      <c r="EJ15157" s="198"/>
      <c r="EK15157" s="198"/>
      <c r="EL15157" s="198"/>
      <c r="EM15157" s="198"/>
      <c r="EN15157" s="198"/>
      <c r="EO15157" s="198"/>
      <c r="EP15157" s="198"/>
      <c r="EQ15157" s="198"/>
      <c r="ER15157" s="198"/>
      <c r="ES15157" s="198"/>
      <c r="ET15157" s="198"/>
      <c r="EU15157" s="198"/>
      <c r="EV15157" s="198"/>
      <c r="EW15157" s="198"/>
      <c r="EX15157" s="198"/>
      <c r="EY15157" s="198"/>
      <c r="EZ15157" s="198"/>
      <c r="FA15157" s="198"/>
      <c r="FB15157" s="198"/>
      <c r="FC15157" s="198"/>
      <c r="FD15157" s="198"/>
      <c r="FE15157" s="198"/>
      <c r="FF15157" s="198"/>
      <c r="FG15157" s="198"/>
      <c r="FH15157" s="198"/>
      <c r="FI15157" s="198"/>
      <c r="FJ15157" s="198"/>
      <c r="FK15157" s="198"/>
      <c r="FL15157" s="198"/>
      <c r="FM15157" s="198"/>
      <c r="FN15157" s="198"/>
      <c r="FO15157" s="198"/>
      <c r="FP15157" s="198"/>
      <c r="FQ15157" s="198"/>
      <c r="FR15157" s="198"/>
      <c r="FS15157" s="198"/>
      <c r="FT15157" s="198"/>
      <c r="FU15157" s="198"/>
      <c r="FV15157" s="198"/>
      <c r="FW15157" s="198"/>
      <c r="FX15157" s="198"/>
      <c r="FY15157" s="198"/>
      <c r="FZ15157" s="198"/>
      <c r="GA15157" s="198"/>
      <c r="GB15157" s="198"/>
      <c r="GC15157" s="198"/>
      <c r="GD15157" s="198"/>
      <c r="GE15157"/>
      <c r="GF15157"/>
      <c r="GG15157"/>
      <c r="GH15157"/>
      <c r="GI15157"/>
      <c r="GJ15157"/>
      <c r="GK15157"/>
      <c r="GL15157"/>
      <c r="GM15157"/>
      <c r="GN15157"/>
      <c r="GO15157"/>
      <c r="GP15157"/>
      <c r="GQ15157"/>
      <c r="GR15157"/>
      <c r="GS15157"/>
      <c r="GT15157"/>
      <c r="GU15157"/>
      <c r="GV15157"/>
      <c r="GW15157"/>
      <c r="GX15157"/>
      <c r="GY15157"/>
      <c r="GZ15157"/>
      <c r="HA15157"/>
      <c r="HB15157"/>
      <c r="HC15157"/>
      <c r="HD15157"/>
    </row>
    <row r="15158" spans="52:212" s="184" customFormat="1">
      <c r="AZ15158" s="213"/>
      <c r="BA15158" s="279"/>
      <c r="BB15158" s="279"/>
      <c r="BC15158" s="287"/>
      <c r="BD15158" s="287"/>
      <c r="BE15158" s="287"/>
      <c r="BF15158" s="287"/>
      <c r="BG15158" s="287"/>
      <c r="BH15158" s="287"/>
      <c r="BI15158" s="287"/>
      <c r="BJ15158" s="287"/>
      <c r="BK15158" s="287"/>
      <c r="BL15158" s="287"/>
      <c r="BM15158" s="287"/>
      <c r="BN15158" s="287"/>
      <c r="BO15158" s="287"/>
      <c r="BP15158" s="287"/>
      <c r="BQ15158" s="287"/>
      <c r="BR15158" s="287"/>
      <c r="BS15158" s="287"/>
      <c r="BT15158" s="287"/>
      <c r="BU15158" s="287"/>
      <c r="BV15158" s="287"/>
      <c r="BW15158" s="287"/>
      <c r="BX15158" s="287"/>
      <c r="BY15158" s="287"/>
      <c r="BZ15158" s="287"/>
      <c r="CA15158" s="287"/>
      <c r="CB15158" s="287"/>
      <c r="CC15158" s="287"/>
      <c r="CD15158" s="287"/>
      <c r="CE15158" s="287"/>
      <c r="CF15158" s="287"/>
      <c r="CG15158" s="287"/>
      <c r="CH15158" s="287"/>
      <c r="CI15158" s="287"/>
      <c r="CJ15158" s="287"/>
      <c r="CK15158" s="287"/>
      <c r="CL15158" s="287"/>
      <c r="CM15158" s="287"/>
      <c r="CN15158" s="287"/>
      <c r="CO15158" s="287"/>
      <c r="CP15158" s="287"/>
      <c r="CQ15158" s="287"/>
      <c r="CR15158" s="287"/>
      <c r="CS15158" s="287"/>
      <c r="CT15158" s="287"/>
      <c r="CU15158" s="287"/>
      <c r="CV15158" s="225"/>
      <c r="CW15158" s="225"/>
      <c r="CX15158" s="225"/>
      <c r="CY15158" s="225"/>
      <c r="CZ15158" s="225"/>
      <c r="DA15158" s="198"/>
      <c r="DB15158" s="198"/>
      <c r="DC15158" s="198"/>
      <c r="DD15158" s="198"/>
      <c r="DE15158" s="198"/>
      <c r="DF15158" s="198"/>
      <c r="DG15158" s="198"/>
      <c r="DH15158" s="198"/>
      <c r="DI15158" s="198"/>
      <c r="DJ15158" s="198"/>
      <c r="DK15158" s="198"/>
      <c r="DL15158" s="198"/>
      <c r="DM15158" s="198"/>
      <c r="DN15158" s="198"/>
      <c r="DO15158" s="198"/>
      <c r="DP15158" s="198"/>
      <c r="DQ15158" s="198"/>
      <c r="DR15158" s="198"/>
      <c r="DS15158" s="198"/>
      <c r="DT15158" s="198"/>
      <c r="DU15158" s="198"/>
      <c r="DV15158" s="198"/>
      <c r="DW15158" s="198"/>
      <c r="DX15158" s="198"/>
      <c r="DY15158" s="198"/>
      <c r="DZ15158" s="198"/>
      <c r="EA15158" s="198"/>
      <c r="EB15158" s="198"/>
      <c r="EC15158" s="198"/>
      <c r="ED15158" s="198"/>
      <c r="EE15158" s="198"/>
      <c r="EF15158" s="198"/>
      <c r="EG15158" s="198"/>
      <c r="EH15158" s="198"/>
      <c r="EI15158" s="198"/>
      <c r="EJ15158" s="198"/>
      <c r="EK15158" s="198"/>
      <c r="EL15158" s="198"/>
      <c r="EM15158" s="198"/>
      <c r="EN15158" s="198"/>
      <c r="EO15158" s="198"/>
      <c r="EP15158" s="198"/>
      <c r="EQ15158" s="198"/>
      <c r="ER15158" s="198"/>
      <c r="ES15158" s="198"/>
      <c r="ET15158" s="198"/>
      <c r="EU15158" s="198"/>
      <c r="EV15158" s="198"/>
      <c r="EW15158" s="198"/>
      <c r="EX15158" s="198"/>
      <c r="EY15158" s="198"/>
      <c r="EZ15158" s="198"/>
      <c r="FA15158" s="198"/>
      <c r="FB15158" s="198"/>
      <c r="FC15158" s="198"/>
      <c r="FD15158" s="198"/>
      <c r="FE15158" s="198"/>
      <c r="FF15158" s="198"/>
      <c r="FG15158" s="198"/>
      <c r="FH15158" s="198"/>
      <c r="FI15158" s="198"/>
      <c r="FJ15158" s="198"/>
      <c r="FK15158" s="198"/>
      <c r="FL15158" s="198"/>
      <c r="FM15158" s="198"/>
      <c r="FN15158" s="198"/>
      <c r="FO15158" s="198"/>
      <c r="FP15158" s="198"/>
      <c r="FQ15158" s="198"/>
      <c r="FR15158" s="198"/>
      <c r="FS15158" s="198"/>
      <c r="FT15158" s="198"/>
      <c r="FU15158" s="198"/>
      <c r="FV15158" s="198"/>
      <c r="FW15158" s="198"/>
      <c r="FX15158" s="198"/>
      <c r="FY15158" s="198"/>
      <c r="FZ15158" s="198"/>
      <c r="GA15158" s="198"/>
      <c r="GB15158" s="198"/>
      <c r="GC15158" s="198"/>
      <c r="GD15158" s="198"/>
      <c r="GE15158"/>
      <c r="GF15158"/>
      <c r="GG15158"/>
      <c r="GH15158"/>
      <c r="GI15158"/>
      <c r="GJ15158"/>
      <c r="GK15158"/>
      <c r="GL15158"/>
      <c r="GM15158"/>
      <c r="GN15158"/>
      <c r="GO15158"/>
      <c r="GP15158"/>
      <c r="GQ15158"/>
      <c r="GR15158"/>
      <c r="GS15158"/>
      <c r="GT15158"/>
      <c r="GU15158"/>
      <c r="GV15158"/>
      <c r="GW15158"/>
      <c r="GX15158"/>
      <c r="GY15158"/>
      <c r="GZ15158"/>
      <c r="HA15158"/>
      <c r="HB15158"/>
      <c r="HC15158"/>
      <c r="HD15158"/>
    </row>
    <row r="15159" spans="52:212" s="184" customFormat="1">
      <c r="AZ15159" s="213"/>
      <c r="BA15159" s="279"/>
      <c r="BB15159" s="279"/>
      <c r="BC15159" s="287"/>
      <c r="BD15159" s="287"/>
      <c r="BE15159" s="287"/>
      <c r="BF15159" s="287"/>
      <c r="BG15159" s="287"/>
      <c r="BH15159" s="287"/>
      <c r="BI15159" s="287"/>
      <c r="BJ15159" s="287"/>
      <c r="BK15159" s="287"/>
      <c r="BL15159" s="287"/>
      <c r="BM15159" s="287"/>
      <c r="BN15159" s="287"/>
      <c r="BO15159" s="287"/>
      <c r="BP15159" s="287"/>
      <c r="BQ15159" s="287"/>
      <c r="BR15159" s="287"/>
      <c r="BS15159" s="287"/>
      <c r="BT15159" s="287"/>
      <c r="BU15159" s="287"/>
      <c r="BV15159" s="287"/>
      <c r="BW15159" s="287"/>
      <c r="BX15159" s="287"/>
      <c r="BY15159" s="287"/>
      <c r="BZ15159" s="287"/>
      <c r="CA15159" s="287"/>
      <c r="CB15159" s="287"/>
      <c r="CC15159" s="287"/>
      <c r="CD15159" s="287"/>
      <c r="CE15159" s="287"/>
      <c r="CF15159" s="287"/>
      <c r="CG15159" s="287"/>
      <c r="CH15159" s="287"/>
      <c r="CI15159" s="287"/>
      <c r="CJ15159" s="287"/>
      <c r="CK15159" s="287"/>
      <c r="CL15159" s="287"/>
      <c r="CM15159" s="287"/>
      <c r="CN15159" s="287"/>
      <c r="CO15159" s="287"/>
      <c r="CP15159" s="287"/>
      <c r="CQ15159" s="287"/>
      <c r="CR15159" s="287"/>
      <c r="CS15159" s="287"/>
      <c r="CT15159" s="287"/>
      <c r="CU15159" s="287"/>
      <c r="CV15159" s="225"/>
      <c r="CW15159" s="225"/>
      <c r="CX15159" s="225"/>
      <c r="CY15159" s="225"/>
      <c r="CZ15159" s="225"/>
      <c r="DA15159" s="198"/>
      <c r="DB15159" s="198"/>
      <c r="DC15159" s="198"/>
      <c r="DD15159" s="198"/>
      <c r="DE15159" s="198"/>
      <c r="DF15159" s="198"/>
      <c r="DG15159" s="198"/>
      <c r="DH15159" s="198"/>
      <c r="DI15159" s="198"/>
      <c r="DJ15159" s="198"/>
      <c r="DK15159" s="198"/>
      <c r="DL15159" s="198"/>
      <c r="DM15159" s="198"/>
      <c r="DN15159" s="198"/>
      <c r="DO15159" s="198"/>
      <c r="DP15159" s="198"/>
      <c r="DQ15159" s="198"/>
      <c r="DR15159" s="198"/>
      <c r="DS15159" s="198"/>
      <c r="DT15159" s="198"/>
      <c r="DU15159" s="198"/>
      <c r="DV15159" s="198"/>
      <c r="DW15159" s="198"/>
      <c r="DX15159" s="198"/>
      <c r="DY15159" s="198"/>
      <c r="DZ15159" s="198"/>
      <c r="EA15159" s="198"/>
      <c r="EB15159" s="198"/>
      <c r="EC15159" s="198"/>
      <c r="ED15159" s="198"/>
      <c r="EE15159" s="198"/>
      <c r="EF15159" s="198"/>
      <c r="EG15159" s="198"/>
      <c r="EH15159" s="198"/>
      <c r="EI15159" s="198"/>
      <c r="EJ15159" s="198"/>
      <c r="EK15159" s="198"/>
      <c r="EL15159" s="198"/>
      <c r="EM15159" s="198"/>
      <c r="EN15159" s="198"/>
      <c r="EO15159" s="198"/>
      <c r="EP15159" s="198"/>
      <c r="EQ15159" s="198"/>
      <c r="ER15159" s="198"/>
      <c r="ES15159" s="198"/>
      <c r="ET15159" s="198"/>
      <c r="EU15159" s="198"/>
      <c r="EV15159" s="198"/>
      <c r="EW15159" s="198"/>
      <c r="EX15159" s="198"/>
      <c r="EY15159" s="198"/>
      <c r="EZ15159" s="198"/>
      <c r="FA15159" s="198"/>
      <c r="FB15159" s="198"/>
      <c r="FC15159" s="198"/>
      <c r="FD15159" s="198"/>
      <c r="FE15159" s="198"/>
      <c r="FF15159" s="198"/>
      <c r="FG15159" s="198"/>
      <c r="FH15159" s="198"/>
      <c r="FI15159" s="198"/>
      <c r="FJ15159" s="198"/>
      <c r="FK15159" s="198"/>
      <c r="FL15159" s="198"/>
      <c r="FM15159" s="198"/>
      <c r="FN15159" s="198"/>
      <c r="FO15159" s="198"/>
      <c r="FP15159" s="198"/>
      <c r="FQ15159" s="198"/>
      <c r="FR15159" s="198"/>
      <c r="FS15159" s="198"/>
      <c r="FT15159" s="198"/>
      <c r="FU15159" s="198"/>
      <c r="FV15159" s="198"/>
      <c r="FW15159" s="198"/>
      <c r="FX15159" s="198"/>
      <c r="FY15159" s="198"/>
      <c r="FZ15159" s="198"/>
      <c r="GA15159" s="198"/>
      <c r="GB15159" s="198"/>
      <c r="GC15159" s="198"/>
      <c r="GD15159" s="198"/>
      <c r="GE15159"/>
      <c r="GF15159"/>
      <c r="GG15159"/>
      <c r="GH15159"/>
      <c r="GI15159"/>
      <c r="GJ15159"/>
      <c r="GK15159"/>
      <c r="GL15159"/>
      <c r="GM15159"/>
      <c r="GN15159"/>
      <c r="GO15159"/>
      <c r="GP15159"/>
      <c r="GQ15159"/>
      <c r="GR15159"/>
      <c r="GS15159"/>
      <c r="GT15159"/>
      <c r="GU15159"/>
      <c r="GV15159"/>
      <c r="GW15159"/>
      <c r="GX15159"/>
      <c r="GY15159"/>
      <c r="GZ15159"/>
      <c r="HA15159"/>
      <c r="HB15159"/>
      <c r="HC15159"/>
      <c r="HD15159"/>
    </row>
    <row r="15160" spans="52:212" s="184" customFormat="1">
      <c r="AZ15160" s="213"/>
      <c r="BA15160" s="279"/>
      <c r="BB15160" s="279"/>
      <c r="BC15160" s="287"/>
      <c r="BD15160" s="287"/>
      <c r="BE15160" s="287"/>
      <c r="BF15160" s="287"/>
      <c r="BG15160" s="287"/>
      <c r="BH15160" s="287"/>
      <c r="BI15160" s="287"/>
      <c r="BJ15160" s="287"/>
      <c r="BK15160" s="287"/>
      <c r="BL15160" s="287"/>
      <c r="BM15160" s="287"/>
      <c r="BN15160" s="287"/>
      <c r="BO15160" s="287"/>
      <c r="BP15160" s="287"/>
      <c r="BQ15160" s="287"/>
      <c r="BR15160" s="287"/>
      <c r="BS15160" s="287"/>
      <c r="BT15160" s="287"/>
      <c r="BU15160" s="287"/>
      <c r="BV15160" s="287"/>
      <c r="BW15160" s="287"/>
      <c r="BX15160" s="287"/>
      <c r="BY15160" s="287"/>
      <c r="BZ15160" s="287"/>
      <c r="CA15160" s="287"/>
      <c r="CB15160" s="287"/>
      <c r="CC15160" s="287"/>
      <c r="CD15160" s="287"/>
      <c r="CE15160" s="287"/>
      <c r="CF15160" s="287"/>
      <c r="CG15160" s="287"/>
      <c r="CH15160" s="287"/>
      <c r="CI15160" s="287"/>
      <c r="CJ15160" s="287"/>
      <c r="CK15160" s="287"/>
      <c r="CL15160" s="287"/>
      <c r="CM15160" s="287"/>
      <c r="CN15160" s="287"/>
      <c r="CO15160" s="287"/>
      <c r="CP15160" s="287"/>
      <c r="CQ15160" s="287"/>
      <c r="CR15160" s="287"/>
      <c r="CS15160" s="287"/>
      <c r="CT15160" s="287"/>
      <c r="CU15160" s="287"/>
      <c r="CV15160" s="225"/>
      <c r="CW15160" s="225"/>
      <c r="CX15160" s="225"/>
      <c r="CY15160" s="225"/>
      <c r="CZ15160" s="225"/>
      <c r="DA15160" s="198"/>
      <c r="DB15160" s="198"/>
      <c r="DC15160" s="198"/>
      <c r="DD15160" s="198"/>
      <c r="DE15160" s="198"/>
      <c r="DF15160" s="198"/>
      <c r="DG15160" s="198"/>
      <c r="DH15160" s="198"/>
      <c r="DI15160" s="198"/>
      <c r="DJ15160" s="198"/>
      <c r="DK15160" s="198"/>
      <c r="DL15160" s="198"/>
      <c r="DM15160" s="198"/>
      <c r="DN15160" s="198"/>
      <c r="DO15160" s="198"/>
      <c r="DP15160" s="198"/>
      <c r="DQ15160" s="198"/>
      <c r="DR15160" s="198"/>
      <c r="DS15160" s="198"/>
      <c r="DT15160" s="198"/>
      <c r="DU15160" s="198"/>
      <c r="DV15160" s="198"/>
      <c r="DW15160" s="198"/>
      <c r="DX15160" s="198"/>
      <c r="DY15160" s="198"/>
      <c r="DZ15160" s="198"/>
      <c r="EA15160" s="198"/>
      <c r="EB15160" s="198"/>
      <c r="EC15160" s="198"/>
      <c r="ED15160" s="198"/>
      <c r="EE15160" s="198"/>
      <c r="EF15160" s="198"/>
      <c r="EG15160" s="198"/>
      <c r="EH15160" s="198"/>
      <c r="EI15160" s="198"/>
      <c r="EJ15160" s="198"/>
      <c r="EK15160" s="198"/>
      <c r="EL15160" s="198"/>
      <c r="EM15160" s="198"/>
      <c r="EN15160" s="198"/>
      <c r="EO15160" s="198"/>
      <c r="EP15160" s="198"/>
      <c r="EQ15160" s="198"/>
      <c r="ER15160" s="198"/>
      <c r="ES15160" s="198"/>
      <c r="ET15160" s="198"/>
      <c r="EU15160" s="198"/>
      <c r="EV15160" s="198"/>
      <c r="EW15160" s="198"/>
      <c r="EX15160" s="198"/>
      <c r="EY15160" s="198"/>
      <c r="EZ15160" s="198"/>
      <c r="FA15160" s="198"/>
      <c r="FB15160" s="198"/>
      <c r="FC15160" s="198"/>
      <c r="FD15160" s="198"/>
      <c r="FE15160" s="198"/>
      <c r="FF15160" s="198"/>
      <c r="FG15160" s="198"/>
      <c r="FH15160" s="198"/>
      <c r="FI15160" s="198"/>
      <c r="FJ15160" s="198"/>
      <c r="FK15160" s="198"/>
      <c r="FL15160" s="198"/>
      <c r="FM15160" s="198"/>
      <c r="FN15160" s="198"/>
      <c r="FO15160" s="198"/>
      <c r="FP15160" s="198"/>
      <c r="FQ15160" s="198"/>
      <c r="FR15160" s="198"/>
      <c r="FS15160" s="198"/>
      <c r="FT15160" s="198"/>
      <c r="FU15160" s="198"/>
      <c r="FV15160" s="198"/>
      <c r="FW15160" s="198"/>
      <c r="FX15160" s="198"/>
      <c r="FY15160" s="198"/>
      <c r="FZ15160" s="198"/>
      <c r="GA15160" s="198"/>
      <c r="GB15160" s="198"/>
      <c r="GC15160" s="198"/>
      <c r="GD15160" s="198"/>
      <c r="GE15160"/>
      <c r="GF15160"/>
      <c r="GG15160"/>
      <c r="GH15160"/>
      <c r="GI15160"/>
      <c r="GJ15160"/>
      <c r="GK15160"/>
      <c r="GL15160"/>
      <c r="GM15160"/>
      <c r="GN15160"/>
      <c r="GO15160"/>
      <c r="GP15160"/>
      <c r="GQ15160"/>
      <c r="GR15160"/>
      <c r="GS15160"/>
      <c r="GT15160"/>
      <c r="GU15160"/>
      <c r="GV15160"/>
      <c r="GW15160"/>
      <c r="GX15160"/>
      <c r="GY15160"/>
      <c r="GZ15160"/>
      <c r="HA15160"/>
      <c r="HB15160"/>
      <c r="HC15160"/>
      <c r="HD15160"/>
    </row>
    <row r="15161" spans="52:212" s="184" customFormat="1">
      <c r="AZ15161" s="213"/>
      <c r="BA15161" s="279"/>
      <c r="BB15161" s="279"/>
      <c r="BC15161" s="287"/>
      <c r="BD15161" s="287"/>
      <c r="BE15161" s="287"/>
      <c r="BF15161" s="287"/>
      <c r="BG15161" s="287"/>
      <c r="BH15161" s="287"/>
      <c r="BI15161" s="287"/>
      <c r="BJ15161" s="287"/>
      <c r="BK15161" s="287"/>
      <c r="BL15161" s="287"/>
      <c r="BM15161" s="287"/>
      <c r="BN15161" s="287"/>
      <c r="BO15161" s="287"/>
      <c r="BP15161" s="287"/>
      <c r="BQ15161" s="287"/>
      <c r="BR15161" s="287"/>
      <c r="BS15161" s="287"/>
      <c r="BT15161" s="287"/>
      <c r="BU15161" s="287"/>
      <c r="BV15161" s="287"/>
      <c r="BW15161" s="287"/>
      <c r="BX15161" s="287"/>
      <c r="BY15161" s="287"/>
      <c r="BZ15161" s="287"/>
      <c r="CA15161" s="287"/>
      <c r="CB15161" s="287"/>
      <c r="CC15161" s="287"/>
      <c r="CD15161" s="287"/>
      <c r="CE15161" s="287"/>
      <c r="CF15161" s="287"/>
      <c r="CG15161" s="287"/>
      <c r="CH15161" s="287"/>
      <c r="CI15161" s="287"/>
      <c r="CJ15161" s="287"/>
      <c r="CK15161" s="287"/>
      <c r="CL15161" s="287"/>
      <c r="CM15161" s="287"/>
      <c r="CN15161" s="287"/>
      <c r="CO15161" s="287"/>
      <c r="CP15161" s="287"/>
      <c r="CQ15161" s="287"/>
      <c r="CR15161" s="287"/>
      <c r="CS15161" s="287"/>
      <c r="CT15161" s="287"/>
      <c r="CU15161" s="287"/>
      <c r="CV15161" s="225"/>
      <c r="CW15161" s="225"/>
      <c r="CX15161" s="225"/>
      <c r="CY15161" s="225"/>
      <c r="CZ15161" s="225"/>
      <c r="DA15161" s="198"/>
      <c r="DB15161" s="198"/>
      <c r="DC15161" s="198"/>
      <c r="DD15161" s="198"/>
      <c r="DE15161" s="198"/>
      <c r="DF15161" s="198"/>
      <c r="DG15161" s="198"/>
      <c r="DH15161" s="198"/>
      <c r="DI15161" s="198"/>
      <c r="DJ15161" s="198"/>
      <c r="DK15161" s="198"/>
      <c r="DL15161" s="198"/>
      <c r="DM15161" s="198"/>
      <c r="DN15161" s="198"/>
      <c r="DO15161" s="198"/>
      <c r="DP15161" s="198"/>
      <c r="DQ15161" s="198"/>
      <c r="DR15161" s="198"/>
      <c r="DS15161" s="198"/>
      <c r="DT15161" s="198"/>
      <c r="DU15161" s="198"/>
      <c r="DV15161" s="198"/>
      <c r="DW15161" s="198"/>
      <c r="DX15161" s="198"/>
      <c r="DY15161" s="198"/>
      <c r="DZ15161" s="198"/>
      <c r="EA15161" s="198"/>
      <c r="EB15161" s="198"/>
      <c r="EC15161" s="198"/>
      <c r="ED15161" s="198"/>
      <c r="EE15161" s="198"/>
      <c r="EF15161" s="198"/>
      <c r="EG15161" s="198"/>
      <c r="EH15161" s="198"/>
      <c r="EI15161" s="198"/>
      <c r="EJ15161" s="198"/>
      <c r="EK15161" s="198"/>
      <c r="EL15161" s="198"/>
      <c r="EM15161" s="198"/>
      <c r="EN15161" s="198"/>
      <c r="EO15161" s="198"/>
      <c r="EP15161" s="198"/>
      <c r="EQ15161" s="198"/>
      <c r="ER15161" s="198"/>
      <c r="ES15161" s="198"/>
      <c r="ET15161" s="198"/>
      <c r="EU15161" s="198"/>
      <c r="EV15161" s="198"/>
      <c r="EW15161" s="198"/>
      <c r="EX15161" s="198"/>
      <c r="EY15161" s="198"/>
      <c r="EZ15161" s="198"/>
      <c r="FA15161" s="198"/>
      <c r="FB15161" s="198"/>
      <c r="FC15161" s="198"/>
      <c r="FD15161" s="198"/>
      <c r="FE15161" s="198"/>
      <c r="FF15161" s="198"/>
      <c r="FG15161" s="198"/>
      <c r="FH15161" s="198"/>
      <c r="FI15161" s="198"/>
      <c r="FJ15161" s="198"/>
      <c r="FK15161" s="198"/>
      <c r="FL15161" s="198"/>
      <c r="FM15161" s="198"/>
      <c r="FN15161" s="198"/>
      <c r="FO15161" s="198"/>
      <c r="FP15161" s="198"/>
      <c r="FQ15161" s="198"/>
      <c r="FR15161" s="198"/>
      <c r="FS15161" s="198"/>
      <c r="FT15161" s="198"/>
      <c r="FU15161" s="198"/>
      <c r="FV15161" s="198"/>
      <c r="FW15161" s="198"/>
      <c r="FX15161" s="198"/>
      <c r="FY15161" s="198"/>
      <c r="FZ15161" s="198"/>
      <c r="GA15161" s="198"/>
      <c r="GB15161" s="198"/>
      <c r="GC15161" s="198"/>
      <c r="GD15161" s="198"/>
      <c r="GE15161"/>
      <c r="GF15161"/>
      <c r="GG15161"/>
      <c r="GH15161"/>
      <c r="GI15161"/>
      <c r="GJ15161"/>
      <c r="GK15161"/>
      <c r="GL15161"/>
      <c r="GM15161"/>
      <c r="GN15161"/>
      <c r="GO15161"/>
      <c r="GP15161"/>
      <c r="GQ15161"/>
      <c r="GR15161"/>
      <c r="GS15161"/>
      <c r="GT15161"/>
      <c r="GU15161"/>
      <c r="GV15161"/>
      <c r="GW15161"/>
      <c r="GX15161"/>
      <c r="GY15161"/>
      <c r="GZ15161"/>
      <c r="HA15161"/>
      <c r="HB15161"/>
      <c r="HC15161"/>
      <c r="HD15161"/>
    </row>
    <row r="15162" spans="52:212" s="184" customFormat="1">
      <c r="AZ15162" s="213"/>
      <c r="BA15162" s="279"/>
      <c r="BB15162" s="279"/>
      <c r="BC15162" s="287"/>
      <c r="BD15162" s="287"/>
      <c r="BE15162" s="287"/>
      <c r="BF15162" s="287"/>
      <c r="BG15162" s="287"/>
      <c r="BH15162" s="287"/>
      <c r="BI15162" s="287"/>
      <c r="BJ15162" s="287"/>
      <c r="BK15162" s="287"/>
      <c r="BL15162" s="287"/>
      <c r="BM15162" s="287"/>
      <c r="BN15162" s="287"/>
      <c r="BO15162" s="287"/>
      <c r="BP15162" s="287"/>
      <c r="BQ15162" s="287"/>
      <c r="BR15162" s="287"/>
      <c r="BS15162" s="287"/>
      <c r="BT15162" s="287"/>
      <c r="BU15162" s="287"/>
      <c r="BV15162" s="287"/>
      <c r="BW15162" s="287"/>
      <c r="BX15162" s="287"/>
      <c r="BY15162" s="287"/>
      <c r="BZ15162" s="287"/>
      <c r="CA15162" s="287"/>
      <c r="CB15162" s="287"/>
      <c r="CC15162" s="287"/>
      <c r="CD15162" s="287"/>
      <c r="CE15162" s="287"/>
      <c r="CF15162" s="287"/>
      <c r="CG15162" s="287"/>
      <c r="CH15162" s="287"/>
      <c r="CI15162" s="287"/>
      <c r="CJ15162" s="287"/>
      <c r="CK15162" s="287"/>
      <c r="CL15162" s="287"/>
      <c r="CM15162" s="287"/>
      <c r="CN15162" s="287"/>
      <c r="CO15162" s="287"/>
      <c r="CP15162" s="287"/>
      <c r="CQ15162" s="287"/>
      <c r="CR15162" s="287"/>
      <c r="CS15162" s="287"/>
      <c r="CT15162" s="287"/>
      <c r="CU15162" s="287"/>
      <c r="CV15162" s="225"/>
      <c r="CW15162" s="225"/>
      <c r="CX15162" s="225"/>
      <c r="CY15162" s="225"/>
      <c r="CZ15162" s="225"/>
      <c r="DA15162" s="198"/>
      <c r="DB15162" s="198"/>
      <c r="DC15162" s="198"/>
      <c r="DD15162" s="198"/>
      <c r="DE15162" s="198"/>
      <c r="DF15162" s="198"/>
      <c r="DG15162" s="198"/>
      <c r="DH15162" s="198"/>
      <c r="DI15162" s="198"/>
      <c r="DJ15162" s="198"/>
      <c r="DK15162" s="198"/>
      <c r="DL15162" s="198"/>
      <c r="DM15162" s="198"/>
      <c r="DN15162" s="198"/>
      <c r="DO15162" s="198"/>
      <c r="DP15162" s="198"/>
      <c r="DQ15162" s="198"/>
      <c r="DR15162" s="198"/>
      <c r="DS15162" s="198"/>
      <c r="DT15162" s="198"/>
      <c r="DU15162" s="198"/>
      <c r="DV15162" s="198"/>
      <c r="DW15162" s="198"/>
      <c r="DX15162" s="198"/>
      <c r="DY15162" s="198"/>
      <c r="DZ15162" s="198"/>
      <c r="EA15162" s="198"/>
      <c r="EB15162" s="198"/>
      <c r="EC15162" s="198"/>
      <c r="ED15162" s="198"/>
      <c r="EE15162" s="198"/>
      <c r="EF15162" s="198"/>
      <c r="EG15162" s="198"/>
      <c r="EH15162" s="198"/>
      <c r="EI15162" s="198"/>
      <c r="EJ15162" s="198"/>
      <c r="EK15162" s="198"/>
      <c r="EL15162" s="198"/>
      <c r="EM15162" s="198"/>
      <c r="EN15162" s="198"/>
      <c r="EO15162" s="198"/>
      <c r="EP15162" s="198"/>
      <c r="EQ15162" s="198"/>
      <c r="ER15162" s="198"/>
      <c r="ES15162" s="198"/>
      <c r="ET15162" s="198"/>
      <c r="EU15162" s="198"/>
      <c r="EV15162" s="198"/>
      <c r="EW15162" s="198"/>
      <c r="EX15162" s="198"/>
      <c r="EY15162" s="198"/>
      <c r="EZ15162" s="198"/>
      <c r="FA15162" s="198"/>
      <c r="FB15162" s="198"/>
      <c r="FC15162" s="198"/>
      <c r="FD15162" s="198"/>
      <c r="FE15162" s="198"/>
      <c r="FF15162" s="198"/>
      <c r="FG15162" s="198"/>
      <c r="FH15162" s="198"/>
      <c r="FI15162" s="198"/>
      <c r="FJ15162" s="198"/>
      <c r="FK15162" s="198"/>
      <c r="FL15162" s="198"/>
      <c r="FM15162" s="198"/>
      <c r="FN15162" s="198"/>
      <c r="FO15162" s="198"/>
      <c r="FP15162" s="198"/>
      <c r="FQ15162" s="198"/>
      <c r="FR15162" s="198"/>
      <c r="FS15162" s="198"/>
      <c r="FT15162" s="198"/>
      <c r="FU15162" s="198"/>
      <c r="FV15162" s="198"/>
      <c r="FW15162" s="198"/>
      <c r="FX15162" s="198"/>
      <c r="FY15162" s="198"/>
      <c r="FZ15162" s="198"/>
      <c r="GA15162" s="198"/>
      <c r="GB15162" s="198"/>
      <c r="GC15162" s="198"/>
      <c r="GD15162" s="198"/>
      <c r="GE15162"/>
      <c r="GF15162"/>
      <c r="GG15162"/>
      <c r="GH15162"/>
      <c r="GI15162"/>
      <c r="GJ15162"/>
      <c r="GK15162"/>
      <c r="GL15162"/>
      <c r="GM15162"/>
      <c r="GN15162"/>
      <c r="GO15162"/>
      <c r="GP15162"/>
      <c r="GQ15162"/>
      <c r="GR15162"/>
      <c r="GS15162"/>
      <c r="GT15162"/>
      <c r="GU15162"/>
      <c r="GV15162"/>
      <c r="GW15162"/>
      <c r="GX15162"/>
      <c r="GY15162"/>
      <c r="GZ15162"/>
      <c r="HA15162"/>
      <c r="HB15162"/>
      <c r="HC15162"/>
      <c r="HD15162"/>
    </row>
    <row r="15163" spans="52:212" s="184" customFormat="1">
      <c r="AZ15163" s="213"/>
      <c r="BA15163" s="279"/>
      <c r="BB15163" s="279"/>
      <c r="BC15163" s="287"/>
      <c r="BD15163" s="287"/>
      <c r="BE15163" s="287"/>
      <c r="BF15163" s="287"/>
      <c r="BG15163" s="287"/>
      <c r="BH15163" s="287"/>
      <c r="BI15163" s="287"/>
      <c r="BJ15163" s="287"/>
      <c r="BK15163" s="287"/>
      <c r="BL15163" s="287"/>
      <c r="BM15163" s="287"/>
      <c r="BN15163" s="287"/>
      <c r="BO15163" s="287"/>
      <c r="BP15163" s="287"/>
      <c r="BQ15163" s="287"/>
      <c r="BR15163" s="287"/>
      <c r="BS15163" s="287"/>
      <c r="BT15163" s="287"/>
      <c r="BU15163" s="287"/>
      <c r="BV15163" s="287"/>
      <c r="BW15163" s="287"/>
      <c r="BX15163" s="287"/>
      <c r="BY15163" s="287"/>
      <c r="BZ15163" s="287"/>
      <c r="CA15163" s="287"/>
      <c r="CB15163" s="287"/>
      <c r="CC15163" s="287"/>
      <c r="CD15163" s="287"/>
      <c r="CE15163" s="287"/>
      <c r="CF15163" s="287"/>
      <c r="CG15163" s="287"/>
      <c r="CH15163" s="287"/>
      <c r="CI15163" s="287"/>
      <c r="CJ15163" s="287"/>
      <c r="CK15163" s="287"/>
      <c r="CL15163" s="287"/>
      <c r="CM15163" s="287"/>
      <c r="CN15163" s="287"/>
      <c r="CO15163" s="287"/>
      <c r="CP15163" s="287"/>
      <c r="CQ15163" s="287"/>
      <c r="CR15163" s="287"/>
      <c r="CS15163" s="287"/>
      <c r="CT15163" s="287"/>
      <c r="CU15163" s="287"/>
      <c r="CV15163" s="225"/>
      <c r="CW15163" s="225"/>
      <c r="CX15163" s="225"/>
      <c r="CY15163" s="225"/>
      <c r="CZ15163" s="225"/>
      <c r="DA15163" s="198"/>
      <c r="DB15163" s="198"/>
      <c r="DC15163" s="198"/>
      <c r="DD15163" s="198"/>
      <c r="DE15163" s="198"/>
      <c r="DF15163" s="198"/>
      <c r="DG15163" s="198"/>
      <c r="DH15163" s="198"/>
      <c r="DI15163" s="198"/>
      <c r="DJ15163" s="198"/>
      <c r="DK15163" s="198"/>
      <c r="DL15163" s="198"/>
      <c r="DM15163" s="198"/>
      <c r="DN15163" s="198"/>
      <c r="DO15163" s="198"/>
      <c r="DP15163" s="198"/>
      <c r="DQ15163" s="198"/>
      <c r="DR15163" s="198"/>
      <c r="DS15163" s="198"/>
      <c r="DT15163" s="198"/>
      <c r="DU15163" s="198"/>
      <c r="DV15163" s="198"/>
      <c r="DW15163" s="198"/>
      <c r="DX15163" s="198"/>
      <c r="DY15163" s="198"/>
      <c r="DZ15163" s="198"/>
      <c r="EA15163" s="198"/>
      <c r="EB15163" s="198"/>
      <c r="EC15163" s="198"/>
      <c r="ED15163" s="198"/>
      <c r="EE15163" s="198"/>
      <c r="EF15163" s="198"/>
      <c r="EG15163" s="198"/>
      <c r="EH15163" s="198"/>
      <c r="EI15163" s="198"/>
      <c r="EJ15163" s="198"/>
      <c r="EK15163" s="198"/>
      <c r="EL15163" s="198"/>
      <c r="EM15163" s="198"/>
      <c r="EN15163" s="198"/>
      <c r="EO15163" s="198"/>
      <c r="EP15163" s="198"/>
      <c r="EQ15163" s="198"/>
      <c r="ER15163" s="198"/>
      <c r="ES15163" s="198"/>
      <c r="ET15163" s="198"/>
      <c r="EU15163" s="198"/>
      <c r="EV15163" s="198"/>
      <c r="EW15163" s="198"/>
      <c r="EX15163" s="198"/>
      <c r="EY15163" s="198"/>
      <c r="EZ15163" s="198"/>
      <c r="FA15163" s="198"/>
      <c r="FB15163" s="198"/>
      <c r="FC15163" s="198"/>
      <c r="FD15163" s="198"/>
      <c r="FE15163" s="198"/>
      <c r="FF15163" s="198"/>
      <c r="FG15163" s="198"/>
      <c r="FH15163" s="198"/>
      <c r="FI15163" s="198"/>
      <c r="FJ15163" s="198"/>
      <c r="FK15163" s="198"/>
      <c r="FL15163" s="198"/>
      <c r="FM15163" s="198"/>
      <c r="FN15163" s="198"/>
      <c r="FO15163" s="198"/>
      <c r="FP15163" s="198"/>
      <c r="FQ15163" s="198"/>
      <c r="FR15163" s="198"/>
      <c r="FS15163" s="198"/>
      <c r="FT15163" s="198"/>
      <c r="FU15163" s="198"/>
      <c r="FV15163" s="198"/>
      <c r="FW15163" s="198"/>
      <c r="FX15163" s="198"/>
      <c r="FY15163" s="198"/>
      <c r="FZ15163" s="198"/>
      <c r="GA15163" s="198"/>
      <c r="GB15163" s="198"/>
      <c r="GC15163" s="198"/>
      <c r="GD15163" s="198"/>
      <c r="GE15163"/>
      <c r="GF15163"/>
      <c r="GG15163"/>
      <c r="GH15163"/>
      <c r="GI15163"/>
      <c r="GJ15163"/>
      <c r="GK15163"/>
      <c r="GL15163"/>
      <c r="GM15163"/>
      <c r="GN15163"/>
      <c r="GO15163"/>
      <c r="GP15163"/>
      <c r="GQ15163"/>
      <c r="GR15163"/>
      <c r="GS15163"/>
      <c r="GT15163"/>
      <c r="GU15163"/>
      <c r="GV15163"/>
      <c r="GW15163"/>
      <c r="GX15163"/>
      <c r="GY15163"/>
      <c r="GZ15163"/>
      <c r="HA15163"/>
      <c r="HB15163"/>
      <c r="HC15163"/>
      <c r="HD15163"/>
    </row>
  </sheetData>
  <sheetProtection password="821A" sheet="1" objects="1" scenarios="1" selectLockedCells="1"/>
  <mergeCells count="358">
    <mergeCell ref="T1213:AA1215"/>
    <mergeCell ref="AB1213:AE1215"/>
    <mergeCell ref="T1324:AA1326"/>
    <mergeCell ref="AB1324:AE1326"/>
    <mergeCell ref="T915:AA917"/>
    <mergeCell ref="AB915:AE917"/>
    <mergeCell ref="T1001:AA1003"/>
    <mergeCell ref="AB1001:AE1003"/>
    <mergeCell ref="T1106:AA1108"/>
    <mergeCell ref="AB1106:AE1108"/>
    <mergeCell ref="S663:Z665"/>
    <mergeCell ref="AA663:AD665"/>
    <mergeCell ref="S729:Z731"/>
    <mergeCell ref="AA729:AD731"/>
    <mergeCell ref="T816:AA818"/>
    <mergeCell ref="AB816:AE818"/>
    <mergeCell ref="S340:Z342"/>
    <mergeCell ref="AA340:AD342"/>
    <mergeCell ref="S445:Z447"/>
    <mergeCell ref="AA445:AD447"/>
    <mergeCell ref="S552:Z554"/>
    <mergeCell ref="AA552:AD554"/>
    <mergeCell ref="AR57:AW60"/>
    <mergeCell ref="S75:Z77"/>
    <mergeCell ref="AA75:AD77"/>
    <mergeCell ref="S155:Z157"/>
    <mergeCell ref="AA155:AD157"/>
    <mergeCell ref="S254:Z256"/>
    <mergeCell ref="AA254:AD256"/>
    <mergeCell ref="AD54:AE54"/>
    <mergeCell ref="AF54:AG54"/>
    <mergeCell ref="AM54:AN54"/>
    <mergeCell ref="AO54:AP54"/>
    <mergeCell ref="AQ54:AR54"/>
    <mergeCell ref="AS54:AT54"/>
    <mergeCell ref="HU52:IB52"/>
    <mergeCell ref="M53:N53"/>
    <mergeCell ref="O53:P53"/>
    <mergeCell ref="Q53:R53"/>
    <mergeCell ref="S53:T53"/>
    <mergeCell ref="Z53:AA53"/>
    <mergeCell ref="AB53:AC53"/>
    <mergeCell ref="M54:N54"/>
    <mergeCell ref="O54:P54"/>
    <mergeCell ref="Q54:R54"/>
    <mergeCell ref="S54:T54"/>
    <mergeCell ref="Z54:AA54"/>
    <mergeCell ref="AB54:AC54"/>
    <mergeCell ref="AD53:AE53"/>
    <mergeCell ref="AF53:AG53"/>
    <mergeCell ref="AM53:AN53"/>
    <mergeCell ref="O51:P51"/>
    <mergeCell ref="Q51:R51"/>
    <mergeCell ref="S51:T51"/>
    <mergeCell ref="Z51:AA51"/>
    <mergeCell ref="AB51:AC51"/>
    <mergeCell ref="AO53:AP53"/>
    <mergeCell ref="AQ53:AR53"/>
    <mergeCell ref="AS53:AT53"/>
    <mergeCell ref="AO52:AP52"/>
    <mergeCell ref="AQ52:AR52"/>
    <mergeCell ref="AS52:AT52"/>
    <mergeCell ref="M50:P50"/>
    <mergeCell ref="Q50:T50"/>
    <mergeCell ref="Z50:AC50"/>
    <mergeCell ref="AD50:AG50"/>
    <mergeCell ref="AM50:AP50"/>
    <mergeCell ref="AQ50:AT50"/>
    <mergeCell ref="HU50:IB50"/>
    <mergeCell ref="HU51:IB51"/>
    <mergeCell ref="M52:N52"/>
    <mergeCell ref="O52:P52"/>
    <mergeCell ref="Q52:R52"/>
    <mergeCell ref="S52:T52"/>
    <mergeCell ref="Z52:AA52"/>
    <mergeCell ref="AB52:AC52"/>
    <mergeCell ref="AD52:AE52"/>
    <mergeCell ref="AF52:AG52"/>
    <mergeCell ref="AM52:AN52"/>
    <mergeCell ref="AD51:AE51"/>
    <mergeCell ref="AF51:AG51"/>
    <mergeCell ref="AM51:AN51"/>
    <mergeCell ref="AO51:AP51"/>
    <mergeCell ref="AQ51:AR51"/>
    <mergeCell ref="AS51:AT51"/>
    <mergeCell ref="M51:N51"/>
    <mergeCell ref="AS47:AT47"/>
    <mergeCell ref="HU47:IB47"/>
    <mergeCell ref="M48:P49"/>
    <mergeCell ref="Q48:T49"/>
    <mergeCell ref="Z48:AC49"/>
    <mergeCell ref="AD48:AG49"/>
    <mergeCell ref="AM48:AP49"/>
    <mergeCell ref="AQ48:AT49"/>
    <mergeCell ref="HU48:IB48"/>
    <mergeCell ref="HU49:IB49"/>
    <mergeCell ref="M46:N46"/>
    <mergeCell ref="O46:P46"/>
    <mergeCell ref="Q46:R46"/>
    <mergeCell ref="S46:T46"/>
    <mergeCell ref="Z46:AA46"/>
    <mergeCell ref="AB46:AC46"/>
    <mergeCell ref="HU46:IB46"/>
    <mergeCell ref="M47:N47"/>
    <mergeCell ref="O47:P47"/>
    <mergeCell ref="Q47:R47"/>
    <mergeCell ref="S47:T47"/>
    <mergeCell ref="Z47:AA47"/>
    <mergeCell ref="AB47:AC47"/>
    <mergeCell ref="AD47:AE47"/>
    <mergeCell ref="AF47:AG47"/>
    <mergeCell ref="AM47:AN47"/>
    <mergeCell ref="AD46:AE46"/>
    <mergeCell ref="AF46:AG46"/>
    <mergeCell ref="AM46:AN46"/>
    <mergeCell ref="AO46:AP46"/>
    <mergeCell ref="AQ46:AR46"/>
    <mergeCell ref="AS46:AT46"/>
    <mergeCell ref="AO47:AP47"/>
    <mergeCell ref="AQ47:AR47"/>
    <mergeCell ref="O44:P44"/>
    <mergeCell ref="Q44:R44"/>
    <mergeCell ref="S44:T44"/>
    <mergeCell ref="Z44:AA44"/>
    <mergeCell ref="AB44:AC44"/>
    <mergeCell ref="AO45:AP45"/>
    <mergeCell ref="AQ45:AR45"/>
    <mergeCell ref="AS45:AT45"/>
    <mergeCell ref="HU45:IB45"/>
    <mergeCell ref="M43:P43"/>
    <mergeCell ref="Q43:T43"/>
    <mergeCell ref="Z43:AC43"/>
    <mergeCell ref="AD43:AG43"/>
    <mergeCell ref="AM43:AP43"/>
    <mergeCell ref="AQ43:AT43"/>
    <mergeCell ref="HU43:IB43"/>
    <mergeCell ref="HU44:IB44"/>
    <mergeCell ref="M45:N45"/>
    <mergeCell ref="O45:P45"/>
    <mergeCell ref="Q45:R45"/>
    <mergeCell ref="S45:T45"/>
    <mergeCell ref="Z45:AA45"/>
    <mergeCell ref="AB45:AC45"/>
    <mergeCell ref="AD45:AE45"/>
    <mergeCell ref="AF45:AG45"/>
    <mergeCell ref="AM45:AN45"/>
    <mergeCell ref="AD44:AE44"/>
    <mergeCell ref="AF44:AG44"/>
    <mergeCell ref="AM44:AN44"/>
    <mergeCell ref="AO44:AP44"/>
    <mergeCell ref="AQ44:AR44"/>
    <mergeCell ref="AS44:AT44"/>
    <mergeCell ref="M44:N44"/>
    <mergeCell ref="AS40:AT40"/>
    <mergeCell ref="HU40:IB40"/>
    <mergeCell ref="M41:P42"/>
    <mergeCell ref="Q41:T42"/>
    <mergeCell ref="Z41:AC42"/>
    <mergeCell ref="AD41:AG42"/>
    <mergeCell ref="AM41:AP42"/>
    <mergeCell ref="AQ41:AT42"/>
    <mergeCell ref="HU41:IB41"/>
    <mergeCell ref="HU42:IB42"/>
    <mergeCell ref="M39:N39"/>
    <mergeCell ref="O39:P39"/>
    <mergeCell ref="Q39:R39"/>
    <mergeCell ref="S39:T39"/>
    <mergeCell ref="Z39:AA39"/>
    <mergeCell ref="AB39:AC39"/>
    <mergeCell ref="HU39:IB39"/>
    <mergeCell ref="M40:N40"/>
    <mergeCell ref="O40:P40"/>
    <mergeCell ref="Q40:R40"/>
    <mergeCell ref="S40:T40"/>
    <mergeCell ref="Z40:AA40"/>
    <mergeCell ref="AB40:AC40"/>
    <mergeCell ref="AD40:AE40"/>
    <mergeCell ref="AF40:AG40"/>
    <mergeCell ref="AM40:AN40"/>
    <mergeCell ref="AD39:AE39"/>
    <mergeCell ref="AF39:AG39"/>
    <mergeCell ref="AM39:AN39"/>
    <mergeCell ref="AO39:AP39"/>
    <mergeCell ref="AQ39:AR39"/>
    <mergeCell ref="AS39:AT39"/>
    <mergeCell ref="AO40:AP40"/>
    <mergeCell ref="AQ40:AR40"/>
    <mergeCell ref="O37:P37"/>
    <mergeCell ref="Q37:R37"/>
    <mergeCell ref="S37:T37"/>
    <mergeCell ref="Z37:AA37"/>
    <mergeCell ref="AB37:AC37"/>
    <mergeCell ref="AO38:AP38"/>
    <mergeCell ref="AQ38:AR38"/>
    <mergeCell ref="AS38:AT38"/>
    <mergeCell ref="HU38:IB38"/>
    <mergeCell ref="M36:P36"/>
    <mergeCell ref="Q36:T36"/>
    <mergeCell ref="Z36:AC36"/>
    <mergeCell ref="AD36:AG36"/>
    <mergeCell ref="AM36:AP36"/>
    <mergeCell ref="AQ36:AT36"/>
    <mergeCell ref="HU36:IB36"/>
    <mergeCell ref="HU37:IB37"/>
    <mergeCell ref="M38:N38"/>
    <mergeCell ref="O38:P38"/>
    <mergeCell ref="Q38:R38"/>
    <mergeCell ref="S38:T38"/>
    <mergeCell ref="Z38:AA38"/>
    <mergeCell ref="AB38:AC38"/>
    <mergeCell ref="AD38:AE38"/>
    <mergeCell ref="AF38:AG38"/>
    <mergeCell ref="AM38:AN38"/>
    <mergeCell ref="AD37:AE37"/>
    <mergeCell ref="AF37:AG37"/>
    <mergeCell ref="AM37:AN37"/>
    <mergeCell ref="AO37:AP37"/>
    <mergeCell ref="AQ37:AR37"/>
    <mergeCell ref="AS37:AT37"/>
    <mergeCell ref="M37:N37"/>
    <mergeCell ref="HU30:IB30"/>
    <mergeCell ref="HU31:IB31"/>
    <mergeCell ref="HU32:IB32"/>
    <mergeCell ref="HU33:IB33"/>
    <mergeCell ref="M34:P35"/>
    <mergeCell ref="Q34:T35"/>
    <mergeCell ref="Z34:AC35"/>
    <mergeCell ref="AD34:AG35"/>
    <mergeCell ref="AM34:AP35"/>
    <mergeCell ref="AQ34:AT35"/>
    <mergeCell ref="HU34:IB34"/>
    <mergeCell ref="HU35:IB35"/>
    <mergeCell ref="Z29:AA29"/>
    <mergeCell ref="AB29:AC29"/>
    <mergeCell ref="AD29:AE29"/>
    <mergeCell ref="AF29:AG29"/>
    <mergeCell ref="AM29:AN29"/>
    <mergeCell ref="AO29:AP29"/>
    <mergeCell ref="AQ29:AR29"/>
    <mergeCell ref="AS29:AT29"/>
    <mergeCell ref="HU29:IB29"/>
    <mergeCell ref="Z28:AA28"/>
    <mergeCell ref="AB28:AC28"/>
    <mergeCell ref="AD28:AE28"/>
    <mergeCell ref="AF28:AG28"/>
    <mergeCell ref="AM28:AN28"/>
    <mergeCell ref="AO28:AP28"/>
    <mergeCell ref="AQ28:AR28"/>
    <mergeCell ref="AS28:AT28"/>
    <mergeCell ref="HU28:IB28"/>
    <mergeCell ref="Z27:AA27"/>
    <mergeCell ref="AB27:AC27"/>
    <mergeCell ref="AD27:AE27"/>
    <mergeCell ref="AF27:AG27"/>
    <mergeCell ref="AM27:AN27"/>
    <mergeCell ref="AO27:AP27"/>
    <mergeCell ref="AQ27:AR27"/>
    <mergeCell ref="AS27:AT27"/>
    <mergeCell ref="HU27:IB27"/>
    <mergeCell ref="Z25:AC25"/>
    <mergeCell ref="AD25:AG25"/>
    <mergeCell ref="AM25:AP25"/>
    <mergeCell ref="AQ25:AT25"/>
    <mergeCell ref="HU25:IB25"/>
    <mergeCell ref="Z26:AA26"/>
    <mergeCell ref="AB26:AC26"/>
    <mergeCell ref="AD26:AE26"/>
    <mergeCell ref="AF26:AG26"/>
    <mergeCell ref="AM26:AN26"/>
    <mergeCell ref="AO26:AP26"/>
    <mergeCell ref="AQ26:AR26"/>
    <mergeCell ref="AS26:AT26"/>
    <mergeCell ref="HU26:IB26"/>
    <mergeCell ref="AO21:AP21"/>
    <mergeCell ref="AQ21:AR21"/>
    <mergeCell ref="HU22:IB22"/>
    <mergeCell ref="Z23:AC24"/>
    <mergeCell ref="AD23:AG24"/>
    <mergeCell ref="AM23:AP24"/>
    <mergeCell ref="AQ23:AT24"/>
    <mergeCell ref="AZ23:AZ24"/>
    <mergeCell ref="HU23:IB23"/>
    <mergeCell ref="HU24:IB24"/>
    <mergeCell ref="AS21:AT21"/>
    <mergeCell ref="HU21:IB21"/>
    <mergeCell ref="Z22:AA22"/>
    <mergeCell ref="AB22:AC22"/>
    <mergeCell ref="AD22:AE22"/>
    <mergeCell ref="AF22:AG22"/>
    <mergeCell ref="AM22:AN22"/>
    <mergeCell ref="AO22:AP22"/>
    <mergeCell ref="AQ22:AR22"/>
    <mergeCell ref="AS22:AT22"/>
    <mergeCell ref="AQ19:AR19"/>
    <mergeCell ref="AS19:AT19"/>
    <mergeCell ref="HU19:IB19"/>
    <mergeCell ref="Z20:AA20"/>
    <mergeCell ref="AB20:AC20"/>
    <mergeCell ref="AD20:AE20"/>
    <mergeCell ref="AF20:AG20"/>
    <mergeCell ref="AM20:AN20"/>
    <mergeCell ref="AO20:AP20"/>
    <mergeCell ref="AQ20:AR20"/>
    <mergeCell ref="Z19:AA19"/>
    <mergeCell ref="AB19:AC19"/>
    <mergeCell ref="AD19:AE19"/>
    <mergeCell ref="AF19:AG19"/>
    <mergeCell ref="AM19:AN19"/>
    <mergeCell ref="AO19:AP19"/>
    <mergeCell ref="AS20:AT20"/>
    <mergeCell ref="AZ20:AZ22"/>
    <mergeCell ref="HU20:IB20"/>
    <mergeCell ref="Z21:AA21"/>
    <mergeCell ref="AB21:AC21"/>
    <mergeCell ref="AD21:AE21"/>
    <mergeCell ref="AF21:AG21"/>
    <mergeCell ref="AM21:AN21"/>
    <mergeCell ref="I7:J7"/>
    <mergeCell ref="K7:L7"/>
    <mergeCell ref="N7:O7"/>
    <mergeCell ref="P7:Q7"/>
    <mergeCell ref="U7:W7"/>
    <mergeCell ref="HT16:IB16"/>
    <mergeCell ref="HT17:IB17"/>
    <mergeCell ref="Z18:AC18"/>
    <mergeCell ref="AD18:AG18"/>
    <mergeCell ref="AM18:AP18"/>
    <mergeCell ref="AQ18:AT18"/>
    <mergeCell ref="U8:W8"/>
    <mergeCell ref="U9:W9"/>
    <mergeCell ref="AZ12:AZ13"/>
    <mergeCell ref="AZ14:AZ15"/>
    <mergeCell ref="Z16:AC17"/>
    <mergeCell ref="AD16:AG17"/>
    <mergeCell ref="AM16:AP17"/>
    <mergeCell ref="AQ16:AT17"/>
    <mergeCell ref="I5:J5"/>
    <mergeCell ref="K5:L5"/>
    <mergeCell ref="N5:O5"/>
    <mergeCell ref="P5:Q5"/>
    <mergeCell ref="U5:W5"/>
    <mergeCell ref="I6:J6"/>
    <mergeCell ref="K6:L6"/>
    <mergeCell ref="N6:O6"/>
    <mergeCell ref="P6:Q6"/>
    <mergeCell ref="U6:W6"/>
    <mergeCell ref="I1:L2"/>
    <mergeCell ref="U1:W1"/>
    <mergeCell ref="N2:Q2"/>
    <mergeCell ref="U2:W2"/>
    <mergeCell ref="I3:L3"/>
    <mergeCell ref="N3:Q3"/>
    <mergeCell ref="U3:W3"/>
    <mergeCell ref="I4:J4"/>
    <mergeCell ref="K4:L4"/>
    <mergeCell ref="N4:O4"/>
    <mergeCell ref="P4:Q4"/>
    <mergeCell ref="U4:W4"/>
  </mergeCells>
  <conditionalFormatting sqref="A1 HT19:HT52">
    <cfRule type="cellIs" dxfId="1487" priority="370" operator="greaterThan">
      <formula>3</formula>
    </cfRule>
    <cfRule type="cellIs" dxfId="1486" priority="371" operator="equal">
      <formula>0</formula>
    </cfRule>
  </conditionalFormatting>
  <conditionalFormatting sqref="HV18:IA18 HU19:HU51">
    <cfRule type="cellIs" dxfId="1485" priority="369" operator="equal">
      <formula>0</formula>
    </cfRule>
  </conditionalFormatting>
  <conditionalFormatting sqref="HU19:HU51">
    <cfRule type="expression" dxfId="1484" priority="368">
      <formula>HT19&gt;3</formula>
    </cfRule>
  </conditionalFormatting>
  <conditionalFormatting sqref="HV18:IA18">
    <cfRule type="expression" dxfId="1483" priority="372">
      <formula>HU19&gt;3</formula>
    </cfRule>
  </conditionalFormatting>
  <conditionalFormatting sqref="HT18">
    <cfRule type="cellIs" dxfId="1482" priority="366" operator="greaterThan">
      <formula>3</formula>
    </cfRule>
    <cfRule type="cellIs" dxfId="1481" priority="367" operator="equal">
      <formula>0</formula>
    </cfRule>
  </conditionalFormatting>
  <conditionalFormatting sqref="HU19:HU51">
    <cfRule type="expression" dxfId="1480" priority="363">
      <formula>HT19=3</formula>
    </cfRule>
    <cfRule type="expression" dxfId="1479" priority="364">
      <formula>HT19=2</formula>
    </cfRule>
    <cfRule type="expression" dxfId="1478" priority="365">
      <formula>HT19=1</formula>
    </cfRule>
  </conditionalFormatting>
  <conditionalFormatting sqref="HT19:HT52">
    <cfRule type="cellIs" dxfId="1477" priority="360" operator="equal">
      <formula>3</formula>
    </cfRule>
    <cfRule type="cellIs" dxfId="1476" priority="361" operator="equal">
      <formula>2</formula>
    </cfRule>
    <cfRule type="cellIs" dxfId="1475" priority="362" operator="equal">
      <formula>1</formula>
    </cfRule>
  </conditionalFormatting>
  <conditionalFormatting sqref="HU19:IB19 HU20:HU52">
    <cfRule type="expression" dxfId="1474" priority="359">
      <formula>HT19=0</formula>
    </cfRule>
  </conditionalFormatting>
  <conditionalFormatting sqref="K7">
    <cfRule type="containsText" dxfId="1473" priority="356" operator="containsText" text="L">
      <formula>NOT(ISERROR(SEARCH("L",K7)))</formula>
    </cfRule>
    <cfRule type="containsText" dxfId="1472" priority="357" operator="containsText" text="M">
      <formula>NOT(ISERROR(SEARCH("M",K7)))</formula>
    </cfRule>
    <cfRule type="cellIs" dxfId="1471" priority="358" operator="equal">
      <formula>"H"</formula>
    </cfRule>
  </conditionalFormatting>
  <conditionalFormatting sqref="I5">
    <cfRule type="expression" dxfId="1470" priority="353">
      <formula>VLOOKUP(I5,Grade_Conv2,2,FALSE)-VLOOKUP(I7,Grade_Conv2,2,FALSE)&gt;0</formula>
    </cfRule>
    <cfRule type="expression" dxfId="1469" priority="354">
      <formula>VLOOKUP(I5,Grade_Conv2,2,FALSE)-VLOOKUP(I7,Grade_Conv2,2,FALSE)=0</formula>
    </cfRule>
    <cfRule type="expression" dxfId="1468" priority="355">
      <formula>VLOOKUP(I5,Grade_Conv2,2,FALSE)-VLOOKUP(I7,Grade_Conv2,2,FALSE)&lt;0</formula>
    </cfRule>
  </conditionalFormatting>
  <conditionalFormatting sqref="N2:Q2">
    <cfRule type="expression" dxfId="1467" priority="352">
      <formula>VLOOKUP(N2,$BQ$12:$BS$55,3,FALSE)="Y"</formula>
    </cfRule>
  </conditionalFormatting>
  <conditionalFormatting sqref="P7">
    <cfRule type="containsText" dxfId="1466" priority="349" operator="containsText" text="L">
      <formula>NOT(ISERROR(SEARCH("L",P7)))</formula>
    </cfRule>
    <cfRule type="containsText" dxfId="1465" priority="350" operator="containsText" text="M">
      <formula>NOT(ISERROR(SEARCH("M",P7)))</formula>
    </cfRule>
    <cfRule type="cellIs" dxfId="1464" priority="351" operator="equal">
      <formula>"H"</formula>
    </cfRule>
  </conditionalFormatting>
  <conditionalFormatting sqref="N5">
    <cfRule type="expression" dxfId="1463" priority="346">
      <formula>VLOOKUP(N5,Grade_Conv2,2,FALSE)-VLOOKUP(N7,Grade_Conv2,2,FALSE)&gt;0</formula>
    </cfRule>
    <cfRule type="expression" dxfId="1462" priority="347">
      <formula>VLOOKUP(N5,Grade_Conv2,2,FALSE)-VLOOKUP(N7,Grade_Conv2,2,FALSE)=0</formula>
    </cfRule>
    <cfRule type="expression" dxfId="1461" priority="348">
      <formula>VLOOKUP(N5,Grade_Conv2,2,FALSE)-VLOOKUP(N7,Grade_Conv2,2,FALSE)&lt;0</formula>
    </cfRule>
  </conditionalFormatting>
  <conditionalFormatting sqref="I1:L2">
    <cfRule type="expression" dxfId="1460" priority="345">
      <formula>VLOOKUP(I1,$BQ$12:$BS$55,3,FALSE)="Y"</formula>
    </cfRule>
  </conditionalFormatting>
  <conditionalFormatting sqref="K5:L5">
    <cfRule type="cellIs" dxfId="1459" priority="344" operator="equal">
      <formula>0</formula>
    </cfRule>
  </conditionalFormatting>
  <conditionalFormatting sqref="K7:L7">
    <cfRule type="cellIs" dxfId="1458" priority="343" operator="equal">
      <formula>0</formula>
    </cfRule>
  </conditionalFormatting>
  <conditionalFormatting sqref="I7:J7">
    <cfRule type="cellIs" dxfId="1457" priority="339" operator="equal">
      <formula>0</formula>
    </cfRule>
    <cfRule type="cellIs" dxfId="1456" priority="340" operator="equal">
      <formula>0</formula>
    </cfRule>
    <cfRule type="cellIs" dxfId="1455" priority="341" operator="equal">
      <formula>0</formula>
    </cfRule>
    <cfRule type="cellIs" dxfId="1454" priority="342" operator="equal">
      <formula>0</formula>
    </cfRule>
  </conditionalFormatting>
  <conditionalFormatting sqref="AB22">
    <cfRule type="containsText" dxfId="1453" priority="336" operator="containsText" text="L">
      <formula>NOT(ISERROR(SEARCH("L",AB22)))</formula>
    </cfRule>
    <cfRule type="containsText" dxfId="1452" priority="337" operator="containsText" text="M">
      <formula>NOT(ISERROR(SEARCH("M",AB22)))</formula>
    </cfRule>
    <cfRule type="cellIs" dxfId="1451" priority="338" operator="equal">
      <formula>"H"</formula>
    </cfRule>
  </conditionalFormatting>
  <conditionalFormatting sqref="Z20">
    <cfRule type="expression" dxfId="1450" priority="333">
      <formula>VLOOKUP(Z20,Grade_Conv2,2,FALSE)-VLOOKUP(Z22,Grade_Conv2,2,FALSE)&gt;0</formula>
    </cfRule>
    <cfRule type="expression" dxfId="1449" priority="334">
      <formula>VLOOKUP(Z20,Grade_Conv2,2,FALSE)-VLOOKUP(Z22,Grade_Conv2,2,FALSE)=0</formula>
    </cfRule>
    <cfRule type="expression" dxfId="1448" priority="335">
      <formula>VLOOKUP(Z20,Grade_Conv2,2,FALSE)-VLOOKUP(Z22,Grade_Conv2,2,FALSE)&lt;0</formula>
    </cfRule>
  </conditionalFormatting>
  <conditionalFormatting sqref="Z16:AC17">
    <cfRule type="expression" dxfId="1447" priority="332">
      <formula>VLOOKUP(Z16,$BQ$12:$BS$55,3,FALSE)="Y"</formula>
    </cfRule>
  </conditionalFormatting>
  <conditionalFormatting sqref="AB20:AC20">
    <cfRule type="cellIs" dxfId="1446" priority="331" operator="equal">
      <formula>0</formula>
    </cfRule>
  </conditionalFormatting>
  <conditionalFormatting sqref="AB22:AC22">
    <cfRule type="cellIs" dxfId="1445" priority="330" operator="equal">
      <formula>0</formula>
    </cfRule>
  </conditionalFormatting>
  <conditionalFormatting sqref="Z22:AA22">
    <cfRule type="cellIs" dxfId="1444" priority="326" operator="equal">
      <formula>0</formula>
    </cfRule>
    <cfRule type="cellIs" dxfId="1443" priority="327" operator="equal">
      <formula>0</formula>
    </cfRule>
    <cfRule type="cellIs" dxfId="1442" priority="328" operator="equal">
      <formula>0</formula>
    </cfRule>
    <cfRule type="cellIs" dxfId="1441" priority="329" operator="equal">
      <formula>0</formula>
    </cfRule>
  </conditionalFormatting>
  <conditionalFormatting sqref="AF22">
    <cfRule type="containsText" dxfId="1440" priority="323" operator="containsText" text="L">
      <formula>NOT(ISERROR(SEARCH("L",AF22)))</formula>
    </cfRule>
    <cfRule type="containsText" dxfId="1439" priority="324" operator="containsText" text="M">
      <formula>NOT(ISERROR(SEARCH("M",AF22)))</formula>
    </cfRule>
    <cfRule type="cellIs" dxfId="1438" priority="325" operator="equal">
      <formula>"H"</formula>
    </cfRule>
  </conditionalFormatting>
  <conditionalFormatting sqref="AD20">
    <cfRule type="expression" dxfId="1437" priority="320">
      <formula>VLOOKUP(AD20,Grade_Conv2,2,FALSE)-VLOOKUP(AD22,Grade_Conv2,2,FALSE)&gt;0</formula>
    </cfRule>
    <cfRule type="expression" dxfId="1436" priority="321">
      <formula>VLOOKUP(AD20,Grade_Conv2,2,FALSE)-VLOOKUP(AD22,Grade_Conv2,2,FALSE)=0</formula>
    </cfRule>
    <cfRule type="expression" dxfId="1435" priority="322">
      <formula>VLOOKUP(AD20,Grade_Conv2,2,FALSE)-VLOOKUP(AD22,Grade_Conv2,2,FALSE)&lt;0</formula>
    </cfRule>
  </conditionalFormatting>
  <conditionalFormatting sqref="AD16:AG17">
    <cfRule type="expression" dxfId="1434" priority="319">
      <formula>VLOOKUP(AD16,$BQ$12:$BS$55,3,FALSE)="Y"</formula>
    </cfRule>
  </conditionalFormatting>
  <conditionalFormatting sqref="AF20:AG20">
    <cfRule type="cellIs" dxfId="1433" priority="318" operator="equal">
      <formula>0</formula>
    </cfRule>
  </conditionalFormatting>
  <conditionalFormatting sqref="AF22:AG22">
    <cfRule type="cellIs" dxfId="1432" priority="317" operator="equal">
      <formula>0</formula>
    </cfRule>
  </conditionalFormatting>
  <conditionalFormatting sqref="AD22:AE22">
    <cfRule type="cellIs" dxfId="1431" priority="313" operator="equal">
      <formula>0</formula>
    </cfRule>
    <cfRule type="cellIs" dxfId="1430" priority="314" operator="equal">
      <formula>0</formula>
    </cfRule>
    <cfRule type="cellIs" dxfId="1429" priority="315" operator="equal">
      <formula>0</formula>
    </cfRule>
    <cfRule type="cellIs" dxfId="1428" priority="316" operator="equal">
      <formula>0</formula>
    </cfRule>
  </conditionalFormatting>
  <conditionalFormatting sqref="AB29">
    <cfRule type="containsText" dxfId="1427" priority="310" operator="containsText" text="L">
      <formula>NOT(ISERROR(SEARCH("L",AB29)))</formula>
    </cfRule>
    <cfRule type="containsText" dxfId="1426" priority="311" operator="containsText" text="M">
      <formula>NOT(ISERROR(SEARCH("M",AB29)))</formula>
    </cfRule>
    <cfRule type="cellIs" dxfId="1425" priority="312" operator="equal">
      <formula>"H"</formula>
    </cfRule>
  </conditionalFormatting>
  <conditionalFormatting sqref="Z27">
    <cfRule type="expression" dxfId="1424" priority="307">
      <formula>VLOOKUP(Z27,Grade_Conv2,2,FALSE)-VLOOKUP(Z29,Grade_Conv2,2,FALSE)&gt;0</formula>
    </cfRule>
    <cfRule type="expression" dxfId="1423" priority="308">
      <formula>VLOOKUP(Z27,Grade_Conv2,2,FALSE)-VLOOKUP(Z29,Grade_Conv2,2,FALSE)=0</formula>
    </cfRule>
    <cfRule type="expression" dxfId="1422" priority="309">
      <formula>VLOOKUP(Z27,Grade_Conv2,2,FALSE)-VLOOKUP(Z29,Grade_Conv2,2,FALSE)&lt;0</formula>
    </cfRule>
  </conditionalFormatting>
  <conditionalFormatting sqref="Z23:AC24">
    <cfRule type="expression" dxfId="1421" priority="306">
      <formula>VLOOKUP(Z23,$BQ$12:$BS$55,3,FALSE)="Y"</formula>
    </cfRule>
  </conditionalFormatting>
  <conditionalFormatting sqref="AB27:AC27">
    <cfRule type="cellIs" dxfId="1420" priority="305" operator="equal">
      <formula>0</formula>
    </cfRule>
  </conditionalFormatting>
  <conditionalFormatting sqref="AB29:AC29">
    <cfRule type="cellIs" dxfId="1419" priority="304" operator="equal">
      <formula>0</formula>
    </cfRule>
  </conditionalFormatting>
  <conditionalFormatting sqref="Z29:AA29">
    <cfRule type="cellIs" dxfId="1418" priority="300" operator="equal">
      <formula>0</formula>
    </cfRule>
    <cfRule type="cellIs" dxfId="1417" priority="301" operator="equal">
      <formula>0</formula>
    </cfRule>
    <cfRule type="cellIs" dxfId="1416" priority="302" operator="equal">
      <formula>0</formula>
    </cfRule>
    <cfRule type="cellIs" dxfId="1415" priority="303" operator="equal">
      <formula>0</formula>
    </cfRule>
  </conditionalFormatting>
  <conditionalFormatting sqref="AF29">
    <cfRule type="containsText" dxfId="1414" priority="297" operator="containsText" text="L">
      <formula>NOT(ISERROR(SEARCH("L",AF29)))</formula>
    </cfRule>
    <cfRule type="containsText" dxfId="1413" priority="298" operator="containsText" text="M">
      <formula>NOT(ISERROR(SEARCH("M",AF29)))</formula>
    </cfRule>
    <cfRule type="cellIs" dxfId="1412" priority="299" operator="equal">
      <formula>"H"</formula>
    </cfRule>
  </conditionalFormatting>
  <conditionalFormatting sqref="AD27">
    <cfRule type="expression" dxfId="1411" priority="294">
      <formula>VLOOKUP(AD27,Grade_Conv2,2,FALSE)-VLOOKUP(AD29,Grade_Conv2,2,FALSE)&gt;0</formula>
    </cfRule>
    <cfRule type="expression" dxfId="1410" priority="295">
      <formula>VLOOKUP(AD27,Grade_Conv2,2,FALSE)-VLOOKUP(AD29,Grade_Conv2,2,FALSE)=0</formula>
    </cfRule>
    <cfRule type="expression" dxfId="1409" priority="296">
      <formula>VLOOKUP(AD27,Grade_Conv2,2,FALSE)-VLOOKUP(AD29,Grade_Conv2,2,FALSE)&lt;0</formula>
    </cfRule>
  </conditionalFormatting>
  <conditionalFormatting sqref="AD23:AG24">
    <cfRule type="expression" dxfId="1408" priority="293">
      <formula>VLOOKUP(AD23,$BQ$12:$BS$55,3,FALSE)="Y"</formula>
    </cfRule>
  </conditionalFormatting>
  <conditionalFormatting sqref="AF27:AG27">
    <cfRule type="cellIs" dxfId="1407" priority="292" operator="equal">
      <formula>0</formula>
    </cfRule>
  </conditionalFormatting>
  <conditionalFormatting sqref="AF29:AG29">
    <cfRule type="cellIs" dxfId="1406" priority="291" operator="equal">
      <formula>0</formula>
    </cfRule>
  </conditionalFormatting>
  <conditionalFormatting sqref="AD29:AE29">
    <cfRule type="cellIs" dxfId="1405" priority="287" operator="equal">
      <formula>0</formula>
    </cfRule>
    <cfRule type="cellIs" dxfId="1404" priority="288" operator="equal">
      <formula>0</formula>
    </cfRule>
    <cfRule type="cellIs" dxfId="1403" priority="289" operator="equal">
      <formula>0</formula>
    </cfRule>
    <cfRule type="cellIs" dxfId="1402" priority="290" operator="equal">
      <formula>0</formula>
    </cfRule>
  </conditionalFormatting>
  <conditionalFormatting sqref="AO22">
    <cfRule type="containsText" dxfId="1401" priority="284" operator="containsText" text="L">
      <formula>NOT(ISERROR(SEARCH("L",AO22)))</formula>
    </cfRule>
    <cfRule type="containsText" dxfId="1400" priority="285" operator="containsText" text="M">
      <formula>NOT(ISERROR(SEARCH("M",AO22)))</formula>
    </cfRule>
    <cfRule type="cellIs" dxfId="1399" priority="286" operator="equal">
      <formula>"H"</formula>
    </cfRule>
  </conditionalFormatting>
  <conditionalFormatting sqref="AM20">
    <cfRule type="expression" dxfId="1398" priority="281">
      <formula>VLOOKUP(AM20,Grade_Conv2,2,FALSE)-VLOOKUP(AM22,Grade_Conv2,2,FALSE)&gt;0</formula>
    </cfRule>
    <cfRule type="expression" dxfId="1397" priority="282">
      <formula>VLOOKUP(AM20,Grade_Conv2,2,FALSE)-VLOOKUP(AM22,Grade_Conv2,2,FALSE)=0</formula>
    </cfRule>
    <cfRule type="expression" dxfId="1396" priority="283">
      <formula>VLOOKUP(AM20,Grade_Conv2,2,FALSE)-VLOOKUP(AM22,Grade_Conv2,2,FALSE)&lt;0</formula>
    </cfRule>
  </conditionalFormatting>
  <conditionalFormatting sqref="AM16:AP17">
    <cfRule type="expression" dxfId="1395" priority="280">
      <formula>VLOOKUP(AM16,$BQ$12:$BS$55,3,FALSE)="Y"</formula>
    </cfRule>
  </conditionalFormatting>
  <conditionalFormatting sqref="AO20:AP20">
    <cfRule type="cellIs" dxfId="1394" priority="279" operator="equal">
      <formula>0</formula>
    </cfRule>
  </conditionalFormatting>
  <conditionalFormatting sqref="AO22:AP22">
    <cfRule type="cellIs" dxfId="1393" priority="278" operator="equal">
      <formula>0</formula>
    </cfRule>
  </conditionalFormatting>
  <conditionalFormatting sqref="AM22:AN22">
    <cfRule type="cellIs" dxfId="1392" priority="274" operator="equal">
      <formula>0</formula>
    </cfRule>
    <cfRule type="cellIs" dxfId="1391" priority="275" operator="equal">
      <formula>0</formula>
    </cfRule>
    <cfRule type="cellIs" dxfId="1390" priority="276" operator="equal">
      <formula>0</formula>
    </cfRule>
    <cfRule type="cellIs" dxfId="1389" priority="277" operator="equal">
      <formula>0</formula>
    </cfRule>
  </conditionalFormatting>
  <conditionalFormatting sqref="AS22">
    <cfRule type="containsText" dxfId="1388" priority="271" operator="containsText" text="L">
      <formula>NOT(ISERROR(SEARCH("L",AS22)))</formula>
    </cfRule>
    <cfRule type="containsText" dxfId="1387" priority="272" operator="containsText" text="M">
      <formula>NOT(ISERROR(SEARCH("M",AS22)))</formula>
    </cfRule>
    <cfRule type="cellIs" dxfId="1386" priority="273" operator="equal">
      <formula>"H"</formula>
    </cfRule>
  </conditionalFormatting>
  <conditionalFormatting sqref="AQ20">
    <cfRule type="expression" dxfId="1385" priority="268">
      <formula>VLOOKUP(AQ20,Grade_Conv2,2,FALSE)-VLOOKUP(AQ22,Grade_Conv2,2,FALSE)&gt;0</formula>
    </cfRule>
    <cfRule type="expression" dxfId="1384" priority="269">
      <formula>VLOOKUP(AQ20,Grade_Conv2,2,FALSE)-VLOOKUP(AQ22,Grade_Conv2,2,FALSE)=0</formula>
    </cfRule>
    <cfRule type="expression" dxfId="1383" priority="270">
      <formula>VLOOKUP(AQ20,Grade_Conv2,2,FALSE)-VLOOKUP(AQ22,Grade_Conv2,2,FALSE)&lt;0</formula>
    </cfRule>
  </conditionalFormatting>
  <conditionalFormatting sqref="AQ16:AT17">
    <cfRule type="expression" dxfId="1382" priority="267">
      <formula>VLOOKUP(AQ16,$BQ$12:$BS$55,3,FALSE)="Y"</formula>
    </cfRule>
  </conditionalFormatting>
  <conditionalFormatting sqref="AS20:AT20">
    <cfRule type="cellIs" dxfId="1381" priority="266" operator="equal">
      <formula>0</formula>
    </cfRule>
  </conditionalFormatting>
  <conditionalFormatting sqref="AS22:AT22">
    <cfRule type="cellIs" dxfId="1380" priority="265" operator="equal">
      <formula>0</formula>
    </cfRule>
  </conditionalFormatting>
  <conditionalFormatting sqref="AQ22:AR22">
    <cfRule type="cellIs" dxfId="1379" priority="261" operator="equal">
      <formula>0</formula>
    </cfRule>
    <cfRule type="cellIs" dxfId="1378" priority="262" operator="equal">
      <formula>0</formula>
    </cfRule>
    <cfRule type="cellIs" dxfId="1377" priority="263" operator="equal">
      <formula>0</formula>
    </cfRule>
    <cfRule type="cellIs" dxfId="1376" priority="264" operator="equal">
      <formula>0</formula>
    </cfRule>
  </conditionalFormatting>
  <conditionalFormatting sqref="AO29">
    <cfRule type="containsText" dxfId="1375" priority="258" operator="containsText" text="L">
      <formula>NOT(ISERROR(SEARCH("L",AO29)))</formula>
    </cfRule>
    <cfRule type="containsText" dxfId="1374" priority="259" operator="containsText" text="M">
      <formula>NOT(ISERROR(SEARCH("M",AO29)))</formula>
    </cfRule>
    <cfRule type="cellIs" dxfId="1373" priority="260" operator="equal">
      <formula>"H"</formula>
    </cfRule>
  </conditionalFormatting>
  <conditionalFormatting sqref="AM27">
    <cfRule type="expression" dxfId="1372" priority="255">
      <formula>VLOOKUP(AM27,Grade_Conv2,2,FALSE)-VLOOKUP(AM29,Grade_Conv2,2,FALSE)&gt;0</formula>
    </cfRule>
    <cfRule type="expression" dxfId="1371" priority="256">
      <formula>VLOOKUP(AM27,Grade_Conv2,2,FALSE)-VLOOKUP(AM29,Grade_Conv2,2,FALSE)=0</formula>
    </cfRule>
    <cfRule type="expression" dxfId="1370" priority="257">
      <formula>VLOOKUP(AM27,Grade_Conv2,2,FALSE)-VLOOKUP(AM29,Grade_Conv2,2,FALSE)&lt;0</formula>
    </cfRule>
  </conditionalFormatting>
  <conditionalFormatting sqref="AM23:AP24">
    <cfRule type="expression" dxfId="1369" priority="254">
      <formula>VLOOKUP(AM23,$BQ$12:$BS$55,3,FALSE)="Y"</formula>
    </cfRule>
  </conditionalFormatting>
  <conditionalFormatting sqref="AO27:AP27">
    <cfRule type="cellIs" dxfId="1368" priority="253" operator="equal">
      <formula>0</formula>
    </cfRule>
  </conditionalFormatting>
  <conditionalFormatting sqref="AO29:AP29">
    <cfRule type="cellIs" dxfId="1367" priority="252" operator="equal">
      <formula>0</formula>
    </cfRule>
  </conditionalFormatting>
  <conditionalFormatting sqref="AM29:AN29">
    <cfRule type="cellIs" dxfId="1366" priority="248" operator="equal">
      <formula>0</formula>
    </cfRule>
    <cfRule type="cellIs" dxfId="1365" priority="249" operator="equal">
      <formula>0</formula>
    </cfRule>
    <cfRule type="cellIs" dxfId="1364" priority="250" operator="equal">
      <formula>0</formula>
    </cfRule>
    <cfRule type="cellIs" dxfId="1363" priority="251" operator="equal">
      <formula>0</formula>
    </cfRule>
  </conditionalFormatting>
  <conditionalFormatting sqref="AS29">
    <cfRule type="containsText" dxfId="1362" priority="245" operator="containsText" text="L">
      <formula>NOT(ISERROR(SEARCH("L",AS29)))</formula>
    </cfRule>
    <cfRule type="containsText" dxfId="1361" priority="246" operator="containsText" text="M">
      <formula>NOT(ISERROR(SEARCH("M",AS29)))</formula>
    </cfRule>
    <cfRule type="cellIs" dxfId="1360" priority="247" operator="equal">
      <formula>"H"</formula>
    </cfRule>
  </conditionalFormatting>
  <conditionalFormatting sqref="AQ27">
    <cfRule type="expression" dxfId="1359" priority="242">
      <formula>VLOOKUP(AQ27,Grade_Conv2,2,FALSE)-VLOOKUP(AQ29,Grade_Conv2,2,FALSE)&gt;0</formula>
    </cfRule>
    <cfRule type="expression" dxfId="1358" priority="243">
      <formula>VLOOKUP(AQ27,Grade_Conv2,2,FALSE)-VLOOKUP(AQ29,Grade_Conv2,2,FALSE)=0</formula>
    </cfRule>
    <cfRule type="expression" dxfId="1357" priority="244">
      <formula>VLOOKUP(AQ27,Grade_Conv2,2,FALSE)-VLOOKUP(AQ29,Grade_Conv2,2,FALSE)&lt;0</formula>
    </cfRule>
  </conditionalFormatting>
  <conditionalFormatting sqref="AQ23:AT24">
    <cfRule type="expression" dxfId="1356" priority="241">
      <formula>VLOOKUP(AQ23,$BQ$12:$BS$55,3,FALSE)="Y"</formula>
    </cfRule>
  </conditionalFormatting>
  <conditionalFormatting sqref="AS27:AT27">
    <cfRule type="cellIs" dxfId="1355" priority="240" operator="equal">
      <formula>0</formula>
    </cfRule>
  </conditionalFormatting>
  <conditionalFormatting sqref="AS29:AT29">
    <cfRule type="cellIs" dxfId="1354" priority="239" operator="equal">
      <formula>0</formula>
    </cfRule>
  </conditionalFormatting>
  <conditionalFormatting sqref="AQ29:AR29">
    <cfRule type="cellIs" dxfId="1353" priority="235" operator="equal">
      <formula>0</formula>
    </cfRule>
    <cfRule type="cellIs" dxfId="1352" priority="236" operator="equal">
      <formula>0</formula>
    </cfRule>
    <cfRule type="cellIs" dxfId="1351" priority="237" operator="equal">
      <formula>0</formula>
    </cfRule>
    <cfRule type="cellIs" dxfId="1350" priority="238" operator="equal">
      <formula>0</formula>
    </cfRule>
  </conditionalFormatting>
  <conditionalFormatting sqref="O40">
    <cfRule type="containsText" dxfId="1349" priority="232" operator="containsText" text="L">
      <formula>NOT(ISERROR(SEARCH("L",O40)))</formula>
    </cfRule>
    <cfRule type="containsText" dxfId="1348" priority="233" operator="containsText" text="M">
      <formula>NOT(ISERROR(SEARCH("M",O40)))</formula>
    </cfRule>
    <cfRule type="cellIs" dxfId="1347" priority="234" operator="equal">
      <formula>"H"</formula>
    </cfRule>
  </conditionalFormatting>
  <conditionalFormatting sqref="M38">
    <cfRule type="expression" dxfId="1346" priority="229">
      <formula>VLOOKUP(M38,Grade_Conv2,2,FALSE)-VLOOKUP(M40,Grade_Conv2,2,FALSE)&gt;0</formula>
    </cfRule>
    <cfRule type="expression" dxfId="1345" priority="230">
      <formula>VLOOKUP(M38,Grade_Conv2,2,FALSE)-VLOOKUP(M40,Grade_Conv2,2,FALSE)=0</formula>
    </cfRule>
    <cfRule type="expression" dxfId="1344" priority="231">
      <formula>VLOOKUP(M38,Grade_Conv2,2,FALSE)-VLOOKUP(M40,Grade_Conv2,2,FALSE)&lt;0</formula>
    </cfRule>
  </conditionalFormatting>
  <conditionalFormatting sqref="M34:P35">
    <cfRule type="expression" dxfId="1343" priority="228">
      <formula>VLOOKUP(M34,$BQ$12:$BS$55,3,FALSE)="Y"</formula>
    </cfRule>
  </conditionalFormatting>
  <conditionalFormatting sqref="O38:P38">
    <cfRule type="cellIs" dxfId="1342" priority="227" operator="equal">
      <formula>0</formula>
    </cfRule>
  </conditionalFormatting>
  <conditionalFormatting sqref="O40:P40">
    <cfRule type="cellIs" dxfId="1341" priority="226" operator="equal">
      <formula>0</formula>
    </cfRule>
  </conditionalFormatting>
  <conditionalFormatting sqref="M40:N40">
    <cfRule type="cellIs" dxfId="1340" priority="222" operator="equal">
      <formula>0</formula>
    </cfRule>
    <cfRule type="cellIs" dxfId="1339" priority="223" operator="equal">
      <formula>0</formula>
    </cfRule>
    <cfRule type="cellIs" dxfId="1338" priority="224" operator="equal">
      <formula>0</formula>
    </cfRule>
    <cfRule type="cellIs" dxfId="1337" priority="225" operator="equal">
      <formula>0</formula>
    </cfRule>
  </conditionalFormatting>
  <conditionalFormatting sqref="S40">
    <cfRule type="containsText" dxfId="1336" priority="219" operator="containsText" text="L">
      <formula>NOT(ISERROR(SEARCH("L",S40)))</formula>
    </cfRule>
    <cfRule type="containsText" dxfId="1335" priority="220" operator="containsText" text="M">
      <formula>NOT(ISERROR(SEARCH("M",S40)))</formula>
    </cfRule>
    <cfRule type="cellIs" dxfId="1334" priority="221" operator="equal">
      <formula>"H"</formula>
    </cfRule>
  </conditionalFormatting>
  <conditionalFormatting sqref="Q38">
    <cfRule type="expression" dxfId="1333" priority="216">
      <formula>VLOOKUP(Q38,Grade_Conv2,2,FALSE)-VLOOKUP(Q40,Grade_Conv2,2,FALSE)&gt;0</formula>
    </cfRule>
    <cfRule type="expression" dxfId="1332" priority="217">
      <formula>VLOOKUP(Q38,Grade_Conv2,2,FALSE)-VLOOKUP(Q40,Grade_Conv2,2,FALSE)=0</formula>
    </cfRule>
    <cfRule type="expression" dxfId="1331" priority="218">
      <formula>VLOOKUP(Q38,Grade_Conv2,2,FALSE)-VLOOKUP(Q40,Grade_Conv2,2,FALSE)&lt;0</formula>
    </cfRule>
  </conditionalFormatting>
  <conditionalFormatting sqref="Q34:T35">
    <cfRule type="expression" dxfId="1330" priority="215">
      <formula>VLOOKUP(Q34,$BQ$12:$BS$55,3,FALSE)="Y"</formula>
    </cfRule>
  </conditionalFormatting>
  <conditionalFormatting sqref="S38:T38">
    <cfRule type="cellIs" dxfId="1329" priority="214" operator="equal">
      <formula>0</formula>
    </cfRule>
  </conditionalFormatting>
  <conditionalFormatting sqref="S40:T40">
    <cfRule type="cellIs" dxfId="1328" priority="213" operator="equal">
      <formula>0</formula>
    </cfRule>
  </conditionalFormatting>
  <conditionalFormatting sqref="Q40:R40">
    <cfRule type="cellIs" dxfId="1327" priority="209" operator="equal">
      <formula>0</formula>
    </cfRule>
    <cfRule type="cellIs" dxfId="1326" priority="210" operator="equal">
      <formula>0</formula>
    </cfRule>
    <cfRule type="cellIs" dxfId="1325" priority="211" operator="equal">
      <formula>0</formula>
    </cfRule>
    <cfRule type="cellIs" dxfId="1324" priority="212" operator="equal">
      <formula>0</formula>
    </cfRule>
  </conditionalFormatting>
  <conditionalFormatting sqref="O47">
    <cfRule type="containsText" dxfId="1323" priority="206" operator="containsText" text="L">
      <formula>NOT(ISERROR(SEARCH("L",O47)))</formula>
    </cfRule>
    <cfRule type="containsText" dxfId="1322" priority="207" operator="containsText" text="M">
      <formula>NOT(ISERROR(SEARCH("M",O47)))</formula>
    </cfRule>
    <cfRule type="cellIs" dxfId="1321" priority="208" operator="equal">
      <formula>"H"</formula>
    </cfRule>
  </conditionalFormatting>
  <conditionalFormatting sqref="M45">
    <cfRule type="expression" dxfId="1320" priority="203">
      <formula>VLOOKUP(M45,Grade_Conv2,2,FALSE)-VLOOKUP(M47,Grade_Conv2,2,FALSE)&gt;0</formula>
    </cfRule>
    <cfRule type="expression" dxfId="1319" priority="204">
      <formula>VLOOKUP(M45,Grade_Conv2,2,FALSE)-VLOOKUP(M47,Grade_Conv2,2,FALSE)=0</formula>
    </cfRule>
    <cfRule type="expression" dxfId="1318" priority="205">
      <formula>VLOOKUP(M45,Grade_Conv2,2,FALSE)-VLOOKUP(M47,Grade_Conv2,2,FALSE)&lt;0</formula>
    </cfRule>
  </conditionalFormatting>
  <conditionalFormatting sqref="M41:P42">
    <cfRule type="expression" dxfId="1317" priority="202">
      <formula>VLOOKUP(M41,$BQ$12:$BS$55,3,FALSE)="Y"</formula>
    </cfRule>
  </conditionalFormatting>
  <conditionalFormatting sqref="O45:P45">
    <cfRule type="cellIs" dxfId="1316" priority="201" operator="equal">
      <formula>0</formula>
    </cfRule>
  </conditionalFormatting>
  <conditionalFormatting sqref="O47:P47">
    <cfRule type="cellIs" dxfId="1315" priority="200" operator="equal">
      <formula>0</formula>
    </cfRule>
  </conditionalFormatting>
  <conditionalFormatting sqref="M47:N47">
    <cfRule type="cellIs" dxfId="1314" priority="196" operator="equal">
      <formula>0</formula>
    </cfRule>
    <cfRule type="cellIs" dxfId="1313" priority="197" operator="equal">
      <formula>0</formula>
    </cfRule>
    <cfRule type="cellIs" dxfId="1312" priority="198" operator="equal">
      <formula>0</formula>
    </cfRule>
    <cfRule type="cellIs" dxfId="1311" priority="199" operator="equal">
      <formula>0</formula>
    </cfRule>
  </conditionalFormatting>
  <conditionalFormatting sqref="S47">
    <cfRule type="containsText" dxfId="1310" priority="193" operator="containsText" text="L">
      <formula>NOT(ISERROR(SEARCH("L",S47)))</formula>
    </cfRule>
    <cfRule type="containsText" dxfId="1309" priority="194" operator="containsText" text="M">
      <formula>NOT(ISERROR(SEARCH("M",S47)))</formula>
    </cfRule>
    <cfRule type="cellIs" dxfId="1308" priority="195" operator="equal">
      <formula>"H"</formula>
    </cfRule>
  </conditionalFormatting>
  <conditionalFormatting sqref="Q45">
    <cfRule type="expression" dxfId="1307" priority="190">
      <formula>VLOOKUP(Q45,Grade_Conv2,2,FALSE)-VLOOKUP(Q47,Grade_Conv2,2,FALSE)&gt;0</formula>
    </cfRule>
    <cfRule type="expression" dxfId="1306" priority="191">
      <formula>VLOOKUP(Q45,Grade_Conv2,2,FALSE)-VLOOKUP(Q47,Grade_Conv2,2,FALSE)=0</formula>
    </cfRule>
    <cfRule type="expression" dxfId="1305" priority="192">
      <formula>VLOOKUP(Q45,Grade_Conv2,2,FALSE)-VLOOKUP(Q47,Grade_Conv2,2,FALSE)&lt;0</formula>
    </cfRule>
  </conditionalFormatting>
  <conditionalFormatting sqref="Q41:T42">
    <cfRule type="expression" dxfId="1304" priority="189">
      <formula>VLOOKUP(Q41,$BQ$12:$BS$55,3,FALSE)="Y"</formula>
    </cfRule>
  </conditionalFormatting>
  <conditionalFormatting sqref="S45:T45">
    <cfRule type="cellIs" dxfId="1303" priority="188" operator="equal">
      <formula>0</formula>
    </cfRule>
  </conditionalFormatting>
  <conditionalFormatting sqref="S47:T47">
    <cfRule type="cellIs" dxfId="1302" priority="187" operator="equal">
      <formula>0</formula>
    </cfRule>
  </conditionalFormatting>
  <conditionalFormatting sqref="Q47:R47">
    <cfRule type="cellIs" dxfId="1301" priority="183" operator="equal">
      <formula>0</formula>
    </cfRule>
    <cfRule type="cellIs" dxfId="1300" priority="184" operator="equal">
      <formula>0</formula>
    </cfRule>
    <cfRule type="cellIs" dxfId="1299" priority="185" operator="equal">
      <formula>0</formula>
    </cfRule>
    <cfRule type="cellIs" dxfId="1298" priority="186" operator="equal">
      <formula>0</formula>
    </cfRule>
  </conditionalFormatting>
  <conditionalFormatting sqref="O54">
    <cfRule type="containsText" dxfId="1297" priority="180" operator="containsText" text="L">
      <formula>NOT(ISERROR(SEARCH("L",O54)))</formula>
    </cfRule>
    <cfRule type="containsText" dxfId="1296" priority="181" operator="containsText" text="M">
      <formula>NOT(ISERROR(SEARCH("M",O54)))</formula>
    </cfRule>
    <cfRule type="cellIs" dxfId="1295" priority="182" operator="equal">
      <formula>"H"</formula>
    </cfRule>
  </conditionalFormatting>
  <conditionalFormatting sqref="M52">
    <cfRule type="expression" dxfId="1294" priority="177">
      <formula>VLOOKUP(M52,Grade_Conv2,2,FALSE)-VLOOKUP(M54,Grade_Conv2,2,FALSE)&gt;0</formula>
    </cfRule>
    <cfRule type="expression" dxfId="1293" priority="178">
      <formula>VLOOKUP(M52,Grade_Conv2,2,FALSE)-VLOOKUP(M54,Grade_Conv2,2,FALSE)=0</formula>
    </cfRule>
    <cfRule type="expression" dxfId="1292" priority="179">
      <formula>VLOOKUP(M52,Grade_Conv2,2,FALSE)-VLOOKUP(M54,Grade_Conv2,2,FALSE)&lt;0</formula>
    </cfRule>
  </conditionalFormatting>
  <conditionalFormatting sqref="M48:P49">
    <cfRule type="expression" dxfId="1291" priority="176">
      <formula>VLOOKUP(M48,$BQ$12:$BS$55,3,FALSE)="Y"</formula>
    </cfRule>
  </conditionalFormatting>
  <conditionalFormatting sqref="O52:P52">
    <cfRule type="cellIs" dxfId="1290" priority="175" operator="equal">
      <formula>0</formula>
    </cfRule>
  </conditionalFormatting>
  <conditionalFormatting sqref="O54:P54">
    <cfRule type="cellIs" dxfId="1289" priority="174" operator="equal">
      <formula>0</formula>
    </cfRule>
  </conditionalFormatting>
  <conditionalFormatting sqref="M54:N54">
    <cfRule type="cellIs" dxfId="1288" priority="170" operator="equal">
      <formula>0</formula>
    </cfRule>
    <cfRule type="cellIs" dxfId="1287" priority="171" operator="equal">
      <formula>0</formula>
    </cfRule>
    <cfRule type="cellIs" dxfId="1286" priority="172" operator="equal">
      <formula>0</formula>
    </cfRule>
    <cfRule type="cellIs" dxfId="1285" priority="173" operator="equal">
      <formula>0</formula>
    </cfRule>
  </conditionalFormatting>
  <conditionalFormatting sqref="S54">
    <cfRule type="containsText" dxfId="1284" priority="167" operator="containsText" text="L">
      <formula>NOT(ISERROR(SEARCH("L",S54)))</formula>
    </cfRule>
    <cfRule type="containsText" dxfId="1283" priority="168" operator="containsText" text="M">
      <formula>NOT(ISERROR(SEARCH("M",S54)))</formula>
    </cfRule>
    <cfRule type="cellIs" dxfId="1282" priority="169" operator="equal">
      <formula>"H"</formula>
    </cfRule>
  </conditionalFormatting>
  <conditionalFormatting sqref="Q52">
    <cfRule type="expression" dxfId="1281" priority="164">
      <formula>VLOOKUP(Q52,Grade_Conv2,2,FALSE)-VLOOKUP(Q54,Grade_Conv2,2,FALSE)&gt;0</formula>
    </cfRule>
    <cfRule type="expression" dxfId="1280" priority="165">
      <formula>VLOOKUP(Q52,Grade_Conv2,2,FALSE)-VLOOKUP(Q54,Grade_Conv2,2,FALSE)=0</formula>
    </cfRule>
    <cfRule type="expression" dxfId="1279" priority="166">
      <formula>VLOOKUP(Q52,Grade_Conv2,2,FALSE)-VLOOKUP(Q54,Grade_Conv2,2,FALSE)&lt;0</formula>
    </cfRule>
  </conditionalFormatting>
  <conditionalFormatting sqref="Q48:T49">
    <cfRule type="expression" dxfId="1278" priority="163">
      <formula>VLOOKUP(Q48,$BQ$12:$BS$55,3,FALSE)="Y"</formula>
    </cfRule>
  </conditionalFormatting>
  <conditionalFormatting sqref="S52:T52">
    <cfRule type="cellIs" dxfId="1277" priority="162" operator="equal">
      <formula>0</formula>
    </cfRule>
  </conditionalFormatting>
  <conditionalFormatting sqref="S54:T54">
    <cfRule type="cellIs" dxfId="1276" priority="161" operator="equal">
      <formula>0</formula>
    </cfRule>
  </conditionalFormatting>
  <conditionalFormatting sqref="Q54:R54">
    <cfRule type="cellIs" dxfId="1275" priority="157" operator="equal">
      <formula>0</formula>
    </cfRule>
    <cfRule type="cellIs" dxfId="1274" priority="158" operator="equal">
      <formula>0</formula>
    </cfRule>
    <cfRule type="cellIs" dxfId="1273" priority="159" operator="equal">
      <formula>0</formula>
    </cfRule>
    <cfRule type="cellIs" dxfId="1272" priority="160" operator="equal">
      <formula>0</formula>
    </cfRule>
  </conditionalFormatting>
  <conditionalFormatting sqref="AB40">
    <cfRule type="containsText" dxfId="1271" priority="154" operator="containsText" text="L">
      <formula>NOT(ISERROR(SEARCH("L",AB40)))</formula>
    </cfRule>
    <cfRule type="containsText" dxfId="1270" priority="155" operator="containsText" text="M">
      <formula>NOT(ISERROR(SEARCH("M",AB40)))</formula>
    </cfRule>
    <cfRule type="cellIs" dxfId="1269" priority="156" operator="equal">
      <formula>"H"</formula>
    </cfRule>
  </conditionalFormatting>
  <conditionalFormatting sqref="Z38">
    <cfRule type="expression" dxfId="1268" priority="151">
      <formula>VLOOKUP(Z38,Grade_Conv2,2,FALSE)-VLOOKUP(Z40,Grade_Conv2,2,FALSE)&gt;0</formula>
    </cfRule>
    <cfRule type="expression" dxfId="1267" priority="152">
      <formula>VLOOKUP(Z38,Grade_Conv2,2,FALSE)-VLOOKUP(Z40,Grade_Conv2,2,FALSE)=0</formula>
    </cfRule>
    <cfRule type="expression" dxfId="1266" priority="153">
      <formula>VLOOKUP(Z38,Grade_Conv2,2,FALSE)-VLOOKUP(Z40,Grade_Conv2,2,FALSE)&lt;0</formula>
    </cfRule>
  </conditionalFormatting>
  <conditionalFormatting sqref="Z34:AC35">
    <cfRule type="expression" dxfId="1265" priority="150">
      <formula>VLOOKUP(Z34,$BQ$12:$BS$55,3,FALSE)="Y"</formula>
    </cfRule>
  </conditionalFormatting>
  <conditionalFormatting sqref="AB38:AC38">
    <cfRule type="cellIs" dxfId="1264" priority="149" operator="equal">
      <formula>0</formula>
    </cfRule>
  </conditionalFormatting>
  <conditionalFormatting sqref="AB40:AC40">
    <cfRule type="cellIs" dxfId="1263" priority="148" operator="equal">
      <formula>0</formula>
    </cfRule>
  </conditionalFormatting>
  <conditionalFormatting sqref="Z40:AA40">
    <cfRule type="cellIs" dxfId="1262" priority="144" operator="equal">
      <formula>0</formula>
    </cfRule>
    <cfRule type="cellIs" dxfId="1261" priority="145" operator="equal">
      <formula>0</formula>
    </cfRule>
    <cfRule type="cellIs" dxfId="1260" priority="146" operator="equal">
      <formula>0</formula>
    </cfRule>
    <cfRule type="cellIs" dxfId="1259" priority="147" operator="equal">
      <formula>0</formula>
    </cfRule>
  </conditionalFormatting>
  <conditionalFormatting sqref="AF40">
    <cfRule type="containsText" dxfId="1258" priority="141" operator="containsText" text="L">
      <formula>NOT(ISERROR(SEARCH("L",AF40)))</formula>
    </cfRule>
    <cfRule type="containsText" dxfId="1257" priority="142" operator="containsText" text="M">
      <formula>NOT(ISERROR(SEARCH("M",AF40)))</formula>
    </cfRule>
    <cfRule type="cellIs" dxfId="1256" priority="143" operator="equal">
      <formula>"H"</formula>
    </cfRule>
  </conditionalFormatting>
  <conditionalFormatting sqref="AD38">
    <cfRule type="expression" dxfId="1255" priority="138">
      <formula>VLOOKUP(AD38,Grade_Conv2,2,FALSE)-VLOOKUP(AD40,Grade_Conv2,2,FALSE)&gt;0</formula>
    </cfRule>
    <cfRule type="expression" dxfId="1254" priority="139">
      <formula>VLOOKUP(AD38,Grade_Conv2,2,FALSE)-VLOOKUP(AD40,Grade_Conv2,2,FALSE)=0</formula>
    </cfRule>
    <cfRule type="expression" dxfId="1253" priority="140">
      <formula>VLOOKUP(AD38,Grade_Conv2,2,FALSE)-VLOOKUP(AD40,Grade_Conv2,2,FALSE)&lt;0</formula>
    </cfRule>
  </conditionalFormatting>
  <conditionalFormatting sqref="AD34:AG35">
    <cfRule type="expression" dxfId="1252" priority="137">
      <formula>VLOOKUP(AD34,$BQ$12:$BS$55,3,FALSE)="Y"</formula>
    </cfRule>
  </conditionalFormatting>
  <conditionalFormatting sqref="AF38:AG38">
    <cfRule type="cellIs" dxfId="1251" priority="136" operator="equal">
      <formula>0</formula>
    </cfRule>
  </conditionalFormatting>
  <conditionalFormatting sqref="AF40:AG40">
    <cfRule type="cellIs" dxfId="1250" priority="135" operator="equal">
      <formula>0</formula>
    </cfRule>
  </conditionalFormatting>
  <conditionalFormatting sqref="AD40:AE40">
    <cfRule type="cellIs" dxfId="1249" priority="131" operator="equal">
      <formula>0</formula>
    </cfRule>
    <cfRule type="cellIs" dxfId="1248" priority="132" operator="equal">
      <formula>0</formula>
    </cfRule>
    <cfRule type="cellIs" dxfId="1247" priority="133" operator="equal">
      <formula>0</formula>
    </cfRule>
    <cfRule type="cellIs" dxfId="1246" priority="134" operator="equal">
      <formula>0</formula>
    </cfRule>
  </conditionalFormatting>
  <conditionalFormatting sqref="AB47">
    <cfRule type="containsText" dxfId="1245" priority="128" operator="containsText" text="L">
      <formula>NOT(ISERROR(SEARCH("L",AB47)))</formula>
    </cfRule>
    <cfRule type="containsText" dxfId="1244" priority="129" operator="containsText" text="M">
      <formula>NOT(ISERROR(SEARCH("M",AB47)))</formula>
    </cfRule>
    <cfRule type="cellIs" dxfId="1243" priority="130" operator="equal">
      <formula>"H"</formula>
    </cfRule>
  </conditionalFormatting>
  <conditionalFormatting sqref="Z45">
    <cfRule type="expression" dxfId="1242" priority="125">
      <formula>VLOOKUP(Z45,Grade_Conv2,2,FALSE)-VLOOKUP(Z47,Grade_Conv2,2,FALSE)&gt;0</formula>
    </cfRule>
    <cfRule type="expression" dxfId="1241" priority="126">
      <formula>VLOOKUP(Z45,Grade_Conv2,2,FALSE)-VLOOKUP(Z47,Grade_Conv2,2,FALSE)=0</formula>
    </cfRule>
    <cfRule type="expression" dxfId="1240" priority="127">
      <formula>VLOOKUP(Z45,Grade_Conv2,2,FALSE)-VLOOKUP(Z47,Grade_Conv2,2,FALSE)&lt;0</formula>
    </cfRule>
  </conditionalFormatting>
  <conditionalFormatting sqref="Z41:AC42">
    <cfRule type="expression" dxfId="1239" priority="124">
      <formula>VLOOKUP(Z41,$BQ$12:$BS$55,3,FALSE)="Y"</formula>
    </cfRule>
  </conditionalFormatting>
  <conditionalFormatting sqref="AB45:AC45">
    <cfRule type="cellIs" dxfId="1238" priority="123" operator="equal">
      <formula>0</formula>
    </cfRule>
  </conditionalFormatting>
  <conditionalFormatting sqref="AB47:AC47">
    <cfRule type="cellIs" dxfId="1237" priority="122" operator="equal">
      <formula>0</formula>
    </cfRule>
  </conditionalFormatting>
  <conditionalFormatting sqref="Z47:AA47">
    <cfRule type="cellIs" dxfId="1236" priority="118" operator="equal">
      <formula>0</formula>
    </cfRule>
    <cfRule type="cellIs" dxfId="1235" priority="119" operator="equal">
      <formula>0</formula>
    </cfRule>
    <cfRule type="cellIs" dxfId="1234" priority="120" operator="equal">
      <formula>0</formula>
    </cfRule>
    <cfRule type="cellIs" dxfId="1233" priority="121" operator="equal">
      <formula>0</formula>
    </cfRule>
  </conditionalFormatting>
  <conditionalFormatting sqref="AF47">
    <cfRule type="containsText" dxfId="1232" priority="115" operator="containsText" text="L">
      <formula>NOT(ISERROR(SEARCH("L",AF47)))</formula>
    </cfRule>
    <cfRule type="containsText" dxfId="1231" priority="116" operator="containsText" text="M">
      <formula>NOT(ISERROR(SEARCH("M",AF47)))</formula>
    </cfRule>
    <cfRule type="cellIs" dxfId="1230" priority="117" operator="equal">
      <formula>"H"</formula>
    </cfRule>
  </conditionalFormatting>
  <conditionalFormatting sqref="AD45">
    <cfRule type="expression" dxfId="1229" priority="112">
      <formula>VLOOKUP(AD45,Grade_Conv2,2,FALSE)-VLOOKUP(AD47,Grade_Conv2,2,FALSE)&gt;0</formula>
    </cfRule>
    <cfRule type="expression" dxfId="1228" priority="113">
      <formula>VLOOKUP(AD45,Grade_Conv2,2,FALSE)-VLOOKUP(AD47,Grade_Conv2,2,FALSE)=0</formula>
    </cfRule>
    <cfRule type="expression" dxfId="1227" priority="114">
      <formula>VLOOKUP(AD45,Grade_Conv2,2,FALSE)-VLOOKUP(AD47,Grade_Conv2,2,FALSE)&lt;0</formula>
    </cfRule>
  </conditionalFormatting>
  <conditionalFormatting sqref="AD41:AG42">
    <cfRule type="expression" dxfId="1226" priority="111">
      <formula>VLOOKUP(AD41,$BQ$12:$BS$55,3,FALSE)="Y"</formula>
    </cfRule>
  </conditionalFormatting>
  <conditionalFormatting sqref="AF45:AG45">
    <cfRule type="cellIs" dxfId="1225" priority="110" operator="equal">
      <formula>0</formula>
    </cfRule>
  </conditionalFormatting>
  <conditionalFormatting sqref="AF47:AG47">
    <cfRule type="cellIs" dxfId="1224" priority="109" operator="equal">
      <formula>0</formula>
    </cfRule>
  </conditionalFormatting>
  <conditionalFormatting sqref="AD47:AE47">
    <cfRule type="cellIs" dxfId="1223" priority="105" operator="equal">
      <formula>0</formula>
    </cfRule>
    <cfRule type="cellIs" dxfId="1222" priority="106" operator="equal">
      <formula>0</formula>
    </cfRule>
    <cfRule type="cellIs" dxfId="1221" priority="107" operator="equal">
      <formula>0</formula>
    </cfRule>
    <cfRule type="cellIs" dxfId="1220" priority="108" operator="equal">
      <formula>0</formula>
    </cfRule>
  </conditionalFormatting>
  <conditionalFormatting sqref="AB54">
    <cfRule type="containsText" dxfId="1219" priority="102" operator="containsText" text="L">
      <formula>NOT(ISERROR(SEARCH("L",AB54)))</formula>
    </cfRule>
    <cfRule type="containsText" dxfId="1218" priority="103" operator="containsText" text="M">
      <formula>NOT(ISERROR(SEARCH("M",AB54)))</formula>
    </cfRule>
    <cfRule type="cellIs" dxfId="1217" priority="104" operator="equal">
      <formula>"H"</formula>
    </cfRule>
  </conditionalFormatting>
  <conditionalFormatting sqref="Z52">
    <cfRule type="expression" dxfId="1216" priority="99">
      <formula>VLOOKUP(Z52,Grade_Conv2,2,FALSE)-VLOOKUP(Z54,Grade_Conv2,2,FALSE)&gt;0</formula>
    </cfRule>
    <cfRule type="expression" dxfId="1215" priority="100">
      <formula>VLOOKUP(Z52,Grade_Conv2,2,FALSE)-VLOOKUP(Z54,Grade_Conv2,2,FALSE)=0</formula>
    </cfRule>
    <cfRule type="expression" dxfId="1214" priority="101">
      <formula>VLOOKUP(Z52,Grade_Conv2,2,FALSE)-VLOOKUP(Z54,Grade_Conv2,2,FALSE)&lt;0</formula>
    </cfRule>
  </conditionalFormatting>
  <conditionalFormatting sqref="Z48:AC49">
    <cfRule type="expression" dxfId="1213" priority="98">
      <formula>VLOOKUP(Z48,$BQ$12:$BS$55,3,FALSE)="Y"</formula>
    </cfRule>
  </conditionalFormatting>
  <conditionalFormatting sqref="AB52:AC52">
    <cfRule type="cellIs" dxfId="1212" priority="97" operator="equal">
      <formula>0</formula>
    </cfRule>
  </conditionalFormatting>
  <conditionalFormatting sqref="AB54:AC54">
    <cfRule type="cellIs" dxfId="1211" priority="96" operator="equal">
      <formula>0</formula>
    </cfRule>
  </conditionalFormatting>
  <conditionalFormatting sqref="Z54:AA54">
    <cfRule type="cellIs" dxfId="1210" priority="92" operator="equal">
      <formula>0</formula>
    </cfRule>
    <cfRule type="cellIs" dxfId="1209" priority="93" operator="equal">
      <formula>0</formula>
    </cfRule>
    <cfRule type="cellIs" dxfId="1208" priority="94" operator="equal">
      <formula>0</formula>
    </cfRule>
    <cfRule type="cellIs" dxfId="1207" priority="95" operator="equal">
      <formula>0</formula>
    </cfRule>
  </conditionalFormatting>
  <conditionalFormatting sqref="AF54">
    <cfRule type="containsText" dxfId="1206" priority="89" operator="containsText" text="L">
      <formula>NOT(ISERROR(SEARCH("L",AF54)))</formula>
    </cfRule>
    <cfRule type="containsText" dxfId="1205" priority="90" operator="containsText" text="M">
      <formula>NOT(ISERROR(SEARCH("M",AF54)))</formula>
    </cfRule>
    <cfRule type="cellIs" dxfId="1204" priority="91" operator="equal">
      <formula>"H"</formula>
    </cfRule>
  </conditionalFormatting>
  <conditionalFormatting sqref="AD52">
    <cfRule type="expression" dxfId="1203" priority="86">
      <formula>VLOOKUP(AD52,Grade_Conv2,2,FALSE)-VLOOKUP(AD54,Grade_Conv2,2,FALSE)&gt;0</formula>
    </cfRule>
    <cfRule type="expression" dxfId="1202" priority="87">
      <formula>VLOOKUP(AD52,Grade_Conv2,2,FALSE)-VLOOKUP(AD54,Grade_Conv2,2,FALSE)=0</formula>
    </cfRule>
    <cfRule type="expression" dxfId="1201" priority="88">
      <formula>VLOOKUP(AD52,Grade_Conv2,2,FALSE)-VLOOKUP(AD54,Grade_Conv2,2,FALSE)&lt;0</formula>
    </cfRule>
  </conditionalFormatting>
  <conditionalFormatting sqref="AD48:AG49">
    <cfRule type="expression" dxfId="1200" priority="85">
      <formula>VLOOKUP(AD48,$BQ$12:$BS$55,3,FALSE)="Y"</formula>
    </cfRule>
  </conditionalFormatting>
  <conditionalFormatting sqref="AF52:AG52">
    <cfRule type="cellIs" dxfId="1199" priority="84" operator="equal">
      <formula>0</formula>
    </cfRule>
  </conditionalFormatting>
  <conditionalFormatting sqref="AF54:AG54">
    <cfRule type="cellIs" dxfId="1198" priority="83" operator="equal">
      <formula>0</formula>
    </cfRule>
  </conditionalFormatting>
  <conditionalFormatting sqref="AD54:AE54">
    <cfRule type="cellIs" dxfId="1197" priority="79" operator="equal">
      <formula>0</formula>
    </cfRule>
    <cfRule type="cellIs" dxfId="1196" priority="80" operator="equal">
      <formula>0</formula>
    </cfRule>
    <cfRule type="cellIs" dxfId="1195" priority="81" operator="equal">
      <formula>0</formula>
    </cfRule>
    <cfRule type="cellIs" dxfId="1194" priority="82" operator="equal">
      <formula>0</formula>
    </cfRule>
  </conditionalFormatting>
  <conditionalFormatting sqref="AO40">
    <cfRule type="containsText" dxfId="1193" priority="76" operator="containsText" text="L">
      <formula>NOT(ISERROR(SEARCH("L",AO40)))</formula>
    </cfRule>
    <cfRule type="containsText" dxfId="1192" priority="77" operator="containsText" text="M">
      <formula>NOT(ISERROR(SEARCH("M",AO40)))</formula>
    </cfRule>
    <cfRule type="cellIs" dxfId="1191" priority="78" operator="equal">
      <formula>"H"</formula>
    </cfRule>
  </conditionalFormatting>
  <conditionalFormatting sqref="AM38">
    <cfRule type="expression" dxfId="1190" priority="73">
      <formula>VLOOKUP(AM38,Grade_Conv2,2,FALSE)-VLOOKUP(AM40,Grade_Conv2,2,FALSE)&gt;0</formula>
    </cfRule>
    <cfRule type="expression" dxfId="1189" priority="74">
      <formula>VLOOKUP(AM38,Grade_Conv2,2,FALSE)-VLOOKUP(AM40,Grade_Conv2,2,FALSE)=0</formula>
    </cfRule>
    <cfRule type="expression" dxfId="1188" priority="75">
      <formula>VLOOKUP(AM38,Grade_Conv2,2,FALSE)-VLOOKUP(AM40,Grade_Conv2,2,FALSE)&lt;0</formula>
    </cfRule>
  </conditionalFormatting>
  <conditionalFormatting sqref="AM34:AP35">
    <cfRule type="expression" dxfId="1187" priority="72">
      <formula>VLOOKUP(AM34,$BQ$12:$BS$55,3,FALSE)="Y"</formula>
    </cfRule>
  </conditionalFormatting>
  <conditionalFormatting sqref="AO38:AP38">
    <cfRule type="cellIs" dxfId="1186" priority="71" operator="equal">
      <formula>0</formula>
    </cfRule>
  </conditionalFormatting>
  <conditionalFormatting sqref="AO40:AP40">
    <cfRule type="cellIs" dxfId="1185" priority="70" operator="equal">
      <formula>0</formula>
    </cfRule>
  </conditionalFormatting>
  <conditionalFormatting sqref="AM40:AN40">
    <cfRule type="cellIs" dxfId="1184" priority="66" operator="equal">
      <formula>0</formula>
    </cfRule>
    <cfRule type="cellIs" dxfId="1183" priority="67" operator="equal">
      <formula>0</formula>
    </cfRule>
    <cfRule type="cellIs" dxfId="1182" priority="68" operator="equal">
      <formula>0</formula>
    </cfRule>
    <cfRule type="cellIs" dxfId="1181" priority="69" operator="equal">
      <formula>0</formula>
    </cfRule>
  </conditionalFormatting>
  <conditionalFormatting sqref="AS40">
    <cfRule type="containsText" dxfId="1180" priority="63" operator="containsText" text="L">
      <formula>NOT(ISERROR(SEARCH("L",AS40)))</formula>
    </cfRule>
    <cfRule type="containsText" dxfId="1179" priority="64" operator="containsText" text="M">
      <formula>NOT(ISERROR(SEARCH("M",AS40)))</formula>
    </cfRule>
    <cfRule type="cellIs" dxfId="1178" priority="65" operator="equal">
      <formula>"H"</formula>
    </cfRule>
  </conditionalFormatting>
  <conditionalFormatting sqref="AQ38">
    <cfRule type="expression" dxfId="1177" priority="60">
      <formula>VLOOKUP(AQ38,Grade_Conv2,2,FALSE)-VLOOKUP(AQ40,Grade_Conv2,2,FALSE)&gt;0</formula>
    </cfRule>
    <cfRule type="expression" dxfId="1176" priority="61">
      <formula>VLOOKUP(AQ38,Grade_Conv2,2,FALSE)-VLOOKUP(AQ40,Grade_Conv2,2,FALSE)=0</formula>
    </cfRule>
    <cfRule type="expression" dxfId="1175" priority="62">
      <formula>VLOOKUP(AQ38,Grade_Conv2,2,FALSE)-VLOOKUP(AQ40,Grade_Conv2,2,FALSE)&lt;0</formula>
    </cfRule>
  </conditionalFormatting>
  <conditionalFormatting sqref="AQ34:AT35">
    <cfRule type="expression" dxfId="1174" priority="59">
      <formula>VLOOKUP(AQ34,$BQ$12:$BS$55,3,FALSE)="Y"</formula>
    </cfRule>
  </conditionalFormatting>
  <conditionalFormatting sqref="AS38:AT38">
    <cfRule type="cellIs" dxfId="1173" priority="58" operator="equal">
      <formula>0</formula>
    </cfRule>
  </conditionalFormatting>
  <conditionalFormatting sqref="AS40:AT40">
    <cfRule type="cellIs" dxfId="1172" priority="57" operator="equal">
      <formula>0</formula>
    </cfRule>
  </conditionalFormatting>
  <conditionalFormatting sqref="AQ40:AR40">
    <cfRule type="cellIs" dxfId="1171" priority="53" operator="equal">
      <formula>0</formula>
    </cfRule>
    <cfRule type="cellIs" dxfId="1170" priority="54" operator="equal">
      <formula>0</formula>
    </cfRule>
    <cfRule type="cellIs" dxfId="1169" priority="55" operator="equal">
      <formula>0</formula>
    </cfRule>
    <cfRule type="cellIs" dxfId="1168" priority="56" operator="equal">
      <formula>0</formula>
    </cfRule>
  </conditionalFormatting>
  <conditionalFormatting sqref="AO47">
    <cfRule type="containsText" dxfId="1167" priority="50" operator="containsText" text="L">
      <formula>NOT(ISERROR(SEARCH("L",AO47)))</formula>
    </cfRule>
    <cfRule type="containsText" dxfId="1166" priority="51" operator="containsText" text="M">
      <formula>NOT(ISERROR(SEARCH("M",AO47)))</formula>
    </cfRule>
    <cfRule type="cellIs" dxfId="1165" priority="52" operator="equal">
      <formula>"H"</formula>
    </cfRule>
  </conditionalFormatting>
  <conditionalFormatting sqref="AM45">
    <cfRule type="expression" dxfId="1164" priority="47">
      <formula>VLOOKUP(AM45,Grade_Conv2,2,FALSE)-VLOOKUP(AM47,Grade_Conv2,2,FALSE)&gt;0</formula>
    </cfRule>
    <cfRule type="expression" dxfId="1163" priority="48">
      <formula>VLOOKUP(AM45,Grade_Conv2,2,FALSE)-VLOOKUP(AM47,Grade_Conv2,2,FALSE)=0</formula>
    </cfRule>
    <cfRule type="expression" dxfId="1162" priority="49">
      <formula>VLOOKUP(AM45,Grade_Conv2,2,FALSE)-VLOOKUP(AM47,Grade_Conv2,2,FALSE)&lt;0</formula>
    </cfRule>
  </conditionalFormatting>
  <conditionalFormatting sqref="AM41:AP42">
    <cfRule type="expression" dxfId="1161" priority="46">
      <formula>VLOOKUP(AM41,$BQ$12:$BS$55,3,FALSE)="Y"</formula>
    </cfRule>
  </conditionalFormatting>
  <conditionalFormatting sqref="AO45:AP45">
    <cfRule type="cellIs" dxfId="1160" priority="45" operator="equal">
      <formula>0</formula>
    </cfRule>
  </conditionalFormatting>
  <conditionalFormatting sqref="AO47:AP47">
    <cfRule type="cellIs" dxfId="1159" priority="44" operator="equal">
      <formula>0</formula>
    </cfRule>
  </conditionalFormatting>
  <conditionalFormatting sqref="AM47:AN47">
    <cfRule type="cellIs" dxfId="1158" priority="40" operator="equal">
      <formula>0</formula>
    </cfRule>
    <cfRule type="cellIs" dxfId="1157" priority="41" operator="equal">
      <formula>0</formula>
    </cfRule>
    <cfRule type="cellIs" dxfId="1156" priority="42" operator="equal">
      <formula>0</formula>
    </cfRule>
    <cfRule type="cellIs" dxfId="1155" priority="43" operator="equal">
      <formula>0</formula>
    </cfRule>
  </conditionalFormatting>
  <conditionalFormatting sqref="AS47">
    <cfRule type="containsText" dxfId="1154" priority="37" operator="containsText" text="L">
      <formula>NOT(ISERROR(SEARCH("L",AS47)))</formula>
    </cfRule>
    <cfRule type="containsText" dxfId="1153" priority="38" operator="containsText" text="M">
      <formula>NOT(ISERROR(SEARCH("M",AS47)))</formula>
    </cfRule>
    <cfRule type="cellIs" dxfId="1152" priority="39" operator="equal">
      <formula>"H"</formula>
    </cfRule>
  </conditionalFormatting>
  <conditionalFormatting sqref="AQ45">
    <cfRule type="expression" dxfId="1151" priority="34">
      <formula>VLOOKUP(AQ45,Grade_Conv2,2,FALSE)-VLOOKUP(AQ47,Grade_Conv2,2,FALSE)&gt;0</formula>
    </cfRule>
    <cfRule type="expression" dxfId="1150" priority="35">
      <formula>VLOOKUP(AQ45,Grade_Conv2,2,FALSE)-VLOOKUP(AQ47,Grade_Conv2,2,FALSE)=0</formula>
    </cfRule>
    <cfRule type="expression" dxfId="1149" priority="36">
      <formula>VLOOKUP(AQ45,Grade_Conv2,2,FALSE)-VLOOKUP(AQ47,Grade_Conv2,2,FALSE)&lt;0</formula>
    </cfRule>
  </conditionalFormatting>
  <conditionalFormatting sqref="AQ41:AT42">
    <cfRule type="expression" dxfId="1148" priority="33">
      <formula>VLOOKUP(AQ41,$BQ$12:$BS$55,3,FALSE)="Y"</formula>
    </cfRule>
  </conditionalFormatting>
  <conditionalFormatting sqref="AS45:AT45">
    <cfRule type="cellIs" dxfId="1147" priority="32" operator="equal">
      <formula>0</formula>
    </cfRule>
  </conditionalFormatting>
  <conditionalFormatting sqref="AS47:AT47">
    <cfRule type="cellIs" dxfId="1146" priority="31" operator="equal">
      <formula>0</formula>
    </cfRule>
  </conditionalFormatting>
  <conditionalFormatting sqref="AQ47:AR47">
    <cfRule type="cellIs" dxfId="1145" priority="27" operator="equal">
      <formula>0</formula>
    </cfRule>
    <cfRule type="cellIs" dxfId="1144" priority="28" operator="equal">
      <formula>0</formula>
    </cfRule>
    <cfRule type="cellIs" dxfId="1143" priority="29" operator="equal">
      <formula>0</formula>
    </cfRule>
    <cfRule type="cellIs" dxfId="1142" priority="30" operator="equal">
      <formula>0</formula>
    </cfRule>
  </conditionalFormatting>
  <conditionalFormatting sqref="AO54">
    <cfRule type="containsText" dxfId="1141" priority="24" operator="containsText" text="L">
      <formula>NOT(ISERROR(SEARCH("L",AO54)))</formula>
    </cfRule>
    <cfRule type="containsText" dxfId="1140" priority="25" operator="containsText" text="M">
      <formula>NOT(ISERROR(SEARCH("M",AO54)))</formula>
    </cfRule>
    <cfRule type="cellIs" dxfId="1139" priority="26" operator="equal">
      <formula>"H"</formula>
    </cfRule>
  </conditionalFormatting>
  <conditionalFormatting sqref="AM52">
    <cfRule type="expression" dxfId="1138" priority="21">
      <formula>VLOOKUP(AM52,Grade_Conv2,2,FALSE)-VLOOKUP(AM54,Grade_Conv2,2,FALSE)&gt;0</formula>
    </cfRule>
    <cfRule type="expression" dxfId="1137" priority="22">
      <formula>VLOOKUP(AM52,Grade_Conv2,2,FALSE)-VLOOKUP(AM54,Grade_Conv2,2,FALSE)=0</formula>
    </cfRule>
    <cfRule type="expression" dxfId="1136" priority="23">
      <formula>VLOOKUP(AM52,Grade_Conv2,2,FALSE)-VLOOKUP(AM54,Grade_Conv2,2,FALSE)&lt;0</formula>
    </cfRule>
  </conditionalFormatting>
  <conditionalFormatting sqref="AM48:AP49">
    <cfRule type="expression" dxfId="1135" priority="20">
      <formula>VLOOKUP(AM48,$BQ$12:$BS$55,3,FALSE)="Y"</formula>
    </cfRule>
  </conditionalFormatting>
  <conditionalFormatting sqref="AO52:AP52">
    <cfRule type="cellIs" dxfId="1134" priority="19" operator="equal">
      <formula>0</formula>
    </cfRule>
  </conditionalFormatting>
  <conditionalFormatting sqref="AO54:AP54">
    <cfRule type="cellIs" dxfId="1133" priority="18" operator="equal">
      <formula>0</formula>
    </cfRule>
  </conditionalFormatting>
  <conditionalFormatting sqref="AM54:AN54">
    <cfRule type="cellIs" dxfId="1132" priority="14" operator="equal">
      <formula>0</formula>
    </cfRule>
    <cfRule type="cellIs" dxfId="1131" priority="15" operator="equal">
      <formula>0</formula>
    </cfRule>
    <cfRule type="cellIs" dxfId="1130" priority="16" operator="equal">
      <formula>0</formula>
    </cfRule>
    <cfRule type="cellIs" dxfId="1129" priority="17" operator="equal">
      <formula>0</formula>
    </cfRule>
  </conditionalFormatting>
  <conditionalFormatting sqref="AS54">
    <cfRule type="containsText" dxfId="1128" priority="11" operator="containsText" text="L">
      <formula>NOT(ISERROR(SEARCH("L",AS54)))</formula>
    </cfRule>
    <cfRule type="containsText" dxfId="1127" priority="12" operator="containsText" text="M">
      <formula>NOT(ISERROR(SEARCH("M",AS54)))</formula>
    </cfRule>
    <cfRule type="cellIs" dxfId="1126" priority="13" operator="equal">
      <formula>"H"</formula>
    </cfRule>
  </conditionalFormatting>
  <conditionalFormatting sqref="AQ52">
    <cfRule type="expression" dxfId="1125" priority="8">
      <formula>VLOOKUP(AQ52,Grade_Conv2,2,FALSE)-VLOOKUP(AQ54,Grade_Conv2,2,FALSE)&gt;0</formula>
    </cfRule>
    <cfRule type="expression" dxfId="1124" priority="9">
      <formula>VLOOKUP(AQ52,Grade_Conv2,2,FALSE)-VLOOKUP(AQ54,Grade_Conv2,2,FALSE)=0</formula>
    </cfRule>
    <cfRule type="expression" dxfId="1123" priority="10">
      <formula>VLOOKUP(AQ52,Grade_Conv2,2,FALSE)-VLOOKUP(AQ54,Grade_Conv2,2,FALSE)&lt;0</formula>
    </cfRule>
  </conditionalFormatting>
  <conditionalFormatting sqref="AQ48:AT49">
    <cfRule type="expression" dxfId="1122" priority="7">
      <formula>VLOOKUP(AQ48,$BQ$12:$BS$55,3,FALSE)="Y"</formula>
    </cfRule>
  </conditionalFormatting>
  <conditionalFormatting sqref="AS52:AT52">
    <cfRule type="cellIs" dxfId="1121" priority="6" operator="equal">
      <formula>0</formula>
    </cfRule>
  </conditionalFormatting>
  <conditionalFormatting sqref="AS54:AT54">
    <cfRule type="cellIs" dxfId="1120" priority="5" operator="equal">
      <formula>0</formula>
    </cfRule>
  </conditionalFormatting>
  <conditionalFormatting sqref="AQ54:AR54">
    <cfRule type="cellIs" dxfId="1119" priority="1" operator="equal">
      <formula>0</formula>
    </cfRule>
    <cfRule type="cellIs" dxfId="1118" priority="2" operator="equal">
      <formula>0</formula>
    </cfRule>
    <cfRule type="cellIs" dxfId="1117" priority="3" operator="equal">
      <formula>0</formula>
    </cfRule>
    <cfRule type="cellIs" dxfId="1116" priority="4" operator="equal">
      <formula>0</formula>
    </cfRule>
  </conditionalFormatting>
  <dataValidations count="2">
    <dataValidation type="list" allowBlank="1" showInputMessage="1" showErrorMessage="1" sqref="I1:L2 Z16:AG17 Z23:AG24 AM16:AT17 AM23:AT24 M34:T35 M41:T42 M48:T49 Z34:AG35 Z41:AG42 Z48:AG49 AM34:AT35 AM41:AT42 AM48:AT49">
      <formula1>OFFSET($CK$12,0,0,COUNTA($CK:$CK)-11)</formula1>
    </dataValidation>
    <dataValidation type="list" allowBlank="1" showInputMessage="1" showErrorMessage="1" sqref="AZ23:AZ24">
      <formula1>halftermperiods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OFFSET(Sheet2rng!BZ3,0,0,COUNTA(Sheet2rng!BZ:BZ)-2)</xm:f>
          </x14:formula1>
          <xm:sqref>AZ14:AZ15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136</vt:i4>
      </vt:variant>
    </vt:vector>
  </HeadingPairs>
  <TitlesOfParts>
    <vt:vector size="137" baseType="lpstr">
      <vt:lpstr>TRIAL</vt:lpstr>
      <vt:lpstr>Main!_FilterDatabase</vt:lpstr>
      <vt:lpstr>AAut1</vt:lpstr>
      <vt:lpstr>AAut2</vt:lpstr>
      <vt:lpstr>ASpr1</vt:lpstr>
      <vt:lpstr>Aspr2</vt:lpstr>
      <vt:lpstr>ASum1</vt:lpstr>
      <vt:lpstr>Asum2</vt:lpstr>
      <vt:lpstr>attV</vt:lpstr>
      <vt:lpstr>averagepoints</vt:lpstr>
      <vt:lpstr>Base</vt:lpstr>
      <vt:lpstr>BlanksRange</vt:lpstr>
      <vt:lpstr>cht4data</vt:lpstr>
      <vt:lpstr>chtavgpts</vt:lpstr>
      <vt:lpstr>chtField</vt:lpstr>
      <vt:lpstr>chtField2</vt:lpstr>
      <vt:lpstr>chtField3</vt:lpstr>
      <vt:lpstr>classlist</vt:lpstr>
      <vt:lpstr>classlistwo</vt:lpstr>
      <vt:lpstr>columns</vt:lpstr>
      <vt:lpstr>conform1</vt:lpstr>
      <vt:lpstr>conform2</vt:lpstr>
      <vt:lpstr>conform3</vt:lpstr>
      <vt:lpstr>Disabled</vt:lpstr>
      <vt:lpstr>EAL</vt:lpstr>
      <vt:lpstr>erithaveragepoints</vt:lpstr>
      <vt:lpstr>erithaveragepoints2</vt:lpstr>
      <vt:lpstr>Conversions!erithgrades</vt:lpstr>
      <vt:lpstr>Conversions!ethnicity</vt:lpstr>
      <vt:lpstr>Ethnicity</vt:lpstr>
      <vt:lpstr>FSM</vt:lpstr>
      <vt:lpstr>GandT</vt:lpstr>
      <vt:lpstr>Gender</vt:lpstr>
      <vt:lpstr>Grade_Conv</vt:lpstr>
      <vt:lpstr>Grade_Conv2</vt:lpstr>
      <vt:lpstr>Grade_Conv3</vt:lpstr>
      <vt:lpstr>gradeestimate</vt:lpstr>
      <vt:lpstr>Group</vt:lpstr>
      <vt:lpstr>halftermperiods</vt:lpstr>
      <vt:lpstr>'10B-So1'!halfterms</vt:lpstr>
      <vt:lpstr>class2!halfterms</vt:lpstr>
      <vt:lpstr>Class3!halfterms</vt:lpstr>
      <vt:lpstr>Class4!halfterms</vt:lpstr>
      <vt:lpstr>Class5!halfterms</vt:lpstr>
      <vt:lpstr>Class6!halfterms</vt:lpstr>
      <vt:lpstr>halfterms</vt:lpstr>
      <vt:lpstr>index2</vt:lpstr>
      <vt:lpstr>indexref</vt:lpstr>
      <vt:lpstr>class2!inpClass</vt:lpstr>
      <vt:lpstr>Class3!inpClass</vt:lpstr>
      <vt:lpstr>Class4!inpClass</vt:lpstr>
      <vt:lpstr>Class5!inpClass</vt:lpstr>
      <vt:lpstr>Class6!inpClass</vt:lpstr>
      <vt:lpstr>inpClass</vt:lpstr>
      <vt:lpstr>levelsgradesconversion</vt:lpstr>
      <vt:lpstr>lstcht4</vt:lpstr>
      <vt:lpstr>lstCompare</vt:lpstr>
      <vt:lpstr>lstDisabled</vt:lpstr>
      <vt:lpstr>lstEAL</vt:lpstr>
      <vt:lpstr>lstEthnicity</vt:lpstr>
      <vt:lpstr>lstFSM</vt:lpstr>
      <vt:lpstr>lstGender</vt:lpstr>
      <vt:lpstr>lstGT</vt:lpstr>
      <vt:lpstr>lstPeriod</vt:lpstr>
      <vt:lpstr>lstRank</vt:lpstr>
      <vt:lpstr>lstSEN</vt:lpstr>
      <vt:lpstr>lstYear</vt:lpstr>
      <vt:lpstr>mainpiv</vt:lpstr>
      <vt:lpstr>NameSelect</vt:lpstr>
      <vt:lpstr>'10B-So1'!needstable</vt:lpstr>
      <vt:lpstr>class2!needstable</vt:lpstr>
      <vt:lpstr>Class3!needstable</vt:lpstr>
      <vt:lpstr>Class4!needstable</vt:lpstr>
      <vt:lpstr>Class5!needstable</vt:lpstr>
      <vt:lpstr>Class6!needstable</vt:lpstr>
      <vt:lpstr>needstable</vt:lpstr>
      <vt:lpstr>numbertolevels</vt:lpstr>
      <vt:lpstr>Main!Print_Titles</vt:lpstr>
      <vt:lpstr>Ranked_Need</vt:lpstr>
      <vt:lpstr>RAut1</vt:lpstr>
      <vt:lpstr>RAut2</vt:lpstr>
      <vt:lpstr>Raw</vt:lpstr>
      <vt:lpstr>RAWGRADES</vt:lpstr>
      <vt:lpstr>Records</vt:lpstr>
      <vt:lpstr>Report_Content</vt:lpstr>
      <vt:lpstr>Report_Main</vt:lpstr>
      <vt:lpstr>rngIDs</vt:lpstr>
      <vt:lpstr>class2!rngSeatingPlan</vt:lpstr>
      <vt:lpstr>Class3!rngSeatingPlan</vt:lpstr>
      <vt:lpstr>Class4!rngSeatingPlan</vt:lpstr>
      <vt:lpstr>Class5!rngSeatingPlan</vt:lpstr>
      <vt:lpstr>Class6!rngSeatingPlan</vt:lpstr>
      <vt:lpstr>rngSeatingPlan</vt:lpstr>
      <vt:lpstr>'10B-So1'!RowAddress</vt:lpstr>
      <vt:lpstr>class2!RowAddress</vt:lpstr>
      <vt:lpstr>Class3!RowAddress</vt:lpstr>
      <vt:lpstr>Class4!RowAddress</vt:lpstr>
      <vt:lpstr>Class5!RowAddress</vt:lpstr>
      <vt:lpstr>Class6!RowAddress</vt:lpstr>
      <vt:lpstr>RowAddress</vt:lpstr>
      <vt:lpstr>RSpr1</vt:lpstr>
      <vt:lpstr>RSpr2</vt:lpstr>
      <vt:lpstr>RSum1</vt:lpstr>
      <vt:lpstr>RSum2</vt:lpstr>
      <vt:lpstr>selBreakout</vt:lpstr>
      <vt:lpstr>selCompare</vt:lpstr>
      <vt:lpstr>selComparetbl</vt:lpstr>
      <vt:lpstr>selDisabled</vt:lpstr>
      <vt:lpstr>selEAL</vt:lpstr>
      <vt:lpstr>selEnd</vt:lpstr>
      <vt:lpstr>selEthnicity</vt:lpstr>
      <vt:lpstr>selFSM</vt:lpstr>
      <vt:lpstr>selGender</vt:lpstr>
      <vt:lpstr>selGroup</vt:lpstr>
      <vt:lpstr>selGT</vt:lpstr>
      <vt:lpstr>selPeriod</vt:lpstr>
      <vt:lpstr>selPeriod2</vt:lpstr>
      <vt:lpstr>selRank</vt:lpstr>
      <vt:lpstr>selSEN</vt:lpstr>
      <vt:lpstr>selStart</vt:lpstr>
      <vt:lpstr>selYear</vt:lpstr>
      <vt:lpstr>selYrTbl</vt:lpstr>
      <vt:lpstr>SEN</vt:lpstr>
      <vt:lpstr>SEN_Stage</vt:lpstr>
      <vt:lpstr>sheet2columns</vt:lpstr>
      <vt:lpstr>sheet2rows</vt:lpstr>
      <vt:lpstr>Sheet2rowscnt</vt:lpstr>
      <vt:lpstr>T_rue</vt:lpstr>
      <vt:lpstr>targetforSPtemplate2</vt:lpstr>
      <vt:lpstr>tempclasslist</vt:lpstr>
      <vt:lpstr>updateOLD</vt:lpstr>
      <vt:lpstr>Year</vt:lpstr>
      <vt:lpstr>Year_10</vt:lpstr>
      <vt:lpstr>Year_11</vt:lpstr>
      <vt:lpstr>Year_7</vt:lpstr>
      <vt:lpstr>Year_8</vt:lpstr>
      <vt:lpstr>Year_9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home2</dc:creator>
  <cp:lastModifiedBy>home2</cp:lastModifiedBy>
  <cp:lastPrinted>2017-06-09T21:14:36Z</cp:lastPrinted>
  <dcterms:created xsi:type="dcterms:W3CDTF">2015-01-03T11:38:00Z</dcterms:created>
  <dcterms:modified xsi:type="dcterms:W3CDTF">2018-11-07T17:35:14Z</dcterms:modified>
</cp:coreProperties>
</file>